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user\Documents\mrMosesAnalysis\"/>
    </mc:Choice>
  </mc:AlternateContent>
  <xr:revisionPtr revIDLastSave="0" documentId="13_ncr:1_{1362C940-84BC-433D-8712-2E2435F8C22E}" xr6:coauthVersionLast="47" xr6:coauthVersionMax="47" xr10:uidLastSave="{00000000-0000-0000-0000-000000000000}"/>
  <bookViews>
    <workbookView xWindow="-120" yWindow="-120" windowWidth="24240" windowHeight="13140" firstSheet="3" activeTab="9" xr2:uid="{00000000-000D-0000-FFFF-FFFF00000000}"/>
  </bookViews>
  <sheets>
    <sheet name="table data2" sheetId="4" r:id="rId1"/>
    <sheet name="table data" sheetId="5" r:id="rId2"/>
    <sheet name="Linear inventory Analysis" sheetId="7" r:id="rId3"/>
    <sheet name="Sheet4" sheetId="11" r:id="rId4"/>
    <sheet name="Sheet5" sheetId="12" r:id="rId5"/>
    <sheet name="Sheet6" sheetId="13" r:id="rId6"/>
    <sheet name="pivot" sheetId="3" r:id="rId7"/>
    <sheet name="Sheet3" sheetId="10" r:id="rId8"/>
    <sheet name="data" sheetId="1" r:id="rId9"/>
    <sheet name="dashboard" sheetId="2" r:id="rId10"/>
  </sheets>
  <definedNames>
    <definedName name="Slicer_Categories">#N/A</definedName>
    <definedName name="Slicer_Category">#N/A</definedName>
    <definedName name="Slicer_Category1">#N/A</definedName>
    <definedName name="Slicer_Category2">#N/A</definedName>
  </definedNames>
  <calcPr calcId="191029"/>
  <pivotCaches>
    <pivotCache cacheId="0" r:id="rId11"/>
    <pivotCache cacheId="1" r:id="rId12"/>
    <pivotCache cacheId="2" r:id="rId13"/>
    <pivotCache cacheId="3" r:id="rId14"/>
    <pivotCache cacheId="4"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7" i="3" l="1"/>
  <c r="B278" i="3"/>
  <c r="B279" i="3"/>
  <c r="B280" i="3"/>
  <c r="B281" i="3"/>
  <c r="B282" i="3"/>
  <c r="B276" i="3"/>
  <c r="N2" i="1"/>
  <c r="D55" i="3" l="1"/>
  <c r="E55" i="3"/>
  <c r="C55" i="3"/>
  <c r="N172" i="3"/>
  <c r="N173" i="3"/>
  <c r="N174" i="3"/>
  <c r="N175" i="3"/>
  <c r="N176" i="3"/>
  <c r="N177" i="3"/>
  <c r="N178" i="3"/>
  <c r="N179" i="3"/>
  <c r="N180" i="3"/>
  <c r="N181" i="3"/>
  <c r="E170" i="3"/>
  <c r="E171" i="3"/>
  <c r="H174" i="3" s="1"/>
  <c r="E172" i="3"/>
  <c r="H175" i="3" s="1"/>
  <c r="E173" i="3"/>
  <c r="E174" i="3"/>
  <c r="E175" i="3"/>
  <c r="E176" i="3"/>
  <c r="H176" i="3" s="1"/>
  <c r="E177" i="3"/>
  <c r="H177" i="3" s="1"/>
  <c r="E178" i="3"/>
  <c r="E179" i="3"/>
  <c r="H178" i="3" s="1"/>
  <c r="E180" i="3"/>
  <c r="H179" i="3" s="1"/>
  <c r="E181" i="3"/>
  <c r="H180" i="3" s="1"/>
  <c r="E182" i="3"/>
  <c r="E183" i="3"/>
  <c r="H181" i="3" s="1"/>
  <c r="E184" i="3"/>
  <c r="H182" i="3" s="1"/>
  <c r="E185" i="3"/>
  <c r="H183" i="3" s="1"/>
  <c r="D170" i="3"/>
  <c r="D171" i="3"/>
  <c r="D172" i="3"/>
  <c r="D173" i="3"/>
  <c r="D174" i="3"/>
  <c r="D175" i="3"/>
  <c r="D176" i="3"/>
  <c r="D177" i="3"/>
  <c r="D178" i="3"/>
  <c r="D179" i="3"/>
  <c r="D180" i="3"/>
  <c r="D181" i="3"/>
  <c r="D182" i="3"/>
  <c r="D183" i="3"/>
  <c r="D184" i="3"/>
  <c r="D185" i="3"/>
  <c r="C11" i="12"/>
  <c r="H8" i="12"/>
  <c r="H5" i="12"/>
  <c r="H2" i="12"/>
  <c r="C18" i="12"/>
  <c r="C12" i="12"/>
  <c r="H6" i="12"/>
  <c r="C13" i="12"/>
  <c r="C15" i="12"/>
  <c r="H7" i="12"/>
  <c r="C19" i="12"/>
  <c r="C16" i="12"/>
  <c r="H4" i="12"/>
  <c r="C20" i="12"/>
  <c r="C17" i="12"/>
  <c r="C14" i="12"/>
  <c r="C9" i="12"/>
  <c r="H3" i="12"/>
  <c r="C10" i="12"/>
  <c r="C14" i="7"/>
  <c r="C17" i="7"/>
  <c r="C18" i="7"/>
  <c r="C19" i="7"/>
  <c r="C15" i="7"/>
  <c r="C13" i="7"/>
  <c r="C16" i="7"/>
  <c r="E169" i="3" l="1"/>
  <c r="D169" i="3"/>
  <c r="B166" i="3"/>
  <c r="B164" i="3"/>
  <c r="D157" i="3"/>
  <c r="D12" i="3"/>
  <c r="D13" i="3"/>
  <c r="D14" i="3"/>
  <c r="D11" i="3"/>
  <c r="C12" i="3"/>
  <c r="C13" i="3"/>
  <c r="C14" i="3"/>
  <c r="C11" i="3"/>
  <c r="C49" i="3"/>
  <c r="E41" i="3"/>
  <c r="E42" i="3"/>
  <c r="F42" i="3"/>
  <c r="G42" i="3" s="1"/>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E37" i="3"/>
  <c r="F37" i="3"/>
  <c r="E38" i="3"/>
  <c r="F38" i="3"/>
  <c r="E39" i="3"/>
  <c r="F39" i="3"/>
  <c r="E40" i="3"/>
  <c r="F40" i="3"/>
  <c r="F41" i="3"/>
  <c r="G41" i="3" s="1"/>
  <c r="F20" i="3"/>
  <c r="E20" i="3"/>
  <c r="D8" i="3"/>
  <c r="M302" i="1"/>
  <c r="J301" i="1"/>
  <c r="J299" i="1"/>
  <c r="J293" i="1"/>
  <c r="J291" i="1"/>
  <c r="J289" i="1"/>
  <c r="J285" i="1"/>
  <c r="J283" i="1"/>
  <c r="J279" i="1"/>
  <c r="M274" i="1"/>
  <c r="J273" i="1"/>
  <c r="M266" i="1"/>
  <c r="M262" i="1"/>
  <c r="J261" i="1"/>
  <c r="J257" i="1"/>
  <c r="M250" i="1"/>
  <c r="M246" i="1"/>
  <c r="M242" i="1"/>
  <c r="J241" i="1"/>
  <c r="J217" i="1"/>
  <c r="M32" i="1"/>
  <c r="D10" i="12"/>
  <c r="D14" i="12"/>
  <c r="E20" i="12"/>
  <c r="D19" i="12"/>
  <c r="E13" i="12"/>
  <c r="D18" i="12"/>
  <c r="E18" i="7"/>
  <c r="E10" i="12"/>
  <c r="E14" i="12"/>
  <c r="D20" i="12"/>
  <c r="E19" i="12"/>
  <c r="D13" i="12"/>
  <c r="E18" i="12"/>
  <c r="E13" i="7"/>
  <c r="E9" i="12"/>
  <c r="D17" i="12"/>
  <c r="E16" i="12"/>
  <c r="D15" i="12"/>
  <c r="D12" i="12"/>
  <c r="D11" i="12"/>
  <c r="E14" i="7"/>
  <c r="D15" i="7"/>
  <c r="E17" i="7"/>
  <c r="D14" i="7"/>
  <c r="D18" i="7"/>
  <c r="E16" i="7"/>
  <c r="D9" i="12"/>
  <c r="E17" i="12"/>
  <c r="D16" i="12"/>
  <c r="E15" i="12"/>
  <c r="E12" i="12"/>
  <c r="E11" i="12"/>
  <c r="E15" i="7"/>
  <c r="D16" i="7"/>
  <c r="D13" i="7"/>
  <c r="D17" i="7"/>
  <c r="E19" i="7"/>
  <c r="D19" i="7"/>
  <c r="H42" i="3" l="1"/>
  <c r="M284" i="1"/>
  <c r="M294" i="1"/>
  <c r="M300" i="1"/>
  <c r="M234" i="1"/>
  <c r="M280" i="1"/>
  <c r="M292" i="1"/>
  <c r="M278" i="1"/>
  <c r="M282" i="1"/>
  <c r="M298" i="1"/>
  <c r="N302" i="1"/>
  <c r="M25" i="1"/>
  <c r="J4" i="1"/>
  <c r="M5" i="1"/>
  <c r="M9" i="1"/>
  <c r="M21" i="1"/>
  <c r="M68" i="1"/>
  <c r="M120" i="1"/>
  <c r="M184" i="1"/>
  <c r="N21" i="1"/>
  <c r="M53" i="1"/>
  <c r="N63" i="1"/>
  <c r="M89" i="1"/>
  <c r="N123" i="1"/>
  <c r="N127" i="1"/>
  <c r="J208" i="1"/>
  <c r="J212" i="1"/>
  <c r="J216" i="1"/>
  <c r="J219" i="1"/>
  <c r="M220" i="1"/>
  <c r="J223" i="1"/>
  <c r="M224" i="1"/>
  <c r="J227" i="1"/>
  <c r="M228" i="1"/>
  <c r="M16" i="1"/>
  <c r="J19" i="1"/>
  <c r="J22" i="1"/>
  <c r="M23" i="1"/>
  <c r="J30" i="1"/>
  <c r="M31" i="1"/>
  <c r="J33" i="1"/>
  <c r="M34" i="1"/>
  <c r="M38" i="1"/>
  <c r="J41" i="1"/>
  <c r="M42" i="1"/>
  <c r="J57" i="1"/>
  <c r="M58" i="1"/>
  <c r="N132" i="1"/>
  <c r="J141" i="1"/>
  <c r="M142" i="1"/>
  <c r="M146" i="1"/>
  <c r="J149" i="1"/>
  <c r="J153" i="1"/>
  <c r="J157" i="1"/>
  <c r="J161" i="1"/>
  <c r="J165" i="1"/>
  <c r="J169" i="1"/>
  <c r="J173" i="1"/>
  <c r="M174" i="1"/>
  <c r="M182" i="1"/>
  <c r="J185" i="1"/>
  <c r="M214" i="1"/>
  <c r="M221" i="1"/>
  <c r="N135" i="1"/>
  <c r="M139" i="1"/>
  <c r="M140" i="1"/>
  <c r="M8" i="1"/>
  <c r="N56" i="1"/>
  <c r="N57" i="1"/>
  <c r="J61" i="1"/>
  <c r="J65" i="1"/>
  <c r="M66" i="1"/>
  <c r="N68" i="1"/>
  <c r="N114" i="1"/>
  <c r="M143" i="1"/>
  <c r="M281" i="1"/>
  <c r="M297" i="1"/>
  <c r="M301" i="1"/>
  <c r="M13" i="1"/>
  <c r="N112" i="1"/>
  <c r="J113" i="1"/>
  <c r="M113" i="1"/>
  <c r="J194" i="1"/>
  <c r="J209" i="1"/>
  <c r="J210" i="1"/>
  <c r="J214" i="1"/>
  <c r="J10" i="1"/>
  <c r="M11" i="1"/>
  <c r="J25" i="1"/>
  <c r="M26" i="1"/>
  <c r="N29" i="1"/>
  <c r="M33" i="1"/>
  <c r="J40" i="1"/>
  <c r="M41" i="1"/>
  <c r="J44" i="1"/>
  <c r="M49" i="1"/>
  <c r="M80" i="1"/>
  <c r="J83" i="1"/>
  <c r="M88" i="1"/>
  <c r="J98" i="1"/>
  <c r="M99" i="1"/>
  <c r="J102" i="1"/>
  <c r="M103" i="1"/>
  <c r="M129" i="1"/>
  <c r="M132" i="1"/>
  <c r="J187" i="1"/>
  <c r="M188" i="1"/>
  <c r="J191" i="1"/>
  <c r="M192" i="1"/>
  <c r="J195" i="1"/>
  <c r="M196" i="1"/>
  <c r="J203" i="1"/>
  <c r="M204" i="1"/>
  <c r="J207" i="1"/>
  <c r="M208" i="1"/>
  <c r="N225" i="1"/>
  <c r="J234" i="1"/>
  <c r="M44" i="1"/>
  <c r="M48" i="1"/>
  <c r="J51" i="1"/>
  <c r="N52" i="1"/>
  <c r="M52" i="1"/>
  <c r="J82" i="1"/>
  <c r="M83" i="1"/>
  <c r="J86" i="1"/>
  <c r="M87" i="1"/>
  <c r="M90" i="1"/>
  <c r="J93" i="1"/>
  <c r="J115" i="1"/>
  <c r="M116" i="1"/>
  <c r="N116" i="1"/>
  <c r="J213" i="1"/>
  <c r="N213" i="1"/>
  <c r="M4" i="1"/>
  <c r="J64" i="1"/>
  <c r="M65" i="1"/>
  <c r="M73" i="1"/>
  <c r="M117" i="1"/>
  <c r="J124" i="1"/>
  <c r="M125" i="1"/>
  <c r="J128" i="1"/>
  <c r="N184" i="1"/>
  <c r="N218" i="1"/>
  <c r="N222" i="1"/>
  <c r="M223" i="1"/>
  <c r="M2" i="1"/>
  <c r="J5" i="1"/>
  <c r="N8" i="1"/>
  <c r="M20" i="1"/>
  <c r="M24" i="1"/>
  <c r="M28" i="1"/>
  <c r="J31" i="1"/>
  <c r="J45" i="1"/>
  <c r="J49" i="1"/>
  <c r="J54" i="1"/>
  <c r="M55" i="1"/>
  <c r="J62" i="1"/>
  <c r="M63" i="1"/>
  <c r="J70" i="1"/>
  <c r="M71" i="1"/>
  <c r="M74" i="1"/>
  <c r="N77" i="1"/>
  <c r="N80" i="1"/>
  <c r="M81" i="1"/>
  <c r="M96" i="1"/>
  <c r="J99" i="1"/>
  <c r="M108" i="1"/>
  <c r="J111" i="1"/>
  <c r="M112" i="1"/>
  <c r="M133" i="1"/>
  <c r="J178" i="1"/>
  <c r="M189" i="1"/>
  <c r="N246" i="1"/>
  <c r="N249" i="1"/>
  <c r="J250" i="1"/>
  <c r="J266" i="1"/>
  <c r="J6" i="1"/>
  <c r="M7" i="1"/>
  <c r="N9" i="1"/>
  <c r="M10" i="1"/>
  <c r="N12" i="1"/>
  <c r="M14" i="1"/>
  <c r="N16" i="1"/>
  <c r="J17" i="1"/>
  <c r="N20" i="1"/>
  <c r="J35" i="1"/>
  <c r="N42" i="1"/>
  <c r="J43" i="1"/>
  <c r="M56" i="1"/>
  <c r="J59" i="1"/>
  <c r="M72" i="1"/>
  <c r="J78" i="1"/>
  <c r="M79" i="1"/>
  <c r="J104" i="1"/>
  <c r="J108" i="1"/>
  <c r="M109" i="1"/>
  <c r="J112" i="1"/>
  <c r="N126" i="1"/>
  <c r="J130" i="1"/>
  <c r="M131" i="1"/>
  <c r="M134" i="1"/>
  <c r="M138" i="1"/>
  <c r="M141" i="1"/>
  <c r="N143" i="1"/>
  <c r="J147" i="1"/>
  <c r="M148" i="1"/>
  <c r="J151" i="1"/>
  <c r="M152" i="1"/>
  <c r="J155" i="1"/>
  <c r="M156" i="1"/>
  <c r="J159" i="1"/>
  <c r="M160" i="1"/>
  <c r="J163" i="1"/>
  <c r="M164" i="1"/>
  <c r="J167" i="1"/>
  <c r="M168" i="1"/>
  <c r="J171" i="1"/>
  <c r="M172" i="1"/>
  <c r="J175" i="1"/>
  <c r="M176" i="1"/>
  <c r="J179" i="1"/>
  <c r="M180" i="1"/>
  <c r="J183" i="1"/>
  <c r="J189" i="1"/>
  <c r="M190" i="1"/>
  <c r="J201" i="1"/>
  <c r="J205" i="1"/>
  <c r="M210" i="1"/>
  <c r="J229" i="1"/>
  <c r="M237" i="1"/>
  <c r="M241" i="1"/>
  <c r="J251" i="1"/>
  <c r="M252" i="1"/>
  <c r="J267" i="1"/>
  <c r="M268" i="1"/>
  <c r="N281" i="1"/>
  <c r="J282" i="1"/>
  <c r="J286" i="1"/>
  <c r="J294" i="1"/>
  <c r="J298" i="1"/>
  <c r="N4" i="1"/>
  <c r="N193" i="1"/>
  <c r="J193" i="1"/>
  <c r="N205" i="1"/>
  <c r="N209" i="1"/>
  <c r="N219" i="1"/>
  <c r="N60" i="1"/>
  <c r="N61" i="1"/>
  <c r="N285" i="1"/>
  <c r="N289" i="1"/>
  <c r="M290" i="1"/>
  <c r="N293" i="1"/>
  <c r="N96" i="1"/>
  <c r="N13" i="1"/>
  <c r="M36" i="1"/>
  <c r="N39" i="1"/>
  <c r="M40" i="1"/>
  <c r="J3" i="1"/>
  <c r="N18" i="1"/>
  <c r="N44" i="1"/>
  <c r="M45" i="1"/>
  <c r="J48" i="1"/>
  <c r="N50" i="1"/>
  <c r="M93" i="1"/>
  <c r="J96" i="1"/>
  <c r="N139" i="1"/>
  <c r="N177" i="1"/>
  <c r="J177" i="1"/>
  <c r="N233" i="1"/>
  <c r="J7" i="1"/>
  <c r="M12" i="1"/>
  <c r="N15" i="1"/>
  <c r="J16" i="1"/>
  <c r="M17" i="1"/>
  <c r="N32" i="1"/>
  <c r="N36" i="1"/>
  <c r="M37" i="1"/>
  <c r="N58" i="1"/>
  <c r="N110" i="1"/>
  <c r="N144" i="1"/>
  <c r="N181" i="1"/>
  <c r="N197" i="1"/>
  <c r="N201" i="1"/>
  <c r="N217" i="1"/>
  <c r="N262" i="1"/>
  <c r="N265" i="1"/>
  <c r="N297" i="1"/>
  <c r="N27" i="1"/>
  <c r="J28" i="1"/>
  <c r="J32" i="1"/>
  <c r="J34" i="1"/>
  <c r="M35" i="1"/>
  <c r="J38" i="1"/>
  <c r="M39" i="1"/>
  <c r="N46" i="1"/>
  <c r="J47" i="1"/>
  <c r="N75" i="1"/>
  <c r="J80" i="1"/>
  <c r="M82" i="1"/>
  <c r="M86" i="1"/>
  <c r="N94" i="1"/>
  <c r="J95" i="1"/>
  <c r="J97" i="1"/>
  <c r="M97" i="1"/>
  <c r="M100" i="1"/>
  <c r="N103" i="1"/>
  <c r="M104" i="1"/>
  <c r="N107" i="1"/>
  <c r="J118" i="1"/>
  <c r="M119" i="1"/>
  <c r="J129" i="1"/>
  <c r="J134" i="1"/>
  <c r="M135" i="1"/>
  <c r="N176" i="1"/>
  <c r="N185" i="1"/>
  <c r="N192" i="1"/>
  <c r="J225" i="1"/>
  <c r="J235" i="1"/>
  <c r="M236" i="1"/>
  <c r="N242" i="1"/>
  <c r="N245" i="1"/>
  <c r="M253" i="1"/>
  <c r="J263" i="1"/>
  <c r="M264" i="1"/>
  <c r="N274" i="1"/>
  <c r="N277" i="1"/>
  <c r="J60" i="1"/>
  <c r="M60" i="1"/>
  <c r="N66" i="1"/>
  <c r="J67" i="1"/>
  <c r="J72" i="1"/>
  <c r="M76" i="1"/>
  <c r="J79" i="1"/>
  <c r="J81" i="1"/>
  <c r="M84" i="1"/>
  <c r="N87" i="1"/>
  <c r="J88" i="1"/>
  <c r="J91" i="1"/>
  <c r="N101" i="1"/>
  <c r="M102" i="1"/>
  <c r="M105" i="1"/>
  <c r="M106" i="1"/>
  <c r="M121" i="1"/>
  <c r="M122" i="1"/>
  <c r="J125" i="1"/>
  <c r="J131" i="1"/>
  <c r="J138" i="1"/>
  <c r="J145" i="1"/>
  <c r="J146" i="1"/>
  <c r="N149" i="1"/>
  <c r="N153" i="1"/>
  <c r="N157" i="1"/>
  <c r="N161" i="1"/>
  <c r="N165" i="1"/>
  <c r="N169" i="1"/>
  <c r="N173" i="1"/>
  <c r="M181" i="1"/>
  <c r="J186" i="1"/>
  <c r="M197" i="1"/>
  <c r="M201" i="1"/>
  <c r="J204" i="1"/>
  <c r="J206" i="1"/>
  <c r="M206" i="1"/>
  <c r="J215" i="1"/>
  <c r="M216" i="1"/>
  <c r="J218" i="1"/>
  <c r="J221" i="1"/>
  <c r="M225" i="1"/>
  <c r="J231" i="1"/>
  <c r="M232" i="1"/>
  <c r="J247" i="1"/>
  <c r="M248" i="1"/>
  <c r="N253" i="1"/>
  <c r="J254" i="1"/>
  <c r="N257" i="1"/>
  <c r="M258" i="1"/>
  <c r="N261" i="1"/>
  <c r="M269" i="1"/>
  <c r="M273" i="1"/>
  <c r="N278" i="1"/>
  <c r="M285" i="1"/>
  <c r="J295" i="1"/>
  <c r="M296" i="1"/>
  <c r="N76" i="1"/>
  <c r="N47" i="1"/>
  <c r="N104" i="1"/>
  <c r="N226" i="1"/>
  <c r="M227" i="1"/>
  <c r="N5" i="1"/>
  <c r="N7" i="1"/>
  <c r="J8" i="1"/>
  <c r="J9" i="1"/>
  <c r="N10" i="1"/>
  <c r="J11" i="1"/>
  <c r="J14" i="1"/>
  <c r="M15" i="1"/>
  <c r="M18" i="1"/>
  <c r="N23" i="1"/>
  <c r="J24" i="1"/>
  <c r="N28" i="1"/>
  <c r="N30" i="1"/>
  <c r="N40" i="1"/>
  <c r="J50" i="1"/>
  <c r="M51" i="1"/>
  <c r="M54" i="1"/>
  <c r="M57" i="1"/>
  <c r="N59" i="1"/>
  <c r="N64" i="1"/>
  <c r="M64" i="1"/>
  <c r="M128" i="1"/>
  <c r="N128" i="1"/>
  <c r="N92" i="1"/>
  <c r="N238" i="1"/>
  <c r="N270" i="1"/>
  <c r="N3" i="1"/>
  <c r="N6" i="1"/>
  <c r="N17" i="1"/>
  <c r="N25" i="1"/>
  <c r="N37" i="1"/>
  <c r="M101" i="1"/>
  <c r="N223" i="1"/>
  <c r="N229" i="1"/>
  <c r="J2" i="1"/>
  <c r="M3" i="1"/>
  <c r="M6" i="1"/>
  <c r="N11" i="1"/>
  <c r="J12" i="1"/>
  <c r="J13" i="1"/>
  <c r="N14" i="1"/>
  <c r="J15" i="1"/>
  <c r="J18" i="1"/>
  <c r="M19" i="1"/>
  <c r="M22" i="1"/>
  <c r="N24" i="1"/>
  <c r="N26" i="1"/>
  <c r="J27" i="1"/>
  <c r="J29" i="1"/>
  <c r="M29" i="1"/>
  <c r="N31" i="1"/>
  <c r="N34" i="1"/>
  <c r="N48" i="1"/>
  <c r="M61" i="1"/>
  <c r="J73" i="1"/>
  <c r="N73" i="1"/>
  <c r="J76" i="1"/>
  <c r="N84" i="1"/>
  <c r="N85" i="1"/>
  <c r="M85" i="1"/>
  <c r="J94" i="1"/>
  <c r="M95" i="1"/>
  <c r="M98" i="1"/>
  <c r="N100" i="1"/>
  <c r="N124" i="1"/>
  <c r="N41" i="1"/>
  <c r="N43" i="1"/>
  <c r="N45" i="1"/>
  <c r="N69" i="1"/>
  <c r="N71" i="1"/>
  <c r="N78" i="1"/>
  <c r="N88" i="1"/>
  <c r="N90" i="1"/>
  <c r="N95" i="1"/>
  <c r="N98" i="1"/>
  <c r="N111" i="1"/>
  <c r="N130" i="1"/>
  <c r="N137" i="1"/>
  <c r="N146" i="1"/>
  <c r="N189" i="1"/>
  <c r="N19" i="1"/>
  <c r="J20" i="1"/>
  <c r="J21" i="1"/>
  <c r="N22" i="1"/>
  <c r="J23" i="1"/>
  <c r="J26" i="1"/>
  <c r="M27" i="1"/>
  <c r="M30" i="1"/>
  <c r="N33" i="1"/>
  <c r="N35" i="1"/>
  <c r="J36" i="1"/>
  <c r="J37" i="1"/>
  <c r="J46" i="1"/>
  <c r="M47" i="1"/>
  <c r="M50" i="1"/>
  <c r="N53" i="1"/>
  <c r="N55" i="1"/>
  <c r="J56" i="1"/>
  <c r="N62" i="1"/>
  <c r="J63" i="1"/>
  <c r="J66" i="1"/>
  <c r="M67" i="1"/>
  <c r="M69" i="1"/>
  <c r="M70" i="1"/>
  <c r="N72" i="1"/>
  <c r="N74" i="1"/>
  <c r="J75" i="1"/>
  <c r="J77" i="1"/>
  <c r="M77" i="1"/>
  <c r="N79" i="1"/>
  <c r="N82" i="1"/>
  <c r="J89" i="1"/>
  <c r="N89" i="1"/>
  <c r="N91" i="1"/>
  <c r="J92" i="1"/>
  <c r="M92" i="1"/>
  <c r="N93" i="1"/>
  <c r="N108" i="1"/>
  <c r="J109" i="1"/>
  <c r="J114" i="1"/>
  <c r="M115" i="1"/>
  <c r="M118" i="1"/>
  <c r="N120" i="1"/>
  <c r="M124" i="1"/>
  <c r="J127" i="1"/>
  <c r="M144" i="1"/>
  <c r="J181" i="1"/>
  <c r="J197" i="1"/>
  <c r="M254" i="1"/>
  <c r="M286" i="1"/>
  <c r="N38" i="1"/>
  <c r="J39" i="1"/>
  <c r="J42" i="1"/>
  <c r="M43" i="1"/>
  <c r="M46" i="1"/>
  <c r="N49" i="1"/>
  <c r="N51" i="1"/>
  <c r="J52" i="1"/>
  <c r="J53" i="1"/>
  <c r="N54" i="1"/>
  <c r="J55" i="1"/>
  <c r="J58" i="1"/>
  <c r="M59" i="1"/>
  <c r="M62" i="1"/>
  <c r="N65" i="1"/>
  <c r="N67" i="1"/>
  <c r="J68" i="1"/>
  <c r="J69" i="1"/>
  <c r="N70" i="1"/>
  <c r="J71" i="1"/>
  <c r="J74" i="1"/>
  <c r="M75" i="1"/>
  <c r="M78" i="1"/>
  <c r="N81" i="1"/>
  <c r="N83" i="1"/>
  <c r="J84" i="1"/>
  <c r="J85" i="1"/>
  <c r="N86" i="1"/>
  <c r="J87" i="1"/>
  <c r="J90" i="1"/>
  <c r="M91" i="1"/>
  <c r="M94" i="1"/>
  <c r="N97" i="1"/>
  <c r="N99" i="1"/>
  <c r="J100" i="1"/>
  <c r="J101" i="1"/>
  <c r="N102" i="1"/>
  <c r="J103" i="1"/>
  <c r="J106" i="1"/>
  <c r="M107" i="1"/>
  <c r="M110" i="1"/>
  <c r="N115" i="1"/>
  <c r="J116" i="1"/>
  <c r="J117" i="1"/>
  <c r="N118" i="1"/>
  <c r="J119" i="1"/>
  <c r="J122" i="1"/>
  <c r="M123" i="1"/>
  <c r="M126" i="1"/>
  <c r="N131" i="1"/>
  <c r="J132" i="1"/>
  <c r="J133" i="1"/>
  <c r="N134" i="1"/>
  <c r="J135" i="1"/>
  <c r="J136" i="1"/>
  <c r="J139" i="1"/>
  <c r="J140" i="1"/>
  <c r="N148" i="1"/>
  <c r="J150" i="1"/>
  <c r="M150" i="1"/>
  <c r="N152" i="1"/>
  <c r="J154" i="1"/>
  <c r="M154" i="1"/>
  <c r="N156" i="1"/>
  <c r="J158" i="1"/>
  <c r="M158" i="1"/>
  <c r="N160" i="1"/>
  <c r="J162" i="1"/>
  <c r="M162" i="1"/>
  <c r="N164" i="1"/>
  <c r="J166" i="1"/>
  <c r="M166" i="1"/>
  <c r="N168" i="1"/>
  <c r="J170" i="1"/>
  <c r="M170" i="1"/>
  <c r="N172" i="1"/>
  <c r="J174" i="1"/>
  <c r="M177" i="1"/>
  <c r="J182" i="1"/>
  <c r="M185" i="1"/>
  <c r="J190" i="1"/>
  <c r="M193" i="1"/>
  <c r="J198" i="1"/>
  <c r="N227" i="1"/>
  <c r="N230" i="1"/>
  <c r="M238" i="1"/>
  <c r="N254" i="1"/>
  <c r="N258" i="1"/>
  <c r="M270" i="1"/>
  <c r="N286" i="1"/>
  <c r="N290" i="1"/>
  <c r="J105" i="1"/>
  <c r="N106" i="1"/>
  <c r="J107" i="1"/>
  <c r="J110" i="1"/>
  <c r="M111" i="1"/>
  <c r="M114" i="1"/>
  <c r="N119" i="1"/>
  <c r="J120" i="1"/>
  <c r="J121" i="1"/>
  <c r="N122" i="1"/>
  <c r="J123" i="1"/>
  <c r="J126" i="1"/>
  <c r="M127" i="1"/>
  <c r="M130" i="1"/>
  <c r="N136" i="1"/>
  <c r="N140" i="1"/>
  <c r="N142" i="1"/>
  <c r="J143" i="1"/>
  <c r="J144" i="1"/>
  <c r="N145" i="1"/>
  <c r="M149" i="1"/>
  <c r="M153" i="1"/>
  <c r="M157" i="1"/>
  <c r="M161" i="1"/>
  <c r="M165" i="1"/>
  <c r="M169" i="1"/>
  <c r="M173" i="1"/>
  <c r="M178" i="1"/>
  <c r="N180" i="1"/>
  <c r="M186" i="1"/>
  <c r="N188" i="1"/>
  <c r="M194" i="1"/>
  <c r="N196" i="1"/>
  <c r="J199" i="1"/>
  <c r="M200" i="1"/>
  <c r="J211" i="1"/>
  <c r="M212" i="1"/>
  <c r="M219" i="1"/>
  <c r="N221" i="1"/>
  <c r="M229" i="1"/>
  <c r="N237" i="1"/>
  <c r="J238" i="1"/>
  <c r="N241" i="1"/>
  <c r="J245" i="1"/>
  <c r="M257" i="1"/>
  <c r="N269" i="1"/>
  <c r="J270" i="1"/>
  <c r="N273" i="1"/>
  <c r="J277" i="1"/>
  <c r="M289" i="1"/>
  <c r="M198" i="1"/>
  <c r="N200" i="1"/>
  <c r="J202" i="1"/>
  <c r="M202" i="1"/>
  <c r="M205" i="1"/>
  <c r="N206" i="1"/>
  <c r="M209" i="1"/>
  <c r="N210" i="1"/>
  <c r="M213" i="1"/>
  <c r="N214" i="1"/>
  <c r="M233" i="1"/>
  <c r="N234" i="1"/>
  <c r="J237" i="1"/>
  <c r="J243" i="1"/>
  <c r="M244" i="1"/>
  <c r="J246" i="1"/>
  <c r="M249" i="1"/>
  <c r="N250" i="1"/>
  <c r="J253" i="1"/>
  <c r="J259" i="1"/>
  <c r="M260" i="1"/>
  <c r="J262" i="1"/>
  <c r="M265" i="1"/>
  <c r="N266" i="1"/>
  <c r="J269" i="1"/>
  <c r="J275" i="1"/>
  <c r="M276" i="1"/>
  <c r="J278" i="1"/>
  <c r="N282" i="1"/>
  <c r="N298" i="1"/>
  <c r="M218" i="1"/>
  <c r="M222" i="1"/>
  <c r="M226" i="1"/>
  <c r="M230" i="1"/>
  <c r="J233" i="1"/>
  <c r="J239" i="1"/>
  <c r="M240" i="1"/>
  <c r="J242" i="1"/>
  <c r="M245" i="1"/>
  <c r="J249" i="1"/>
  <c r="J255" i="1"/>
  <c r="M256" i="1"/>
  <c r="J258" i="1"/>
  <c r="M261" i="1"/>
  <c r="J265" i="1"/>
  <c r="J271" i="1"/>
  <c r="M272" i="1"/>
  <c r="J274" i="1"/>
  <c r="M277" i="1"/>
  <c r="J281" i="1"/>
  <c r="J287" i="1"/>
  <c r="M288" i="1"/>
  <c r="J290" i="1"/>
  <c r="M293" i="1"/>
  <c r="N294" i="1"/>
  <c r="J297" i="1"/>
  <c r="N301" i="1"/>
  <c r="J302" i="1"/>
  <c r="N224" i="1"/>
  <c r="M267" i="1"/>
  <c r="N267" i="1"/>
  <c r="M299" i="1"/>
  <c r="N299" i="1"/>
  <c r="N138" i="1"/>
  <c r="M147" i="1"/>
  <c r="N147" i="1"/>
  <c r="M151" i="1"/>
  <c r="N151" i="1"/>
  <c r="M155" i="1"/>
  <c r="N155" i="1"/>
  <c r="M159" i="1"/>
  <c r="N159" i="1"/>
  <c r="M163" i="1"/>
  <c r="N163" i="1"/>
  <c r="M167" i="1"/>
  <c r="N167" i="1"/>
  <c r="M171" i="1"/>
  <c r="N171" i="1"/>
  <c r="M175" i="1"/>
  <c r="N175" i="1"/>
  <c r="M179" i="1"/>
  <c r="N179" i="1"/>
  <c r="M183" i="1"/>
  <c r="N183" i="1"/>
  <c r="M187" i="1"/>
  <c r="N187" i="1"/>
  <c r="M191" i="1"/>
  <c r="N191" i="1"/>
  <c r="M195" i="1"/>
  <c r="N195" i="1"/>
  <c r="M199" i="1"/>
  <c r="N199" i="1"/>
  <c r="N228" i="1"/>
  <c r="M235" i="1"/>
  <c r="N235" i="1"/>
  <c r="M251" i="1"/>
  <c r="N251" i="1"/>
  <c r="N105" i="1"/>
  <c r="N109" i="1"/>
  <c r="N113" i="1"/>
  <c r="N117" i="1"/>
  <c r="N121" i="1"/>
  <c r="N125" i="1"/>
  <c r="N129" i="1"/>
  <c r="N133" i="1"/>
  <c r="M136" i="1"/>
  <c r="M137" i="1"/>
  <c r="N141" i="1"/>
  <c r="J142" i="1"/>
  <c r="N220" i="1"/>
  <c r="M283" i="1"/>
  <c r="N283" i="1"/>
  <c r="J137" i="1"/>
  <c r="N150" i="1"/>
  <c r="N154" i="1"/>
  <c r="N158" i="1"/>
  <c r="N162" i="1"/>
  <c r="N166" i="1"/>
  <c r="N170" i="1"/>
  <c r="N174" i="1"/>
  <c r="N178" i="1"/>
  <c r="N182" i="1"/>
  <c r="N186" i="1"/>
  <c r="N190" i="1"/>
  <c r="N194" i="1"/>
  <c r="N198" i="1"/>
  <c r="N202" i="1"/>
  <c r="N204" i="1"/>
  <c r="N208" i="1"/>
  <c r="N212" i="1"/>
  <c r="N216" i="1"/>
  <c r="M231" i="1"/>
  <c r="N231" i="1"/>
  <c r="M247" i="1"/>
  <c r="N247" i="1"/>
  <c r="M263" i="1"/>
  <c r="N263" i="1"/>
  <c r="M279" i="1"/>
  <c r="N279" i="1"/>
  <c r="M295" i="1"/>
  <c r="N295" i="1"/>
  <c r="M145" i="1"/>
  <c r="J148" i="1"/>
  <c r="J152" i="1"/>
  <c r="J156" i="1"/>
  <c r="J160" i="1"/>
  <c r="J164" i="1"/>
  <c r="J168" i="1"/>
  <c r="J172" i="1"/>
  <c r="J176" i="1"/>
  <c r="J180" i="1"/>
  <c r="J184" i="1"/>
  <c r="J188" i="1"/>
  <c r="J192" i="1"/>
  <c r="J196" i="1"/>
  <c r="J200" i="1"/>
  <c r="M243" i="1"/>
  <c r="N243" i="1"/>
  <c r="M259" i="1"/>
  <c r="N259" i="1"/>
  <c r="M275" i="1"/>
  <c r="N275" i="1"/>
  <c r="M291" i="1"/>
  <c r="N291" i="1"/>
  <c r="N203" i="1"/>
  <c r="M203" i="1"/>
  <c r="N207" i="1"/>
  <c r="M207" i="1"/>
  <c r="N211" i="1"/>
  <c r="M211" i="1"/>
  <c r="N215" i="1"/>
  <c r="M215" i="1"/>
  <c r="M239" i="1"/>
  <c r="N239" i="1"/>
  <c r="M255" i="1"/>
  <c r="N255" i="1"/>
  <c r="M271" i="1"/>
  <c r="N271" i="1"/>
  <c r="M287" i="1"/>
  <c r="N287" i="1"/>
  <c r="M217" i="1"/>
  <c r="J222" i="1"/>
  <c r="J226" i="1"/>
  <c r="J230" i="1"/>
  <c r="J232" i="1"/>
  <c r="J236" i="1"/>
  <c r="J240" i="1"/>
  <c r="J244" i="1"/>
  <c r="J248" i="1"/>
  <c r="J252" i="1"/>
  <c r="J256" i="1"/>
  <c r="J260" i="1"/>
  <c r="J264" i="1"/>
  <c r="J268" i="1"/>
  <c r="J272" i="1"/>
  <c r="J276" i="1"/>
  <c r="J280" i="1"/>
  <c r="J284" i="1"/>
  <c r="J288" i="1"/>
  <c r="J292" i="1"/>
  <c r="J296" i="1"/>
  <c r="J300" i="1"/>
  <c r="N232" i="1"/>
  <c r="N236" i="1"/>
  <c r="N240" i="1"/>
  <c r="N244" i="1"/>
  <c r="N248" i="1"/>
  <c r="N252" i="1"/>
  <c r="N256" i="1"/>
  <c r="N260" i="1"/>
  <c r="N264" i="1"/>
  <c r="N268" i="1"/>
  <c r="N272" i="1"/>
  <c r="N276" i="1"/>
  <c r="N280" i="1"/>
  <c r="N284" i="1"/>
  <c r="N288" i="1"/>
  <c r="N292" i="1"/>
  <c r="N296" i="1"/>
  <c r="N300" i="1"/>
  <c r="J220" i="1"/>
  <c r="J224" i="1"/>
  <c r="J228" i="1"/>
</calcChain>
</file>

<file path=xl/sharedStrings.xml><?xml version="1.0" encoding="utf-8"?>
<sst xmlns="http://schemas.openxmlformats.org/spreadsheetml/2006/main" count="2121" uniqueCount="326">
  <si>
    <t>Item #</t>
  </si>
  <si>
    <t>Item Name</t>
  </si>
  <si>
    <t>Category</t>
  </si>
  <si>
    <t>Status</t>
  </si>
  <si>
    <t>Price</t>
  </si>
  <si>
    <t xml:space="preserve">Total Demand </t>
  </si>
  <si>
    <t>In stock</t>
  </si>
  <si>
    <t>Qnt. Left</t>
  </si>
  <si>
    <t>Total Sales</t>
  </si>
  <si>
    <t xml:space="preserve">Total Ordering Cost </t>
  </si>
  <si>
    <t>Total Holding Cost</t>
  </si>
  <si>
    <t>Avg. Inventory</t>
  </si>
  <si>
    <t>EOQ</t>
  </si>
  <si>
    <t>Categories</t>
  </si>
  <si>
    <r>
      <t>Natural Chip</t>
    </r>
    <r>
      <rPr>
        <sz val="11"/>
        <color rgb="FF000000"/>
        <rFont val="Calibri"/>
      </rPr>
      <t xml:space="preserve">        </t>
    </r>
    <r>
      <rPr>
        <sz val="11"/>
        <color rgb="FF000000"/>
        <rFont val="Calibri"/>
      </rPr>
      <t>Compny SeaSalt175g</t>
    </r>
  </si>
  <si>
    <t>BURGER</t>
  </si>
  <si>
    <t>In Stock</t>
  </si>
  <si>
    <t>Over Stock</t>
  </si>
  <si>
    <t>Red Rock Deli Chikn&amp;Garlic Aioli 150g</t>
  </si>
  <si>
    <t>CCS</t>
  </si>
  <si>
    <t>Running Low</t>
  </si>
  <si>
    <r>
      <t>Grain Waves Sour</t>
    </r>
    <r>
      <rPr>
        <sz val="11"/>
        <color rgb="FF000000"/>
        <rFont val="Calibri"/>
      </rPr>
      <t xml:space="preserve">    </t>
    </r>
    <r>
      <rPr>
        <sz val="11"/>
        <color rgb="FF000000"/>
        <rFont val="Calibri"/>
      </rPr>
      <t>Cream&amp;Chives 210G</t>
    </r>
  </si>
  <si>
    <t>CHEEZELS</t>
  </si>
  <si>
    <t>CHEETOS</t>
  </si>
  <si>
    <r>
      <t>Natural ChipCo</t>
    </r>
    <r>
      <rPr>
        <sz val="11"/>
        <color rgb="FF000000"/>
        <rFont val="Calibri"/>
      </rPr>
      <t xml:space="preserve">      </t>
    </r>
    <r>
      <rPr>
        <sz val="11"/>
        <color rgb="FF000000"/>
        <rFont val="Calibri"/>
      </rPr>
      <t>Hony Soy Chckn 175g</t>
    </r>
  </si>
  <si>
    <t>THINS</t>
  </si>
  <si>
    <t>Out Of Stock</t>
  </si>
  <si>
    <t>WW Original Stacked Chips 160g</t>
  </si>
  <si>
    <t>COBS</t>
  </si>
  <si>
    <t>Cheetos Puffs 165g</t>
  </si>
  <si>
    <t>DORITOS</t>
  </si>
  <si>
    <t>Infuzions SourCream&amp;Herbs Veg Strws 110g</t>
  </si>
  <si>
    <t>FRENCH</t>
  </si>
  <si>
    <r>
      <t>RRD SR Slow Rst</t>
    </r>
    <r>
      <rPr>
        <sz val="11"/>
        <color rgb="FF000000"/>
        <rFont val="Calibri"/>
      </rPr>
      <t xml:space="preserve">     </t>
    </r>
    <r>
      <rPr>
        <sz val="11"/>
        <color rgb="FF000000"/>
        <rFont val="Calibri"/>
      </rPr>
      <t>Pork Belly 150g</t>
    </r>
  </si>
  <si>
    <t>GRNWVES</t>
  </si>
  <si>
    <r>
      <t>Doritos Cheese</t>
    </r>
    <r>
      <rPr>
        <sz val="11"/>
        <color rgb="FF000000"/>
        <rFont val="Calibri"/>
      </rPr>
      <t xml:space="preserve">      </t>
    </r>
    <r>
      <rPr>
        <sz val="11"/>
        <color rgb="FF000000"/>
        <rFont val="Calibri"/>
      </rPr>
      <t>Supreme 330g</t>
    </r>
  </si>
  <si>
    <t>INFUZIONS</t>
  </si>
  <si>
    <r>
      <t>Doritos Mexicana</t>
    </r>
    <r>
      <rPr>
        <sz val="11"/>
        <color rgb="FF000000"/>
        <rFont val="Calibri"/>
      </rPr>
      <t xml:space="preserve">    </t>
    </r>
    <r>
      <rPr>
        <sz val="11"/>
        <color rgb="FF000000"/>
        <rFont val="Calibri"/>
      </rPr>
      <t>170g</t>
    </r>
  </si>
  <si>
    <t>KETTLE</t>
  </si>
  <si>
    <r>
      <t>Old El Paso Salsa</t>
    </r>
    <r>
      <rPr>
        <sz val="11"/>
        <color rgb="FF000000"/>
        <rFont val="Calibri"/>
      </rPr>
      <t xml:space="preserve">   </t>
    </r>
    <r>
      <rPr>
        <sz val="11"/>
        <color rgb="FF000000"/>
        <rFont val="Calibri"/>
      </rPr>
      <t>Dip Tomato Med 300g</t>
    </r>
  </si>
  <si>
    <t>NATURAL</t>
  </si>
  <si>
    <t>GrnWves Plus Btroot &amp; Chilli Jam 180g</t>
  </si>
  <si>
    <t>OLD</t>
  </si>
  <si>
    <t>PRINGLES</t>
  </si>
  <si>
    <t>RRD</t>
  </si>
  <si>
    <r>
      <t>Smiths Crinkle Cut</t>
    </r>
    <r>
      <rPr>
        <sz val="11"/>
        <color rgb="FF000000"/>
        <rFont val="Calibri"/>
      </rPr>
      <t xml:space="preserve">  </t>
    </r>
    <r>
      <rPr>
        <sz val="11"/>
        <color rgb="FF000000"/>
        <rFont val="Calibri"/>
      </rPr>
      <t>Chips Barbecue 170g</t>
    </r>
  </si>
  <si>
    <t>SMITHS</t>
  </si>
  <si>
    <t>SUNBITES</t>
  </si>
  <si>
    <r>
      <t>Kettle Sensations</t>
    </r>
    <r>
      <rPr>
        <sz val="11"/>
        <color rgb="FF000000"/>
        <rFont val="Calibri"/>
      </rPr>
      <t xml:space="preserve">   </t>
    </r>
    <r>
      <rPr>
        <sz val="11"/>
        <color rgb="FF000000"/>
        <rFont val="Calibri"/>
      </rPr>
      <t>Camembert &amp; Fig 150g</t>
    </r>
  </si>
  <si>
    <t>Doritos Corn Chip Southern Chicken 150g</t>
  </si>
  <si>
    <t>TOSTITOS</t>
  </si>
  <si>
    <r>
      <t>CCs Tasty Cheese</t>
    </r>
    <r>
      <rPr>
        <sz val="11"/>
        <color rgb="FF000000"/>
        <rFont val="Calibri"/>
      </rPr>
      <t xml:space="preserve">    </t>
    </r>
    <r>
      <rPr>
        <sz val="11"/>
        <color rgb="FF000000"/>
        <rFont val="Calibri"/>
      </rPr>
      <t>175g</t>
    </r>
  </si>
  <si>
    <t>TWISTIES</t>
  </si>
  <si>
    <r>
      <t>Tostitos Splash Of</t>
    </r>
    <r>
      <rPr>
        <sz val="11"/>
        <color rgb="FF000000"/>
        <rFont val="Calibri"/>
      </rPr>
      <t xml:space="preserve">  </t>
    </r>
    <r>
      <rPr>
        <sz val="11"/>
        <color rgb="FF000000"/>
        <rFont val="Calibri"/>
      </rPr>
      <t>Lime 175g</t>
    </r>
  </si>
  <si>
    <t>TYRRELLS</t>
  </si>
  <si>
    <t>Kettle 135g Swt Pot Sea Salt</t>
  </si>
  <si>
    <t>WOOLWORTHS</t>
  </si>
  <si>
    <r>
      <t>RRD Salt &amp; Vinegar</t>
    </r>
    <r>
      <rPr>
        <sz val="11"/>
        <color rgb="FF000000"/>
        <rFont val="Calibri"/>
      </rPr>
      <t xml:space="preserve">  </t>
    </r>
    <r>
      <rPr>
        <sz val="11"/>
        <color rgb="FF000000"/>
        <rFont val="Calibri"/>
      </rPr>
      <t>165g</t>
    </r>
  </si>
  <si>
    <r>
      <t>Infuzions Mango</t>
    </r>
    <r>
      <rPr>
        <sz val="11"/>
        <color rgb="FF000000"/>
        <rFont val="Calibri"/>
      </rPr>
      <t xml:space="preserve">     </t>
    </r>
    <r>
      <rPr>
        <sz val="11"/>
        <color rgb="FF000000"/>
        <rFont val="Calibri"/>
      </rPr>
      <t>Chutny Papadums 70g</t>
    </r>
  </si>
  <si>
    <r>
      <t>Smiths Crinkle Cut</t>
    </r>
    <r>
      <rPr>
        <sz val="11"/>
        <color rgb="FF000000"/>
        <rFont val="Calibri"/>
      </rPr>
      <t xml:space="preserve">  </t>
    </r>
    <r>
      <rPr>
        <sz val="11"/>
        <color rgb="FF000000"/>
        <rFont val="Calibri"/>
      </rPr>
      <t>Snag&amp;Sauce 150g</t>
    </r>
  </si>
  <si>
    <r>
      <t>Smiths Crinkle</t>
    </r>
    <r>
      <rPr>
        <sz val="11"/>
        <color rgb="FF000000"/>
        <rFont val="Calibri"/>
      </rPr>
      <t xml:space="preserve">      </t>
    </r>
    <r>
      <rPr>
        <sz val="11"/>
        <color rgb="FF000000"/>
        <rFont val="Calibri"/>
      </rPr>
      <t>Original 330g</t>
    </r>
  </si>
  <si>
    <r>
      <t>RRD Sweet Chilli &amp;</t>
    </r>
    <r>
      <rPr>
        <sz val="11"/>
        <color rgb="FF000000"/>
        <rFont val="Calibri"/>
      </rPr>
      <t xml:space="preserve">  </t>
    </r>
    <r>
      <rPr>
        <sz val="11"/>
        <color rgb="FF000000"/>
        <rFont val="Calibri"/>
      </rPr>
      <t>Sour Cream 165g</t>
    </r>
  </si>
  <si>
    <r>
      <t>Smiths Chip Thinly</t>
    </r>
    <r>
      <rPr>
        <sz val="11"/>
        <color rgb="FF000000"/>
        <rFont val="Calibri"/>
      </rPr>
      <t xml:space="preserve">  </t>
    </r>
    <r>
      <rPr>
        <sz val="11"/>
        <color rgb="FF000000"/>
        <rFont val="Calibri"/>
      </rPr>
      <t>S/Cream&amp;Onion 175g</t>
    </r>
  </si>
  <si>
    <t>Smiths Crinkle Chips Salt &amp; Vinegar 330g</t>
  </si>
  <si>
    <r>
      <t>Red Rock Deli SR</t>
    </r>
    <r>
      <rPr>
        <sz val="11"/>
        <color rgb="FF000000"/>
        <rFont val="Calibri"/>
      </rPr>
      <t xml:space="preserve">    </t>
    </r>
    <r>
      <rPr>
        <sz val="11"/>
        <color rgb="FF000000"/>
        <rFont val="Calibri"/>
      </rPr>
      <t>Salsa &amp; Mzzrlla 150g</t>
    </r>
  </si>
  <si>
    <r>
      <t>Cobs Popd Sea Salt</t>
    </r>
    <r>
      <rPr>
        <sz val="11"/>
        <color rgb="FF000000"/>
        <rFont val="Calibri"/>
      </rPr>
      <t xml:space="preserve">  </t>
    </r>
    <r>
      <rPr>
        <sz val="11"/>
        <color rgb="FF000000"/>
        <rFont val="Calibri"/>
      </rPr>
      <t>Chips 110g</t>
    </r>
  </si>
  <si>
    <r>
      <t>Natural ChipCo Sea</t>
    </r>
    <r>
      <rPr>
        <sz val="11"/>
        <color rgb="FF000000"/>
        <rFont val="Calibri"/>
      </rPr>
      <t xml:space="preserve">  </t>
    </r>
    <r>
      <rPr>
        <sz val="11"/>
        <color rgb="FF000000"/>
        <rFont val="Calibri"/>
      </rPr>
      <t>Salt &amp; Vinegr 175g</t>
    </r>
  </si>
  <si>
    <r>
      <t>Natural Chip Co</t>
    </r>
    <r>
      <rPr>
        <sz val="11"/>
        <color rgb="FF000000"/>
        <rFont val="Calibri"/>
      </rPr>
      <t xml:space="preserve">     </t>
    </r>
    <r>
      <rPr>
        <sz val="11"/>
        <color rgb="FF000000"/>
        <rFont val="Calibri"/>
      </rPr>
      <t>Tmato Hrb&amp;Spce 175g</t>
    </r>
  </si>
  <si>
    <t>Burger Rings 220g</t>
  </si>
  <si>
    <r>
      <t>Woolworths Cheese</t>
    </r>
    <r>
      <rPr>
        <sz val="11"/>
        <color rgb="FF000000"/>
        <rFont val="Calibri"/>
      </rPr>
      <t xml:space="preserve">   </t>
    </r>
    <r>
      <rPr>
        <sz val="11"/>
        <color rgb="FF000000"/>
        <rFont val="Calibri"/>
      </rPr>
      <t>Rings 190g</t>
    </r>
  </si>
  <si>
    <r>
      <t>Smiths Thinly</t>
    </r>
    <r>
      <rPr>
        <sz val="11"/>
        <color rgb="FF000000"/>
        <rFont val="Calibri"/>
      </rPr>
      <t xml:space="preserve">       </t>
    </r>
    <r>
      <rPr>
        <sz val="11"/>
        <color rgb="FF000000"/>
        <rFont val="Calibri"/>
      </rPr>
      <t>Swt Chli&amp;S/Cream175G</t>
    </r>
  </si>
  <si>
    <t>Thins Chips Seasonedchicken 175g</t>
  </si>
  <si>
    <r>
      <t>Smiths Thinly Cut</t>
    </r>
    <r>
      <rPr>
        <sz val="11"/>
        <color rgb="FF000000"/>
        <rFont val="Calibri"/>
      </rPr>
      <t xml:space="preserve">   </t>
    </r>
    <r>
      <rPr>
        <sz val="11"/>
        <color rgb="FF000000"/>
        <rFont val="Calibri"/>
      </rPr>
      <t>Roast Chicken 175g</t>
    </r>
  </si>
  <si>
    <r>
      <t>Tyrrells Crisps</t>
    </r>
    <r>
      <rPr>
        <sz val="11"/>
        <color rgb="FF000000"/>
        <rFont val="Calibri"/>
      </rPr>
      <t xml:space="preserve">     </t>
    </r>
    <r>
      <rPr>
        <sz val="11"/>
        <color rgb="FF000000"/>
        <rFont val="Calibri"/>
      </rPr>
      <t>Ched &amp; Chives 165g</t>
    </r>
  </si>
  <si>
    <r>
      <t>Doritos Corn Chips</t>
    </r>
    <r>
      <rPr>
        <sz val="11"/>
        <color rgb="FF000000"/>
        <rFont val="Calibri"/>
      </rPr>
      <t xml:space="preserve">  </t>
    </r>
    <r>
      <rPr>
        <sz val="11"/>
        <color rgb="FF000000"/>
        <rFont val="Calibri"/>
      </rPr>
      <t>Cheese Supreme 170g</t>
    </r>
  </si>
  <si>
    <r>
      <t>Smiths Chip Thinly</t>
    </r>
    <r>
      <rPr>
        <sz val="11"/>
        <color rgb="FF000000"/>
        <rFont val="Calibri"/>
      </rPr>
      <t xml:space="preserve">  </t>
    </r>
    <r>
      <rPr>
        <sz val="11"/>
        <color rgb="FF000000"/>
        <rFont val="Calibri"/>
      </rPr>
      <t>Cut Original 175g</t>
    </r>
  </si>
  <si>
    <r>
      <t>Smiths Crinkle Cut</t>
    </r>
    <r>
      <rPr>
        <sz val="11"/>
        <color rgb="FF000000"/>
        <rFont val="Calibri"/>
      </rPr>
      <t xml:space="preserve">  </t>
    </r>
    <r>
      <rPr>
        <sz val="11"/>
        <color rgb="FF000000"/>
        <rFont val="Calibri"/>
      </rPr>
      <t>Chips Original 170g</t>
    </r>
  </si>
  <si>
    <r>
      <t>Thins Chips Light&amp;</t>
    </r>
    <r>
      <rPr>
        <sz val="11"/>
        <color rgb="FF000000"/>
        <rFont val="Calibri"/>
      </rPr>
      <t xml:space="preserve">  </t>
    </r>
    <r>
      <rPr>
        <sz val="11"/>
        <color rgb="FF000000"/>
        <rFont val="Calibri"/>
      </rPr>
      <t>Tangy 175g</t>
    </r>
  </si>
  <si>
    <r>
      <t>Doritos Corn Chips</t>
    </r>
    <r>
      <rPr>
        <sz val="11"/>
        <color rgb="FF000000"/>
        <rFont val="Calibri"/>
      </rPr>
      <t xml:space="preserve">  </t>
    </r>
    <r>
      <rPr>
        <sz val="11"/>
        <color rgb="FF000000"/>
        <rFont val="Calibri"/>
      </rPr>
      <t>Original 170g</t>
    </r>
  </si>
  <si>
    <r>
      <t>Kettle Sensations</t>
    </r>
    <r>
      <rPr>
        <sz val="11"/>
        <color rgb="FF000000"/>
        <rFont val="Calibri"/>
      </rPr>
      <t xml:space="preserve">   </t>
    </r>
    <r>
      <rPr>
        <sz val="11"/>
        <color rgb="FF000000"/>
        <rFont val="Calibri"/>
      </rPr>
      <t>Siracha Lime 150g</t>
    </r>
  </si>
  <si>
    <r>
      <t>Smiths Crinkle Cut</t>
    </r>
    <r>
      <rPr>
        <sz val="11"/>
        <color rgb="FF000000"/>
        <rFont val="Calibri"/>
      </rPr>
      <t xml:space="preserve">  </t>
    </r>
    <r>
      <rPr>
        <sz val="11"/>
        <color rgb="FF000000"/>
        <rFont val="Calibri"/>
      </rPr>
      <t>Salt &amp; Vinegar 170g</t>
    </r>
  </si>
  <si>
    <r>
      <t>Smith Crinkle Cut</t>
    </r>
    <r>
      <rPr>
        <sz val="11"/>
        <color rgb="FF000000"/>
        <rFont val="Calibri"/>
      </rPr>
      <t xml:space="preserve">   </t>
    </r>
    <r>
      <rPr>
        <sz val="11"/>
        <color rgb="FF000000"/>
        <rFont val="Calibri"/>
      </rPr>
      <t>Bolognese 150g</t>
    </r>
  </si>
  <si>
    <t>Cheezels Cheese 330g</t>
  </si>
  <si>
    <t>Kettle Chilli 175g</t>
  </si>
  <si>
    <r>
      <t>Tyrrells Crisps</t>
    </r>
    <r>
      <rPr>
        <sz val="11"/>
        <color rgb="FF000000"/>
        <rFont val="Calibri"/>
      </rPr>
      <t xml:space="preserve">     </t>
    </r>
    <r>
      <rPr>
        <sz val="11"/>
        <color rgb="FF000000"/>
        <rFont val="Calibri"/>
      </rPr>
      <t>Lightly Salted 165g</t>
    </r>
  </si>
  <si>
    <r>
      <t>Twisties Cheese</t>
    </r>
    <r>
      <rPr>
        <sz val="11"/>
        <color rgb="FF000000"/>
        <rFont val="Calibri"/>
      </rPr>
      <t xml:space="preserve">     </t>
    </r>
    <r>
      <rPr>
        <sz val="11"/>
        <color rgb="FF000000"/>
        <rFont val="Calibri"/>
      </rPr>
      <t>270g</t>
    </r>
  </si>
  <si>
    <r>
      <t>WW Crinkle Cut</t>
    </r>
    <r>
      <rPr>
        <sz val="11"/>
        <color rgb="FF000000"/>
        <rFont val="Calibri"/>
      </rPr>
      <t xml:space="preserve">      </t>
    </r>
    <r>
      <rPr>
        <sz val="11"/>
        <color rgb="FF000000"/>
        <rFont val="Calibri"/>
      </rPr>
      <t>Chicken 175g</t>
    </r>
  </si>
  <si>
    <r>
      <t>RRD Chilli&amp;</t>
    </r>
    <r>
      <rPr>
        <sz val="11"/>
        <color rgb="FF000000"/>
        <rFont val="Calibri"/>
      </rPr>
      <t xml:space="preserve">         </t>
    </r>
    <r>
      <rPr>
        <sz val="11"/>
        <color rgb="FF000000"/>
        <rFont val="Calibri"/>
      </rPr>
      <t>Coconut 150g</t>
    </r>
  </si>
  <si>
    <r>
      <t>Infuzions BBQ Rib</t>
    </r>
    <r>
      <rPr>
        <sz val="11"/>
        <color rgb="FF000000"/>
        <rFont val="Calibri"/>
      </rPr>
      <t xml:space="preserve">   </t>
    </r>
    <r>
      <rPr>
        <sz val="11"/>
        <color rgb="FF000000"/>
        <rFont val="Calibri"/>
      </rPr>
      <t>Prawn Crackers 110g</t>
    </r>
  </si>
  <si>
    <r>
      <t>Sunbites Whlegrn</t>
    </r>
    <r>
      <rPr>
        <sz val="11"/>
        <color rgb="FF000000"/>
        <rFont val="Calibri"/>
      </rPr>
      <t xml:space="preserve">    </t>
    </r>
    <r>
      <rPr>
        <sz val="11"/>
        <color rgb="FF000000"/>
        <rFont val="Calibri"/>
      </rPr>
      <t>Crisps Frch/Onin 90g</t>
    </r>
  </si>
  <si>
    <r>
      <t>Doritos Salsa</t>
    </r>
    <r>
      <rPr>
        <sz val="11"/>
        <color rgb="FF000000"/>
        <rFont val="Calibri"/>
      </rPr>
      <t xml:space="preserve">       </t>
    </r>
    <r>
      <rPr>
        <sz val="11"/>
        <color rgb="FF000000"/>
        <rFont val="Calibri"/>
      </rPr>
      <t>Medium 300g</t>
    </r>
  </si>
  <si>
    <t>Kettle Tortilla ChpsFeta&amp;Garlic 150g</t>
  </si>
  <si>
    <r>
      <t>Smiths Crinkle Cut</t>
    </r>
    <r>
      <rPr>
        <sz val="11"/>
        <color rgb="FF000000"/>
        <rFont val="Calibri"/>
      </rPr>
      <t xml:space="preserve">  </t>
    </r>
    <r>
      <rPr>
        <sz val="11"/>
        <color rgb="FF000000"/>
        <rFont val="Calibri"/>
      </rPr>
      <t>French OnionDip 150g</t>
    </r>
  </si>
  <si>
    <r>
      <t>WW D/Style Chip</t>
    </r>
    <r>
      <rPr>
        <sz val="11"/>
        <color rgb="FF000000"/>
        <rFont val="Calibri"/>
      </rPr>
      <t xml:space="preserve">     </t>
    </r>
    <r>
      <rPr>
        <sz val="11"/>
        <color rgb="FF000000"/>
        <rFont val="Calibri"/>
      </rPr>
      <t>Sea Salt 200g</t>
    </r>
  </si>
  <si>
    <r>
      <t>Smiths Chip Thinly</t>
    </r>
    <r>
      <rPr>
        <sz val="11"/>
        <color rgb="FF000000"/>
        <rFont val="Calibri"/>
      </rPr>
      <t xml:space="preserve">  </t>
    </r>
    <r>
      <rPr>
        <sz val="11"/>
        <color rgb="FF000000"/>
        <rFont val="Calibri"/>
      </rPr>
      <t>CutSalt/Vinegr175g</t>
    </r>
  </si>
  <si>
    <r>
      <t>Kettle Sensations</t>
    </r>
    <r>
      <rPr>
        <sz val="11"/>
        <color rgb="FF000000"/>
        <rFont val="Calibri"/>
      </rPr>
      <t xml:space="preserve">   </t>
    </r>
    <r>
      <rPr>
        <sz val="11"/>
        <color rgb="FF000000"/>
        <rFont val="Calibri"/>
      </rPr>
      <t>BBQ&amp;Maple 150g</t>
    </r>
  </si>
  <si>
    <r>
      <t>Old El Paso Salsa</t>
    </r>
    <r>
      <rPr>
        <sz val="11"/>
        <color rgb="FF000000"/>
        <rFont val="Calibri"/>
      </rPr>
      <t xml:space="preserve">   </t>
    </r>
    <r>
      <rPr>
        <sz val="11"/>
        <color rgb="FF000000"/>
        <rFont val="Calibri"/>
      </rPr>
      <t>Dip Tomato Mild 300g</t>
    </r>
  </si>
  <si>
    <r>
      <t>Tostitos Smoked</t>
    </r>
    <r>
      <rPr>
        <sz val="11"/>
        <color rgb="FF000000"/>
        <rFont val="Calibri"/>
      </rPr>
      <t xml:space="preserve">     </t>
    </r>
    <r>
      <rPr>
        <sz val="11"/>
        <color rgb="FF000000"/>
        <rFont val="Calibri"/>
      </rPr>
      <t>Chipotle 175g</t>
    </r>
  </si>
  <si>
    <r>
      <t>Natural ChipCo</t>
    </r>
    <r>
      <rPr>
        <sz val="11"/>
        <color rgb="FF000000"/>
        <rFont val="Calibri"/>
      </rPr>
      <t xml:space="preserve">      </t>
    </r>
    <r>
      <rPr>
        <sz val="11"/>
        <color rgb="FF000000"/>
        <rFont val="Calibri"/>
      </rPr>
      <t>Hony Soy Chckn175g</t>
    </r>
  </si>
  <si>
    <r>
      <t>RRD Lime &amp; Pepper</t>
    </r>
    <r>
      <rPr>
        <sz val="11"/>
        <color rgb="FF000000"/>
        <rFont val="Calibri"/>
      </rPr>
      <t xml:space="preserve">   </t>
    </r>
    <r>
      <rPr>
        <sz val="11"/>
        <color rgb="FF000000"/>
        <rFont val="Calibri"/>
      </rPr>
      <t>165g</t>
    </r>
  </si>
  <si>
    <r>
      <t>CCs Nacho Cheese</t>
    </r>
    <r>
      <rPr>
        <sz val="11"/>
        <color rgb="FF000000"/>
        <rFont val="Calibri"/>
      </rPr>
      <t xml:space="preserve">    </t>
    </r>
    <r>
      <rPr>
        <sz val="11"/>
        <color rgb="FF000000"/>
        <rFont val="Calibri"/>
      </rPr>
      <t>175g</t>
    </r>
  </si>
  <si>
    <t>Snbts Whlgrn Crisps Cheddr&amp;Mstrd 90g</t>
  </si>
  <si>
    <t>Kettle Tortilla ChpsBtroot&amp;Ricotta 150g</t>
  </si>
  <si>
    <t>Pringles Sthrn FriedChicken 134g</t>
  </si>
  <si>
    <r>
      <t>Pringles Chicken</t>
    </r>
    <r>
      <rPr>
        <sz val="11"/>
        <color rgb="FF000000"/>
        <rFont val="Calibri"/>
      </rPr>
      <t xml:space="preserve">    </t>
    </r>
    <r>
      <rPr>
        <sz val="11"/>
        <color rgb="FF000000"/>
        <rFont val="Calibri"/>
      </rPr>
      <t>Salt Crips 134g</t>
    </r>
  </si>
  <si>
    <t>French Fries Potato Chips 175g</t>
  </si>
  <si>
    <r>
      <t>Kettle Mozzarella</t>
    </r>
    <r>
      <rPr>
        <sz val="11"/>
        <color rgb="FF000000"/>
        <rFont val="Calibri"/>
      </rPr>
      <t xml:space="preserve">   </t>
    </r>
    <r>
      <rPr>
        <sz val="11"/>
        <color rgb="FF000000"/>
        <rFont val="Calibri"/>
      </rPr>
      <t>Basil &amp; Pesto 175g</t>
    </r>
  </si>
  <si>
    <t>CCs Original 175g</t>
  </si>
  <si>
    <r>
      <t>Tostitos Lightly</t>
    </r>
    <r>
      <rPr>
        <sz val="11"/>
        <color rgb="FF000000"/>
        <rFont val="Calibri"/>
      </rPr>
      <t xml:space="preserve">    </t>
    </r>
    <r>
      <rPr>
        <sz val="11"/>
        <color rgb="FF000000"/>
        <rFont val="Calibri"/>
      </rPr>
      <t>Salted 175g</t>
    </r>
  </si>
  <si>
    <r>
      <t>Smiths Crnkle Chip</t>
    </r>
    <r>
      <rPr>
        <sz val="11"/>
        <color rgb="FF000000"/>
        <rFont val="Calibri"/>
      </rPr>
      <t xml:space="preserve">  </t>
    </r>
    <r>
      <rPr>
        <sz val="11"/>
        <color rgb="FF000000"/>
        <rFont val="Calibri"/>
      </rPr>
      <t>Orgnl Big Bag 380g</t>
    </r>
  </si>
  <si>
    <r>
      <t>Smiths Crinkle Cut</t>
    </r>
    <r>
      <rPr>
        <sz val="11"/>
        <color rgb="FF000000"/>
        <rFont val="Calibri"/>
      </rPr>
      <t xml:space="preserve">  </t>
    </r>
    <r>
      <rPr>
        <sz val="11"/>
        <color rgb="FF000000"/>
        <rFont val="Calibri"/>
      </rPr>
      <t>Chips Chicken 170g</t>
    </r>
  </si>
  <si>
    <r>
      <t>Smiths Crinkle Cut</t>
    </r>
    <r>
      <rPr>
        <sz val="11"/>
        <color rgb="FF000000"/>
        <rFont val="Calibri"/>
      </rPr>
      <t xml:space="preserve">  </t>
    </r>
    <r>
      <rPr>
        <sz val="11"/>
        <color rgb="FF000000"/>
        <rFont val="Calibri"/>
      </rPr>
      <t>Chips Chs&amp;Onion170g</t>
    </r>
  </si>
  <si>
    <t>Twisties Chicken270g</t>
  </si>
  <si>
    <r>
      <t>Woolworths Medium</t>
    </r>
    <r>
      <rPr>
        <sz val="11"/>
        <color rgb="FF000000"/>
        <rFont val="Calibri"/>
      </rPr>
      <t xml:space="preserve">   </t>
    </r>
    <r>
      <rPr>
        <sz val="11"/>
        <color rgb="FF000000"/>
        <rFont val="Calibri"/>
      </rPr>
      <t>Salsa 300g</t>
    </r>
  </si>
  <si>
    <r>
      <t>Red Rock Deli Sp</t>
    </r>
    <r>
      <rPr>
        <sz val="11"/>
        <color rgb="FF000000"/>
        <rFont val="Calibri"/>
      </rPr>
      <t xml:space="preserve">    </t>
    </r>
    <r>
      <rPr>
        <sz val="11"/>
        <color rgb="FF000000"/>
        <rFont val="Calibri"/>
      </rPr>
      <t>Salt &amp; Truffle 150G</t>
    </r>
  </si>
  <si>
    <r>
      <t>RRD Pc Sea Salt</t>
    </r>
    <r>
      <rPr>
        <sz val="11"/>
        <color rgb="FF000000"/>
        <rFont val="Calibri"/>
      </rPr>
      <t xml:space="preserve">     </t>
    </r>
    <r>
      <rPr>
        <sz val="11"/>
        <color rgb="FF000000"/>
        <rFont val="Calibri"/>
      </rPr>
      <t>165g</t>
    </r>
  </si>
  <si>
    <r>
      <t>WW Supreme Cheese</t>
    </r>
    <r>
      <rPr>
        <sz val="11"/>
        <color rgb="FF000000"/>
        <rFont val="Calibri"/>
      </rPr>
      <t xml:space="preserve">   </t>
    </r>
    <r>
      <rPr>
        <sz val="11"/>
        <color rgb="FF000000"/>
        <rFont val="Calibri"/>
      </rPr>
      <t>Corn Chips 200g</t>
    </r>
  </si>
  <si>
    <r>
      <t>WW Original Corn</t>
    </r>
    <r>
      <rPr>
        <sz val="11"/>
        <color rgb="FF000000"/>
        <rFont val="Calibri"/>
      </rPr>
      <t xml:space="preserve">    </t>
    </r>
    <r>
      <rPr>
        <sz val="11"/>
        <color rgb="FF000000"/>
        <rFont val="Calibri"/>
      </rPr>
      <t>Chips 200g</t>
    </r>
  </si>
  <si>
    <r>
      <t>Woolworths Mild</t>
    </r>
    <r>
      <rPr>
        <sz val="11"/>
        <color rgb="FF000000"/>
        <rFont val="Calibri"/>
      </rPr>
      <t xml:space="preserve">     </t>
    </r>
    <r>
      <rPr>
        <sz val="11"/>
        <color rgb="FF000000"/>
        <rFont val="Calibri"/>
      </rPr>
      <t>Salsa 300g</t>
    </r>
  </si>
  <si>
    <t>Cheezels Cheese Box 125g</t>
  </si>
  <si>
    <r>
      <t>Doritos Salsa Mild</t>
    </r>
    <r>
      <rPr>
        <sz val="11"/>
        <color rgb="FF000000"/>
        <rFont val="Calibri"/>
      </rPr>
      <t xml:space="preserve">  </t>
    </r>
    <r>
      <rPr>
        <sz val="11"/>
        <color rgb="FF000000"/>
        <rFont val="Calibri"/>
      </rPr>
      <t>300g</t>
    </r>
  </si>
  <si>
    <t>Cobs Popd Swt/Chlli &amp;Sr/Cream Chips 110g</t>
  </si>
  <si>
    <t>Infzns Crn Crnchers Tangy Gcamole 110g</t>
  </si>
  <si>
    <t>WW Sour Cream &amp;OnionStacked Chips 160g</t>
  </si>
  <si>
    <r>
      <t>Pringles Mystery</t>
    </r>
    <r>
      <rPr>
        <sz val="11"/>
        <color rgb="FF000000"/>
        <rFont val="Calibri"/>
      </rPr>
      <t xml:space="preserve">    </t>
    </r>
    <r>
      <rPr>
        <sz val="11"/>
        <color rgb="FF000000"/>
        <rFont val="Calibri"/>
      </rPr>
      <t>Flavour 134g</t>
    </r>
  </si>
  <si>
    <r>
      <t>Pringles Barbeque</t>
    </r>
    <r>
      <rPr>
        <sz val="11"/>
        <color rgb="FF000000"/>
        <rFont val="Calibri"/>
      </rPr>
      <t xml:space="preserve">   </t>
    </r>
    <r>
      <rPr>
        <sz val="11"/>
        <color rgb="FF000000"/>
        <rFont val="Calibri"/>
      </rPr>
      <t>134g</t>
    </r>
  </si>
  <si>
    <r>
      <t>Grain Waves</t>
    </r>
    <r>
      <rPr>
        <sz val="11"/>
        <color rgb="FF000000"/>
        <rFont val="Calibri"/>
      </rPr>
      <t xml:space="preserve">         </t>
    </r>
    <r>
      <rPr>
        <sz val="11"/>
        <color rgb="FF000000"/>
        <rFont val="Calibri"/>
      </rPr>
      <t>Sweet Chilli 210g</t>
    </r>
  </si>
  <si>
    <t>Pringles Sweet&amp;Spcy BBQ 134g</t>
  </si>
  <si>
    <t>Kettle Original 175g</t>
  </si>
  <si>
    <t>Infuzions Thai SweetChili PotatoMix 110g</t>
  </si>
  <si>
    <r>
      <t>Old El Paso Salsa</t>
    </r>
    <r>
      <rPr>
        <sz val="11"/>
        <color rgb="FF000000"/>
        <rFont val="Calibri"/>
      </rPr>
      <t xml:space="preserve">   </t>
    </r>
    <r>
      <rPr>
        <sz val="11"/>
        <color rgb="FF000000"/>
        <rFont val="Calibri"/>
      </rPr>
      <t>Dip Chnky Tom Ht300g</t>
    </r>
  </si>
  <si>
    <r>
      <t>Smiths Crinkle Cut</t>
    </r>
    <r>
      <rPr>
        <sz val="11"/>
        <color rgb="FF000000"/>
        <rFont val="Calibri"/>
      </rPr>
      <t xml:space="preserve">  </t>
    </r>
    <r>
      <rPr>
        <sz val="11"/>
        <color rgb="FF000000"/>
        <rFont val="Calibri"/>
      </rPr>
      <t>Tomato Salsa 150g</t>
    </r>
  </si>
  <si>
    <t>Cheetos Chs &amp; Bacon Balls 190g</t>
  </si>
  <si>
    <t>Kettle Sweet Chilli And Sour Cream 175g</t>
  </si>
  <si>
    <r>
      <t>Doritos Corn Chips</t>
    </r>
    <r>
      <rPr>
        <sz val="11"/>
        <color rgb="FF000000"/>
        <rFont val="Calibri"/>
      </rPr>
      <t xml:space="preserve">  </t>
    </r>
    <r>
      <rPr>
        <sz val="11"/>
        <color rgb="FF000000"/>
        <rFont val="Calibri"/>
      </rPr>
      <t>Nacho Cheese 170g</t>
    </r>
  </si>
  <si>
    <r>
      <t>Cobs Popd Sour Crm</t>
    </r>
    <r>
      <rPr>
        <sz val="11"/>
        <color rgb="FF000000"/>
        <rFont val="Calibri"/>
      </rPr>
      <t xml:space="preserve">  </t>
    </r>
    <r>
      <rPr>
        <sz val="11"/>
        <color rgb="FF000000"/>
        <rFont val="Calibri"/>
      </rPr>
      <t>&amp;Chives Chips 110g</t>
    </r>
  </si>
  <si>
    <r>
      <t>Red Rock Deli Thai</t>
    </r>
    <r>
      <rPr>
        <sz val="11"/>
        <color rgb="FF000000"/>
        <rFont val="Calibri"/>
      </rPr>
      <t xml:space="preserve">  </t>
    </r>
    <r>
      <rPr>
        <sz val="11"/>
        <color rgb="FF000000"/>
        <rFont val="Calibri"/>
      </rPr>
      <t>Chilli&amp;Lime 150g</t>
    </r>
  </si>
  <si>
    <r>
      <t>Twisties Cheese</t>
    </r>
    <r>
      <rPr>
        <sz val="11"/>
        <color rgb="FF000000"/>
        <rFont val="Calibri"/>
      </rPr>
      <t xml:space="preserve">     </t>
    </r>
    <r>
      <rPr>
        <sz val="11"/>
        <color rgb="FF000000"/>
        <rFont val="Calibri"/>
      </rPr>
      <t>Burger 250g</t>
    </r>
  </si>
  <si>
    <r>
      <t>Kettle Sea Salt</t>
    </r>
    <r>
      <rPr>
        <sz val="11"/>
        <color rgb="FF000000"/>
        <rFont val="Calibri"/>
      </rPr>
      <t xml:space="preserve">     </t>
    </r>
    <r>
      <rPr>
        <sz val="11"/>
        <color rgb="FF000000"/>
        <rFont val="Calibri"/>
      </rPr>
      <t>And Vinegar 175g</t>
    </r>
  </si>
  <si>
    <r>
      <t>WW Crinkle Cut</t>
    </r>
    <r>
      <rPr>
        <sz val="11"/>
        <color rgb="FF000000"/>
        <rFont val="Calibri"/>
      </rPr>
      <t xml:space="preserve">      </t>
    </r>
    <r>
      <rPr>
        <sz val="11"/>
        <color rgb="FF000000"/>
        <rFont val="Calibri"/>
      </rPr>
      <t>Original 175g</t>
    </r>
  </si>
  <si>
    <r>
      <t>Dorito Corn Chp</t>
    </r>
    <r>
      <rPr>
        <sz val="11"/>
        <color rgb="FF000000"/>
        <rFont val="Calibri"/>
      </rPr>
      <t xml:space="preserve">     </t>
    </r>
    <r>
      <rPr>
        <sz val="11"/>
        <color rgb="FF000000"/>
        <rFont val="Calibri"/>
      </rPr>
      <t>Supreme 380g</t>
    </r>
  </si>
  <si>
    <t>Doritos Corn Chip Mexican Jalapeno 150g</t>
  </si>
  <si>
    <r>
      <t>Pringles SourCream</t>
    </r>
    <r>
      <rPr>
        <sz val="11"/>
        <color rgb="FF000000"/>
        <rFont val="Calibri"/>
      </rPr>
      <t xml:space="preserve">  </t>
    </r>
    <r>
      <rPr>
        <sz val="11"/>
        <color rgb="FF000000"/>
        <rFont val="Calibri"/>
      </rPr>
      <t>Onion 134g</t>
    </r>
  </si>
  <si>
    <t>Kettle Tortilla ChpsHny&amp;Jlpno Chili 150g</t>
  </si>
  <si>
    <r>
      <t>RRD Steak &amp;</t>
    </r>
    <r>
      <rPr>
        <sz val="11"/>
        <color rgb="FF000000"/>
        <rFont val="Calibri"/>
      </rPr>
      <t xml:space="preserve">         </t>
    </r>
    <r>
      <rPr>
        <sz val="11"/>
        <color rgb="FF000000"/>
        <rFont val="Calibri"/>
      </rPr>
      <t>Chimuchurri 150g</t>
    </r>
  </si>
  <si>
    <r>
      <t>Thins Chips Salt &amp;</t>
    </r>
    <r>
      <rPr>
        <sz val="11"/>
        <color rgb="FF000000"/>
        <rFont val="Calibri"/>
      </rPr>
      <t xml:space="preserve">  </t>
    </r>
    <r>
      <rPr>
        <sz val="11"/>
        <color rgb="FF000000"/>
        <rFont val="Calibri"/>
      </rPr>
      <t>Vinegar 175g</t>
    </r>
  </si>
  <si>
    <t>Row Labels</t>
  </si>
  <si>
    <t>Sum of Total Sales</t>
  </si>
  <si>
    <t>Grand Total</t>
  </si>
  <si>
    <t xml:space="preserve">Sum of Total Demand </t>
  </si>
  <si>
    <t>Sum of EOQ</t>
  </si>
  <si>
    <t>Count of Total Sales</t>
  </si>
  <si>
    <t>CCs Nacho Cheese    175g</t>
  </si>
  <si>
    <t>CCs Tasty Cheese    175g</t>
  </si>
  <si>
    <t>Cobs Popd Sea Salt  Chips 110g</t>
  </si>
  <si>
    <t>Cobs Popd Sour Crm  &amp;Chives Chips 110g</t>
  </si>
  <si>
    <t>Dorito Corn Chp     Supreme 380g</t>
  </si>
  <si>
    <t>Doritos Cheese      Supreme 330g</t>
  </si>
  <si>
    <t>Doritos Corn Chips  Cheese Supreme 170g</t>
  </si>
  <si>
    <t>Doritos Corn Chips  Nacho Cheese 170g</t>
  </si>
  <si>
    <t>Doritos Corn Chips  Original 170g</t>
  </si>
  <si>
    <t>Doritos Mexicana    170g</t>
  </si>
  <si>
    <t>Doritos Salsa       Medium 300g</t>
  </si>
  <si>
    <t>Doritos Salsa Mild  300g</t>
  </si>
  <si>
    <t>Grain Waves         Sweet Chilli 210g</t>
  </si>
  <si>
    <t>Grain Waves Sour    Cream&amp;Chives 210G</t>
  </si>
  <si>
    <t>Infuzions BBQ Rib   Prawn Crackers 110g</t>
  </si>
  <si>
    <t>Infuzions Mango     Chutny Papadums 70g</t>
  </si>
  <si>
    <t>Kettle Mozzarella   Basil &amp; Pesto 175g</t>
  </si>
  <si>
    <t>Kettle Sea Salt     And Vinegar 175g</t>
  </si>
  <si>
    <t>Kettle Sensations   BBQ&amp;Maple 150g</t>
  </si>
  <si>
    <t>Kettle Sensations   Camembert &amp; Fig 150g</t>
  </si>
  <si>
    <t>Kettle Sensations   Siracha Lime 150g</t>
  </si>
  <si>
    <t>Natural Chip        Compny SeaSalt175g</t>
  </si>
  <si>
    <t>Natural Chip Co     Tmato Hrb&amp;Spce 175g</t>
  </si>
  <si>
    <t>Natural ChipCo      Hony Soy Chckn 175g</t>
  </si>
  <si>
    <t>Natural ChipCo      Hony Soy Chckn175g</t>
  </si>
  <si>
    <t>Natural ChipCo Sea  Salt &amp; Vinegr 175g</t>
  </si>
  <si>
    <t>Old El Paso Salsa   Dip Chnky Tom Ht300g</t>
  </si>
  <si>
    <t>Old El Paso Salsa   Dip Tomato Med 300g</t>
  </si>
  <si>
    <t>Old El Paso Salsa   Dip Tomato Mild 300g</t>
  </si>
  <si>
    <t>Pringles Barbeque   134g</t>
  </si>
  <si>
    <t>Pringles Chicken    Salt Crips 134g</t>
  </si>
  <si>
    <t>Pringles Mystery    Flavour 134g</t>
  </si>
  <si>
    <t>Pringles SourCream  Onion 134g</t>
  </si>
  <si>
    <t>Red Rock Deli Sp    Salt &amp; Truffle 150G</t>
  </si>
  <si>
    <t>Red Rock Deli SR    Salsa &amp; Mzzrlla 150g</t>
  </si>
  <si>
    <t>Red Rock Deli Thai  Chilli&amp;Lime 150g</t>
  </si>
  <si>
    <t>RRD Chilli&amp;         Coconut 150g</t>
  </si>
  <si>
    <t>RRD Lime &amp; Pepper   165g</t>
  </si>
  <si>
    <t>RRD Pc Sea Salt     165g</t>
  </si>
  <si>
    <t>RRD Salt &amp; Vinegar  165g</t>
  </si>
  <si>
    <t>RRD SR Slow Rst     Pork Belly 150g</t>
  </si>
  <si>
    <t>RRD Steak &amp;         Chimuchurri 150g</t>
  </si>
  <si>
    <t>RRD Sweet Chilli &amp;  Sour Cream 165g</t>
  </si>
  <si>
    <t>Smith Crinkle Cut   Bolognese 150g</t>
  </si>
  <si>
    <t>Smiths Chip Thinly  Cut Original 175g</t>
  </si>
  <si>
    <t>Smiths Chip Thinly  CutSalt/Vinegr175g</t>
  </si>
  <si>
    <t>Smiths Chip Thinly  S/Cream&amp;Onion 175g</t>
  </si>
  <si>
    <t>Smiths Crinkle      Original 330g</t>
  </si>
  <si>
    <t>Smiths Crinkle Cut  Chips Barbecue 170g</t>
  </si>
  <si>
    <t>Smiths Crinkle Cut  Chips Chicken 170g</t>
  </si>
  <si>
    <t>Smiths Crinkle Cut  Chips Chs&amp;Onion170g</t>
  </si>
  <si>
    <t>Smiths Crinkle Cut  Chips Original 170g</t>
  </si>
  <si>
    <t>Smiths Crinkle Cut  French OnionDip 150g</t>
  </si>
  <si>
    <t>Smiths Crinkle Cut  Salt &amp; Vinegar 170g</t>
  </si>
  <si>
    <t>Smiths Crinkle Cut  Snag&amp;Sauce 150g</t>
  </si>
  <si>
    <t>Smiths Crinkle Cut  Tomato Salsa 150g</t>
  </si>
  <si>
    <t>Smiths Crnkle Chip  Orgnl Big Bag 380g</t>
  </si>
  <si>
    <t>Smiths Thinly       Swt Chli&amp;S/Cream175G</t>
  </si>
  <si>
    <t>Smiths Thinly Cut   Roast Chicken 175g</t>
  </si>
  <si>
    <t>Sunbites Whlegrn    Crisps Frch/Onin 90g</t>
  </si>
  <si>
    <t>Thins Chips Light&amp;  Tangy 175g</t>
  </si>
  <si>
    <t>Thins Chips Salt &amp;  Vinegar 175g</t>
  </si>
  <si>
    <t>Tostitos Lightly    Salted 175g</t>
  </si>
  <si>
    <t>Tostitos Smoked     Chipotle 175g</t>
  </si>
  <si>
    <t>Tostitos Splash Of  Lime 175g</t>
  </si>
  <si>
    <t>Twisties Cheese     270g</t>
  </si>
  <si>
    <t>Twisties Cheese     Burger 250g</t>
  </si>
  <si>
    <t>Tyrrells Crisps     Ched &amp; Chives 165g</t>
  </si>
  <si>
    <t>Tyrrells Crisps     Lightly Salted 165g</t>
  </si>
  <si>
    <t>Woolworths Cheese   Rings 190g</t>
  </si>
  <si>
    <t>Woolworths Medium   Salsa 300g</t>
  </si>
  <si>
    <t>Woolworths Mild     Salsa 300g</t>
  </si>
  <si>
    <t>WW Crinkle Cut      Chicken 175g</t>
  </si>
  <si>
    <t>WW Crinkle Cut      Original 175g</t>
  </si>
  <si>
    <t>WW D/Style Chip     Sea Salt 200g</t>
  </si>
  <si>
    <t>WW Original Corn    Chips 200g</t>
  </si>
  <si>
    <t>WW Supreme Cheese   Corn Chips 200g</t>
  </si>
  <si>
    <t>Average of EOQ</t>
  </si>
  <si>
    <t>Date</t>
  </si>
  <si>
    <t>2022</t>
  </si>
  <si>
    <t>Qtr4</t>
  </si>
  <si>
    <t>Nov</t>
  </si>
  <si>
    <t>Dec</t>
  </si>
  <si>
    <t>2023</t>
  </si>
  <si>
    <t>Qtr1</t>
  </si>
  <si>
    <t>Jan</t>
  </si>
  <si>
    <t>Feb</t>
  </si>
  <si>
    <t>Mar</t>
  </si>
  <si>
    <t>Qtr2</t>
  </si>
  <si>
    <t>Apr</t>
  </si>
  <si>
    <t>May</t>
  </si>
  <si>
    <t>Jun</t>
  </si>
  <si>
    <t>Qtr3</t>
  </si>
  <si>
    <t>Jul</t>
  </si>
  <si>
    <t>Aug</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</si>
  <si>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</si>
  <si>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</si>
  <si>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</si>
  <si>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</si>
  <si>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</si>
  <si>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</si>
  <si>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</si>
  <si>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</si>
  <si>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</si>
  <si>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</si>
  <si>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</si>
  <si>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</si>
  <si>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</si>
  <si>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</si>
  <si>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</si>
  <si>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</si>
  <si>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</si>
  <si>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</si>
  <si>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</si>
  <si>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</si>
  <si>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</si>
  <si>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</si>
  <si>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</si>
  <si>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</si>
  <si>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</si>
  <si>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</si>
  <si>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2920815</t>
  </si>
  <si>
    <t>Residuals</t>
  </si>
  <si>
    <t>Standard Residuals</t>
  </si>
  <si>
    <t>PROBABILITY OUTPUT</t>
  </si>
  <si>
    <t>Percentile</t>
  </si>
  <si>
    <t>Timeline</t>
  </si>
  <si>
    <t>Values</t>
  </si>
  <si>
    <t>Forecast</t>
  </si>
  <si>
    <t>Lower Confidence Bound</t>
  </si>
  <si>
    <t>Upper Confidence Bound</t>
  </si>
  <si>
    <t>Sum of Qnt. Left</t>
  </si>
  <si>
    <t>Sum of In stock</t>
  </si>
  <si>
    <t>Total Demanded</t>
  </si>
  <si>
    <t>Qnt Left</t>
  </si>
  <si>
    <t>Column Labels</t>
  </si>
  <si>
    <t>Sep</t>
  </si>
  <si>
    <t>Oct</t>
  </si>
  <si>
    <t>July</t>
  </si>
  <si>
    <t>10 Months</t>
  </si>
  <si>
    <t>feb</t>
  </si>
  <si>
    <t>mar</t>
  </si>
  <si>
    <t>apr</t>
  </si>
  <si>
    <t>may</t>
  </si>
  <si>
    <t>jun</t>
  </si>
  <si>
    <t>jul</t>
  </si>
  <si>
    <t>aug</t>
  </si>
  <si>
    <t>sep</t>
  </si>
  <si>
    <t>oct</t>
  </si>
  <si>
    <t>nov</t>
  </si>
  <si>
    <t>dec</t>
  </si>
  <si>
    <t>jan</t>
  </si>
  <si>
    <t>Month</t>
  </si>
  <si>
    <t>x</t>
  </si>
  <si>
    <t>y</t>
  </si>
  <si>
    <t>date</t>
  </si>
  <si>
    <t>independent</t>
  </si>
  <si>
    <t>dependent</t>
  </si>
  <si>
    <t>sales</t>
  </si>
  <si>
    <t>y = mx + b</t>
  </si>
  <si>
    <t>Forecast(sales)</t>
  </si>
  <si>
    <t>Lower Confidence Bound(sales)</t>
  </si>
  <si>
    <t>Upper Confidence Bound(sales)</t>
  </si>
  <si>
    <t>Statistic</t>
  </si>
  <si>
    <t>Value</t>
  </si>
  <si>
    <t>Alpha</t>
  </si>
  <si>
    <t>Beta</t>
  </si>
  <si>
    <t>Gamma</t>
  </si>
  <si>
    <t>MASE</t>
  </si>
  <si>
    <t>SMAPE</t>
  </si>
  <si>
    <t>MAE</t>
  </si>
  <si>
    <t>RMSE</t>
  </si>
  <si>
    <t>lotsize</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</si>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</sst>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_ * #,##0.00_ ;_ * \-#,##0.00_ ;_ * &quot;-&quot;??_ ;_ @_ "/>
    <numFmt numFmtId="165" formatCode="[$$-45C]#,##0.00"/>
    <numFmt numFmtId="166" formatCode="_(&quot;$&quot;* #,##0.00000_);_(&quot;$&quot;* \(#,##0.00000\);_(&quot;$&quot;* &quot;-&quot;??.00000_);_(@_)"/>
    <numFmt numFmtId="167" formatCode="_ * #,##0_ ;_ * \-#,##0_ ;_ * &quot;-&quot;??_ ;_ @_ "/>
    <numFmt numFmtId="168" formatCode="_(&quot;$&quot;* #,##0_);_(&quot;$&quot;* \(#,##0\);_(&quot;$&quot;* &quot;-&quot;??_);_(@_)"/>
  </numFmts>
  <fonts count="13">
    <font>
      <sz val="11"/>
      <color theme="1"/>
      <name val="Calibri"/>
      <charset val="134"/>
      <scheme val="minor"/>
    </font>
    <font>
      <sz val="11"/>
      <color theme="1"/>
      <name val="Calibri"/>
      <family val="2"/>
      <scheme val="minor"/>
    </font>
    <font>
      <b/>
      <sz val="14"/>
      <color theme="0"/>
      <name val="Calibri"/>
      <charset val="134"/>
      <scheme val="minor"/>
    </font>
    <font>
      <sz val="11"/>
      <color rgb="FF000000"/>
      <name val="Calibri"/>
      <scheme val="minor"/>
    </font>
    <font>
      <sz val="12"/>
      <color rgb="FF111111"/>
      <name val="Segoe UI"/>
      <charset val="134"/>
    </font>
    <font>
      <sz val="12"/>
      <color theme="1"/>
      <name val="Segoe UI"/>
      <charset val="134"/>
    </font>
    <font>
      <sz val="11"/>
      <color theme="1"/>
      <name val="Segoe UI"/>
      <charset val="134"/>
    </font>
    <font>
      <sz val="11"/>
      <color theme="0"/>
      <name val="Calibri"/>
      <charset val="134"/>
      <scheme val="minor"/>
    </font>
    <font>
      <sz val="11"/>
      <color theme="1"/>
      <name val="Calibri"/>
      <charset val="134"/>
      <scheme val="minor"/>
    </font>
    <font>
      <sz val="11"/>
      <color rgb="FF000000"/>
      <name val="Calibri"/>
    </font>
    <font>
      <b/>
      <sz val="11"/>
      <color theme="1"/>
      <name val="Calibri"/>
      <family val="2"/>
      <scheme val="minor"/>
    </font>
    <font>
      <b/>
      <sz val="14"/>
      <color theme="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0810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164"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cellStyleXfs>
  <cellXfs count="52">
    <xf numFmtId="0" fontId="0" fillId="0" borderId="0" xfId="0"/>
    <xf numFmtId="0" fontId="0" fillId="0" borderId="1" xfId="0" applyBorder="1"/>
    <xf numFmtId="0" fontId="0" fillId="0" borderId="1" xfId="0" applyBorder="1"/>
    <xf numFmtId="0" fontId="0" fillId="2"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distributed"/>
    </xf>
    <xf numFmtId="0" fontId="3" fillId="0" borderId="1" xfId="0" applyFont="1" applyBorder="1"/>
    <xf numFmtId="165" fontId="0" fillId="0" borderId="1" xfId="0" applyNumberFormat="1" applyBorder="1"/>
    <xf numFmtId="0" fontId="4" fillId="0" borderId="1" xfId="0" applyFont="1" applyBorder="1" applyAlignment="1">
      <alignment wrapText="1"/>
    </xf>
    <xf numFmtId="0" fontId="5" fillId="0" borderId="1" xfId="0" applyFont="1" applyBorder="1" applyAlignment="1">
      <alignment wrapText="1"/>
    </xf>
    <xf numFmtId="0" fontId="5" fillId="0" borderId="1" xfId="0" applyFont="1" applyBorder="1"/>
    <xf numFmtId="0" fontId="5" fillId="0" borderId="1" xfId="0" applyFont="1" applyBorder="1"/>
    <xf numFmtId="0" fontId="6" fillId="0" borderId="1" xfId="0" applyFont="1" applyBorder="1"/>
    <xf numFmtId="0" fontId="2" fillId="3" borderId="1" xfId="0" applyFont="1" applyFill="1" applyBorder="1" applyAlignment="1">
      <alignment horizontal="distributed" vertical="top" wrapText="1"/>
    </xf>
    <xf numFmtId="166" fontId="0" fillId="2" borderId="1" xfId="0" applyNumberFormat="1" applyFill="1" applyBorder="1"/>
    <xf numFmtId="0" fontId="2" fillId="3" borderId="1" xfId="0" applyFont="1" applyFill="1" applyBorder="1"/>
    <xf numFmtId="0" fontId="7"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0" fillId="0" borderId="0" xfId="0" applyAlignment="1">
      <alignment horizontal="left" indent="1"/>
    </xf>
    <xf numFmtId="167" fontId="0" fillId="0" borderId="0" xfId="1" applyNumberFormat="1" applyFont="1" applyAlignment="1"/>
    <xf numFmtId="44" fontId="0" fillId="0" borderId="0" xfId="2" applyFont="1" applyAlignment="1"/>
    <xf numFmtId="168" fontId="0" fillId="0" borderId="0" xfId="2" applyNumberFormat="1" applyFont="1" applyAlignment="1"/>
    <xf numFmtId="164" fontId="0" fillId="0" borderId="0" xfId="0" applyNumberFormat="1"/>
    <xf numFmtId="167" fontId="0" fillId="0" borderId="0" xfId="0" applyNumberFormat="1"/>
    <xf numFmtId="9" fontId="0" fillId="0" borderId="0" xfId="3" applyFont="1" applyAlignment="1"/>
    <xf numFmtId="0" fontId="11" fillId="3" borderId="1" xfId="0" applyFont="1" applyFill="1" applyBorder="1" applyAlignment="1">
      <alignment horizontal="center"/>
    </xf>
    <xf numFmtId="14" fontId="0" fillId="0" borderId="1" xfId="0" applyNumberFormat="1" applyBorder="1"/>
    <xf numFmtId="14" fontId="0" fillId="0" borderId="0" xfId="0" applyNumberFormat="1" applyAlignment="1">
      <alignment horizontal="left" indent="1"/>
    </xf>
    <xf numFmtId="14" fontId="0" fillId="0" borderId="0" xfId="0" applyNumberFormat="1" applyAlignment="1">
      <alignment horizontal="left" indent="2"/>
    </xf>
    <xf numFmtId="167" fontId="10" fillId="0" borderId="0" xfId="1" applyNumberFormat="1" applyFont="1" applyAlignment="1"/>
    <xf numFmtId="0" fontId="0" fillId="0" borderId="0" xfId="0" applyFill="1" applyBorder="1" applyAlignment="1"/>
    <xf numFmtId="0" fontId="0" fillId="0" borderId="11" xfId="0" applyFill="1" applyBorder="1" applyAlignment="1"/>
    <xf numFmtId="0" fontId="12" fillId="0" borderId="12" xfId="0" applyFont="1" applyFill="1" applyBorder="1" applyAlignment="1">
      <alignment horizontal="center"/>
    </xf>
    <xf numFmtId="0" fontId="12" fillId="0" borderId="12" xfId="0" applyFont="1" applyFill="1" applyBorder="1" applyAlignment="1">
      <alignment horizontal="centerContinuous"/>
    </xf>
    <xf numFmtId="2" fontId="0" fillId="0" borderId="0" xfId="0" applyNumberFormat="1"/>
    <xf numFmtId="164" fontId="0" fillId="0" borderId="0" xfId="0" applyNumberFormat="1" applyAlignment="1">
      <alignment horizontal="left"/>
    </xf>
    <xf numFmtId="14" fontId="0" fillId="0" borderId="0" xfId="0" applyNumberFormat="1"/>
    <xf numFmtId="14" fontId="0" fillId="0" borderId="0" xfId="0" applyNumberFormat="1" applyAlignment="1">
      <alignment horizontal="left"/>
    </xf>
    <xf numFmtId="0" fontId="1" fillId="0" borderId="0" xfId="0" applyFont="1"/>
    <xf numFmtId="4" fontId="0" fillId="0" borderId="0" xfId="0" applyNumberFormat="1"/>
  </cellXfs>
  <cellStyles count="4">
    <cellStyle name="Comma" xfId="1" builtinId="3"/>
    <cellStyle name="Currency" xfId="2" builtinId="4"/>
    <cellStyle name="Normal" xfId="0" builtinId="0"/>
    <cellStyle name="Percent" xfId="3" builtinId="5"/>
  </cellStyles>
  <dxfs count="12">
    <dxf>
      <numFmt numFmtId="167" formatCode="_ * #,##0_ ;_ * \-#,##0_ ;_ * &quot;-&quot;??_ ;_ @_ "/>
    </dxf>
    <dxf>
      <numFmt numFmtId="167" formatCode="_ * #,##0_ ;_ * \-#,##0_ ;_ * &quot;-&quot;??_ ;_ @_ "/>
    </dxf>
    <dxf>
      <numFmt numFmtId="164" formatCode="_ * #,##0.00_ ;_ * \-#,##0.00_ ;_ * &quot;-&quot;??_ ;_ @_ "/>
    </dxf>
    <dxf>
      <numFmt numFmtId="164" formatCode="_ * #,##0.00_ ;_ * \-#,##0.00_ ;_ * &quot;-&quot;??_ ;_ @_ "/>
    </dxf>
    <dxf>
      <numFmt numFmtId="4" formatCode="#,##0.00"/>
    </dxf>
    <dxf>
      <numFmt numFmtId="2" formatCode="0.00"/>
    </dxf>
    <dxf>
      <numFmt numFmtId="2" formatCode="0.00"/>
    </dxf>
    <dxf>
      <numFmt numFmtId="19" formatCode="m/d/yyyy"/>
    </dxf>
    <dxf>
      <numFmt numFmtId="2" formatCode="0.00"/>
    </dxf>
    <dxf>
      <numFmt numFmtId="2" formatCode="0.00"/>
    </dxf>
    <dxf>
      <font>
        <sz val="9"/>
        <color theme="0"/>
        <name val="Segoe UI"/>
        <family val="2"/>
        <scheme val="none"/>
      </font>
      <fill>
        <patternFill>
          <bgColor rgb="FF182142"/>
        </patternFill>
      </fill>
    </dxf>
    <dxf>
      <fill>
        <patternFill>
          <bgColor rgb="FF182142"/>
        </patternFill>
      </fill>
    </dxf>
  </dxfs>
  <tableStyles count="3" defaultTableStyle="TableStyleMedium2" defaultPivotStyle="PivotStyleLight16">
    <tableStyle name="Slicer Style 1" pivot="0" table="0" count="1" xr9:uid="{0BAD6E85-F948-432E-A4EC-697AEF8F15DB}"/>
    <tableStyle name="Slicer Style 2" pivot="0" table="0" count="1" xr9:uid="{3CA5594A-7889-4451-86BB-5368C4E8DEBC}">
      <tableStyleElement type="wholeTable" dxfId="11"/>
    </tableStyle>
    <tableStyle name="Slicer Style 3" pivot="0" table="0" count="1" xr9:uid="{90B1C61F-33D6-4CB4-81E5-6D6492993930}">
      <tableStyleElement type="wholeTable" dxfId="10"/>
    </tableStyle>
  </tableStyles>
  <colors>
    <mruColors>
      <color rgb="FFF7524A"/>
      <color rgb="FF31396B"/>
      <color rgb="FF182142"/>
      <color rgb="FF0F231D"/>
      <color rgb="FF081021"/>
    </mruColors>
  </colors>
  <extLst>
    <ext xmlns:x14="http://schemas.microsoft.com/office/spreadsheetml/2009/9/main" uri="{46F421CA-312F-682f-3DD2-61675219B42D}">
      <x14:dxfs count="1">
        <dxf>
          <fill>
            <patternFill>
              <fgColor rgb="FF081021"/>
            </patternFill>
          </fill>
        </dxf>
      </x14:dxfs>
    </ext>
    <ext xmlns:x14="http://schemas.microsoft.com/office/spreadsheetml/2009/9/main" uri="{EB79DEF2-80B8-43e5-95BD-54CBDDF9020C}">
      <x14:slicerStyles defaultSlicerStyle="Slicer Style 3">
        <x14:slicerStyle name="Slicer Style 1">
          <x14:slicerStyleElements>
            <x14:slicerStyleElement type="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Analysis of Inventory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'Linear inventory Analysis'!$B$1</c:f>
              <c:strCache>
                <c:ptCount val="1"/>
                <c:pt idx="0">
                  <c:v>Values</c:v>
                </c:pt>
              </c:strCache>
            </c:strRef>
          </c:tx>
          <c:spPr>
            <a:ln w="28575" cap="rnd">
              <a:solidFill>
                <a:schemeClr val="accent1"/>
              </a:solidFill>
              <a:round/>
            </a:ln>
            <a:effectLst/>
          </c:spPr>
          <c:marker>
            <c:symbol val="none"/>
          </c:marker>
          <c:val>
            <c:numRef>
              <c:f>'Linear inventory Analysis'!$B$2:$B$19</c:f>
              <c:numCache>
                <c:formatCode>General</c:formatCode>
                <c:ptCount val="18"/>
                <c:pt idx="0">
                  <c:v>4404420</c:v>
                </c:pt>
                <c:pt idx="1">
                  <c:v>4466445</c:v>
                </c:pt>
                <c:pt idx="2">
                  <c:v>4331445</c:v>
                </c:pt>
                <c:pt idx="3">
                  <c:v>4386165</c:v>
                </c:pt>
                <c:pt idx="4">
                  <c:v>4352610</c:v>
                </c:pt>
                <c:pt idx="5">
                  <c:v>3701025</c:v>
                </c:pt>
                <c:pt idx="6">
                  <c:v>4340430</c:v>
                </c:pt>
                <c:pt idx="7">
                  <c:v>1001715</c:v>
                </c:pt>
                <c:pt idx="8">
                  <c:v>1961265</c:v>
                </c:pt>
                <c:pt idx="9">
                  <c:v>2920815</c:v>
                </c:pt>
                <c:pt idx="10">
                  <c:v>4017900</c:v>
                </c:pt>
              </c:numCache>
            </c:numRef>
          </c:val>
          <c:smooth val="0"/>
          <c:extLst>
            <c:ext xmlns:c16="http://schemas.microsoft.com/office/drawing/2014/chart" uri="{C3380CC4-5D6E-409C-BE32-E72D297353CC}">
              <c16:uniqueId val="{00000000-F1BE-4F2E-ACBE-A5CA83F2FA36}"/>
            </c:ext>
          </c:extLst>
        </c:ser>
        <c:ser>
          <c:idx val="1"/>
          <c:order val="1"/>
          <c:tx>
            <c:strRef>
              <c:f>'Linear inventory Analysis'!$C$1</c:f>
              <c:strCache>
                <c:ptCount val="1"/>
                <c:pt idx="0">
                  <c:v>Forecast</c:v>
                </c:pt>
              </c:strCache>
            </c:strRef>
          </c:tx>
          <c:spPr>
            <a:ln w="2540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Analysis'!$C$2:$C$19</c:f>
              <c:numCache>
                <c:formatCode>General</c:formatCode>
                <c:ptCount val="18"/>
                <c:pt idx="10">
                  <c:v>4017900</c:v>
                </c:pt>
                <c:pt idx="11">
                  <c:v>2222801.3263196601</c:v>
                </c:pt>
                <c:pt idx="12">
                  <c:v>2025098.4504662473</c:v>
                </c:pt>
                <c:pt idx="13">
                  <c:v>1827395.5746128331</c:v>
                </c:pt>
                <c:pt idx="14">
                  <c:v>1629692.6987594203</c:v>
                </c:pt>
                <c:pt idx="15">
                  <c:v>1431989.8229060061</c:v>
                </c:pt>
                <c:pt idx="16">
                  <c:v>1234286.9470525936</c:v>
                </c:pt>
                <c:pt idx="17">
                  <c:v>1036584.0711991793</c:v>
                </c:pt>
              </c:numCache>
            </c:numRef>
          </c:val>
          <c:smooth val="0"/>
          <c:extLst>
            <c:ext xmlns:c16="http://schemas.microsoft.com/office/drawing/2014/chart" uri="{C3380CC4-5D6E-409C-BE32-E72D297353CC}">
              <c16:uniqueId val="{00000001-F1BE-4F2E-ACBE-A5CA83F2FA36}"/>
            </c:ext>
          </c:extLst>
        </c:ser>
        <c:ser>
          <c:idx val="2"/>
          <c:order val="2"/>
          <c:tx>
            <c:strRef>
              <c:f>'Linear inventory Analysis'!$D$1</c:f>
              <c:strCache>
                <c:ptCount val="1"/>
                <c:pt idx="0">
                  <c:v>Lower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Analysis'!$D$2:$D$19</c:f>
              <c:numCache>
                <c:formatCode>General</c:formatCode>
                <c:ptCount val="18"/>
                <c:pt idx="10" formatCode="0.00">
                  <c:v>4017900</c:v>
                </c:pt>
                <c:pt idx="11" formatCode="0.00">
                  <c:v>365499.87249248452</c:v>
                </c:pt>
                <c:pt idx="12" formatCode="0.00">
                  <c:v>167788.63880133466</c:v>
                </c:pt>
                <c:pt idx="13" formatCode="0.00">
                  <c:v>-29929.095337415347</c:v>
                </c:pt>
                <c:pt idx="14" formatCode="0.00">
                  <c:v>-227655.18702370883</c:v>
                </c:pt>
                <c:pt idx="15" formatCode="0.00">
                  <c:v>-425391.49316668278</c:v>
                </c:pt>
                <c:pt idx="16" formatCode="0.00">
                  <c:v>-623139.87039183592</c:v>
                </c:pt>
                <c:pt idx="17" formatCode="0.00">
                  <c:v>-820902.17492969253</c:v>
                </c:pt>
              </c:numCache>
            </c:numRef>
          </c:val>
          <c:smooth val="0"/>
          <c:extLst>
            <c:ext xmlns:c16="http://schemas.microsoft.com/office/drawing/2014/chart" uri="{C3380CC4-5D6E-409C-BE32-E72D297353CC}">
              <c16:uniqueId val="{00000002-F1BE-4F2E-ACBE-A5CA83F2FA36}"/>
            </c:ext>
          </c:extLst>
        </c:ser>
        <c:ser>
          <c:idx val="3"/>
          <c:order val="3"/>
          <c:tx>
            <c:strRef>
              <c:f>'Linear inventory Analysis'!$E$1</c:f>
              <c:strCache>
                <c:ptCount val="1"/>
                <c:pt idx="0">
                  <c:v>Upper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Analysis'!$E$2:$E$19</c:f>
              <c:numCache>
                <c:formatCode>General</c:formatCode>
                <c:ptCount val="18"/>
                <c:pt idx="10" formatCode="0.00">
                  <c:v>4017900</c:v>
                </c:pt>
                <c:pt idx="11" formatCode="0.00">
                  <c:v>4080102.7801468354</c:v>
                </c:pt>
                <c:pt idx="12" formatCode="0.00">
                  <c:v>3882408.2621311601</c:v>
                </c:pt>
                <c:pt idx="13" formatCode="0.00">
                  <c:v>3684720.2445630813</c:v>
                </c:pt>
                <c:pt idx="14" formatCode="0.00">
                  <c:v>3487040.5845425492</c:v>
                </c:pt>
                <c:pt idx="15" formatCode="0.00">
                  <c:v>3289371.138978695</c:v>
                </c:pt>
                <c:pt idx="16" formatCode="0.00">
                  <c:v>3091713.7644970231</c:v>
                </c:pt>
                <c:pt idx="17" formatCode="0.00">
                  <c:v>2894070.3173280512</c:v>
                </c:pt>
              </c:numCache>
            </c:numRef>
          </c:val>
          <c:smooth val="0"/>
          <c:extLst>
            <c:ext xmlns:c16="http://schemas.microsoft.com/office/drawing/2014/chart" uri="{C3380CC4-5D6E-409C-BE32-E72D297353CC}">
              <c16:uniqueId val="{00000003-F1BE-4F2E-ACBE-A5CA83F2FA36}"/>
            </c:ext>
          </c:extLst>
        </c:ser>
        <c:dLbls>
          <c:showLegendKey val="0"/>
          <c:showVal val="0"/>
          <c:showCatName val="0"/>
          <c:showSerName val="0"/>
          <c:showPercent val="0"/>
          <c:showBubbleSize val="0"/>
        </c:dLbls>
        <c:smooth val="0"/>
        <c:axId val="645543280"/>
        <c:axId val="645545904"/>
      </c:lineChart>
      <c:catAx>
        <c:axId val="6455432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45904"/>
        <c:crosses val="autoZero"/>
        <c:auto val="1"/>
        <c:lblAlgn val="ctr"/>
        <c:lblOffset val="100"/>
        <c:noMultiLvlLbl val="0"/>
      </c:catAx>
      <c:valAx>
        <c:axId val="6455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4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1">
                <a:lumMod val="60000"/>
                <a:lumOff val="40000"/>
              </a:schemeClr>
            </a:solidFill>
          </a:ln>
          <a:effectLst/>
        </c:spPr>
      </c:pivotFmt>
      <c:pivotFmt>
        <c:idx val="4"/>
        <c:spPr>
          <a:solidFill>
            <a:schemeClr val="accent1">
              <a:lumMod val="60000"/>
              <a:lumOff val="40000"/>
            </a:schemeClr>
          </a:solidFill>
          <a:ln>
            <a:solidFill>
              <a:schemeClr val="accent1">
                <a:lumMod val="60000"/>
                <a:lumOff val="40000"/>
              </a:schemeClr>
            </a:solidFill>
          </a:ln>
          <a:effectLst/>
        </c:spPr>
      </c:pivotFmt>
      <c:pivotFmt>
        <c:idx val="5"/>
        <c:spPr>
          <a:solidFill>
            <a:schemeClr val="accent1">
              <a:lumMod val="60000"/>
              <a:lumOff val="40000"/>
            </a:schemeClr>
          </a:solidFill>
          <a:ln>
            <a:solidFill>
              <a:schemeClr val="accent1">
                <a:lumMod val="60000"/>
                <a:lumOff val="40000"/>
              </a:schemeClr>
            </a:solidFill>
          </a:ln>
          <a:effectLst/>
        </c:spPr>
      </c:pivotFmt>
      <c:pivotFmt>
        <c:idx val="6"/>
        <c:spPr>
          <a:solidFill>
            <a:schemeClr val="accent1">
              <a:lumMod val="60000"/>
              <a:lumOff val="40000"/>
            </a:schemeClr>
          </a:solidFill>
          <a:ln>
            <a:solidFill>
              <a:schemeClr val="accent1">
                <a:lumMod val="60000"/>
                <a:lumOff val="40000"/>
              </a:schemeClr>
            </a:solidFill>
          </a:ln>
          <a:effectLst/>
        </c:spPr>
      </c:pivotFmt>
    </c:pivotFmts>
    <c:plotArea>
      <c:layout/>
      <c:barChart>
        <c:barDir val="col"/>
        <c:grouping val="clustered"/>
        <c:varyColors val="0"/>
        <c:ser>
          <c:idx val="0"/>
          <c:order val="0"/>
          <c:tx>
            <c:strRef>
              <c:f>pivot!$B$3</c:f>
              <c:strCache>
                <c:ptCount val="1"/>
                <c:pt idx="0">
                  <c:v>Total</c:v>
                </c:pt>
              </c:strCache>
            </c:strRef>
          </c:tx>
          <c:spPr>
            <a:solidFill>
              <a:schemeClr val="accent1">
                <a:lumMod val="60000"/>
                <a:lumOff val="40000"/>
              </a:schemeClr>
            </a:solidFill>
            <a:ln>
              <a:solidFill>
                <a:schemeClr val="accent1">
                  <a:lumMod val="60000"/>
                  <a:lumOff val="40000"/>
                </a:schemeClr>
              </a:solidFill>
            </a:ln>
            <a:effectLst/>
          </c:spPr>
          <c:invertIfNegative val="0"/>
          <c:dPt>
            <c:idx val="0"/>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4-8914-4AC5-BBC8-9E267DC98D17}"/>
              </c:ext>
            </c:extLst>
          </c:dPt>
          <c:dPt>
            <c:idx val="1"/>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3-8914-4AC5-BBC8-9E267DC98D17}"/>
              </c:ext>
            </c:extLst>
          </c:dPt>
          <c:dPt>
            <c:idx val="2"/>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2-8914-4AC5-BBC8-9E267DC98D17}"/>
              </c:ext>
            </c:extLst>
          </c:dPt>
          <c:dPt>
            <c:idx val="3"/>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1-8914-4AC5-BBC8-9E267DC98D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In Stock</c:v>
                </c:pt>
                <c:pt idx="1">
                  <c:v>Out Of Stock</c:v>
                </c:pt>
                <c:pt idx="2">
                  <c:v>Over Stock</c:v>
                </c:pt>
                <c:pt idx="3">
                  <c:v>Running Low</c:v>
                </c:pt>
              </c:strCache>
            </c:strRef>
          </c:cat>
          <c:val>
            <c:numRef>
              <c:f>pivot!$B$4:$B$8</c:f>
              <c:numCache>
                <c:formatCode>General</c:formatCode>
                <c:ptCount val="4"/>
                <c:pt idx="0">
                  <c:v>1</c:v>
                </c:pt>
                <c:pt idx="1">
                  <c:v>5</c:v>
                </c:pt>
                <c:pt idx="2">
                  <c:v>5</c:v>
                </c:pt>
                <c:pt idx="3">
                  <c:v>6</c:v>
                </c:pt>
              </c:numCache>
            </c:numRef>
          </c:val>
          <c:extLst>
            <c:ext xmlns:c16="http://schemas.microsoft.com/office/drawing/2014/chart" uri="{C3380CC4-5D6E-409C-BE32-E72D297353CC}">
              <c16:uniqueId val="{00000000-8914-4AC5-BBC8-9E267DC98D17}"/>
            </c:ext>
          </c:extLst>
        </c:ser>
        <c:dLbls>
          <c:dLblPos val="outEnd"/>
          <c:showLegendKey val="0"/>
          <c:showVal val="1"/>
          <c:showCatName val="0"/>
          <c:showSerName val="0"/>
          <c:showPercent val="0"/>
          <c:showBubbleSize val="0"/>
        </c:dLbls>
        <c:gapWidth val="219"/>
        <c:overlap val="-27"/>
        <c:axId val="536200960"/>
        <c:axId val="536200304"/>
      </c:barChart>
      <c:catAx>
        <c:axId val="5362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Sratus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200304"/>
        <c:crosses val="autoZero"/>
        <c:auto val="1"/>
        <c:lblAlgn val="ctr"/>
        <c:lblOffset val="100"/>
        <c:noMultiLvlLbl val="0"/>
      </c:catAx>
      <c:valAx>
        <c:axId val="536200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Number</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2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a:t>Sales Performance</a:t>
            </a:r>
            <a:r>
              <a:rPr lang="en-US" sz="1100" baseline="0"/>
              <a:t> by Status</a:t>
            </a:r>
            <a:endParaRPr lang="en-US" sz="1100"/>
          </a:p>
        </c:rich>
      </c:tx>
      <c:layout>
        <c:manualLayout>
          <c:xMode val="edge"/>
          <c:yMode val="edge"/>
          <c:x val="0.18633021020740359"/>
          <c:y val="2.78939905362498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doughnutChart>
        <c:varyColors val="1"/>
        <c:ser>
          <c:idx val="0"/>
          <c:order val="0"/>
          <c:spPr>
            <a:ln>
              <a:solidFill>
                <a:schemeClr val="lt1"/>
              </a:solidFill>
              <a:round/>
            </a:ln>
          </c:spPr>
          <c:dPt>
            <c:idx val="0"/>
            <c:bubble3D val="0"/>
            <c:spPr>
              <a:solidFill>
                <a:schemeClr val="tx2">
                  <a:lumMod val="60000"/>
                  <a:lumOff val="40000"/>
                </a:schemeClr>
              </a:solidFill>
              <a:ln w="19050">
                <a:solidFill>
                  <a:schemeClr val="lt1"/>
                </a:solidFill>
                <a:round/>
              </a:ln>
              <a:effectLst/>
            </c:spPr>
            <c:extLst>
              <c:ext xmlns:c16="http://schemas.microsoft.com/office/drawing/2014/chart" uri="{C3380CC4-5D6E-409C-BE32-E72D297353CC}">
                <c16:uniqueId val="{00000001-BD6F-498D-BB19-BC4B261A41A9}"/>
              </c:ext>
            </c:extLst>
          </c:dPt>
          <c:dPt>
            <c:idx val="1"/>
            <c:bubble3D val="0"/>
            <c:spPr>
              <a:solidFill>
                <a:schemeClr val="accent1">
                  <a:lumMod val="40000"/>
                  <a:lumOff val="60000"/>
                </a:schemeClr>
              </a:solidFill>
              <a:ln w="19050">
                <a:solidFill>
                  <a:schemeClr val="lt1"/>
                </a:solidFill>
                <a:round/>
              </a:ln>
              <a:effectLst/>
            </c:spPr>
            <c:extLst>
              <c:ext xmlns:c16="http://schemas.microsoft.com/office/drawing/2014/chart" uri="{C3380CC4-5D6E-409C-BE32-E72D297353CC}">
                <c16:uniqueId val="{00000003-BD6F-498D-BB19-BC4B261A41A9}"/>
              </c:ext>
            </c:extLst>
          </c:dPt>
          <c:dPt>
            <c:idx val="2"/>
            <c:bubble3D val="0"/>
            <c:spPr>
              <a:solidFill>
                <a:schemeClr val="tx2">
                  <a:lumMod val="75000"/>
                </a:schemeClr>
              </a:solidFill>
              <a:ln w="19050">
                <a:solidFill>
                  <a:schemeClr val="lt1"/>
                </a:solidFill>
                <a:round/>
              </a:ln>
              <a:effectLst/>
            </c:spPr>
            <c:extLst>
              <c:ext xmlns:c16="http://schemas.microsoft.com/office/drawing/2014/chart" uri="{C3380CC4-5D6E-409C-BE32-E72D297353CC}">
                <c16:uniqueId val="{00000005-BD6F-498D-BB19-BC4B261A41A9}"/>
              </c:ext>
            </c:extLst>
          </c:dPt>
          <c:dPt>
            <c:idx val="3"/>
            <c:bubble3D val="0"/>
            <c:spPr>
              <a:solidFill>
                <a:srgbClr val="F7524A"/>
              </a:solidFill>
              <a:ln w="19050">
                <a:solidFill>
                  <a:schemeClr val="lt1"/>
                </a:solidFill>
                <a:round/>
              </a:ln>
              <a:effectLst/>
            </c:spPr>
            <c:extLst>
              <c:ext xmlns:c16="http://schemas.microsoft.com/office/drawing/2014/chart" uri="{C3380CC4-5D6E-409C-BE32-E72D297353CC}">
                <c16:uniqueId val="{00000007-BD6F-498D-BB19-BC4B261A41A9}"/>
              </c:ext>
            </c:extLst>
          </c:dPt>
          <c:dLbls>
            <c:dLbl>
              <c:idx val="0"/>
              <c:layout>
                <c:manualLayout>
                  <c:x val="6.8880688806888066E-2"/>
                  <c:y val="-0.1810699588477366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6F-498D-BB19-BC4B261A41A9}"/>
                </c:ext>
              </c:extLst>
            </c:dLbl>
            <c:dLbl>
              <c:idx val="1"/>
              <c:layout>
                <c:manualLayout>
                  <c:x val="4.9200492004919149E-3"/>
                  <c:y val="0.2139917695473251"/>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6F-498D-BB19-BC4B261A41A9}"/>
                </c:ext>
              </c:extLst>
            </c:dLbl>
            <c:dLbl>
              <c:idx val="2"/>
              <c:layout>
                <c:manualLayout>
                  <c:x val="-0.11040590405904059"/>
                  <c:y val="0.20301783264746229"/>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6F-498D-BB19-BC4B261A41A9}"/>
                </c:ext>
              </c:extLst>
            </c:dLbl>
            <c:dLbl>
              <c:idx val="3"/>
              <c:layout>
                <c:manualLayout>
                  <c:x val="-9.348093480934809E-2"/>
                  <c:y val="-0.1838136590950822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layout>
                    <c:manualLayout>
                      <c:w val="0.13009346156453688"/>
                      <c:h val="8.2222438244602139E-2"/>
                    </c:manualLayout>
                  </c15:layout>
                </c:ext>
                <c:ext xmlns:c16="http://schemas.microsoft.com/office/drawing/2014/chart" uri="{C3380CC4-5D6E-409C-BE32-E72D297353CC}">
                  <c16:uniqueId val="{00000007-BD6F-498D-BB19-BC4B261A41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pivot!$C$11:$C$14</c:f>
              <c:strCache>
                <c:ptCount val="4"/>
                <c:pt idx="0">
                  <c:v>In Stock</c:v>
                </c:pt>
                <c:pt idx="1">
                  <c:v>Out Of Stock</c:v>
                </c:pt>
                <c:pt idx="2">
                  <c:v>Over Stock</c:v>
                </c:pt>
                <c:pt idx="3">
                  <c:v>Running Low</c:v>
                </c:pt>
              </c:strCache>
            </c:strRef>
          </c:cat>
          <c:val>
            <c:numRef>
              <c:f>pivot!$D$11:$D$14</c:f>
              <c:numCache>
                <c:formatCode>0%</c:formatCode>
                <c:ptCount val="4"/>
                <c:pt idx="0">
                  <c:v>0.23087296062904364</c:v>
                </c:pt>
                <c:pt idx="1">
                  <c:v>0.27424891622228792</c:v>
                </c:pt>
                <c:pt idx="2">
                  <c:v>0.24820488501289742</c:v>
                </c:pt>
                <c:pt idx="3">
                  <c:v>0.24667323813577099</c:v>
                </c:pt>
              </c:numCache>
            </c:numRef>
          </c:val>
          <c:extLst>
            <c:ext xmlns:c16="http://schemas.microsoft.com/office/drawing/2014/chart" uri="{C3380CC4-5D6E-409C-BE32-E72D297353CC}">
              <c16:uniqueId val="{00000008-BD6F-498D-BB19-BC4B261A41A9}"/>
            </c:ext>
          </c:extLst>
        </c:ser>
        <c:dLbls>
          <c:showLegendKey val="0"/>
          <c:showVal val="1"/>
          <c:showCatName val="0"/>
          <c:showSerName val="0"/>
          <c:showPercent val="0"/>
          <c:showBubbleSize val="0"/>
          <c:showLeaderLines val="1"/>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18900000" algn="b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[my_inventory_Optimization.xlsx]pivot!PivotTable19</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Economic</a:t>
            </a:r>
            <a:r>
              <a:rPr lang="en-US" baseline="0"/>
              <a:t> Order Value by Status</a:t>
            </a:r>
            <a:endParaRPr lang="en-US"/>
          </a:p>
        </c:rich>
      </c:tx>
      <c:layout>
        <c:manualLayout>
          <c:xMode val="edge"/>
          <c:yMode val="edge"/>
          <c:x val="0.25147286821705422"/>
          <c:y val="3.3333333333333333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pivot!$B$321</c:f>
              <c:strCache>
                <c:ptCount val="1"/>
                <c:pt idx="0">
                  <c:v>Total</c:v>
                </c:pt>
              </c:strCache>
            </c:strRef>
          </c:tx>
          <c:spPr>
            <a:solidFill>
              <a:schemeClr val="accent1"/>
            </a:solidFill>
            <a:ln>
              <a:noFill/>
            </a:ln>
            <a:effectLst/>
          </c:spPr>
          <c:invertIfNegative val="0"/>
          <c:cat>
            <c:strRef>
              <c:f>pivot!$A$322:$A$326</c:f>
              <c:strCache>
                <c:ptCount val="4"/>
                <c:pt idx="0">
                  <c:v>In Stock</c:v>
                </c:pt>
                <c:pt idx="1">
                  <c:v>Out Of Stock</c:v>
                </c:pt>
                <c:pt idx="2">
                  <c:v>Over Stock</c:v>
                </c:pt>
                <c:pt idx="3">
                  <c:v>Running Low</c:v>
                </c:pt>
              </c:strCache>
            </c:strRef>
          </c:cat>
          <c:val>
            <c:numRef>
              <c:f>pivot!$B$322:$B$326</c:f>
              <c:numCache>
                <c:formatCode>_ * #,##0.00_ ;_ * \-#,##0.00_ ;_ * "-"??_ ;_ @_ </c:formatCode>
                <c:ptCount val="4"/>
                <c:pt idx="0">
                  <c:v>2019.461085240072</c:v>
                </c:pt>
                <c:pt idx="1">
                  <c:v>2215.6742335600925</c:v>
                </c:pt>
                <c:pt idx="2">
                  <c:v>2081.7303912987491</c:v>
                </c:pt>
                <c:pt idx="3">
                  <c:v>2261.0715121578064</c:v>
                </c:pt>
              </c:numCache>
            </c:numRef>
          </c:val>
          <c:extLst>
            <c:ext xmlns:c16="http://schemas.microsoft.com/office/drawing/2014/chart" uri="{C3380CC4-5D6E-409C-BE32-E72D297353CC}">
              <c16:uniqueId val="{00000000-E410-48AB-BC00-CDB0CF235F8D}"/>
            </c:ext>
          </c:extLst>
        </c:ser>
        <c:dLbls>
          <c:showLegendKey val="0"/>
          <c:showVal val="0"/>
          <c:showCatName val="0"/>
          <c:showSerName val="0"/>
          <c:showPercent val="0"/>
          <c:showBubbleSize val="0"/>
        </c:dLbls>
        <c:gapWidth val="219"/>
        <c:overlap val="-27"/>
        <c:axId val="639388056"/>
        <c:axId val="639386416"/>
      </c:barChart>
      <c:catAx>
        <c:axId val="63938805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39386416"/>
        <c:crosses val="autoZero"/>
        <c:auto val="1"/>
        <c:lblAlgn val="ctr"/>
        <c:lblOffset val="100"/>
        <c:noMultiLvlLbl val="0"/>
      </c:catAx>
      <c:valAx>
        <c:axId val="639386416"/>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39388056"/>
        <c:crosses val="autoZero"/>
        <c:crossBetween val="between"/>
        <c:dispUnits>
          <c:builtInUnit val="thousands"/>
          <c:dispUnitsLbl>
            <c:layout>
              <c:manualLayout>
                <c:xMode val="edge"/>
                <c:yMode val="edge"/>
                <c:x val="0.12936894516092465"/>
                <c:y val="0.15973622047244093"/>
              </c:manualLayout>
            </c:layout>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K</a:t>
                  </a:r>
                </a:p>
              </c:rich>
            </c:tx>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Regression Analysis of Inventory Sales from Febuary 2023 to</a:t>
            </a:r>
            <a:r>
              <a:rPr lang="en-US" baseline="0"/>
              <a:t> July</a:t>
            </a:r>
            <a:r>
              <a:rPr lang="en-US"/>
              <a:t>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'Linear inventory Analysis'!$B$1</c:f>
              <c:strCache>
                <c:ptCount val="1"/>
                <c:pt idx="0">
                  <c:v>Values</c:v>
                </c:pt>
              </c:strCache>
            </c:strRef>
          </c:tx>
          <c:spPr>
            <a:ln w="28575" cap="rnd">
              <a:solidFill>
                <a:schemeClr val="accent1"/>
              </a:solidFill>
              <a:round/>
            </a:ln>
            <a:effectLst/>
          </c:spPr>
          <c:marker>
            <c:symbol val="none"/>
          </c:marker>
          <c:val>
            <c:numRef>
              <c:f>'Linear inventory Analysis'!$B$2:$B$19</c:f>
              <c:numCache>
                <c:formatCode>General</c:formatCode>
                <c:ptCount val="18"/>
                <c:pt idx="0">
                  <c:v>4404420</c:v>
                </c:pt>
                <c:pt idx="1">
                  <c:v>4466445</c:v>
                </c:pt>
                <c:pt idx="2">
                  <c:v>4331445</c:v>
                </c:pt>
                <c:pt idx="3">
                  <c:v>4386165</c:v>
                </c:pt>
                <c:pt idx="4">
                  <c:v>4352610</c:v>
                </c:pt>
                <c:pt idx="5">
                  <c:v>3701025</c:v>
                </c:pt>
                <c:pt idx="6">
                  <c:v>4340430</c:v>
                </c:pt>
                <c:pt idx="7">
                  <c:v>1001715</c:v>
                </c:pt>
                <c:pt idx="8">
                  <c:v>1961265</c:v>
                </c:pt>
                <c:pt idx="9">
                  <c:v>2920815</c:v>
                </c:pt>
                <c:pt idx="10">
                  <c:v>4017900</c:v>
                </c:pt>
              </c:numCache>
            </c:numRef>
          </c:val>
          <c:smooth val="0"/>
          <c:extLst>
            <c:ext xmlns:c16="http://schemas.microsoft.com/office/drawing/2014/chart" uri="{C3380CC4-5D6E-409C-BE32-E72D297353CC}">
              <c16:uniqueId val="{00000000-C036-445D-A873-259DCEE0CE62}"/>
            </c:ext>
          </c:extLst>
        </c:ser>
        <c:ser>
          <c:idx val="1"/>
          <c:order val="1"/>
          <c:tx>
            <c:strRef>
              <c:f>'Linear inventory Analysis'!$C$1</c:f>
              <c:strCache>
                <c:ptCount val="1"/>
                <c:pt idx="0">
                  <c:v>Forecast</c:v>
                </c:pt>
              </c:strCache>
            </c:strRef>
          </c:tx>
          <c:spPr>
            <a:ln w="2540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Analysis'!$C$2:$C$19</c:f>
              <c:numCache>
                <c:formatCode>General</c:formatCode>
                <c:ptCount val="18"/>
                <c:pt idx="10">
                  <c:v>4017900</c:v>
                </c:pt>
                <c:pt idx="11">
                  <c:v>2222801.3263196601</c:v>
                </c:pt>
                <c:pt idx="12">
                  <c:v>2025098.4504662473</c:v>
                </c:pt>
                <c:pt idx="13">
                  <c:v>1827395.5746128331</c:v>
                </c:pt>
                <c:pt idx="14">
                  <c:v>1629692.6987594203</c:v>
                </c:pt>
                <c:pt idx="15">
                  <c:v>1431989.8229060061</c:v>
                </c:pt>
                <c:pt idx="16">
                  <c:v>1234286.9470525936</c:v>
                </c:pt>
                <c:pt idx="17">
                  <c:v>1036584.0711991793</c:v>
                </c:pt>
              </c:numCache>
            </c:numRef>
          </c:val>
          <c:smooth val="0"/>
          <c:extLst>
            <c:ext xmlns:c16="http://schemas.microsoft.com/office/drawing/2014/chart" uri="{C3380CC4-5D6E-409C-BE32-E72D297353CC}">
              <c16:uniqueId val="{00000002-C036-445D-A873-259DCEE0CE62}"/>
            </c:ext>
          </c:extLst>
        </c:ser>
        <c:ser>
          <c:idx val="2"/>
          <c:order val="2"/>
          <c:tx>
            <c:strRef>
              <c:f>'Linear inventory Analysis'!$D$1</c:f>
              <c:strCache>
                <c:ptCount val="1"/>
                <c:pt idx="0">
                  <c:v>Lower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Analysis'!$D$2:$D$19</c:f>
              <c:numCache>
                <c:formatCode>General</c:formatCode>
                <c:ptCount val="18"/>
                <c:pt idx="10" formatCode="0.00">
                  <c:v>4017900</c:v>
                </c:pt>
                <c:pt idx="11" formatCode="0.00">
                  <c:v>365499.87249248452</c:v>
                </c:pt>
                <c:pt idx="12" formatCode="0.00">
                  <c:v>167788.63880133466</c:v>
                </c:pt>
                <c:pt idx="13" formatCode="0.00">
                  <c:v>-29929.095337415347</c:v>
                </c:pt>
                <c:pt idx="14" formatCode="0.00">
                  <c:v>-227655.18702370883</c:v>
                </c:pt>
                <c:pt idx="15" formatCode="0.00">
                  <c:v>-425391.49316668278</c:v>
                </c:pt>
                <c:pt idx="16" formatCode="0.00">
                  <c:v>-623139.87039183592</c:v>
                </c:pt>
                <c:pt idx="17" formatCode="0.00">
                  <c:v>-820902.17492969253</c:v>
                </c:pt>
              </c:numCache>
            </c:numRef>
          </c:val>
          <c:smooth val="0"/>
          <c:extLst>
            <c:ext xmlns:c16="http://schemas.microsoft.com/office/drawing/2014/chart" uri="{C3380CC4-5D6E-409C-BE32-E72D297353CC}">
              <c16:uniqueId val="{00000003-C036-445D-A873-259DCEE0CE62}"/>
            </c:ext>
          </c:extLst>
        </c:ser>
        <c:ser>
          <c:idx val="3"/>
          <c:order val="3"/>
          <c:tx>
            <c:strRef>
              <c:f>'Linear inventory Analysis'!$E$1</c:f>
              <c:strCache>
                <c:ptCount val="1"/>
                <c:pt idx="0">
                  <c:v>Upper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Analysis'!$E$2:$E$19</c:f>
              <c:numCache>
                <c:formatCode>General</c:formatCode>
                <c:ptCount val="18"/>
                <c:pt idx="10" formatCode="0.00">
                  <c:v>4017900</c:v>
                </c:pt>
                <c:pt idx="11" formatCode="0.00">
                  <c:v>4080102.7801468354</c:v>
                </c:pt>
                <c:pt idx="12" formatCode="0.00">
                  <c:v>3882408.2621311601</c:v>
                </c:pt>
                <c:pt idx="13" formatCode="0.00">
                  <c:v>3684720.2445630813</c:v>
                </c:pt>
                <c:pt idx="14" formatCode="0.00">
                  <c:v>3487040.5845425492</c:v>
                </c:pt>
                <c:pt idx="15" formatCode="0.00">
                  <c:v>3289371.138978695</c:v>
                </c:pt>
                <c:pt idx="16" formatCode="0.00">
                  <c:v>3091713.7644970231</c:v>
                </c:pt>
                <c:pt idx="17" formatCode="0.00">
                  <c:v>2894070.3173280512</c:v>
                </c:pt>
              </c:numCache>
            </c:numRef>
          </c:val>
          <c:smooth val="0"/>
          <c:extLst>
            <c:ext xmlns:c16="http://schemas.microsoft.com/office/drawing/2014/chart" uri="{C3380CC4-5D6E-409C-BE32-E72D297353CC}">
              <c16:uniqueId val="{00000004-C036-445D-A873-259DCEE0CE62}"/>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645543280"/>
        <c:axId val="645545904"/>
      </c:lineChart>
      <c:catAx>
        <c:axId val="64554328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Month from Feb 2023</a:t>
                </a:r>
                <a:r>
                  <a:rPr lang="en-US" baseline="0"/>
                  <a:t> to July 2024</a:t>
                </a:r>
                <a:endParaRPr lang="en-US"/>
              </a:p>
            </c:rich>
          </c:tx>
          <c:layout>
            <c:manualLayout>
              <c:xMode val="edge"/>
              <c:yMode val="edge"/>
              <c:x val="0.39658042744656924"/>
              <c:y val="0.81951797996053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majorTickMark val="none"/>
        <c:minorTickMark val="none"/>
        <c:tickLblPos val="low"/>
        <c:crossAx val="645545904"/>
        <c:crosses val="autoZero"/>
        <c:auto val="1"/>
        <c:lblAlgn val="ctr"/>
        <c:lblOffset val="100"/>
        <c:noMultiLvlLbl val="0"/>
      </c:catAx>
      <c:valAx>
        <c:axId val="645545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5543280"/>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a:t>
                  </a:r>
                </a:p>
              </c:rich>
            </c:tx>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4.9999931826703481E-2"/>
          <c:y val="0.9032840967871717"/>
          <c:w val="0.9"/>
          <c:h val="8.21173630668429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Sheet5!$B$1</c:f>
              <c:strCache>
                <c:ptCount val="1"/>
                <c:pt idx="0">
                  <c:v>sales</c:v>
                </c:pt>
              </c:strCache>
            </c:strRef>
          </c:tx>
          <c:spPr>
            <a:ln w="28575" cap="rnd">
              <a:solidFill>
                <a:schemeClr val="accent1"/>
              </a:solidFill>
              <a:round/>
            </a:ln>
            <a:effectLst/>
          </c:spPr>
          <c:marker>
            <c:symbol val="none"/>
          </c:marker>
          <c:val>
            <c:numRef>
              <c:f>Sheet5!$B$2:$B$20</c:f>
              <c:numCache>
                <c:formatCode>General</c:formatCode>
                <c:ptCount val="19"/>
                <c:pt idx="0">
                  <c:v>4130</c:v>
                </c:pt>
                <c:pt idx="1">
                  <c:v>3990</c:v>
                </c:pt>
                <c:pt idx="2">
                  <c:v>3840</c:v>
                </c:pt>
                <c:pt idx="3">
                  <c:v>3900</c:v>
                </c:pt>
                <c:pt idx="4">
                  <c:v>3960</c:v>
                </c:pt>
                <c:pt idx="5">
                  <c:v>3500</c:v>
                </c:pt>
                <c:pt idx="6">
                  <c:v>3950</c:v>
                </c:pt>
              </c:numCache>
            </c:numRef>
          </c:val>
          <c:smooth val="0"/>
          <c:extLst>
            <c:ext xmlns:c16="http://schemas.microsoft.com/office/drawing/2014/chart" uri="{C3380CC4-5D6E-409C-BE32-E72D297353CC}">
              <c16:uniqueId val="{00000000-DA0D-4F1D-8B7E-2905FB877AA2}"/>
            </c:ext>
          </c:extLst>
        </c:ser>
        <c:ser>
          <c:idx val="1"/>
          <c:order val="1"/>
          <c:tx>
            <c:strRef>
              <c:f>Sheet5!$C$1</c:f>
              <c:strCache>
                <c:ptCount val="1"/>
                <c:pt idx="0">
                  <c:v>Forecast(sales)</c:v>
                </c:pt>
              </c:strCache>
            </c:strRef>
          </c:tx>
          <c:spPr>
            <a:ln w="25400" cap="rnd">
              <a:solidFill>
                <a:schemeClr val="accent2"/>
              </a:solidFill>
              <a:round/>
            </a:ln>
            <a:effectLst/>
          </c:spPr>
          <c:marker>
            <c:symbol val="none"/>
          </c:marker>
          <c:trendline>
            <c:spPr>
              <a:ln w="19050" cap="rnd">
                <a:solidFill>
                  <a:schemeClr val="accent2"/>
                </a:solidFill>
                <a:prstDash val="sysDot"/>
              </a:ln>
              <a:effectLst/>
            </c:spPr>
            <c:trendlineType val="linear"/>
            <c:forward val="2"/>
            <c:dispRSqr val="0"/>
            <c:dispEq val="0"/>
          </c:trendline>
          <c:cat>
            <c:numRef>
              <c:f>Sheet5!$A$2:$A$20</c:f>
              <c:numCache>
                <c:formatCode>m/d/yyyy</c:formatCode>
                <c:ptCount val="19"/>
                <c:pt idx="0">
                  <c:v>45143</c:v>
                </c:pt>
                <c:pt idx="1">
                  <c:v>45144</c:v>
                </c:pt>
                <c:pt idx="2">
                  <c:v>45145</c:v>
                </c:pt>
                <c:pt idx="3">
                  <c:v>45146</c:v>
                </c:pt>
                <c:pt idx="4">
                  <c:v>45147</c:v>
                </c:pt>
                <c:pt idx="5">
                  <c:v>45148</c:v>
                </c:pt>
                <c:pt idx="6">
                  <c:v>45149</c:v>
                </c:pt>
                <c:pt idx="7">
                  <c:v>45150</c:v>
                </c:pt>
                <c:pt idx="8">
                  <c:v>45151</c:v>
                </c:pt>
                <c:pt idx="9">
                  <c:v>45152</c:v>
                </c:pt>
                <c:pt idx="10">
                  <c:v>45153</c:v>
                </c:pt>
                <c:pt idx="11">
                  <c:v>45154</c:v>
                </c:pt>
                <c:pt idx="12">
                  <c:v>45155</c:v>
                </c:pt>
                <c:pt idx="13">
                  <c:v>45156</c:v>
                </c:pt>
                <c:pt idx="14">
                  <c:v>45157</c:v>
                </c:pt>
                <c:pt idx="15">
                  <c:v>45158</c:v>
                </c:pt>
                <c:pt idx="16">
                  <c:v>45159</c:v>
                </c:pt>
                <c:pt idx="17">
                  <c:v>45160</c:v>
                </c:pt>
                <c:pt idx="18">
                  <c:v>45161</c:v>
                </c:pt>
              </c:numCache>
            </c:numRef>
          </c:cat>
          <c:val>
            <c:numRef>
              <c:f>Sheet5!$C$2:$C$20</c:f>
              <c:numCache>
                <c:formatCode>General</c:formatCode>
                <c:ptCount val="19"/>
                <c:pt idx="6">
                  <c:v>3950</c:v>
                </c:pt>
                <c:pt idx="7">
                  <c:v>3734.9574199421527</c:v>
                </c:pt>
                <c:pt idx="8">
                  <c:v>3684.526881885427</c:v>
                </c:pt>
                <c:pt idx="9">
                  <c:v>3634.0963438287008</c:v>
                </c:pt>
                <c:pt idx="10">
                  <c:v>3583.6658057719751</c:v>
                </c:pt>
                <c:pt idx="11">
                  <c:v>3533.2352677152489</c:v>
                </c:pt>
                <c:pt idx="12">
                  <c:v>3482.8047296585232</c:v>
                </c:pt>
                <c:pt idx="13">
                  <c:v>3432.3741916017971</c:v>
                </c:pt>
                <c:pt idx="14">
                  <c:v>3381.9436535450714</c:v>
                </c:pt>
                <c:pt idx="15">
                  <c:v>3331.5131154883452</c:v>
                </c:pt>
                <c:pt idx="16">
                  <c:v>3281.082577431619</c:v>
                </c:pt>
                <c:pt idx="17">
                  <c:v>3230.6520393748933</c:v>
                </c:pt>
                <c:pt idx="18">
                  <c:v>3180.2215013181672</c:v>
                </c:pt>
              </c:numCache>
            </c:numRef>
          </c:val>
          <c:smooth val="0"/>
          <c:extLst>
            <c:ext xmlns:c16="http://schemas.microsoft.com/office/drawing/2014/chart" uri="{C3380CC4-5D6E-409C-BE32-E72D297353CC}">
              <c16:uniqueId val="{00000001-DA0D-4F1D-8B7E-2905FB877AA2}"/>
            </c:ext>
          </c:extLst>
        </c:ser>
        <c:ser>
          <c:idx val="2"/>
          <c:order val="2"/>
          <c:tx>
            <c:strRef>
              <c:f>Sheet5!$D$1</c:f>
              <c:strCache>
                <c:ptCount val="1"/>
                <c:pt idx="0">
                  <c:v>Lower Confidence Bound(sales)</c:v>
                </c:pt>
              </c:strCache>
            </c:strRef>
          </c:tx>
          <c:spPr>
            <a:ln w="12700" cap="rnd">
              <a:solidFill>
                <a:srgbClr val="ED7D31"/>
              </a:solidFill>
              <a:prstDash val="solid"/>
              <a:round/>
            </a:ln>
            <a:effectLst/>
          </c:spPr>
          <c:marker>
            <c:symbol val="none"/>
          </c:marker>
          <c:cat>
            <c:numRef>
              <c:f>Sheet5!$A$2:$A$20</c:f>
              <c:numCache>
                <c:formatCode>m/d/yyyy</c:formatCode>
                <c:ptCount val="19"/>
                <c:pt idx="0">
                  <c:v>45143</c:v>
                </c:pt>
                <c:pt idx="1">
                  <c:v>45144</c:v>
                </c:pt>
                <c:pt idx="2">
                  <c:v>45145</c:v>
                </c:pt>
                <c:pt idx="3">
                  <c:v>45146</c:v>
                </c:pt>
                <c:pt idx="4">
                  <c:v>45147</c:v>
                </c:pt>
                <c:pt idx="5">
                  <c:v>45148</c:v>
                </c:pt>
                <c:pt idx="6">
                  <c:v>45149</c:v>
                </c:pt>
                <c:pt idx="7">
                  <c:v>45150</c:v>
                </c:pt>
                <c:pt idx="8">
                  <c:v>45151</c:v>
                </c:pt>
                <c:pt idx="9">
                  <c:v>45152</c:v>
                </c:pt>
                <c:pt idx="10">
                  <c:v>45153</c:v>
                </c:pt>
                <c:pt idx="11">
                  <c:v>45154</c:v>
                </c:pt>
                <c:pt idx="12">
                  <c:v>45155</c:v>
                </c:pt>
                <c:pt idx="13">
                  <c:v>45156</c:v>
                </c:pt>
                <c:pt idx="14">
                  <c:v>45157</c:v>
                </c:pt>
                <c:pt idx="15">
                  <c:v>45158</c:v>
                </c:pt>
                <c:pt idx="16">
                  <c:v>45159</c:v>
                </c:pt>
                <c:pt idx="17">
                  <c:v>45160</c:v>
                </c:pt>
                <c:pt idx="18">
                  <c:v>45161</c:v>
                </c:pt>
              </c:numCache>
            </c:numRef>
          </c:cat>
          <c:val>
            <c:numRef>
              <c:f>Sheet5!$D$2:$D$20</c:f>
              <c:numCache>
                <c:formatCode>General</c:formatCode>
                <c:ptCount val="19"/>
                <c:pt idx="6" formatCode="0.00">
                  <c:v>3950</c:v>
                </c:pt>
                <c:pt idx="7" formatCode="0.00">
                  <c:v>3399.0295444110548</c:v>
                </c:pt>
                <c:pt idx="8" formatCode="0.00">
                  <c:v>3346.8899536778113</c:v>
                </c:pt>
                <c:pt idx="9" formatCode="0.00">
                  <c:v>3294.7252179646453</c:v>
                </c:pt>
                <c:pt idx="10" formatCode="0.00">
                  <c:v>3242.5353899539209</c:v>
                </c:pt>
                <c:pt idx="11" formatCode="0.00">
                  <c:v>3190.3205267628732</c:v>
                </c:pt>
                <c:pt idx="12" formatCode="0.00">
                  <c:v>3138.0806897889183</c:v>
                </c:pt>
                <c:pt idx="13" formatCode="0.00">
                  <c:v>3085.8159445551682</c:v>
                </c:pt>
                <c:pt idx="14" formatCode="0.00">
                  <c:v>3033.5263605564151</c:v>
                </c:pt>
                <c:pt idx="15" formatCode="0.00">
                  <c:v>2981.212011105802</c:v>
                </c:pt>
                <c:pt idx="16" formatCode="0.00">
                  <c:v>2928.872973182436</c:v>
                </c:pt>
                <c:pt idx="17" formatCode="0.00">
                  <c:v>2876.5093272801391</c:v>
                </c:pt>
                <c:pt idx="18" formatCode="0.00">
                  <c:v>2824.1211572575494</c:v>
                </c:pt>
              </c:numCache>
            </c:numRef>
          </c:val>
          <c:smooth val="0"/>
          <c:extLst>
            <c:ext xmlns:c16="http://schemas.microsoft.com/office/drawing/2014/chart" uri="{C3380CC4-5D6E-409C-BE32-E72D297353CC}">
              <c16:uniqueId val="{00000002-DA0D-4F1D-8B7E-2905FB877AA2}"/>
            </c:ext>
          </c:extLst>
        </c:ser>
        <c:ser>
          <c:idx val="3"/>
          <c:order val="3"/>
          <c:tx>
            <c:strRef>
              <c:f>Sheet5!$E$1</c:f>
              <c:strCache>
                <c:ptCount val="1"/>
                <c:pt idx="0">
                  <c:v>Upper Confidence Bound(sales)</c:v>
                </c:pt>
              </c:strCache>
            </c:strRef>
          </c:tx>
          <c:spPr>
            <a:ln w="12700" cap="rnd">
              <a:solidFill>
                <a:srgbClr val="ED7D31"/>
              </a:solidFill>
              <a:prstDash val="solid"/>
              <a:round/>
            </a:ln>
            <a:effectLst/>
          </c:spPr>
          <c:marker>
            <c:symbol val="none"/>
          </c:marker>
          <c:cat>
            <c:numRef>
              <c:f>Sheet5!$A$2:$A$20</c:f>
              <c:numCache>
                <c:formatCode>m/d/yyyy</c:formatCode>
                <c:ptCount val="19"/>
                <c:pt idx="0">
                  <c:v>45143</c:v>
                </c:pt>
                <c:pt idx="1">
                  <c:v>45144</c:v>
                </c:pt>
                <c:pt idx="2">
                  <c:v>45145</c:v>
                </c:pt>
                <c:pt idx="3">
                  <c:v>45146</c:v>
                </c:pt>
                <c:pt idx="4">
                  <c:v>45147</c:v>
                </c:pt>
                <c:pt idx="5">
                  <c:v>45148</c:v>
                </c:pt>
                <c:pt idx="6">
                  <c:v>45149</c:v>
                </c:pt>
                <c:pt idx="7">
                  <c:v>45150</c:v>
                </c:pt>
                <c:pt idx="8">
                  <c:v>45151</c:v>
                </c:pt>
                <c:pt idx="9">
                  <c:v>45152</c:v>
                </c:pt>
                <c:pt idx="10">
                  <c:v>45153</c:v>
                </c:pt>
                <c:pt idx="11">
                  <c:v>45154</c:v>
                </c:pt>
                <c:pt idx="12">
                  <c:v>45155</c:v>
                </c:pt>
                <c:pt idx="13">
                  <c:v>45156</c:v>
                </c:pt>
                <c:pt idx="14">
                  <c:v>45157</c:v>
                </c:pt>
                <c:pt idx="15">
                  <c:v>45158</c:v>
                </c:pt>
                <c:pt idx="16">
                  <c:v>45159</c:v>
                </c:pt>
                <c:pt idx="17">
                  <c:v>45160</c:v>
                </c:pt>
                <c:pt idx="18">
                  <c:v>45161</c:v>
                </c:pt>
              </c:numCache>
            </c:numRef>
          </c:cat>
          <c:val>
            <c:numRef>
              <c:f>Sheet5!$E$2:$E$20</c:f>
              <c:numCache>
                <c:formatCode>General</c:formatCode>
                <c:ptCount val="19"/>
                <c:pt idx="6" formatCode="0.00">
                  <c:v>3950</c:v>
                </c:pt>
                <c:pt idx="7" formatCode="0.00">
                  <c:v>4070.8852954732506</c:v>
                </c:pt>
                <c:pt idx="8" formatCode="0.00">
                  <c:v>4022.1638100930427</c:v>
                </c:pt>
                <c:pt idx="9" formatCode="0.00">
                  <c:v>3973.4674696927564</c:v>
                </c:pt>
                <c:pt idx="10" formatCode="0.00">
                  <c:v>3924.7962215900293</c:v>
                </c:pt>
                <c:pt idx="11" formatCode="0.00">
                  <c:v>3876.1500086676247</c:v>
                </c:pt>
                <c:pt idx="12" formatCode="0.00">
                  <c:v>3827.5287695281281</c:v>
                </c:pt>
                <c:pt idx="13" formatCode="0.00">
                  <c:v>3778.9324386484259</c:v>
                </c:pt>
                <c:pt idx="14" formatCode="0.00">
                  <c:v>3730.3609465337277</c:v>
                </c:pt>
                <c:pt idx="15" formatCode="0.00">
                  <c:v>3681.8142198708883</c:v>
                </c:pt>
                <c:pt idx="16" formatCode="0.00">
                  <c:v>3633.2921816808021</c:v>
                </c:pt>
                <c:pt idx="17" formatCode="0.00">
                  <c:v>3584.7947514696475</c:v>
                </c:pt>
                <c:pt idx="18" formatCode="0.00">
                  <c:v>3536.3218453787849</c:v>
                </c:pt>
              </c:numCache>
            </c:numRef>
          </c:val>
          <c:smooth val="0"/>
          <c:extLst>
            <c:ext xmlns:c16="http://schemas.microsoft.com/office/drawing/2014/chart" uri="{C3380CC4-5D6E-409C-BE32-E72D297353CC}">
              <c16:uniqueId val="{00000003-DA0D-4F1D-8B7E-2905FB877AA2}"/>
            </c:ext>
          </c:extLst>
        </c:ser>
        <c:dLbls>
          <c:showLegendKey val="0"/>
          <c:showVal val="0"/>
          <c:showCatName val="0"/>
          <c:showSerName val="0"/>
          <c:showPercent val="0"/>
          <c:showBubbleSize val="0"/>
        </c:dLbls>
        <c:smooth val="0"/>
        <c:axId val="500642560"/>
        <c:axId val="500642888"/>
      </c:lineChart>
      <c:catAx>
        <c:axId val="5006425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42888"/>
        <c:crosses val="autoZero"/>
        <c:auto val="1"/>
        <c:lblAlgn val="ctr"/>
        <c:lblOffset val="100"/>
        <c:noMultiLvlLbl val="0"/>
      </c:catAx>
      <c:valAx>
        <c:axId val="500642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4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pivot!$A$4:$A$8</c:f>
              <c:strCache>
                <c:ptCount val="4"/>
                <c:pt idx="0">
                  <c:v>In Stock</c:v>
                </c:pt>
                <c:pt idx="1">
                  <c:v>Out Of Stock</c:v>
                </c:pt>
                <c:pt idx="2">
                  <c:v>Over Stock</c:v>
                </c:pt>
                <c:pt idx="3">
                  <c:v>Running Low</c:v>
                </c:pt>
              </c:strCache>
            </c:strRef>
          </c:cat>
          <c:val>
            <c:numRef>
              <c:f>pivot!$B$4:$B$8</c:f>
              <c:numCache>
                <c:formatCode>General</c:formatCode>
                <c:ptCount val="4"/>
                <c:pt idx="0">
                  <c:v>1</c:v>
                </c:pt>
                <c:pt idx="1">
                  <c:v>5</c:v>
                </c:pt>
                <c:pt idx="2">
                  <c:v>5</c:v>
                </c:pt>
                <c:pt idx="3">
                  <c:v>6</c:v>
                </c:pt>
              </c:numCache>
            </c:numRef>
          </c:val>
          <c:extLst>
            <c:ext xmlns:c16="http://schemas.microsoft.com/office/drawing/2014/chart" uri="{C3380CC4-5D6E-409C-BE32-E72D297353CC}">
              <c16:uniqueId val="{00000000-6A58-426E-A16F-68A167DA5159}"/>
            </c:ext>
          </c:extLst>
        </c:ser>
        <c:dLbls>
          <c:showLegendKey val="0"/>
          <c:showVal val="0"/>
          <c:showCatName val="0"/>
          <c:showSerName val="0"/>
          <c:showPercent val="0"/>
          <c:showBubbleSize val="0"/>
        </c:dLbls>
        <c:gapWidth val="219"/>
        <c:overlap val="-27"/>
        <c:axId val="536200960"/>
        <c:axId val="536200304"/>
      </c:barChart>
      <c:catAx>
        <c:axId val="53620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00304"/>
        <c:crosses val="autoZero"/>
        <c:auto val="1"/>
        <c:lblAlgn val="ctr"/>
        <c:lblOffset val="100"/>
        <c:noMultiLvlLbl val="0"/>
      </c:catAx>
      <c:valAx>
        <c:axId val="53620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88-435C-B614-58C947B034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88-435C-B614-58C947B034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88-435C-B614-58C947B034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88-435C-B614-58C947B034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pivot!$A$11:$A$15</c:f>
              <c:strCache>
                <c:ptCount val="4"/>
                <c:pt idx="0">
                  <c:v>In Stock</c:v>
                </c:pt>
                <c:pt idx="1">
                  <c:v>Out Of Stock</c:v>
                </c:pt>
                <c:pt idx="2">
                  <c:v>Over Stock</c:v>
                </c:pt>
                <c:pt idx="3">
                  <c:v>Running Low</c:v>
                </c:pt>
              </c:strCache>
            </c:strRef>
          </c:cat>
          <c:val>
            <c:numRef>
              <c:f>pivot!$B$11:$B$15</c:f>
              <c:numCache>
                <c:formatCode>_ * #,##0_ ;_ * \-#,##0_ ;_ * "-"??_ ;_ @_ </c:formatCode>
                <c:ptCount val="4"/>
                <c:pt idx="0">
                  <c:v>9756330</c:v>
                </c:pt>
                <c:pt idx="1">
                  <c:v>11589330</c:v>
                </c:pt>
                <c:pt idx="2">
                  <c:v>10488750</c:v>
                </c:pt>
                <c:pt idx="3">
                  <c:v>10424025</c:v>
                </c:pt>
              </c:numCache>
            </c:numRef>
          </c:val>
          <c:extLst>
            <c:ext xmlns:c16="http://schemas.microsoft.com/office/drawing/2014/chart" uri="{C3380CC4-5D6E-409C-BE32-E72D297353CC}">
              <c16:uniqueId val="{00000000-0257-4DAD-A39E-7CFF9F87D0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F0-4699-B65E-341CED9904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F0-4699-B65E-341CED9904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F0-4699-B65E-341CED9904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F0-4699-B65E-341CED9904C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pivot!$C$11:$C$14</c:f>
              <c:strCache>
                <c:ptCount val="4"/>
                <c:pt idx="0">
                  <c:v>In Stock</c:v>
                </c:pt>
                <c:pt idx="1">
                  <c:v>Out Of Stock</c:v>
                </c:pt>
                <c:pt idx="2">
                  <c:v>Over Stock</c:v>
                </c:pt>
                <c:pt idx="3">
                  <c:v>Running Low</c:v>
                </c:pt>
              </c:strCache>
            </c:strRef>
          </c:cat>
          <c:val>
            <c:numRef>
              <c:f>pivot!$D$11:$D$14</c:f>
              <c:numCache>
                <c:formatCode>0%</c:formatCode>
                <c:ptCount val="4"/>
                <c:pt idx="0">
                  <c:v>0.23087296062904364</c:v>
                </c:pt>
                <c:pt idx="1">
                  <c:v>0.27424891622228792</c:v>
                </c:pt>
                <c:pt idx="2">
                  <c:v>0.24820488501289742</c:v>
                </c:pt>
                <c:pt idx="3">
                  <c:v>0.24667323813577099</c:v>
                </c:pt>
              </c:numCache>
            </c:numRef>
          </c:val>
          <c:extLst>
            <c:ext xmlns:c16="http://schemas.microsoft.com/office/drawing/2014/chart" uri="{C3380CC4-5D6E-409C-BE32-E72D297353CC}">
              <c16:uniqueId val="{00000000-A1BF-4EDF-AEE9-574725B74D8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11  Residual Plot</a:t>
            </a:r>
          </a:p>
        </c:rich>
      </c:tx>
      <c:overlay val="0"/>
    </c:title>
    <c:autoTitleDeleted val="0"/>
    <c:plotArea>
      <c:layout/>
      <c:scatterChart>
        <c:scatterStyle val="lineMarker"/>
        <c:varyColors val="0"/>
        <c:ser>
          <c:idx val="0"/>
          <c:order val="0"/>
          <c:spPr>
            <a:ln w="19050">
              <a:noFill/>
            </a:ln>
          </c:spPr>
          <c:xVal>
            <c:numRef>
              <c:f>pivot!$M$173:$M$181</c:f>
              <c:numCache>
                <c:formatCode>General</c:formatCode>
                <c:ptCount val="9"/>
                <c:pt idx="0">
                  <c:v>12</c:v>
                </c:pt>
                <c:pt idx="1">
                  <c:v>2</c:v>
                </c:pt>
                <c:pt idx="2">
                  <c:v>3</c:v>
                </c:pt>
                <c:pt idx="3">
                  <c:v>4</c:v>
                </c:pt>
                <c:pt idx="4">
                  <c:v>5</c:v>
                </c:pt>
                <c:pt idx="5">
                  <c:v>6</c:v>
                </c:pt>
                <c:pt idx="6">
                  <c:v>7</c:v>
                </c:pt>
                <c:pt idx="7">
                  <c:v>8</c:v>
                </c:pt>
                <c:pt idx="8">
                  <c:v>9</c:v>
                </c:pt>
              </c:numCache>
            </c:numRef>
          </c:xVal>
          <c:yVal>
            <c:numRef>
              <c:f>pivot!$C$251:$C$259</c:f>
              <c:numCache>
                <c:formatCode>General</c:formatCode>
                <c:ptCount val="9"/>
                <c:pt idx="0">
                  <c:v>1025691.5363128488</c:v>
                </c:pt>
                <c:pt idx="1">
                  <c:v>-140149.77653631289</c:v>
                </c:pt>
                <c:pt idx="2">
                  <c:v>77111.354748602957</c:v>
                </c:pt>
                <c:pt idx="3">
                  <c:v>97347.48603351973</c:v>
                </c:pt>
                <c:pt idx="4">
                  <c:v>307303.61731843557</c:v>
                </c:pt>
                <c:pt idx="5">
                  <c:v>428984.74860335141</c:v>
                </c:pt>
                <c:pt idx="6">
                  <c:v>-67364.120111732278</c:v>
                </c:pt>
                <c:pt idx="7">
                  <c:v>727277.01117318403</c:v>
                </c:pt>
                <c:pt idx="8">
                  <c:v>-2456201.8575418997</c:v>
                </c:pt>
              </c:numCache>
            </c:numRef>
          </c:yVal>
          <c:smooth val="0"/>
          <c:extLst>
            <c:ext xmlns:c16="http://schemas.microsoft.com/office/drawing/2014/chart" uri="{C3380CC4-5D6E-409C-BE32-E72D297353CC}">
              <c16:uniqueId val="{00000001-2EBE-4A7B-9587-80081056D2ED}"/>
            </c:ext>
          </c:extLst>
        </c:ser>
        <c:dLbls>
          <c:showLegendKey val="0"/>
          <c:showVal val="0"/>
          <c:showCatName val="0"/>
          <c:showSerName val="0"/>
          <c:showPercent val="0"/>
          <c:showBubbleSize val="0"/>
        </c:dLbls>
        <c:axId val="637518928"/>
        <c:axId val="637517616"/>
      </c:scatterChart>
      <c:valAx>
        <c:axId val="637518928"/>
        <c:scaling>
          <c:orientation val="minMax"/>
        </c:scaling>
        <c:delete val="0"/>
        <c:axPos val="b"/>
        <c:title>
          <c:tx>
            <c:rich>
              <a:bodyPr/>
              <a:lstStyle/>
              <a:p>
                <a:pPr>
                  <a:defRPr/>
                </a:pPr>
                <a:r>
                  <a:rPr lang="en-US"/>
                  <a:t>11</a:t>
                </a:r>
              </a:p>
            </c:rich>
          </c:tx>
          <c:overlay val="0"/>
        </c:title>
        <c:numFmt formatCode="General" sourceLinked="1"/>
        <c:majorTickMark val="out"/>
        <c:minorTickMark val="none"/>
        <c:tickLblPos val="nextTo"/>
        <c:crossAx val="637517616"/>
        <c:crosses val="autoZero"/>
        <c:crossBetween val="midCat"/>
      </c:valAx>
      <c:valAx>
        <c:axId val="6375176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375189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11 Line Fit  Plot</a:t>
            </a:r>
          </a:p>
        </c:rich>
      </c:tx>
      <c:overlay val="0"/>
    </c:title>
    <c:autoTitleDeleted val="0"/>
    <c:plotArea>
      <c:layout/>
      <c:scatterChart>
        <c:scatterStyle val="lineMarker"/>
        <c:varyColors val="0"/>
        <c:ser>
          <c:idx val="0"/>
          <c:order val="0"/>
          <c:spPr>
            <a:ln w="19050">
              <a:noFill/>
            </a:ln>
          </c:spPr>
          <c:xVal>
            <c:numRef>
              <c:f>pivot!$M$173:$M$181</c:f>
              <c:numCache>
                <c:formatCode>General</c:formatCode>
                <c:ptCount val="9"/>
                <c:pt idx="0">
                  <c:v>12</c:v>
                </c:pt>
                <c:pt idx="1">
                  <c:v>2</c:v>
                </c:pt>
                <c:pt idx="2">
                  <c:v>3</c:v>
                </c:pt>
                <c:pt idx="3">
                  <c:v>4</c:v>
                </c:pt>
                <c:pt idx="4">
                  <c:v>5</c:v>
                </c:pt>
                <c:pt idx="5">
                  <c:v>6</c:v>
                </c:pt>
                <c:pt idx="6">
                  <c:v>7</c:v>
                </c:pt>
                <c:pt idx="7">
                  <c:v>8</c:v>
                </c:pt>
                <c:pt idx="8">
                  <c:v>9</c:v>
                </c:pt>
              </c:numCache>
            </c:numRef>
          </c:xVal>
          <c:yVal>
            <c:numRef>
              <c:f>pivot!$N$173:$N$181</c:f>
              <c:numCache>
                <c:formatCode>General</c:formatCode>
                <c:ptCount val="9"/>
                <c:pt idx="0">
                  <c:v>232950</c:v>
                </c:pt>
                <c:pt idx="1">
                  <c:v>165075</c:v>
                </c:pt>
                <c:pt idx="2">
                  <c:v>185355</c:v>
                </c:pt>
                <c:pt idx="3">
                  <c:v>51600</c:v>
                </c:pt>
                <c:pt idx="4">
                  <c:v>334320</c:v>
                </c:pt>
                <c:pt idx="5">
                  <c:v>255060</c:v>
                </c:pt>
                <c:pt idx="6">
                  <c:v>341730</c:v>
                </c:pt>
                <c:pt idx="7">
                  <c:v>209070</c:v>
                </c:pt>
                <c:pt idx="8">
                  <c:v>2352870</c:v>
                </c:pt>
              </c:numCache>
            </c:numRef>
          </c:yVal>
          <c:smooth val="0"/>
          <c:extLst>
            <c:ext xmlns:c16="http://schemas.microsoft.com/office/drawing/2014/chart" uri="{C3380CC4-5D6E-409C-BE32-E72D297353CC}">
              <c16:uniqueId val="{00000001-4A72-4806-BD0B-11D8F8789608}"/>
            </c:ext>
          </c:extLst>
        </c:ser>
        <c:ser>
          <c:idx val="1"/>
          <c:order val="1"/>
          <c:tx>
            <c:v>Predicted 2920815</c:v>
          </c:tx>
          <c:spPr>
            <a:ln w="19050">
              <a:noFill/>
            </a:ln>
          </c:spPr>
          <c:xVal>
            <c:numRef>
              <c:f>pivot!$M$173:$M$181</c:f>
              <c:numCache>
                <c:formatCode>General</c:formatCode>
                <c:ptCount val="9"/>
                <c:pt idx="0">
                  <c:v>12</c:v>
                </c:pt>
                <c:pt idx="1">
                  <c:v>2</c:v>
                </c:pt>
                <c:pt idx="2">
                  <c:v>3</c:v>
                </c:pt>
                <c:pt idx="3">
                  <c:v>4</c:v>
                </c:pt>
                <c:pt idx="4">
                  <c:v>5</c:v>
                </c:pt>
                <c:pt idx="5">
                  <c:v>6</c:v>
                </c:pt>
                <c:pt idx="6">
                  <c:v>7</c:v>
                </c:pt>
                <c:pt idx="7">
                  <c:v>8</c:v>
                </c:pt>
                <c:pt idx="8">
                  <c:v>9</c:v>
                </c:pt>
              </c:numCache>
            </c:numRef>
          </c:xVal>
          <c:yVal>
            <c:numRef>
              <c:f>pivot!$B$251:$B$259</c:f>
              <c:numCache>
                <c:formatCode>General</c:formatCode>
                <c:ptCount val="9"/>
                <c:pt idx="0">
                  <c:v>2992208.4636871512</c:v>
                </c:pt>
                <c:pt idx="1">
                  <c:v>4544569.7765363129</c:v>
                </c:pt>
                <c:pt idx="2">
                  <c:v>4389333.645251397</c:v>
                </c:pt>
                <c:pt idx="3">
                  <c:v>4234097.5139664803</c:v>
                </c:pt>
                <c:pt idx="4">
                  <c:v>4078861.3826815644</c:v>
                </c:pt>
                <c:pt idx="5">
                  <c:v>3923625.2513966486</c:v>
                </c:pt>
                <c:pt idx="6">
                  <c:v>3768389.1201117323</c:v>
                </c:pt>
                <c:pt idx="7">
                  <c:v>3613152.988826816</c:v>
                </c:pt>
                <c:pt idx="8">
                  <c:v>3457916.8575418997</c:v>
                </c:pt>
              </c:numCache>
            </c:numRef>
          </c:yVal>
          <c:smooth val="0"/>
          <c:extLst>
            <c:ext xmlns:c16="http://schemas.microsoft.com/office/drawing/2014/chart" uri="{C3380CC4-5D6E-409C-BE32-E72D297353CC}">
              <c16:uniqueId val="{00000002-4A72-4806-BD0B-11D8F8789608}"/>
            </c:ext>
          </c:extLst>
        </c:ser>
        <c:dLbls>
          <c:showLegendKey val="0"/>
          <c:showVal val="0"/>
          <c:showCatName val="0"/>
          <c:showSerName val="0"/>
          <c:showPercent val="0"/>
          <c:showBubbleSize val="0"/>
        </c:dLbls>
        <c:axId val="642622896"/>
        <c:axId val="642625520"/>
      </c:scatterChart>
      <c:valAx>
        <c:axId val="642622896"/>
        <c:scaling>
          <c:orientation val="minMax"/>
        </c:scaling>
        <c:delete val="0"/>
        <c:axPos val="b"/>
        <c:title>
          <c:tx>
            <c:rich>
              <a:bodyPr/>
              <a:lstStyle/>
              <a:p>
                <a:pPr>
                  <a:defRPr/>
                </a:pPr>
                <a:r>
                  <a:rPr lang="en-US"/>
                  <a:t>11</a:t>
                </a:r>
              </a:p>
            </c:rich>
          </c:tx>
          <c:overlay val="0"/>
        </c:title>
        <c:numFmt formatCode="General" sourceLinked="1"/>
        <c:majorTickMark val="out"/>
        <c:minorTickMark val="none"/>
        <c:tickLblPos val="nextTo"/>
        <c:crossAx val="642625520"/>
        <c:crosses val="autoZero"/>
        <c:crossBetween val="midCat"/>
      </c:valAx>
      <c:valAx>
        <c:axId val="642625520"/>
        <c:scaling>
          <c:orientation val="minMax"/>
        </c:scaling>
        <c:delete val="0"/>
        <c:axPos val="l"/>
        <c:title>
          <c:tx>
            <c:rich>
              <a:bodyPr/>
              <a:lstStyle/>
              <a:p>
                <a:pPr>
                  <a:defRPr/>
                </a:pPr>
                <a:r>
                  <a:rPr lang="en-US"/>
                  <a:t>2920815</a:t>
                </a:r>
              </a:p>
            </c:rich>
          </c:tx>
          <c:overlay val="0"/>
        </c:title>
        <c:numFmt formatCode="General" sourceLinked="1"/>
        <c:majorTickMark val="out"/>
        <c:minorTickMark val="none"/>
        <c:tickLblPos val="nextTo"/>
        <c:crossAx val="64262289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pivot!$F$251:$F$259</c:f>
              <c:numCache>
                <c:formatCode>General</c:formatCode>
                <c:ptCount val="9"/>
                <c:pt idx="0">
                  <c:v>5.5555555555555554</c:v>
                </c:pt>
                <c:pt idx="1">
                  <c:v>16.666666666666664</c:v>
                </c:pt>
                <c:pt idx="2">
                  <c:v>27.777777777777779</c:v>
                </c:pt>
                <c:pt idx="3">
                  <c:v>38.888888888888886</c:v>
                </c:pt>
                <c:pt idx="4">
                  <c:v>50</c:v>
                </c:pt>
                <c:pt idx="5">
                  <c:v>61.111111111111114</c:v>
                </c:pt>
                <c:pt idx="6">
                  <c:v>72.222222222222214</c:v>
                </c:pt>
                <c:pt idx="7">
                  <c:v>83.333333333333329</c:v>
                </c:pt>
                <c:pt idx="8">
                  <c:v>94.444444444444443</c:v>
                </c:pt>
              </c:numCache>
            </c:numRef>
          </c:xVal>
          <c:yVal>
            <c:numRef>
              <c:f>pivot!$G$251:$G$259</c:f>
              <c:numCache>
                <c:formatCode>General</c:formatCode>
                <c:ptCount val="9"/>
                <c:pt idx="0">
                  <c:v>1001715</c:v>
                </c:pt>
                <c:pt idx="1">
                  <c:v>3701025</c:v>
                </c:pt>
                <c:pt idx="2">
                  <c:v>4017900</c:v>
                </c:pt>
                <c:pt idx="3">
                  <c:v>4331445</c:v>
                </c:pt>
                <c:pt idx="4">
                  <c:v>4340430</c:v>
                </c:pt>
                <c:pt idx="5">
                  <c:v>4352610</c:v>
                </c:pt>
                <c:pt idx="6">
                  <c:v>4386165</c:v>
                </c:pt>
                <c:pt idx="7">
                  <c:v>4404420</c:v>
                </c:pt>
                <c:pt idx="8">
                  <c:v>4466445</c:v>
                </c:pt>
              </c:numCache>
            </c:numRef>
          </c:yVal>
          <c:smooth val="0"/>
          <c:extLst>
            <c:ext xmlns:c16="http://schemas.microsoft.com/office/drawing/2014/chart" uri="{C3380CC4-5D6E-409C-BE32-E72D297353CC}">
              <c16:uniqueId val="{00000001-CE65-4493-9B68-24D20E2BC280}"/>
            </c:ext>
          </c:extLst>
        </c:ser>
        <c:dLbls>
          <c:showLegendKey val="0"/>
          <c:showVal val="0"/>
          <c:showCatName val="0"/>
          <c:showSerName val="0"/>
          <c:showPercent val="0"/>
          <c:showBubbleSize val="0"/>
        </c:dLbls>
        <c:axId val="530618048"/>
        <c:axId val="530619032"/>
      </c:scatterChart>
      <c:valAx>
        <c:axId val="53061804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530619032"/>
        <c:crosses val="autoZero"/>
        <c:crossBetween val="midCat"/>
      </c:valAx>
      <c:valAx>
        <c:axId val="530619032"/>
        <c:scaling>
          <c:orientation val="minMax"/>
        </c:scaling>
        <c:delete val="0"/>
        <c:axPos val="l"/>
        <c:title>
          <c:tx>
            <c:rich>
              <a:bodyPr/>
              <a:lstStyle/>
              <a:p>
                <a:pPr>
                  <a:defRPr/>
                </a:pPr>
                <a:r>
                  <a:rPr lang="en-US"/>
                  <a:t>2920815</a:t>
                </a:r>
              </a:p>
            </c:rich>
          </c:tx>
          <c:overlay val="0"/>
        </c:title>
        <c:numFmt formatCode="General" sourceLinked="1"/>
        <c:majorTickMark val="out"/>
        <c:minorTickMark val="none"/>
        <c:tickLblPos val="nextTo"/>
        <c:crossAx val="5306180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[my_inventory_Optimization.xlsx]pivot!PivotTable19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pivot!$B$321</c:f>
              <c:strCache>
                <c:ptCount val="1"/>
                <c:pt idx="0">
                  <c:v>Total</c:v>
                </c:pt>
              </c:strCache>
            </c:strRef>
          </c:tx>
          <c:spPr>
            <a:solidFill>
              <a:schemeClr val="accent1"/>
            </a:solidFill>
            <a:ln>
              <a:noFill/>
            </a:ln>
            <a:effectLst/>
          </c:spPr>
          <c:invertIfNegative val="0"/>
          <c:cat>
            <c:strRef>
              <c:f>pivot!$A$322:$A$326</c:f>
              <c:strCache>
                <c:ptCount val="4"/>
                <c:pt idx="0">
                  <c:v>In Stock</c:v>
                </c:pt>
                <c:pt idx="1">
                  <c:v>Out Of Stock</c:v>
                </c:pt>
                <c:pt idx="2">
                  <c:v>Over Stock</c:v>
                </c:pt>
                <c:pt idx="3">
                  <c:v>Running Low</c:v>
                </c:pt>
              </c:strCache>
            </c:strRef>
          </c:cat>
          <c:val>
            <c:numRef>
              <c:f>pivot!$B$322:$B$326</c:f>
              <c:numCache>
                <c:formatCode>_ * #,##0.00_ ;_ * \-#,##0.00_ ;_ * "-"??_ ;_ @_ </c:formatCode>
                <c:ptCount val="4"/>
                <c:pt idx="0">
                  <c:v>2019.461085240072</c:v>
                </c:pt>
                <c:pt idx="1">
                  <c:v>2215.6742335600925</c:v>
                </c:pt>
                <c:pt idx="2">
                  <c:v>2081.7303912987491</c:v>
                </c:pt>
                <c:pt idx="3">
                  <c:v>2261.0715121578064</c:v>
                </c:pt>
              </c:numCache>
            </c:numRef>
          </c:val>
          <c:extLst>
            <c:ext xmlns:c16="http://schemas.microsoft.com/office/drawing/2014/chart" uri="{C3380CC4-5D6E-409C-BE32-E72D297353CC}">
              <c16:uniqueId val="{00000000-426D-4C25-BEF5-D2989F5AE684}"/>
            </c:ext>
          </c:extLst>
        </c:ser>
        <c:dLbls>
          <c:showLegendKey val="0"/>
          <c:showVal val="0"/>
          <c:showCatName val="0"/>
          <c:showSerName val="0"/>
          <c:showPercent val="0"/>
          <c:showBubbleSize val="0"/>
        </c:dLbls>
        <c:gapWidth val="219"/>
        <c:overlap val="-27"/>
        <c:axId val="639388056"/>
        <c:axId val="639386416"/>
      </c:barChart>
      <c:catAx>
        <c:axId val="63938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6416"/>
        <c:crosses val="autoZero"/>
        <c:auto val="1"/>
        <c:lblAlgn val="ctr"/>
        <c:lblOffset val="100"/>
        <c:noMultiLvlLbl val="0"/>
      </c:catAx>
      <c:valAx>
        <c:axId val="639386416"/>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4.png"/><Relationship Id="rId11" Type="http://schemas.openxmlformats.org/officeDocument/2006/relationships/chart" Target="../charts/chart13.xml"/><Relationship Id="rId5" Type="http://schemas.openxmlformats.org/officeDocument/2006/relationships/image" Target="../media/image3.png"/><Relationship Id="rId10" Type="http://schemas.openxmlformats.org/officeDocument/2006/relationships/chart" Target="../charts/chart12.xml"/><Relationship Id="rId4" Type="http://schemas.openxmlformats.org/officeDocument/2006/relationships/image" Target="../media/image2.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66675</xdr:colOff>
      <xdr:row>19</xdr:row>
      <xdr:rowOff>185737</xdr:rowOff>
    </xdr:from>
    <xdr:to>
      <xdr:col>7</xdr:col>
      <xdr:colOff>276225</xdr:colOff>
      <xdr:row>35</xdr:row>
      <xdr:rowOff>71437</xdr:rowOff>
    </xdr:to>
    <xdr:graphicFrame macro="">
      <xdr:nvGraphicFramePr>
        <xdr:cNvPr id="2" name="Chart 1">
          <a:extLst>
            <a:ext uri="{FF2B5EF4-FFF2-40B4-BE49-F238E27FC236}">
              <a16:creationId xmlns:a16="http://schemas.microsoft.com/office/drawing/2014/main" id="{2B9F125E-03F5-4931-9B81-E1D911FD4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357187</xdr:colOff>
      <xdr:row>20</xdr:row>
      <xdr:rowOff>142875</xdr:rowOff>
    </xdr:from>
    <xdr:to>
      <xdr:col>4</xdr:col>
      <xdr:colOff>2052637</xdr:colOff>
      <xdr:row>36</xdr:row>
      <xdr:rowOff>28575</xdr:rowOff>
    </xdr:to>
    <xdr:graphicFrame macro="">
      <xdr:nvGraphicFramePr>
        <xdr:cNvPr id="2" name="Chart 1">
          <a:extLst>
            <a:ext uri="{FF2B5EF4-FFF2-40B4-BE49-F238E27FC236}">
              <a16:creationId xmlns:a16="http://schemas.microsoft.com/office/drawing/2014/main" id="{0AF89095-1F3E-4649-BBF5-E7EBABD32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561975</xdr:colOff>
      <xdr:row>2</xdr:row>
      <xdr:rowOff>109537</xdr:rowOff>
    </xdr:from>
    <xdr:to>
      <xdr:col>12</xdr:col>
      <xdr:colOff>447675</xdr:colOff>
      <xdr:row>16</xdr:row>
      <xdr:rowOff>185737</xdr:rowOff>
    </xdr:to>
    <xdr:graphicFrame macro="">
      <xdr:nvGraphicFramePr>
        <xdr:cNvPr id="2" name="Chart 1">
          <a:extLst>
            <a:ext uri="{FF2B5EF4-FFF2-40B4-BE49-F238E27FC236}">
              <a16:creationId xmlns:a16="http://schemas.microsoft.com/office/drawing/2014/main" id="{9BD3BE00-1D3A-4019-A6A5-1243D45DE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180975</xdr:colOff>
      <xdr:row>43</xdr:row>
      <xdr:rowOff>123825</xdr:rowOff>
    </xdr:from>
    <xdr:to>
      <xdr:col>10</xdr:col>
      <xdr:colOff>523875</xdr:colOff>
      <xdr:row>65</xdr:row>
      <xdr:rowOff>142875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E3FF0E2D-FC75-4348-AA45-170DB01D2B8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743825" y="8315325"/>
              <a:ext cx="1828800" cy="421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52387</xdr:colOff>
      <xdr:row>19</xdr:row>
      <xdr:rowOff>57150</xdr:rowOff>
    </xdr:from>
    <xdr:to>
      <xdr:col>12</xdr:col>
      <xdr:colOff>414337</xdr:colOff>
      <xdr:row>33</xdr:row>
      <xdr:rowOff>133350</xdr:rowOff>
    </xdr:to>
    <xdr:graphicFrame macro="">
      <xdr:nvGraphicFramePr>
        <xdr:cNvPr id="6" name="Chart 5">
          <a:extLst>
            <a:ext uri="{FF2B5EF4-FFF2-40B4-BE49-F238E27FC236}">
              <a16:creationId xmlns:a16="http://schemas.microsoft.com/office/drawing/2014/main" id="{798A3DC0-D476-4E99-9233-9DEABA107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528637</xdr:colOff>
      <xdr:row>27</xdr:row>
      <xdr:rowOff>142875</xdr:rowOff>
    </xdr:from>
    <xdr:to>
      <xdr:col>15</xdr:col>
      <xdr:colOff>166687</xdr:colOff>
      <xdr:row>42</xdr:row>
      <xdr:rowOff>28575</xdr:rowOff>
    </xdr:to>
    <xdr:graphicFrame macro="">
      <xdr:nvGraphicFramePr>
        <xdr:cNvPr id="7" name="Chart 6">
          <a:extLst>
            <a:ext uri="{FF2B5EF4-FFF2-40B4-BE49-F238E27FC236}">
              <a16:creationId xmlns:a16="http://schemas.microsoft.com/office/drawing/2014/main" id="{21F54875-B618-4C18-B3C7-50B706A31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571500</xdr:colOff>
      <xdr:row>70</xdr:row>
      <xdr:rowOff>28575</xdr:rowOff>
    </xdr:from>
    <xdr:to>
      <xdr:col>8</xdr:col>
      <xdr:colOff>438150</xdr:colOff>
      <xdr:row>80</xdr:row>
      <xdr:rowOff>57150</xdr:rowOff>
    </xdr:to>
    <xdr:graphicFrame macro="">
      <xdr:nvGraphicFramePr>
        <xdr:cNvPr id="10" name="Chart 9">
          <a:extLst>
            <a:ext uri="{FF2B5EF4-FFF2-40B4-BE49-F238E27FC236}">
              <a16:creationId xmlns:a16="http://schemas.microsoft.com/office/drawing/2014/main" id="{C5769184-CBDD-4946-9829-E5A00BFAE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447675</xdr:colOff>
      <xdr:row>71</xdr:row>
      <xdr:rowOff>57150</xdr:rowOff>
    </xdr:from>
    <xdr:to>
      <xdr:col>16</xdr:col>
      <xdr:colOff>447675</xdr:colOff>
      <xdr:row>81</xdr:row>
      <xdr:rowOff>76200</xdr:rowOff>
    </xdr:to>
    <xdr:graphicFrame macro="">
      <xdr:nvGraphicFramePr>
        <xdr:cNvPr id="11" name="Chart 10">
          <a:extLst>
            <a:ext uri="{FF2B5EF4-FFF2-40B4-BE49-F238E27FC236}">
              <a16:creationId xmlns:a16="http://schemas.microsoft.com/office/drawing/2014/main" id="{26A75569-4843-4321-B449-BE25F36CF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371475</xdr:colOff>
      <xdr:row>83</xdr:row>
      <xdr:rowOff>9525</xdr:rowOff>
    </xdr:from>
    <xdr:to>
      <xdr:col>8</xdr:col>
      <xdr:colOff>476250</xdr:colOff>
      <xdr:row>93</xdr:row>
      <xdr:rowOff>38100</xdr:rowOff>
    </xdr:to>
    <xdr:graphicFrame macro="">
      <xdr:nvGraphicFramePr>
        <xdr:cNvPr id="12" name="Chart 11">
          <a:extLst>
            <a:ext uri="{FF2B5EF4-FFF2-40B4-BE49-F238E27FC236}">
              <a16:creationId xmlns:a16="http://schemas.microsoft.com/office/drawing/2014/main" id="{12E1BBFB-4AF2-4986-8B6D-B1967CF23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790575</xdr:colOff>
      <xdr:row>121</xdr:row>
      <xdr:rowOff>114300</xdr:rowOff>
    </xdr:from>
    <xdr:to>
      <xdr:col>6</xdr:col>
      <xdr:colOff>857250</xdr:colOff>
      <xdr:row>133</xdr:row>
      <xdr:rowOff>66675</xdr:rowOff>
    </xdr:to>
    <mc:AlternateContent xmlns:mc="http://schemas.openxmlformats.org/markup-compatibility/2006" xmlns:a14="http://schemas.microsoft.com/office/drawing/2010/main">
      <mc:Choice Requires="a14">
        <xdr:graphicFrame macro="">
          <xdr:nvGraphicFramePr>
            <xdr:cNvPr id="13" name="Categories">
              <a:extLst>
                <a:ext uri="{FF2B5EF4-FFF2-40B4-BE49-F238E27FC236}">
                  <a16:creationId xmlns:a16="http://schemas.microsoft.com/office/drawing/2014/main" id="{E7ECC15B-ABD3-430F-98F6-CE5F2FCDC615}"/>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4962525" y="231648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828675</xdr:colOff>
      <xdr:row>338</xdr:row>
      <xdr:rowOff>114300</xdr:rowOff>
    </xdr:from>
    <xdr:to>
      <xdr:col>6</xdr:col>
      <xdr:colOff>895350</xdr:colOff>
      <xdr:row>350</xdr:row>
      <xdr:rowOff>66675</xdr:rowOff>
    </xdr:to>
    <mc:AlternateContent xmlns:mc="http://schemas.openxmlformats.org/markup-compatibility/2006" xmlns:a14="http://schemas.microsoft.com/office/drawing/2010/main">
      <mc:Choice Requires="a14">
        <xdr:graphicFrame macro="">
          <xdr:nvGraphicFramePr>
            <xdr:cNvPr id="14" name="Category 2">
              <a:extLst>
                <a:ext uri="{FF2B5EF4-FFF2-40B4-BE49-F238E27FC236}">
                  <a16:creationId xmlns:a16="http://schemas.microsoft.com/office/drawing/2014/main" id="{E2C153E8-1D11-41FB-801A-EA9BD071048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5000625" y="646557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828675</xdr:colOff>
      <xdr:row>388</xdr:row>
      <xdr:rowOff>114300</xdr:rowOff>
    </xdr:from>
    <xdr:to>
      <xdr:col>6</xdr:col>
      <xdr:colOff>895350</xdr:colOff>
      <xdr:row>400</xdr:row>
      <xdr:rowOff>66675</xdr:rowOff>
    </xdr:to>
    <mc:AlternateContent xmlns:mc="http://schemas.openxmlformats.org/markup-compatibility/2006" xmlns:a14="http://schemas.microsoft.com/office/drawing/2010/main">
      <mc:Choice Requires="a14">
        <xdr:graphicFrame macro="">
          <xdr:nvGraphicFramePr>
            <xdr:cNvPr id="15" name="Category 3">
              <a:extLst>
                <a:ext uri="{FF2B5EF4-FFF2-40B4-BE49-F238E27FC236}">
                  <a16:creationId xmlns:a16="http://schemas.microsoft.com/office/drawing/2014/main" id="{74B817EE-0D12-4998-96A0-9E25626573F0}"/>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5000625" y="741807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1042987</xdr:colOff>
      <xdr:row>327</xdr:row>
      <xdr:rowOff>61912</xdr:rowOff>
    </xdr:from>
    <xdr:to>
      <xdr:col>10</xdr:col>
      <xdr:colOff>738187</xdr:colOff>
      <xdr:row>341</xdr:row>
      <xdr:rowOff>138112</xdr:rowOff>
    </xdr:to>
    <xdr:graphicFrame macro="">
      <xdr:nvGraphicFramePr>
        <xdr:cNvPr id="17" name="Chart 16">
          <a:extLst>
            <a:ext uri="{FF2B5EF4-FFF2-40B4-BE49-F238E27FC236}">
              <a16:creationId xmlns:a16="http://schemas.microsoft.com/office/drawing/2014/main" id="{B5D06F07-AE17-45AA-9EC6-4103535ED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95251</xdr:colOff>
      <xdr:row>2</xdr:row>
      <xdr:rowOff>76200</xdr:rowOff>
    </xdr:from>
    <xdr:to>
      <xdr:col>5</xdr:col>
      <xdr:colOff>352426</xdr:colOff>
      <xdr:row>6</xdr:row>
      <xdr:rowOff>95250</xdr:rowOff>
    </xdr:to>
    <xdr:sp macro="" textlink="pivot!$D$8">
      <xdr:nvSpPr>
        <xdr:cNvPr id="2" name="Rectangle: Rounded Corners 1">
          <a:extLst>
            <a:ext uri="{FF2B5EF4-FFF2-40B4-BE49-F238E27FC236}">
              <a16:creationId xmlns:a16="http://schemas.microsoft.com/office/drawing/2014/main" id="{2F29E4C4-BAC9-487D-8D7B-9EA1B0A76653}"/>
            </a:ext>
          </a:extLst>
        </xdr:cNvPr>
        <xdr:cNvSpPr/>
      </xdr:nvSpPr>
      <xdr:spPr>
        <a:xfrm>
          <a:off x="1914526" y="504825"/>
          <a:ext cx="1428750" cy="781050"/>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6D48C759-A0A9-4B31-BDA1-EDB4F27D3047}" type="TxLink">
            <a:rPr lang="en-US" sz="2000" b="0" i="0" u="none" strike="noStrike">
              <a:solidFill>
                <a:schemeClr val="bg1"/>
              </a:solidFill>
              <a:latin typeface="Segoe UI" panose="020B0502040204020203" pitchFamily="34" charset="0"/>
              <a:cs typeface="Segoe UI" panose="020B0502040204020203" pitchFamily="34" charset="0"/>
            </a:rPr>
            <a:pPr algn="ctr"/>
            <a:t>4</a:t>
          </a:fld>
          <a:endParaRPr lang="en-US" sz="2000" b="0">
            <a:solidFill>
              <a:schemeClr val="bg1"/>
            </a:solidFill>
            <a:latin typeface="Segoe UI" panose="020B0502040204020203" pitchFamily="34" charset="0"/>
            <a:cs typeface="Segoe UI" panose="020B0502040204020203" pitchFamily="34" charset="0"/>
          </a:endParaRPr>
        </a:p>
      </xdr:txBody>
    </xdr:sp>
    <xdr:clientData/>
  </xdr:twoCellAnchor>
  <xdr:twoCellAnchor>
    <xdr:from>
      <xdr:col>3</xdr:col>
      <xdr:colOff>342900</xdr:colOff>
      <xdr:row>2</xdr:row>
      <xdr:rowOff>142875</xdr:rowOff>
    </xdr:from>
    <xdr:to>
      <xdr:col>5</xdr:col>
      <xdr:colOff>323850</xdr:colOff>
      <xdr:row>4</xdr:row>
      <xdr:rowOff>47625</xdr:rowOff>
    </xdr:to>
    <xdr:sp macro="" textlink="">
      <xdr:nvSpPr>
        <xdr:cNvPr id="3" name="TextBox 2">
          <a:extLst>
            <a:ext uri="{FF2B5EF4-FFF2-40B4-BE49-F238E27FC236}">
              <a16:creationId xmlns:a16="http://schemas.microsoft.com/office/drawing/2014/main" id="{8021FA72-11EB-477E-8A72-B04CE45FC878}"/>
            </a:ext>
          </a:extLst>
        </xdr:cNvPr>
        <xdr:cNvSpPr txBox="1"/>
      </xdr:nvSpPr>
      <xdr:spPr>
        <a:xfrm>
          <a:off x="2171700" y="523875"/>
          <a:ext cx="1200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a:solidFill>
                <a:schemeClr val="bg1"/>
              </a:solidFill>
              <a:latin typeface="Segoe UI" panose="020B0502040204020203" pitchFamily="34" charset="0"/>
              <a:cs typeface="Segoe UI" panose="020B0502040204020203" pitchFamily="34" charset="0"/>
            </a:rPr>
            <a:t>STATUS</a:t>
          </a:r>
        </a:p>
      </xdr:txBody>
    </xdr:sp>
    <xdr:clientData/>
  </xdr:twoCellAnchor>
  <xdr:twoCellAnchor>
    <xdr:from>
      <xdr:col>5</xdr:col>
      <xdr:colOff>428625</xdr:colOff>
      <xdr:row>2</xdr:row>
      <xdr:rowOff>66675</xdr:rowOff>
    </xdr:from>
    <xdr:to>
      <xdr:col>7</xdr:col>
      <xdr:colOff>571500</xdr:colOff>
      <xdr:row>6</xdr:row>
      <xdr:rowOff>104775</xdr:rowOff>
    </xdr:to>
    <xdr:grpSp>
      <xdr:nvGrpSpPr>
        <xdr:cNvPr id="17" name="Group 16">
          <a:extLst>
            <a:ext uri="{FF2B5EF4-FFF2-40B4-BE49-F238E27FC236}">
              <a16:creationId xmlns:a16="http://schemas.microsoft.com/office/drawing/2014/main" id="{0D030137-6803-4D39-BF34-9BE45EC48989}"/>
            </a:ext>
          </a:extLst>
        </xdr:cNvPr>
        <xdr:cNvGrpSpPr/>
      </xdr:nvGrpSpPr>
      <xdr:grpSpPr>
        <a:xfrm>
          <a:off x="3419475" y="495300"/>
          <a:ext cx="1362075" cy="800100"/>
          <a:chOff x="2867025" y="419100"/>
          <a:chExt cx="1600200" cy="819150"/>
        </a:xfrm>
      </xdr:grpSpPr>
      <xdr:sp macro="" textlink="pivot!$H$42">
        <xdr:nvSpPr>
          <xdr:cNvPr id="4" name="Rectangle: Rounded Corners 3">
            <a:extLst>
              <a:ext uri="{FF2B5EF4-FFF2-40B4-BE49-F238E27FC236}">
                <a16:creationId xmlns:a16="http://schemas.microsoft.com/office/drawing/2014/main" id="{7C296966-8809-4CC8-9767-CA742B399A20}"/>
              </a:ext>
            </a:extLst>
          </xdr:cNvPr>
          <xdr:cNvSpPr/>
        </xdr:nvSpPr>
        <xdr:spPr>
          <a:xfrm>
            <a:off x="2867025" y="419100"/>
            <a:ext cx="1600200" cy="819150"/>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64A02D5-1A97-4921-A9A7-89CDE3C82B38}"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21</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5" name="TextBox 4">
            <a:extLst>
              <a:ext uri="{FF2B5EF4-FFF2-40B4-BE49-F238E27FC236}">
                <a16:creationId xmlns:a16="http://schemas.microsoft.com/office/drawing/2014/main" id="{69B847EE-1414-4C8A-9BF0-7A9BCDA17B18}"/>
              </a:ext>
            </a:extLst>
          </xdr:cNvPr>
          <xdr:cNvSpPr txBox="1"/>
        </xdr:nvSpPr>
        <xdr:spPr>
          <a:xfrm>
            <a:off x="3086100" y="533400"/>
            <a:ext cx="1200150" cy="285750"/>
          </a:xfrm>
          <a:prstGeom prst="rect">
            <a:avLst/>
          </a:prstGeom>
          <a:solidFill>
            <a:srgbClr val="18214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000" b="0" i="0" u="none" strike="noStrike">
                <a:solidFill>
                  <a:schemeClr val="bg1"/>
                </a:solidFill>
                <a:latin typeface="Segoe UI" panose="020B0502040204020203" pitchFamily="34" charset="0"/>
                <a:ea typeface="+mn-ea"/>
                <a:cs typeface="Segoe UI" panose="020B0502040204020203" pitchFamily="34" charset="0"/>
              </a:rPr>
              <a:t>Category</a:t>
            </a:r>
          </a:p>
        </xdr:txBody>
      </xdr:sp>
    </xdr:grpSp>
    <xdr:clientData/>
  </xdr:twoCellAnchor>
  <xdr:twoCellAnchor>
    <xdr:from>
      <xdr:col>15</xdr:col>
      <xdr:colOff>419100</xdr:colOff>
      <xdr:row>7</xdr:row>
      <xdr:rowOff>38100</xdr:rowOff>
    </xdr:from>
    <xdr:to>
      <xdr:col>19</xdr:col>
      <xdr:colOff>504825</xdr:colOff>
      <xdr:row>11</xdr:row>
      <xdr:rowOff>76200</xdr:rowOff>
    </xdr:to>
    <xdr:grpSp>
      <xdr:nvGrpSpPr>
        <xdr:cNvPr id="19" name="Group 18">
          <a:extLst>
            <a:ext uri="{FF2B5EF4-FFF2-40B4-BE49-F238E27FC236}">
              <a16:creationId xmlns:a16="http://schemas.microsoft.com/office/drawing/2014/main" id="{736FFAEE-46CE-476B-9D9B-B8C85F71028C}"/>
            </a:ext>
          </a:extLst>
        </xdr:cNvPr>
        <xdr:cNvGrpSpPr/>
      </xdr:nvGrpSpPr>
      <xdr:grpSpPr>
        <a:xfrm>
          <a:off x="9505950" y="1419225"/>
          <a:ext cx="2524125" cy="800100"/>
          <a:chOff x="2390649" y="1485900"/>
          <a:chExt cx="3343276" cy="800100"/>
        </a:xfrm>
        <a:solidFill>
          <a:srgbClr val="F7524A"/>
        </a:solidFill>
      </xdr:grpSpPr>
      <xdr:sp macro="" textlink="pivot!$G$41">
        <xdr:nvSpPr>
          <xdr:cNvPr id="6" name="Rectangle: Rounded Corners 5">
            <a:extLst>
              <a:ext uri="{FF2B5EF4-FFF2-40B4-BE49-F238E27FC236}">
                <a16:creationId xmlns:a16="http://schemas.microsoft.com/office/drawing/2014/main" id="{FF1941AB-4DCC-4D23-BE5C-A2D89E6ECD92}"/>
              </a:ext>
            </a:extLst>
          </xdr:cNvPr>
          <xdr:cNvSpPr/>
        </xdr:nvSpPr>
        <xdr:spPr>
          <a:xfrm>
            <a:off x="2390649" y="1485900"/>
            <a:ext cx="3343276" cy="800100"/>
          </a:xfrm>
          <a:prstGeom prst="roundRect">
            <a:avLst>
              <a:gd name="adj" fmla="val 8334"/>
            </a:avLst>
          </a:prstGeom>
          <a:grp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915479E-D073-4688-B2D2-8EB592ED4A5C}"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 $42,098,385 </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7" name="TextBox 6">
            <a:extLst>
              <a:ext uri="{FF2B5EF4-FFF2-40B4-BE49-F238E27FC236}">
                <a16:creationId xmlns:a16="http://schemas.microsoft.com/office/drawing/2014/main" id="{0F23D446-EC80-4F21-9257-95A4A548C6A8}"/>
              </a:ext>
            </a:extLst>
          </xdr:cNvPr>
          <xdr:cNvSpPr txBox="1"/>
        </xdr:nvSpPr>
        <xdr:spPr>
          <a:xfrm>
            <a:off x="2934326" y="1543050"/>
            <a:ext cx="2505074" cy="285750"/>
          </a:xfrm>
          <a:prstGeom prst="rect">
            <a:avLst/>
          </a:prstGeom>
          <a:grp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2000" b="0" i="0" u="none" strike="noStrike">
                <a:solidFill>
                  <a:schemeClr val="bg1"/>
                </a:solidFill>
                <a:latin typeface="Segoe UI" panose="020B0502040204020203" pitchFamily="34" charset="0"/>
                <a:ea typeface="+mn-ea"/>
                <a:cs typeface="Segoe UI" panose="020B0502040204020203" pitchFamily="34" charset="0"/>
              </a:rPr>
              <a:t>Total Sales</a:t>
            </a:r>
          </a:p>
        </xdr:txBody>
      </xdr:sp>
    </xdr:grpSp>
    <xdr:clientData/>
  </xdr:twoCellAnchor>
  <xdr:twoCellAnchor>
    <xdr:from>
      <xdr:col>8</xdr:col>
      <xdr:colOff>28574</xdr:colOff>
      <xdr:row>2</xdr:row>
      <xdr:rowOff>85724</xdr:rowOff>
    </xdr:from>
    <xdr:to>
      <xdr:col>10</xdr:col>
      <xdr:colOff>28575</xdr:colOff>
      <xdr:row>6</xdr:row>
      <xdr:rowOff>123825</xdr:rowOff>
    </xdr:to>
    <xdr:grpSp>
      <xdr:nvGrpSpPr>
        <xdr:cNvPr id="10" name="Group 9">
          <a:extLst>
            <a:ext uri="{FF2B5EF4-FFF2-40B4-BE49-F238E27FC236}">
              <a16:creationId xmlns:a16="http://schemas.microsoft.com/office/drawing/2014/main" id="{B46A2318-CC8A-4ABC-9650-A338350F799E}"/>
            </a:ext>
          </a:extLst>
        </xdr:cNvPr>
        <xdr:cNvGrpSpPr/>
      </xdr:nvGrpSpPr>
      <xdr:grpSpPr>
        <a:xfrm>
          <a:off x="4848224" y="514349"/>
          <a:ext cx="1219201" cy="800101"/>
          <a:chOff x="6943724" y="447674"/>
          <a:chExt cx="1219201" cy="942975"/>
        </a:xfrm>
      </xdr:grpSpPr>
      <xdr:sp macro="" textlink="pivot!$C$49">
        <xdr:nvSpPr>
          <xdr:cNvPr id="8" name="Rectangle: Rounded Corners 7">
            <a:extLst>
              <a:ext uri="{FF2B5EF4-FFF2-40B4-BE49-F238E27FC236}">
                <a16:creationId xmlns:a16="http://schemas.microsoft.com/office/drawing/2014/main" id="{521E018F-BD00-498A-B9EB-45068EF5E432}"/>
              </a:ext>
            </a:extLst>
          </xdr:cNvPr>
          <xdr:cNvSpPr/>
        </xdr:nvSpPr>
        <xdr:spPr>
          <a:xfrm>
            <a:off x="6943724" y="447674"/>
            <a:ext cx="1219201" cy="942975"/>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3295D19-D542-490E-A609-51CF4451E852}"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107</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9" name="TextBox 8">
            <a:extLst>
              <a:ext uri="{FF2B5EF4-FFF2-40B4-BE49-F238E27FC236}">
                <a16:creationId xmlns:a16="http://schemas.microsoft.com/office/drawing/2014/main" id="{F12EF6CF-1A8F-4975-81A2-FA978BC9E6E1}"/>
              </a:ext>
            </a:extLst>
          </xdr:cNvPr>
          <xdr:cNvSpPr txBox="1"/>
        </xdr:nvSpPr>
        <xdr:spPr>
          <a:xfrm>
            <a:off x="7010399" y="571500"/>
            <a:ext cx="11049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a:solidFill>
                  <a:schemeClr val="bg1"/>
                </a:solidFill>
                <a:latin typeface="Segoe UI" panose="020B0502040204020203" pitchFamily="34" charset="0"/>
                <a:cs typeface="Segoe UI" panose="020B0502040204020203" pitchFamily="34" charset="0"/>
              </a:rPr>
              <a:t>Total</a:t>
            </a:r>
            <a:r>
              <a:rPr lang="en-US" sz="1000" b="0" baseline="0">
                <a:solidFill>
                  <a:schemeClr val="bg1"/>
                </a:solidFill>
                <a:latin typeface="Segoe UI" panose="020B0502040204020203" pitchFamily="34" charset="0"/>
                <a:cs typeface="Segoe UI" panose="020B0502040204020203" pitchFamily="34" charset="0"/>
              </a:rPr>
              <a:t> Products</a:t>
            </a:r>
            <a:endParaRPr lang="en-US" sz="1000" b="0">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3</xdr:col>
      <xdr:colOff>123826</xdr:colOff>
      <xdr:row>7</xdr:row>
      <xdr:rowOff>38100</xdr:rowOff>
    </xdr:from>
    <xdr:to>
      <xdr:col>9</xdr:col>
      <xdr:colOff>457201</xdr:colOff>
      <xdr:row>19</xdr:row>
      <xdr:rowOff>85725</xdr:rowOff>
    </xdr:to>
    <xdr:graphicFrame macro="">
      <xdr:nvGraphicFramePr>
        <xdr:cNvPr id="11" name="Chart 10">
          <a:extLst>
            <a:ext uri="{FF2B5EF4-FFF2-40B4-BE49-F238E27FC236}">
              <a16:creationId xmlns:a16="http://schemas.microsoft.com/office/drawing/2014/main" id="{8E58A4F2-2FB5-4C11-B14F-77B6373C8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114299</xdr:colOff>
      <xdr:row>2</xdr:row>
      <xdr:rowOff>85724</xdr:rowOff>
    </xdr:from>
    <xdr:to>
      <xdr:col>12</xdr:col>
      <xdr:colOff>419100</xdr:colOff>
      <xdr:row>6</xdr:row>
      <xdr:rowOff>123825</xdr:rowOff>
    </xdr:to>
    <xdr:sp macro="" textlink="pivot!$D$157">
      <xdr:nvSpPr>
        <xdr:cNvPr id="21" name="Rectangle: Rounded Corners 20">
          <a:extLst>
            <a:ext uri="{FF2B5EF4-FFF2-40B4-BE49-F238E27FC236}">
              <a16:creationId xmlns:a16="http://schemas.microsoft.com/office/drawing/2014/main" id="{5B884D76-DC80-4798-8494-3DAFEBA2A511}"/>
            </a:ext>
          </a:extLst>
        </xdr:cNvPr>
        <xdr:cNvSpPr/>
      </xdr:nvSpPr>
      <xdr:spPr>
        <a:xfrm>
          <a:off x="6210299" y="466724"/>
          <a:ext cx="1524001"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28248AA-5C49-402C-B37F-ED5230821CCD}"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 14,103 </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10</xdr:col>
      <xdr:colOff>342899</xdr:colOff>
      <xdr:row>3</xdr:row>
      <xdr:rowOff>289</xdr:rowOff>
    </xdr:from>
    <xdr:to>
      <xdr:col>12</xdr:col>
      <xdr:colOff>228600</xdr:colOff>
      <xdr:row>4</xdr:row>
      <xdr:rowOff>52244</xdr:rowOff>
    </xdr:to>
    <xdr:sp macro="" textlink="">
      <xdr:nvSpPr>
        <xdr:cNvPr id="22" name="TextBox 21">
          <a:extLst>
            <a:ext uri="{FF2B5EF4-FFF2-40B4-BE49-F238E27FC236}">
              <a16:creationId xmlns:a16="http://schemas.microsoft.com/office/drawing/2014/main" id="{DE3B76FB-5008-4DBF-90BC-DC01F98D6CEE}"/>
            </a:ext>
          </a:extLst>
        </xdr:cNvPr>
        <xdr:cNvSpPr txBox="1"/>
      </xdr:nvSpPr>
      <xdr:spPr>
        <a:xfrm>
          <a:off x="6438899" y="571789"/>
          <a:ext cx="1104901"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Demands</a:t>
          </a:r>
        </a:p>
      </xdr:txBody>
    </xdr:sp>
    <xdr:clientData/>
  </xdr:twoCellAnchor>
  <xdr:twoCellAnchor>
    <xdr:from>
      <xdr:col>10</xdr:col>
      <xdr:colOff>114299</xdr:colOff>
      <xdr:row>7</xdr:row>
      <xdr:rowOff>38099</xdr:rowOff>
    </xdr:from>
    <xdr:to>
      <xdr:col>15</xdr:col>
      <xdr:colOff>276224</xdr:colOff>
      <xdr:row>19</xdr:row>
      <xdr:rowOff>28575</xdr:rowOff>
    </xdr:to>
    <xdr:graphicFrame macro="">
      <xdr:nvGraphicFramePr>
        <xdr:cNvPr id="24" name="Chart 23">
          <a:extLst>
            <a:ext uri="{FF2B5EF4-FFF2-40B4-BE49-F238E27FC236}">
              <a16:creationId xmlns:a16="http://schemas.microsoft.com/office/drawing/2014/main" id="{863C3D7B-7FEF-409D-8E46-A92D101C9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485773</xdr:colOff>
      <xdr:row>2</xdr:row>
      <xdr:rowOff>95249</xdr:rowOff>
    </xdr:from>
    <xdr:to>
      <xdr:col>19</xdr:col>
      <xdr:colOff>447674</xdr:colOff>
      <xdr:row>6</xdr:row>
      <xdr:rowOff>133350</xdr:rowOff>
    </xdr:to>
    <xdr:grpSp>
      <xdr:nvGrpSpPr>
        <xdr:cNvPr id="67" name="Group 66">
          <a:extLst>
            <a:ext uri="{FF2B5EF4-FFF2-40B4-BE49-F238E27FC236}">
              <a16:creationId xmlns:a16="http://schemas.microsoft.com/office/drawing/2014/main" id="{E0A9A02A-CAC1-4414-B6C8-74A560D4AD6E}"/>
            </a:ext>
          </a:extLst>
        </xdr:cNvPr>
        <xdr:cNvGrpSpPr/>
      </xdr:nvGrpSpPr>
      <xdr:grpSpPr>
        <a:xfrm>
          <a:off x="7743823" y="523874"/>
          <a:ext cx="4229101" cy="800101"/>
          <a:chOff x="7800973" y="476249"/>
          <a:chExt cx="4229101" cy="800101"/>
        </a:xfrm>
      </xdr:grpSpPr>
      <xdr:sp macro="" textlink="pivot!B$164">
        <xdr:nvSpPr>
          <xdr:cNvPr id="25" name="Rectangle: Rounded Corners 24">
            <a:extLst>
              <a:ext uri="{FF2B5EF4-FFF2-40B4-BE49-F238E27FC236}">
                <a16:creationId xmlns:a16="http://schemas.microsoft.com/office/drawing/2014/main" id="{180219EC-9BF5-4B12-AE61-EB91AE8A0877}"/>
              </a:ext>
            </a:extLst>
          </xdr:cNvPr>
          <xdr:cNvSpPr/>
        </xdr:nvSpPr>
        <xdr:spPr>
          <a:xfrm>
            <a:off x="7800973" y="476249"/>
            <a:ext cx="4229101"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06A7D4E3-385C-4FC1-950F-DED6611872A3}" type="TxLink">
              <a:rPr lang="en-US" sz="2400" b="0" i="0" u="none" strike="noStrike">
                <a:solidFill>
                  <a:schemeClr val="bg1"/>
                </a:solidFill>
                <a:latin typeface="Calibri"/>
                <a:ea typeface="+mn-ea"/>
                <a:cs typeface="Calibri"/>
              </a:rPr>
              <a:pPr marL="0" indent="0" algn="r"/>
              <a:t> $478.66 </a:t>
            </a:fld>
            <a:endParaRPr lang="en-US" sz="54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28" name="TextBox 27">
            <a:extLst>
              <a:ext uri="{FF2B5EF4-FFF2-40B4-BE49-F238E27FC236}">
                <a16:creationId xmlns:a16="http://schemas.microsoft.com/office/drawing/2014/main" id="{D9A5C15B-B725-4EAF-A55E-C6CA5FCD35CB}"/>
              </a:ext>
            </a:extLst>
          </xdr:cNvPr>
          <xdr:cNvSpPr txBox="1"/>
        </xdr:nvSpPr>
        <xdr:spPr>
          <a:xfrm>
            <a:off x="10487024" y="604158"/>
            <a:ext cx="752475" cy="243568"/>
          </a:xfrm>
          <a:prstGeom prst="rect">
            <a:avLst/>
          </a:prstGeom>
          <a:solidFill>
            <a:schemeClr val="bg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Avg EOQ</a:t>
            </a:r>
          </a:p>
        </xdr:txBody>
      </xdr:sp>
      <xdr:sp macro="" textlink="pivot!B166">
        <xdr:nvSpPr>
          <xdr:cNvPr id="26" name="Rectangle: Rounded Corners 25">
            <a:extLst>
              <a:ext uri="{FF2B5EF4-FFF2-40B4-BE49-F238E27FC236}">
                <a16:creationId xmlns:a16="http://schemas.microsoft.com/office/drawing/2014/main" id="{F50ED44C-11EF-4AC7-9972-424BD4D79B22}"/>
              </a:ext>
            </a:extLst>
          </xdr:cNvPr>
          <xdr:cNvSpPr/>
        </xdr:nvSpPr>
        <xdr:spPr>
          <a:xfrm>
            <a:off x="11210924" y="600075"/>
            <a:ext cx="733425" cy="254794"/>
          </a:xfrm>
          <a:prstGeom prst="roundRect">
            <a:avLst/>
          </a:prstGeom>
          <a:solidFill>
            <a:srgbClr val="F7524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861F6CE8-FC15-420E-B79B-F453FD67862F}" type="TxLink">
              <a:rPr lang="en-US" sz="1100" b="0" i="0" u="none" strike="noStrike">
                <a:solidFill>
                  <a:srgbClr val="000000"/>
                </a:solidFill>
                <a:latin typeface="Calibri"/>
                <a:cs typeface="Calibri"/>
              </a:rPr>
              <a:pPr algn="r"/>
              <a:t> $28.16 </a:t>
            </a:fld>
            <a:endParaRPr lang="en-US" sz="1100"/>
          </a:p>
        </xdr:txBody>
      </xdr:sp>
    </xdr:grpSp>
    <xdr:clientData/>
  </xdr:twoCellAnchor>
  <xdr:twoCellAnchor>
    <xdr:from>
      <xdr:col>13</xdr:col>
      <xdr:colOff>285749</xdr:colOff>
      <xdr:row>4</xdr:row>
      <xdr:rowOff>160734</xdr:rowOff>
    </xdr:from>
    <xdr:to>
      <xdr:col>17</xdr:col>
      <xdr:colOff>276224</xdr:colOff>
      <xdr:row>6</xdr:row>
      <xdr:rowOff>47625</xdr:rowOff>
    </xdr:to>
    <xdr:sp macro="" textlink="">
      <xdr:nvSpPr>
        <xdr:cNvPr id="29" name="TextBox 28">
          <a:extLst>
            <a:ext uri="{FF2B5EF4-FFF2-40B4-BE49-F238E27FC236}">
              <a16:creationId xmlns:a16="http://schemas.microsoft.com/office/drawing/2014/main" id="{A012E027-3B99-4DCF-BCD4-687EDB305FC2}"/>
            </a:ext>
          </a:extLst>
        </xdr:cNvPr>
        <xdr:cNvSpPr txBox="1"/>
      </xdr:nvSpPr>
      <xdr:spPr>
        <a:xfrm>
          <a:off x="8153399" y="970359"/>
          <a:ext cx="2428875" cy="267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Total Economic</a:t>
          </a:r>
          <a:r>
            <a:rPr lang="en-US" sz="1200" b="1" baseline="0">
              <a:solidFill>
                <a:schemeClr val="bg1"/>
              </a:solidFill>
            </a:rPr>
            <a:t> Order Value (EOQ)</a:t>
          </a:r>
          <a:r>
            <a:rPr lang="en-US" sz="1200" b="1">
              <a:solidFill>
                <a:schemeClr val="bg1"/>
              </a:solidFill>
            </a:rPr>
            <a:t> </a:t>
          </a:r>
          <a:r>
            <a:rPr lang="en-US" sz="1200" b="1" baseline="0">
              <a:solidFill>
                <a:schemeClr val="bg1"/>
              </a:solidFill>
            </a:rPr>
            <a:t> </a:t>
          </a:r>
          <a:r>
            <a:rPr lang="en-US" sz="1200" b="1">
              <a:solidFill>
                <a:schemeClr val="bg1"/>
              </a:solidFill>
            </a:rPr>
            <a:t> </a:t>
          </a:r>
        </a:p>
      </xdr:txBody>
    </xdr:sp>
    <xdr:clientData/>
  </xdr:twoCellAnchor>
  <xdr:twoCellAnchor>
    <xdr:from>
      <xdr:col>17</xdr:col>
      <xdr:colOff>161925</xdr:colOff>
      <xdr:row>5</xdr:row>
      <xdr:rowOff>15235</xdr:rowOff>
    </xdr:from>
    <xdr:to>
      <xdr:col>17</xdr:col>
      <xdr:colOff>166254</xdr:colOff>
      <xdr:row>6</xdr:row>
      <xdr:rowOff>32907</xdr:rowOff>
    </xdr:to>
    <xdr:cxnSp macro="">
      <xdr:nvCxnSpPr>
        <xdr:cNvPr id="31" name="Straight Connector 30">
          <a:extLst>
            <a:ext uri="{FF2B5EF4-FFF2-40B4-BE49-F238E27FC236}">
              <a16:creationId xmlns:a16="http://schemas.microsoft.com/office/drawing/2014/main" id="{53BDD871-0D47-4CFB-87A1-E1CBD6775C69}"/>
            </a:ext>
          </a:extLst>
        </xdr:cNvPr>
        <xdr:cNvCxnSpPr/>
      </xdr:nvCxnSpPr>
      <xdr:spPr>
        <a:xfrm>
          <a:off x="10467975" y="1015360"/>
          <a:ext cx="4329" cy="208172"/>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596347</xdr:colOff>
      <xdr:row>4</xdr:row>
      <xdr:rowOff>115956</xdr:rowOff>
    </xdr:from>
    <xdr:to>
      <xdr:col>13</xdr:col>
      <xdr:colOff>288236</xdr:colOff>
      <xdr:row>6</xdr:row>
      <xdr:rowOff>39758</xdr:rowOff>
    </xdr:to>
    <xdr:pic>
      <xdr:nvPicPr>
        <xdr:cNvPr id="34" name="Picture 33">
          <a:extLst>
            <a:ext uri="{FF2B5EF4-FFF2-40B4-BE49-F238E27FC236}">
              <a16:creationId xmlns:a16="http://schemas.microsoft.com/office/drawing/2014/main" id="{FE2A55F5-12CA-4853-8B9C-CD46CD1D84BF}"/>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7951304" y="877956"/>
          <a:ext cx="304802" cy="304802"/>
        </a:xfrm>
        <a:prstGeom prst="rect">
          <a:avLst/>
        </a:prstGeom>
      </xdr:spPr>
    </xdr:pic>
    <xdr:clientData/>
  </xdr:twoCellAnchor>
  <xdr:twoCellAnchor editAs="oneCell">
    <xdr:from>
      <xdr:col>10</xdr:col>
      <xdr:colOff>165653</xdr:colOff>
      <xdr:row>4</xdr:row>
      <xdr:rowOff>74546</xdr:rowOff>
    </xdr:from>
    <xdr:to>
      <xdr:col>10</xdr:col>
      <xdr:colOff>472109</xdr:colOff>
      <xdr:row>6</xdr:row>
      <xdr:rowOff>2</xdr:rowOff>
    </xdr:to>
    <xdr:pic>
      <xdr:nvPicPr>
        <xdr:cNvPr id="36" name="Picture 35">
          <a:extLst>
            <a:ext uri="{FF2B5EF4-FFF2-40B4-BE49-F238E27FC236}">
              <a16:creationId xmlns:a16="http://schemas.microsoft.com/office/drawing/2014/main" id="{7BAE256B-F44C-4FEA-8B96-6EC9DB3BEB47}"/>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6294783" y="836546"/>
          <a:ext cx="306456" cy="306456"/>
        </a:xfrm>
        <a:prstGeom prst="rect">
          <a:avLst/>
        </a:prstGeom>
      </xdr:spPr>
    </xdr:pic>
    <xdr:clientData/>
  </xdr:twoCellAnchor>
  <xdr:twoCellAnchor editAs="oneCell">
    <xdr:from>
      <xdr:col>3</xdr:col>
      <xdr:colOff>350769</xdr:colOff>
      <xdr:row>4</xdr:row>
      <xdr:rowOff>98417</xdr:rowOff>
    </xdr:from>
    <xdr:to>
      <xdr:col>4</xdr:col>
      <xdr:colOff>129108</xdr:colOff>
      <xdr:row>6</xdr:row>
      <xdr:rowOff>0</xdr:rowOff>
    </xdr:to>
    <xdr:pic>
      <xdr:nvPicPr>
        <xdr:cNvPr id="38" name="Picture 37">
          <a:extLst>
            <a:ext uri="{FF2B5EF4-FFF2-40B4-BE49-F238E27FC236}">
              <a16:creationId xmlns:a16="http://schemas.microsoft.com/office/drawing/2014/main" id="{C9F2AD39-8222-4559-854E-0EF9766DC386}"/>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2179569" y="860417"/>
          <a:ext cx="340314" cy="282583"/>
        </a:xfrm>
        <a:prstGeom prst="rect">
          <a:avLst/>
        </a:prstGeom>
      </xdr:spPr>
    </xdr:pic>
    <xdr:clientData/>
  </xdr:twoCellAnchor>
  <xdr:twoCellAnchor editAs="oneCell">
    <xdr:from>
      <xdr:col>5</xdr:col>
      <xdr:colOff>513523</xdr:colOff>
      <xdr:row>4</xdr:row>
      <xdr:rowOff>113691</xdr:rowOff>
    </xdr:from>
    <xdr:to>
      <xdr:col>6</xdr:col>
      <xdr:colOff>215348</xdr:colOff>
      <xdr:row>6</xdr:row>
      <xdr:rowOff>47429</xdr:rowOff>
    </xdr:to>
    <xdr:pic>
      <xdr:nvPicPr>
        <xdr:cNvPr id="40" name="Picture 39">
          <a:extLst>
            <a:ext uri="{FF2B5EF4-FFF2-40B4-BE49-F238E27FC236}">
              <a16:creationId xmlns:a16="http://schemas.microsoft.com/office/drawing/2014/main" id="{F4DFFA83-FD94-4E80-BE03-E0454EDFD88B}"/>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3578088" y="875691"/>
          <a:ext cx="314738" cy="314738"/>
        </a:xfrm>
        <a:prstGeom prst="rect">
          <a:avLst/>
        </a:prstGeom>
      </xdr:spPr>
    </xdr:pic>
    <xdr:clientData/>
  </xdr:twoCellAnchor>
  <xdr:twoCellAnchor editAs="oneCell">
    <xdr:from>
      <xdr:col>8</xdr:col>
      <xdr:colOff>41415</xdr:colOff>
      <xdr:row>4</xdr:row>
      <xdr:rowOff>82669</xdr:rowOff>
    </xdr:from>
    <xdr:to>
      <xdr:col>8</xdr:col>
      <xdr:colOff>381001</xdr:colOff>
      <xdr:row>6</xdr:row>
      <xdr:rowOff>34871</xdr:rowOff>
    </xdr:to>
    <xdr:pic>
      <xdr:nvPicPr>
        <xdr:cNvPr id="42" name="Picture 41">
          <a:extLst>
            <a:ext uri="{FF2B5EF4-FFF2-40B4-BE49-F238E27FC236}">
              <a16:creationId xmlns:a16="http://schemas.microsoft.com/office/drawing/2014/main" id="{D3583D3A-E6A4-4036-8811-C630B46812B5}"/>
            </a:ext>
          </a:extLst>
        </xdr:cNvPr>
        <xdr:cNvPicPr>
          <a:picLocks noChangeAspect="1"/>
        </xdr:cNvPicPr>
      </xdr:nvPicPr>
      <xdr:blipFill>
        <a:blip xmlns:r="http://schemas.openxmlformats.org/officeDocument/2006/relationships" r:embed="rId7" cstate="print">
          <a:lum bright="70000" contrast="-70000"/>
          <a:extLst>
            <a:ext uri="{28A0092B-C50C-407E-A947-70E740481C1C}">
              <a14:useLocalDpi xmlns:a14="http://schemas.microsoft.com/office/drawing/2010/main" val="0"/>
            </a:ext>
          </a:extLst>
        </a:blip>
        <a:stretch>
          <a:fillRect/>
        </a:stretch>
      </xdr:blipFill>
      <xdr:spPr>
        <a:xfrm>
          <a:off x="4944719" y="844669"/>
          <a:ext cx="339586" cy="333202"/>
        </a:xfrm>
        <a:prstGeom prst="rect">
          <a:avLst/>
        </a:prstGeom>
      </xdr:spPr>
    </xdr:pic>
    <xdr:clientData/>
  </xdr:twoCellAnchor>
  <xdr:twoCellAnchor>
    <xdr:from>
      <xdr:col>3</xdr:col>
      <xdr:colOff>123825</xdr:colOff>
      <xdr:row>20</xdr:row>
      <xdr:rowOff>152400</xdr:rowOff>
    </xdr:from>
    <xdr:to>
      <xdr:col>3</xdr:col>
      <xdr:colOff>152400</xdr:colOff>
      <xdr:row>33</xdr:row>
      <xdr:rowOff>104775</xdr:rowOff>
    </xdr:to>
    <xdr:cxnSp macro="">
      <xdr:nvCxnSpPr>
        <xdr:cNvPr id="45" name="Straight Connector 44">
          <a:extLst>
            <a:ext uri="{FF2B5EF4-FFF2-40B4-BE49-F238E27FC236}">
              <a16:creationId xmlns:a16="http://schemas.microsoft.com/office/drawing/2014/main" id="{B32D4A9B-BD02-4FF8-AF03-57B3E839162F}"/>
            </a:ext>
          </a:extLst>
        </xdr:cNvPr>
        <xdr:cNvCxnSpPr/>
      </xdr:nvCxnSpPr>
      <xdr:spPr>
        <a:xfrm>
          <a:off x="1943100" y="4010025"/>
          <a:ext cx="28575" cy="2371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409575</xdr:colOff>
      <xdr:row>11</xdr:row>
      <xdr:rowOff>123824</xdr:rowOff>
    </xdr:from>
    <xdr:to>
      <xdr:col>19</xdr:col>
      <xdr:colOff>523875</xdr:colOff>
      <xdr:row>15</xdr:row>
      <xdr:rowOff>161925</xdr:rowOff>
    </xdr:to>
    <xdr:grpSp>
      <xdr:nvGrpSpPr>
        <xdr:cNvPr id="49" name="Group 48">
          <a:extLst>
            <a:ext uri="{FF2B5EF4-FFF2-40B4-BE49-F238E27FC236}">
              <a16:creationId xmlns:a16="http://schemas.microsoft.com/office/drawing/2014/main" id="{7E1F92AB-BA6D-442A-97D6-C1D6AD804049}"/>
            </a:ext>
          </a:extLst>
        </xdr:cNvPr>
        <xdr:cNvGrpSpPr/>
      </xdr:nvGrpSpPr>
      <xdr:grpSpPr>
        <a:xfrm>
          <a:off x="9496425" y="2266949"/>
          <a:ext cx="2552700" cy="800101"/>
          <a:chOff x="9925049" y="2219324"/>
          <a:chExt cx="2181226" cy="800101"/>
        </a:xfrm>
      </xdr:grpSpPr>
      <xdr:sp macro="" textlink="pivot!$D$157">
        <xdr:nvSpPr>
          <xdr:cNvPr id="46" name="Rectangle: Rounded Corners 45">
            <a:extLst>
              <a:ext uri="{FF2B5EF4-FFF2-40B4-BE49-F238E27FC236}">
                <a16:creationId xmlns:a16="http://schemas.microsoft.com/office/drawing/2014/main" id="{67D753A8-7A57-4D0F-B557-3F342D666C2F}"/>
              </a:ext>
            </a:extLst>
          </xdr:cNvPr>
          <xdr:cNvSpPr/>
        </xdr:nvSpPr>
        <xdr:spPr>
          <a:xfrm>
            <a:off x="9925049" y="2219324"/>
            <a:ext cx="2181226"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28248AA-5C49-402C-B37F-ED5230821CCD}"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 14,103 </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48" name="TextBox 47">
            <a:extLst>
              <a:ext uri="{FF2B5EF4-FFF2-40B4-BE49-F238E27FC236}">
                <a16:creationId xmlns:a16="http://schemas.microsoft.com/office/drawing/2014/main" id="{A99DAE12-4EA5-486A-B05E-A69857292D83}"/>
              </a:ext>
            </a:extLst>
          </xdr:cNvPr>
          <xdr:cNvSpPr txBox="1"/>
        </xdr:nvSpPr>
        <xdr:spPr>
          <a:xfrm>
            <a:off x="10572749" y="2267239"/>
            <a:ext cx="1104901"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Total</a:t>
            </a:r>
            <a:r>
              <a:rPr lang="en-US" sz="1100" b="0" baseline="0">
                <a:solidFill>
                  <a:schemeClr val="bg1"/>
                </a:solidFill>
                <a:latin typeface="Segoe UI" panose="020B0502040204020203" pitchFamily="34" charset="0"/>
                <a:cs typeface="Segoe UI" panose="020B0502040204020203" pitchFamily="34" charset="0"/>
              </a:rPr>
              <a:t> Price</a:t>
            </a:r>
            <a:endParaRPr lang="en-US" sz="1100" b="0">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15</xdr:col>
      <xdr:colOff>367480</xdr:colOff>
      <xdr:row>16</xdr:row>
      <xdr:rowOff>38099</xdr:rowOff>
    </xdr:from>
    <xdr:to>
      <xdr:col>19</xdr:col>
      <xdr:colOff>514348</xdr:colOff>
      <xdr:row>20</xdr:row>
      <xdr:rowOff>76200</xdr:rowOff>
    </xdr:to>
    <xdr:grpSp>
      <xdr:nvGrpSpPr>
        <xdr:cNvPr id="50" name="Group 49">
          <a:extLst>
            <a:ext uri="{FF2B5EF4-FFF2-40B4-BE49-F238E27FC236}">
              <a16:creationId xmlns:a16="http://schemas.microsoft.com/office/drawing/2014/main" id="{0C37D9D6-DFD5-4F3F-AA32-4408A86BD2A5}"/>
            </a:ext>
          </a:extLst>
        </xdr:cNvPr>
        <xdr:cNvGrpSpPr/>
      </xdr:nvGrpSpPr>
      <xdr:grpSpPr>
        <a:xfrm>
          <a:off x="9454330" y="3133724"/>
          <a:ext cx="2585268" cy="800101"/>
          <a:chOff x="9913498" y="2219324"/>
          <a:chExt cx="2209055" cy="800101"/>
        </a:xfrm>
      </xdr:grpSpPr>
      <xdr:sp macro="" textlink="pivot!$D$157">
        <xdr:nvSpPr>
          <xdr:cNvPr id="51" name="Rectangle: Rounded Corners 50">
            <a:extLst>
              <a:ext uri="{FF2B5EF4-FFF2-40B4-BE49-F238E27FC236}">
                <a16:creationId xmlns:a16="http://schemas.microsoft.com/office/drawing/2014/main" id="{0AB6D478-31ED-4920-A874-8AF0EE6A7056}"/>
              </a:ext>
            </a:extLst>
          </xdr:cNvPr>
          <xdr:cNvSpPr/>
        </xdr:nvSpPr>
        <xdr:spPr>
          <a:xfrm>
            <a:off x="9925048" y="2219324"/>
            <a:ext cx="2197505"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52" name="TextBox 51">
            <a:extLst>
              <a:ext uri="{FF2B5EF4-FFF2-40B4-BE49-F238E27FC236}">
                <a16:creationId xmlns:a16="http://schemas.microsoft.com/office/drawing/2014/main" id="{3B970AF5-AC83-48CB-B6C1-799122846EE1}"/>
              </a:ext>
            </a:extLst>
          </xdr:cNvPr>
          <xdr:cNvSpPr txBox="1"/>
        </xdr:nvSpPr>
        <xdr:spPr>
          <a:xfrm>
            <a:off x="9913498" y="2248189"/>
            <a:ext cx="768469"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Qnt. Left</a:t>
            </a:r>
          </a:p>
        </xdr:txBody>
      </xdr:sp>
      <xdr:sp macro="" textlink="">
        <xdr:nvSpPr>
          <xdr:cNvPr id="56" name="TextBox 55">
            <a:extLst>
              <a:ext uri="{FF2B5EF4-FFF2-40B4-BE49-F238E27FC236}">
                <a16:creationId xmlns:a16="http://schemas.microsoft.com/office/drawing/2014/main" id="{9955744A-4377-484E-BEEB-60BE0E8AD50A}"/>
              </a:ext>
            </a:extLst>
          </xdr:cNvPr>
          <xdr:cNvSpPr txBox="1"/>
        </xdr:nvSpPr>
        <xdr:spPr>
          <a:xfrm>
            <a:off x="10641274" y="2276764"/>
            <a:ext cx="683666"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In Stock</a:t>
            </a:r>
          </a:p>
        </xdr:txBody>
      </xdr:sp>
      <xdr:sp macro="" textlink="">
        <xdr:nvSpPr>
          <xdr:cNvPr id="57" name="TextBox 56">
            <a:extLst>
              <a:ext uri="{FF2B5EF4-FFF2-40B4-BE49-F238E27FC236}">
                <a16:creationId xmlns:a16="http://schemas.microsoft.com/office/drawing/2014/main" id="{ED51DF7D-2D79-4743-9BF2-F72954A88D1B}"/>
              </a:ext>
            </a:extLst>
          </xdr:cNvPr>
          <xdr:cNvSpPr txBox="1"/>
        </xdr:nvSpPr>
        <xdr:spPr>
          <a:xfrm>
            <a:off x="11259831" y="2276764"/>
            <a:ext cx="830170"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 Demanded</a:t>
            </a:r>
          </a:p>
        </xdr:txBody>
      </xdr:sp>
    </xdr:grpSp>
    <xdr:clientData/>
  </xdr:twoCellAnchor>
  <xdr:twoCellAnchor>
    <xdr:from>
      <xdr:col>15</xdr:col>
      <xdr:colOff>428625</xdr:colOff>
      <xdr:row>18</xdr:row>
      <xdr:rowOff>57149</xdr:rowOff>
    </xdr:from>
    <xdr:to>
      <xdr:col>17</xdr:col>
      <xdr:colOff>9525</xdr:colOff>
      <xdr:row>20</xdr:row>
      <xdr:rowOff>28574</xdr:rowOff>
    </xdr:to>
    <xdr:sp macro="" textlink="pivot!C55">
      <xdr:nvSpPr>
        <xdr:cNvPr id="53" name="Rectangle 52">
          <a:extLst>
            <a:ext uri="{FF2B5EF4-FFF2-40B4-BE49-F238E27FC236}">
              <a16:creationId xmlns:a16="http://schemas.microsoft.com/office/drawing/2014/main" id="{FD720868-2811-4E94-8738-AC5B13F83B5F}"/>
            </a:ext>
          </a:extLst>
        </xdr:cNvPr>
        <xdr:cNvSpPr/>
      </xdr:nvSpPr>
      <xdr:spPr>
        <a:xfrm>
          <a:off x="9572625" y="3486149"/>
          <a:ext cx="80010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F68F7DE-B7E0-4343-8A37-F120453AD118}" type="TxLink">
            <a:rPr lang="en-US" sz="1400" b="0" i="0" u="none" strike="noStrike">
              <a:solidFill>
                <a:srgbClr val="000000"/>
              </a:solidFill>
              <a:latin typeface="Calibri"/>
              <a:ea typeface="+mn-ea"/>
              <a:cs typeface="Calibri"/>
            </a:rPr>
            <a:pPr marL="0" indent="0" algn="l"/>
            <a:t> 29,134 </a:t>
          </a:fld>
          <a:endParaRPr lang="en-US" sz="1400" b="0" i="0" u="none" strike="noStrike">
            <a:solidFill>
              <a:srgbClr val="000000"/>
            </a:solidFill>
            <a:latin typeface="Calibri"/>
            <a:ea typeface="+mn-ea"/>
            <a:cs typeface="Calibri"/>
          </a:endParaRPr>
        </a:p>
      </xdr:txBody>
    </xdr:sp>
    <xdr:clientData/>
  </xdr:twoCellAnchor>
  <xdr:twoCellAnchor>
    <xdr:from>
      <xdr:col>17</xdr:col>
      <xdr:colOff>47625</xdr:colOff>
      <xdr:row>18</xdr:row>
      <xdr:rowOff>66675</xdr:rowOff>
    </xdr:from>
    <xdr:to>
      <xdr:col>18</xdr:col>
      <xdr:colOff>238125</xdr:colOff>
      <xdr:row>20</xdr:row>
      <xdr:rowOff>28575</xdr:rowOff>
    </xdr:to>
    <xdr:sp macro="" textlink="pivot!D55">
      <xdr:nvSpPr>
        <xdr:cNvPr id="54" name="Rectangle 53">
          <a:extLst>
            <a:ext uri="{FF2B5EF4-FFF2-40B4-BE49-F238E27FC236}">
              <a16:creationId xmlns:a16="http://schemas.microsoft.com/office/drawing/2014/main" id="{18B3F779-3465-4195-9102-0DC2D7010447}"/>
            </a:ext>
          </a:extLst>
        </xdr:cNvPr>
        <xdr:cNvSpPr/>
      </xdr:nvSpPr>
      <xdr:spPr>
        <a:xfrm>
          <a:off x="10410825" y="3495675"/>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70333FB-B10F-46D2-942E-7A08434BE63D}" type="TxLink">
            <a:rPr lang="en-US" sz="1400" b="0" i="0" u="none" strike="noStrike">
              <a:solidFill>
                <a:srgbClr val="000000"/>
              </a:solidFill>
              <a:latin typeface="Calibri"/>
              <a:ea typeface="+mn-ea"/>
              <a:cs typeface="Calibri"/>
            </a:rPr>
            <a:pPr marL="0" indent="0" algn="l"/>
            <a:t> 43,349 </a:t>
          </a:fld>
          <a:endParaRPr lang="en-US" sz="1400" b="0" i="0" u="none" strike="noStrike">
            <a:solidFill>
              <a:srgbClr val="000000"/>
            </a:solidFill>
            <a:latin typeface="Calibri"/>
            <a:ea typeface="+mn-ea"/>
            <a:cs typeface="Calibri"/>
          </a:endParaRPr>
        </a:p>
      </xdr:txBody>
    </xdr:sp>
    <xdr:clientData/>
  </xdr:twoCellAnchor>
  <xdr:twoCellAnchor>
    <xdr:from>
      <xdr:col>18</xdr:col>
      <xdr:colOff>276225</xdr:colOff>
      <xdr:row>18</xdr:row>
      <xdr:rowOff>76200</xdr:rowOff>
    </xdr:from>
    <xdr:to>
      <xdr:col>19</xdr:col>
      <xdr:colOff>466725</xdr:colOff>
      <xdr:row>20</xdr:row>
      <xdr:rowOff>38100</xdr:rowOff>
    </xdr:to>
    <xdr:sp macro="" textlink="pivot!E55">
      <xdr:nvSpPr>
        <xdr:cNvPr id="55" name="Rectangle 54">
          <a:extLst>
            <a:ext uri="{FF2B5EF4-FFF2-40B4-BE49-F238E27FC236}">
              <a16:creationId xmlns:a16="http://schemas.microsoft.com/office/drawing/2014/main" id="{1BFE7D06-E6AE-4AC9-B586-F3320F0370DD}"/>
            </a:ext>
          </a:extLst>
        </xdr:cNvPr>
        <xdr:cNvSpPr/>
      </xdr:nvSpPr>
      <xdr:spPr>
        <a:xfrm>
          <a:off x="11249025" y="3505200"/>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622B2A8-C6AC-4ED3-AD40-4C1A92897D81}" type="TxLink">
            <a:rPr lang="en-US" sz="1400" b="0" i="0" u="none" strike="noStrike">
              <a:solidFill>
                <a:srgbClr val="000000"/>
              </a:solidFill>
              <a:latin typeface="Calibri"/>
              <a:ea typeface="+mn-ea"/>
              <a:cs typeface="Calibri"/>
            </a:rPr>
            <a:pPr marL="0" indent="0" algn="l"/>
            <a:t> 14,215 </a:t>
          </a:fld>
          <a:endParaRPr lang="en-US" sz="1400" b="0" i="0" u="none" strike="noStrike">
            <a:solidFill>
              <a:srgbClr val="000000"/>
            </a:solidFill>
            <a:latin typeface="Calibri"/>
            <a:ea typeface="+mn-ea"/>
            <a:cs typeface="Calibri"/>
          </a:endParaRPr>
        </a:p>
      </xdr:txBody>
    </xdr:sp>
    <xdr:clientData/>
  </xdr:twoCellAnchor>
  <xdr:twoCellAnchor editAs="oneCell">
    <xdr:from>
      <xdr:col>16</xdr:col>
      <xdr:colOff>57150</xdr:colOff>
      <xdr:row>13</xdr:row>
      <xdr:rowOff>56538</xdr:rowOff>
    </xdr:from>
    <xdr:to>
      <xdr:col>16</xdr:col>
      <xdr:colOff>466725</xdr:colOff>
      <xdr:row>15</xdr:row>
      <xdr:rowOff>85113</xdr:rowOff>
    </xdr:to>
    <xdr:pic>
      <xdr:nvPicPr>
        <xdr:cNvPr id="59" name="Picture 58">
          <a:extLst>
            <a:ext uri="{FF2B5EF4-FFF2-40B4-BE49-F238E27FC236}">
              <a16:creationId xmlns:a16="http://schemas.microsoft.com/office/drawing/2014/main" id="{56B59339-93D4-4172-B3D6-4E528851B1CE}"/>
            </a:ext>
          </a:extLst>
        </xdr:cNvPr>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9810750" y="2533038"/>
          <a:ext cx="409575" cy="409575"/>
        </a:xfrm>
        <a:prstGeom prst="rect">
          <a:avLst/>
        </a:prstGeom>
      </xdr:spPr>
    </xdr:pic>
    <xdr:clientData/>
  </xdr:twoCellAnchor>
  <xdr:twoCellAnchor editAs="oneCell">
    <xdr:from>
      <xdr:col>15</xdr:col>
      <xdr:colOff>514350</xdr:colOff>
      <xdr:row>8</xdr:row>
      <xdr:rowOff>104775</xdr:rowOff>
    </xdr:from>
    <xdr:to>
      <xdr:col>16</xdr:col>
      <xdr:colOff>304800</xdr:colOff>
      <xdr:row>10</xdr:row>
      <xdr:rowOff>123825</xdr:rowOff>
    </xdr:to>
    <xdr:pic>
      <xdr:nvPicPr>
        <xdr:cNvPr id="61" name="Picture 60">
          <a:extLst>
            <a:ext uri="{FF2B5EF4-FFF2-40B4-BE49-F238E27FC236}">
              <a16:creationId xmlns:a16="http://schemas.microsoft.com/office/drawing/2014/main" id="{72D9BAF9-011F-4053-931F-86ADF1CC1CBF}"/>
            </a:ext>
          </a:extLst>
        </xdr:cNvPr>
        <xdr:cNvPicPr>
          <a:picLocks noChangeAspect="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tretch>
          <a:fillRect/>
        </a:stretch>
      </xdr:blipFill>
      <xdr:spPr>
        <a:xfrm>
          <a:off x="9658350" y="1628775"/>
          <a:ext cx="400050" cy="400050"/>
        </a:xfrm>
        <a:prstGeom prst="rect">
          <a:avLst/>
        </a:prstGeom>
      </xdr:spPr>
    </xdr:pic>
    <xdr:clientData/>
  </xdr:twoCellAnchor>
  <xdr:twoCellAnchor>
    <xdr:from>
      <xdr:col>15</xdr:col>
      <xdr:colOff>114300</xdr:colOff>
      <xdr:row>20</xdr:row>
      <xdr:rowOff>180976</xdr:rowOff>
    </xdr:from>
    <xdr:to>
      <xdr:col>19</xdr:col>
      <xdr:colOff>542925</xdr:colOff>
      <xdr:row>33</xdr:row>
      <xdr:rowOff>47626</xdr:rowOff>
    </xdr:to>
    <xdr:graphicFrame macro="">
      <xdr:nvGraphicFramePr>
        <xdr:cNvPr id="69" name="Chart 68">
          <a:extLst>
            <a:ext uri="{FF2B5EF4-FFF2-40B4-BE49-F238E27FC236}">
              <a16:creationId xmlns:a16="http://schemas.microsoft.com/office/drawing/2014/main" id="{F179B92C-C429-4027-816D-282FBAEE8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552450</xdr:colOff>
      <xdr:row>0</xdr:row>
      <xdr:rowOff>28575</xdr:rowOff>
    </xdr:from>
    <xdr:to>
      <xdr:col>20</xdr:col>
      <xdr:colOff>19050</xdr:colOff>
      <xdr:row>2</xdr:row>
      <xdr:rowOff>0</xdr:rowOff>
    </xdr:to>
    <xdr:sp macro="" textlink="">
      <xdr:nvSpPr>
        <xdr:cNvPr id="14" name="Rectangle 13">
          <a:extLst>
            <a:ext uri="{FF2B5EF4-FFF2-40B4-BE49-F238E27FC236}">
              <a16:creationId xmlns:a16="http://schemas.microsoft.com/office/drawing/2014/main" id="{E81CA20E-ACD4-4050-9963-41699D10C92F}"/>
            </a:ext>
          </a:extLst>
        </xdr:cNvPr>
        <xdr:cNvSpPr/>
      </xdr:nvSpPr>
      <xdr:spPr>
        <a:xfrm>
          <a:off x="1771650" y="28575"/>
          <a:ext cx="10382250" cy="400050"/>
        </a:xfrm>
        <a:prstGeom prst="rect">
          <a:avLst/>
        </a:prstGeom>
        <a:solidFill>
          <a:srgbClr val="3139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INVENTORY OPTIMIZATION ANALYSIS</a:t>
          </a:r>
        </a:p>
      </xdr:txBody>
    </xdr:sp>
    <xdr:clientData/>
  </xdr:twoCellAnchor>
  <xdr:twoCellAnchor>
    <xdr:from>
      <xdr:col>1</xdr:col>
      <xdr:colOff>4481</xdr:colOff>
      <xdr:row>0</xdr:row>
      <xdr:rowOff>0</xdr:rowOff>
    </xdr:from>
    <xdr:to>
      <xdr:col>2</xdr:col>
      <xdr:colOff>561975</xdr:colOff>
      <xdr:row>34</xdr:row>
      <xdr:rowOff>19050</xdr:rowOff>
    </xdr:to>
    <xdr:grpSp>
      <xdr:nvGrpSpPr>
        <xdr:cNvPr id="16" name="Group 15">
          <a:extLst>
            <a:ext uri="{FF2B5EF4-FFF2-40B4-BE49-F238E27FC236}">
              <a16:creationId xmlns:a16="http://schemas.microsoft.com/office/drawing/2014/main" id="{FF7F4F2B-114B-4415-A7BC-807A00215B70}"/>
            </a:ext>
          </a:extLst>
        </xdr:cNvPr>
        <xdr:cNvGrpSpPr/>
      </xdr:nvGrpSpPr>
      <xdr:grpSpPr>
        <a:xfrm>
          <a:off x="614081" y="0"/>
          <a:ext cx="1167094" cy="6486525"/>
          <a:chOff x="614081" y="0"/>
          <a:chExt cx="1167094" cy="6486525"/>
        </a:xfrm>
      </xdr:grpSpPr>
      <xdr:grpSp>
        <xdr:nvGrpSpPr>
          <xdr:cNvPr id="66" name="Group 65">
            <a:extLst>
              <a:ext uri="{FF2B5EF4-FFF2-40B4-BE49-F238E27FC236}">
                <a16:creationId xmlns:a16="http://schemas.microsoft.com/office/drawing/2014/main" id="{4FDD376A-C29D-414A-BDBA-9CA6E328536B}"/>
              </a:ext>
            </a:extLst>
          </xdr:cNvPr>
          <xdr:cNvGrpSpPr/>
        </xdr:nvGrpSpPr>
        <xdr:grpSpPr>
          <a:xfrm>
            <a:off x="614081" y="0"/>
            <a:ext cx="1165413" cy="6457950"/>
            <a:chOff x="614081" y="190499"/>
            <a:chExt cx="1165413" cy="6219826"/>
          </a:xfrm>
        </xdr:grpSpPr>
        <xdr:sp macro="" textlink="">
          <xdr:nvSpPr>
            <xdr:cNvPr id="65" name="TextBox 64">
              <a:extLst>
                <a:ext uri="{FF2B5EF4-FFF2-40B4-BE49-F238E27FC236}">
                  <a16:creationId xmlns:a16="http://schemas.microsoft.com/office/drawing/2014/main" id="{2608E50B-BF44-4331-A86C-27307164C013}"/>
                </a:ext>
              </a:extLst>
            </xdr:cNvPr>
            <xdr:cNvSpPr txBox="1"/>
          </xdr:nvSpPr>
          <xdr:spPr>
            <a:xfrm>
              <a:off x="676275" y="5886450"/>
              <a:ext cx="1047750" cy="238125"/>
            </a:xfrm>
            <a:prstGeom prst="rect">
              <a:avLst/>
            </a:prstGeom>
            <a:solidFill>
              <a:srgbClr val="18214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1"/>
                </a:solidFill>
              </a:endParaRPr>
            </a:p>
          </xdr:txBody>
        </xdr:sp>
        <mc:AlternateContent xmlns:mc="http://schemas.openxmlformats.org/markup-compatibility/2006" xmlns:a14="http://schemas.microsoft.com/office/drawing/2010/main">
          <mc:Choice Requires="a14">
            <xdr:graphicFrame macro="">
              <xdr:nvGraphicFramePr>
                <xdr:cNvPr id="13" name="Category 1">
                  <a:extLst>
                    <a:ext uri="{FF2B5EF4-FFF2-40B4-BE49-F238E27FC236}">
                      <a16:creationId xmlns:a16="http://schemas.microsoft.com/office/drawing/2014/main" id="{E5062C02-83A0-479B-88C3-C17776085A4E}"/>
                    </a:ext>
                  </a:extLst>
                </xdr:cNvPr>
                <xdr:cNvGraphicFramePr/>
              </xdr:nvGraphicFramePr>
              <xdr:xfrm>
                <a:off x="614081" y="190499"/>
                <a:ext cx="1165413" cy="6219826"/>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14081" y="0"/>
                  <a:ext cx="1165413" cy="645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2" name="TextBox 11">
            <a:extLst>
              <a:ext uri="{FF2B5EF4-FFF2-40B4-BE49-F238E27FC236}">
                <a16:creationId xmlns:a16="http://schemas.microsoft.com/office/drawing/2014/main" id="{BF65BDEF-9A1D-4064-9CCB-F1CDC027D533}"/>
              </a:ext>
            </a:extLst>
          </xdr:cNvPr>
          <xdr:cNvSpPr txBox="1"/>
        </xdr:nvSpPr>
        <xdr:spPr>
          <a:xfrm>
            <a:off x="619125" y="5657850"/>
            <a:ext cx="1162050" cy="828675"/>
          </a:xfrm>
          <a:prstGeom prst="rect">
            <a:avLst/>
          </a:prstGeom>
          <a:solidFill>
            <a:srgbClr val="F7524A"/>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600">
              <a:solidFill>
                <a:schemeClr val="bg1"/>
              </a:solidFill>
            </a:endParaRPr>
          </a:p>
          <a:p>
            <a:r>
              <a:rPr lang="en-US" sz="1600">
                <a:solidFill>
                  <a:schemeClr val="bg1"/>
                </a:solidFill>
              </a:rPr>
              <a:t>CATEGORIES</a:t>
            </a:r>
            <a:endParaRPr lang="en-US" sz="1100">
              <a:solidFill>
                <a:schemeClr val="bg1"/>
              </a:solidFill>
            </a:endParaRPr>
          </a:p>
        </xdr:txBody>
      </xdr:sp>
    </xdr:grpSp>
    <xdr:clientData/>
  </xdr:twoCellAnchor>
  <xdr:twoCellAnchor>
    <xdr:from>
      <xdr:col>3</xdr:col>
      <xdr:colOff>142875</xdr:colOff>
      <xdr:row>19</xdr:row>
      <xdr:rowOff>133350</xdr:rowOff>
    </xdr:from>
    <xdr:to>
      <xdr:col>15</xdr:col>
      <xdr:colOff>209550</xdr:colOff>
      <xdr:row>33</xdr:row>
      <xdr:rowOff>133350</xdr:rowOff>
    </xdr:to>
    <xdr:grpSp>
      <xdr:nvGrpSpPr>
        <xdr:cNvPr id="20" name="Group 19">
          <a:extLst>
            <a:ext uri="{FF2B5EF4-FFF2-40B4-BE49-F238E27FC236}">
              <a16:creationId xmlns:a16="http://schemas.microsoft.com/office/drawing/2014/main" id="{024711D6-3880-40FE-B36A-B812E27AE562}"/>
            </a:ext>
          </a:extLst>
        </xdr:cNvPr>
        <xdr:cNvGrpSpPr/>
      </xdr:nvGrpSpPr>
      <xdr:grpSpPr>
        <a:xfrm>
          <a:off x="1962150" y="3800475"/>
          <a:ext cx="7334250" cy="2609850"/>
          <a:chOff x="1959952" y="3994638"/>
          <a:chExt cx="7320329" cy="2425212"/>
        </a:xfrm>
      </xdr:grpSpPr>
      <xdr:graphicFrame macro="">
        <xdr:nvGraphicFramePr>
          <xdr:cNvPr id="43" name="Chart 42">
            <a:extLst>
              <a:ext uri="{FF2B5EF4-FFF2-40B4-BE49-F238E27FC236}">
                <a16:creationId xmlns:a16="http://schemas.microsoft.com/office/drawing/2014/main" id="{76568409-9182-46B0-9BA4-70E4A12E7312}"/>
              </a:ext>
            </a:extLst>
          </xdr:cNvPr>
          <xdr:cNvGraphicFramePr>
            <a:graphicFrameLocks/>
          </xdr:cNvGraphicFramePr>
        </xdr:nvGraphicFramePr>
        <xdr:xfrm>
          <a:off x="1959952" y="3994638"/>
          <a:ext cx="7320329" cy="2425212"/>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8" name="TextBox 17">
            <a:extLst>
              <a:ext uri="{FF2B5EF4-FFF2-40B4-BE49-F238E27FC236}">
                <a16:creationId xmlns:a16="http://schemas.microsoft.com/office/drawing/2014/main" id="{C9125F01-FF6C-4999-B121-763B2F4CF37D}"/>
              </a:ext>
            </a:extLst>
          </xdr:cNvPr>
          <xdr:cNvSpPr txBox="1"/>
        </xdr:nvSpPr>
        <xdr:spPr>
          <a:xfrm>
            <a:off x="2820446" y="5784285"/>
            <a:ext cx="6411895" cy="232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solidFill>
                  <a:schemeClr val="bg1"/>
                </a:solidFill>
              </a:rPr>
              <a:t>Feb       Mar       April     May      Jun        Jul         Aug      Sep        Oct       Nov       Dec       Jan       Feb       Mar      April      May     June      July</a:t>
            </a:r>
            <a:endParaRPr lang="en-US" sz="900">
              <a:solidFill>
                <a:schemeClr val="bg1"/>
              </a:solidFill>
            </a:endParaRPr>
          </a:p>
        </xdr:txBody>
      </xdr:sp>
    </xdr:grpSp>
    <xdr:clientData/>
  </xdr:twoCellAnchor>
  <xdr:twoCellAnchor>
    <xdr:from>
      <xdr:col>4</xdr:col>
      <xdr:colOff>381000</xdr:colOff>
      <xdr:row>30</xdr:row>
      <xdr:rowOff>114299</xdr:rowOff>
    </xdr:from>
    <xdr:to>
      <xdr:col>5</xdr:col>
      <xdr:colOff>257175</xdr:colOff>
      <xdr:row>31</xdr:row>
      <xdr:rowOff>133349</xdr:rowOff>
    </xdr:to>
    <xdr:sp macro="" textlink="">
      <xdr:nvSpPr>
        <xdr:cNvPr id="23" name="TextBox 22">
          <a:extLst>
            <a:ext uri="{FF2B5EF4-FFF2-40B4-BE49-F238E27FC236}">
              <a16:creationId xmlns:a16="http://schemas.microsoft.com/office/drawing/2014/main" id="{87330CFA-A00D-4C50-A789-098EA31087DD}"/>
            </a:ext>
          </a:extLst>
        </xdr:cNvPr>
        <xdr:cNvSpPr txBox="1"/>
      </xdr:nvSpPr>
      <xdr:spPr>
        <a:xfrm>
          <a:off x="2762250" y="5876924"/>
          <a:ext cx="4857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7524A"/>
              </a:solidFill>
            </a:rPr>
            <a:t>2023</a:t>
          </a:r>
        </a:p>
      </xdr:txBody>
    </xdr:sp>
    <xdr:clientData/>
  </xdr:twoCellAnchor>
  <xdr:twoCellAnchor>
    <xdr:from>
      <xdr:col>13</xdr:col>
      <xdr:colOff>200025</xdr:colOff>
      <xdr:row>30</xdr:row>
      <xdr:rowOff>104774</xdr:rowOff>
    </xdr:from>
    <xdr:to>
      <xdr:col>14</xdr:col>
      <xdr:colOff>76200</xdr:colOff>
      <xdr:row>31</xdr:row>
      <xdr:rowOff>123824</xdr:rowOff>
    </xdr:to>
    <xdr:sp macro="" textlink="">
      <xdr:nvSpPr>
        <xdr:cNvPr id="63" name="TextBox 62">
          <a:extLst>
            <a:ext uri="{FF2B5EF4-FFF2-40B4-BE49-F238E27FC236}">
              <a16:creationId xmlns:a16="http://schemas.microsoft.com/office/drawing/2014/main" id="{F6037C31-767B-4DA9-9112-8562DFFE6F29}"/>
            </a:ext>
          </a:extLst>
        </xdr:cNvPr>
        <xdr:cNvSpPr txBox="1"/>
      </xdr:nvSpPr>
      <xdr:spPr>
        <a:xfrm>
          <a:off x="8067675" y="5867399"/>
          <a:ext cx="4857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7524A"/>
              </a:solidFill>
            </a:rPr>
            <a:t>2024</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cdr:x>
      <cdr:y>1</cdr:y>
    </cdr:to>
    <cdr:cxnSp macro="">
      <cdr:nvCxnSpPr>
        <cdr:cNvPr id="2" name="Straight Connector 1">
          <a:extLst xmlns:a="http://schemas.openxmlformats.org/drawingml/2006/main">
            <a:ext uri="{FF2B5EF4-FFF2-40B4-BE49-F238E27FC236}">
              <a16:creationId xmlns:a16="http://schemas.microsoft.com/office/drawing/2014/main" id="{2C165E81-FAE0-463E-A35A-F823D3E8D6FE}"/>
            </a:ext>
          </a:extLst>
        </cdr:cNvPr>
        <cdr:cNvCxnSpPr/>
      </cdr:nvCxnSpPr>
      <cdr:spPr>
        <a:xfrm xmlns:a="http://schemas.openxmlformats.org/drawingml/2006/main">
          <a:off x="-19050" y="28575"/>
          <a:ext cx="0" cy="250507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cdr:x>
      <cdr:y>0.0132</cdr:y>
    </cdr:from>
    <cdr:to>
      <cdr:x>0</cdr:x>
      <cdr:y>0.9967</cdr:y>
    </cdr:to>
    <cdr:cxnSp macro="">
      <cdr:nvCxnSpPr>
        <cdr:cNvPr id="3" name="Straight Connector 2">
          <a:extLst xmlns:a="http://schemas.openxmlformats.org/drawingml/2006/main">
            <a:ext uri="{FF2B5EF4-FFF2-40B4-BE49-F238E27FC236}">
              <a16:creationId xmlns:a16="http://schemas.microsoft.com/office/drawing/2014/main" id="{D35E0CEF-7278-4739-A661-B822FB1140AB}"/>
            </a:ext>
          </a:extLst>
        </cdr:cNvPr>
        <cdr:cNvCxnSpPr/>
      </cdr:nvCxnSpPr>
      <cdr:spPr>
        <a:xfrm xmlns:a="http://schemas.openxmlformats.org/drawingml/2006/main">
          <a:off x="0" y="38101"/>
          <a:ext cx="0" cy="2838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0.03655</cdr:x>
      <cdr:y>0.04167</cdr:y>
    </cdr:from>
    <cdr:to>
      <cdr:x>0.03987</cdr:x>
      <cdr:y>0.99167</cdr:y>
    </cdr:to>
    <cdr:cxnSp macro="">
      <cdr:nvCxnSpPr>
        <cdr:cNvPr id="3" name="Straight Connector 2">
          <a:extLst xmlns:a="http://schemas.openxmlformats.org/drawingml/2006/main">
            <a:ext uri="{FF2B5EF4-FFF2-40B4-BE49-F238E27FC236}">
              <a16:creationId xmlns:a16="http://schemas.microsoft.com/office/drawing/2014/main" id="{B6770BBA-8F8D-4A6F-813E-DFB1AACC7282}"/>
            </a:ext>
          </a:extLst>
        </cdr:cNvPr>
        <cdr:cNvCxnSpPr/>
      </cdr:nvCxnSpPr>
      <cdr:spPr>
        <a:xfrm xmlns:a="http://schemas.openxmlformats.org/drawingml/2006/main" flipH="1">
          <a:off x="104776" y="95249"/>
          <a:ext cx="9525" cy="21717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0.10779</cdr:x>
      <cdr:y>0.15328</cdr:y>
    </cdr:from>
    <cdr:to>
      <cdr:x>0.10779</cdr:x>
      <cdr:y>0.73723</cdr:y>
    </cdr:to>
    <cdr:cxnSp macro="">
      <cdr:nvCxnSpPr>
        <cdr:cNvPr id="3" name="Straight Connector 2">
          <a:extLst xmlns:a="http://schemas.openxmlformats.org/drawingml/2006/main">
            <a:ext uri="{FF2B5EF4-FFF2-40B4-BE49-F238E27FC236}">
              <a16:creationId xmlns:a16="http://schemas.microsoft.com/office/drawing/2014/main" id="{87567890-65FA-4047-8C65-C81343F5FFD5}"/>
            </a:ext>
          </a:extLst>
        </cdr:cNvPr>
        <cdr:cNvCxnSpPr/>
      </cdr:nvCxnSpPr>
      <cdr:spPr>
        <a:xfrm xmlns:a="http://schemas.openxmlformats.org/drawingml/2006/main">
          <a:off x="790575" y="400050"/>
          <a:ext cx="0" cy="1524000"/>
        </a:xfrm>
        <a:prstGeom xmlns:a="http://schemas.openxmlformats.org/drawingml/2006/main" prst="line">
          <a:avLst/>
        </a:prstGeom>
        <a:ln xmlns:a="http://schemas.openxmlformats.org/drawingml/2006/main" w="12700">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0.12338</cdr:x>
      <cdr:y>0.72263</cdr:y>
    </cdr:from>
    <cdr:to>
      <cdr:x>0.96883</cdr:x>
      <cdr:y>0.72628</cdr:y>
    </cdr:to>
    <cdr:cxnSp macro="">
      <cdr:nvCxnSpPr>
        <cdr:cNvPr id="8" name="Straight Connector 7">
          <a:extLst xmlns:a="http://schemas.openxmlformats.org/drawingml/2006/main">
            <a:ext uri="{FF2B5EF4-FFF2-40B4-BE49-F238E27FC236}">
              <a16:creationId xmlns:a16="http://schemas.microsoft.com/office/drawing/2014/main" id="{5C808D73-0D37-43F8-8F16-217C15913AC9}"/>
            </a:ext>
          </a:extLst>
        </cdr:cNvPr>
        <cdr:cNvCxnSpPr/>
      </cdr:nvCxnSpPr>
      <cdr:spPr>
        <a:xfrm xmlns:a="http://schemas.openxmlformats.org/drawingml/2006/main">
          <a:off x="904875" y="1885950"/>
          <a:ext cx="6200775" cy="9525"/>
        </a:xfrm>
        <a:prstGeom xmlns:a="http://schemas.openxmlformats.org/drawingml/2006/main" prst="line">
          <a:avLst/>
        </a:prstGeom>
        <a:ln xmlns:a="http://schemas.openxmlformats.org/drawingml/2006/main" w="12700">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736285185187" createdVersion="6" refreshedVersion="6" minRefreshableVersion="3" recordCount="301" xr:uid="{28AC6AAA-5D8F-436C-ABEF-BB1DF0FECA8A}">
  <cacheSource type="worksheet">
    <worksheetSource ref="A1:N302" sheet="data"/>
  </cacheSource>
  <cacheFields count="13">
    <cacheField name="Item #" numFmtId="0">
      <sharedItems containsSemiMixedTypes="0" containsString="0" containsNumber="1" containsInteger="1" minValue="1" maxValue="301"/>
    </cacheField>
    <cacheField name="Item Name" numFmtId="0">
      <sharedItems containsBlank="1" count="108">
        <s v="Natural Chip        Compny SeaSalt175g"/>
        <s v="Red Rock Deli Chikn&amp;Garlic Aioli 150g"/>
        <s v="Grain Waves Sour    Cream&amp;Chives 210G"/>
        <s v="Natural ChipCo      Hony Soy Chckn 175g"/>
        <s v="WW Original Stacked Chips 160g"/>
        <s v="Cheetos Puffs 165g"/>
        <s v="Infuzions SourCream&amp;Herbs Veg Strws 110g"/>
        <s v="RRD SR Slow Rst     Pork Belly 150g"/>
        <s v="Doritos Cheese      Supreme 330g"/>
        <s v="Doritos Mexicana    170g"/>
        <s v="Old El Paso Salsa   Dip Tomato Med 300g"/>
        <s v="GrnWves Plus Btroot &amp; Chilli Jam 180g"/>
        <s v="Smiths Crinkle Cut  Chips Barbecue 170g"/>
        <s v="Kettle Sensations   Camembert &amp; Fig 150g"/>
        <s v="Doritos Corn Chip Southern Chicken 150g"/>
        <s v="CCs Tasty Cheese    175g"/>
        <s v="Tostitos Splash Of  Lime 175g"/>
        <s v="Kettle 135g Swt Pot Sea Salt"/>
        <s v="RRD Salt &amp; Vinegar  165g"/>
        <s v="Infuzions Mango     Chutny Papadums 70g"/>
        <s v="Smiths Crinkle Cut  Snag&amp;Sauce 150g"/>
        <s v="Smiths Crinkle      Original 330g"/>
        <s v="RRD Sweet Chilli &amp;  Sour Cream 165g"/>
        <s v="Smiths Chip Thinly  S/Cream&amp;Onion 175g"/>
        <s v="Smiths Crinkle Chips Salt &amp; Vinegar 330g"/>
        <s v="Red Rock Deli SR    Salsa &amp; Mzzrlla 150g"/>
        <s v="Cobs Popd Sea Salt  Chips 110g"/>
        <s v="Natural ChipCo Sea  Salt &amp; Vinegr 175g"/>
        <s v="Natural Chip Co     Tmato Hrb&amp;Spce 175g"/>
        <s v="Burger Rings 220g"/>
        <s v="Woolworths Cheese   Rings 190g"/>
        <s v="Smiths Thinly       Swt Chli&amp;S/Cream175G"/>
        <s v="Thins Chips Seasonedchicken 175g"/>
        <s v="Smiths Thinly Cut   Roast Chicken 175g"/>
        <s v="Tyrrells Crisps     Ched &amp; Chives 165g"/>
        <s v="Doritos Corn Chips  Cheese Supreme 170g"/>
        <s v="Smiths Chip Thinly  Cut Original 175g"/>
        <s v="Smiths Crinkle Cut  Chips Original 170g"/>
        <s v="Thins Chips Light&amp;  Tangy 175g"/>
        <s v="Doritos Corn Chips  Original 170g"/>
        <s v="Kettle Sensations   Siracha Lime 150g"/>
        <s v="Smiths Crinkle Cut  Salt &amp; Vinegar 170g"/>
        <s v="Smith Crinkle Cut   Bolognese 150g"/>
        <s v="Cheezels Cheese 330g"/>
        <s v="Kettle Chilli 175g"/>
        <s v="Tyrrells Crisps     Lightly Salted 165g"/>
        <s v="Twisties Cheese     270g"/>
        <s v="WW Crinkle Cut      Chicken 175g"/>
        <s v="RRD Chilli&amp;         Coconut 150g"/>
        <s v="Infuzions BBQ Rib   Prawn Crackers 110g"/>
        <s v="Sunbites Whlegrn    Crisps Frch/Onin 90g"/>
        <s v="Doritos Salsa       Medium 300g"/>
        <s v="Kettle Tortilla ChpsFeta&amp;Garlic 150g"/>
        <s v="Smiths Crinkle Cut  French OnionDip 150g"/>
        <s v="WW D/Style Chip     Sea Salt 200g"/>
        <s v="Smiths Chip Thinly  CutSalt/Vinegr175g"/>
        <s v="Kettle Sensations   BBQ&amp;Maple 150g"/>
        <s v="Old El Paso Salsa   Dip Tomato Mild 300g"/>
        <s v="Tostitos Smoked     Chipotle 175g"/>
        <s v="Natural ChipCo      Hony Soy Chckn175g"/>
        <s v="RRD Lime &amp; Pepper   165g"/>
        <s v="CCs Nacho Cheese    175g"/>
        <s v="Snbts Whlgrn Crisps Cheddr&amp;Mstrd 90g"/>
        <s v="Kettle Tortilla ChpsBtroot&amp;Ricotta 150g"/>
        <s v="Pringles Sthrn FriedChicken 134g"/>
        <s v="Pringles Chicken    Salt Crips 134g"/>
        <s v="French Fries Potato Chips 175g"/>
        <s v="Kettle Mozzarella   Basil &amp; Pesto 175g"/>
        <s v="CCs Original 175g"/>
        <s v="Tostitos Lightly    Salted 175g"/>
        <s v="Smiths Crnkle Chip  Orgnl Big Bag 380g"/>
        <s v="Smiths Crinkle Cut  Chips Chicken 170g"/>
        <s v="Smiths Crinkle Cut  Chips Chs&amp;Onion170g"/>
        <s v="Twisties Chicken270g"/>
        <s v="Woolworths Medium   Salsa 300g"/>
        <s v="Red Rock Deli Sp    Salt &amp; Truffle 150G"/>
        <s v="RRD Pc Sea Salt     165g"/>
        <s v="WW Supreme Cheese   Corn Chips 200g"/>
        <s v="WW Original Corn    Chips 200g"/>
        <s v="Woolworths Mild     Salsa 300g"/>
        <s v="Cheezels Cheese Box 125g"/>
        <s v="Doritos Salsa Mild  300g"/>
        <s v="Cobs Popd Swt/Chlli &amp;Sr/Cream Chips 110g"/>
        <s v="Infzns Crn Crnchers Tangy Gcamole 110g"/>
        <s v="WW Sour Cream &amp;OnionStacked Chips 160g"/>
        <s v="Pringles Mystery    Flavour 134g"/>
        <s v="Pringles Barbeque   134g"/>
        <s v="Grain Waves         Sweet Chilli 210g"/>
        <s v="Pringles Sweet&amp;Spcy BBQ 134g"/>
        <s v="Kettle Original 175g"/>
        <s v="Infuzions Thai SweetChili PotatoMix 110g"/>
        <s v="Old El Paso Salsa   Dip Chnky Tom Ht300g"/>
        <s v="Smiths Crinkle Cut  Tomato Salsa 150g"/>
        <s v="Cheetos Chs &amp; Bacon Balls 190g"/>
        <s v="Kettle Sweet Chilli And Sour Cream 175g"/>
        <s v="Doritos Corn Chips  Nacho Cheese 170g"/>
        <s v="Cobs Popd Sour Crm  &amp;Chives Chips 110g"/>
        <s v="Red Rock Deli Thai  Chilli&amp;Lime 150g"/>
        <s v="Twisties Cheese     Burger 250g"/>
        <s v="Kettle Sea Salt     And Vinegar 175g"/>
        <s v="WW Crinkle Cut      Original 175g"/>
        <s v="Dorito Corn Chp     Supreme 380g"/>
        <s v="Doritos Corn Chip Mexican Jalapeno 150g"/>
        <s v="Pringles SourCream  Onion 134g"/>
        <s v="Kettle Tortilla ChpsHny&amp;Jlpno Chili 150g"/>
        <s v="RRD Steak &amp;         Chimuchurri 150g"/>
        <s v="Thins Chips Salt &amp;  Vinegar 175g"/>
        <m/>
      </sharedItems>
    </cacheField>
    <cacheField name="Category" numFmtId="0">
      <sharedItems containsBlank="1" count="22">
        <s v="BURGER"/>
        <s v="CCS"/>
        <s v="CHEEZELS"/>
        <s v="THINS"/>
        <s v="CHEETOS"/>
        <s v="COBS"/>
        <s v="DORITOS"/>
        <s v="FRENCH"/>
        <s v="GRNWVES"/>
        <s v="INFUZIONS"/>
        <s v="KETTLE"/>
        <s v="NATURAL"/>
        <s v="OLD"/>
        <s v="PRINGLES"/>
        <s v="RRD"/>
        <s v="SMITHS"/>
        <s v="SUNBITES"/>
        <s v="TOSTITOS"/>
        <s v="TWISTIES"/>
        <s v="TYRRELLS"/>
        <s v="WOOLWORTHS"/>
        <m/>
      </sharedItems>
    </cacheField>
    <cacheField name="Status" numFmtId="0">
      <sharedItems count="4">
        <s v="In Stock"/>
        <s v="Running Low"/>
        <s v="Over Stock"/>
        <s v="Out Of Stock"/>
      </sharedItems>
    </cacheField>
    <cacheField name="Price" numFmtId="165">
      <sharedItems containsSemiMixedTypes="0" containsString="0" containsNumber="1" containsInteger="1" minValue="2250" maxValue="3750"/>
    </cacheField>
    <cacheField name="Total Demand " numFmtId="0">
      <sharedItems containsSemiMixedTypes="0" containsString="0" containsNumber="1" containsInteger="1" minValue="15" maxValue="76"/>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165">
      <sharedItems containsSemiMixedTypes="0" containsString="0" containsNumber="1" containsInteger="1" minValue="37575" maxValue="282720"/>
    </cacheField>
    <cacheField name="Total Ordering Cost " numFmtId="0">
      <sharedItems containsSemiMixedTypes="0" containsString="0" containsNumber="1" minValue="0.23" maxValue="2.0700000000000003"/>
    </cacheField>
    <cacheField name="Total Holding Cost" numFmtId="166">
      <sharedItems containsSemiMixedTypes="0" containsString="0" containsNumber="1" minValue="3.2300000000000002E-2" maxValue="0.29070000000000001"/>
    </cacheField>
    <cacheField name="Avg. Inventory" numFmtId="166">
      <sharedItems containsSemiMixedTypes="0" containsString="0" containsNumber="1" minValue="0.13115000000000002" maxValue="1.1803500000000002"/>
    </cacheField>
    <cacheField name="EOQ" numFmtId="0">
      <sharedItems containsSemiMixedTypes="0" containsString="0" containsNumber="1" minValue="5.705433213673027" maxValue="89.939780334884674"/>
    </cacheField>
  </cacheFields>
  <extLst>
    <ext xmlns:x14="http://schemas.microsoft.com/office/spreadsheetml/2009/9/main" uri="{725AE2AE-9491-48be-B2B4-4EB974FC3084}">
      <x14:pivotCacheDefinition pivotCacheId="17929888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860170486114" createdVersion="6" refreshedVersion="6" minRefreshableVersion="3" recordCount="301" xr:uid="{6FE1D33C-77A8-41B2-959E-5F0A38A52A55}">
  <cacheSource type="worksheet">
    <worksheetSource ref="A1:N302" sheet="data"/>
  </cacheSource>
  <cacheFields count="16">
    <cacheField name="Item #" numFmtId="0">
      <sharedItems containsSemiMixedTypes="0" containsString="0" containsNumber="1" containsInteger="1" minValue="1" maxValue="301"/>
    </cacheField>
    <cacheField name="Date" numFmtId="14">
      <sharedItems containsSemiMixedTypes="0" containsNonDate="0" containsDate="1" containsString="0" minDate="2022-11-12T00:00:00" maxDate="2023-09-09T00:00:00" count="301">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sharedItems>
      <fieldGroup par="15" base="1">
        <rangePr groupBy="months" startDate="2022-11-12T00:00:00" endDate="2023-09-09T00:00:00"/>
        <groupItems count="14">
          <s v="&lt;11/12/2022"/>
          <s v="Jan"/>
          <s v="Feb"/>
          <s v="Mar"/>
          <s v="Apr"/>
          <s v="May"/>
          <s v="Jun"/>
          <s v="Jul"/>
          <s v="Aug"/>
          <s v="Sep"/>
          <s v="Oct"/>
          <s v="Nov"/>
          <s v="Dec"/>
          <s v="&gt;9/9/2023"/>
        </groupItems>
      </fieldGroup>
    </cacheField>
    <cacheField name="Item Name" numFmtId="0">
      <sharedItems containsBlank="1"/>
    </cacheField>
    <cacheField name="Category" numFmtId="0">
      <sharedItems containsBlank="1" count="22">
        <s v="BURGER"/>
        <s v="CCS"/>
        <s v="CHEEZELS"/>
        <s v="THINS"/>
        <s v="CHEETOS"/>
        <s v="COBS"/>
        <s v="DORITOS"/>
        <s v="FRENCH"/>
        <s v="GRNWVES"/>
        <s v="INFUZIONS"/>
        <s v="KETTLE"/>
        <s v="NATURAL"/>
        <s v="OLD"/>
        <s v="PRINGLES"/>
        <s v="RRD"/>
        <s v="SMITHS"/>
        <s v="SUNBITES"/>
        <s v="TOSTITOS"/>
        <s v="TWISTIES"/>
        <s v="TYRRELLS"/>
        <s v="WOOLWORTHS"/>
        <m/>
      </sharedItems>
    </cacheField>
    <cacheField name="Status" numFmtId="0">
      <sharedItems count="4">
        <s v="In Stock"/>
        <s v="Running Low"/>
        <s v="Over Stock"/>
        <s v="Out Of Stock"/>
      </sharedItems>
    </cacheField>
    <cacheField name="Price" numFmtId="165">
      <sharedItems containsSemiMixedTypes="0" containsString="0" containsNumber="1" containsInteger="1" minValue="2250" maxValue="3750"/>
    </cacheField>
    <cacheField name="Total Demand " numFmtId="0">
      <sharedItems containsSemiMixedTypes="0" containsString="0" containsNumber="1" containsInteger="1" minValue="15" maxValue="76"/>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165">
      <sharedItems containsSemiMixedTypes="0" containsString="0" containsNumber="1" containsInteger="1" minValue="37575" maxValue="282720"/>
    </cacheField>
    <cacheField name="Total Ordering Cost " numFmtId="0">
      <sharedItems containsSemiMixedTypes="0" containsString="0" containsNumber="1" minValue="0.23" maxValue="2.0700000000000003"/>
    </cacheField>
    <cacheField name="Total Holding Cost" numFmtId="166">
      <sharedItems containsSemiMixedTypes="0" containsString="0" containsNumber="1" minValue="3.2300000000000002E-2" maxValue="0.29070000000000001"/>
    </cacheField>
    <cacheField name="Avg. Inventory" numFmtId="166">
      <sharedItems containsSemiMixedTypes="0" containsString="0" containsNumber="1" minValue="0.13115000000000002" maxValue="1.1803500000000002"/>
    </cacheField>
    <cacheField name="EOQ" numFmtId="0">
      <sharedItems containsSemiMixedTypes="0" containsString="0" containsNumber="1" minValue="5.705433213673027" maxValue="89.939780334884674"/>
    </cacheField>
    <cacheField name="Quarters" numFmtId="0" databaseField="0">
      <fieldGroup base="1">
        <rangePr groupBy="quarters" startDate="2022-11-12T00:00:00" endDate="2023-09-09T00:00:00"/>
        <groupItems count="6">
          <s v="&lt;11/12/2022"/>
          <s v="Qtr1"/>
          <s v="Qtr2"/>
          <s v="Qtr3"/>
          <s v="Qtr4"/>
          <s v="&gt;9/9/2023"/>
        </groupItems>
      </fieldGroup>
    </cacheField>
    <cacheField name="Years" numFmtId="0" databaseField="0">
      <fieldGroup base="1">
        <rangePr groupBy="years" startDate="2022-11-12T00:00:00" endDate="2023-09-09T00:00:00"/>
        <groupItems count="4">
          <s v="&lt;11/12/2022"/>
          <s v="2022"/>
          <s v="2023"/>
          <s v="&gt;9/9/2023"/>
        </groupItems>
      </fieldGroup>
    </cacheField>
  </cacheFields>
  <extLst>
    <ext xmlns:x14="http://schemas.microsoft.com/office/spreadsheetml/2009/9/main" uri="{725AE2AE-9491-48be-B2B4-4EB974FC3084}">
      <x14:pivotCacheDefinition pivotCacheId="11470545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918539004633" createdVersion="6" refreshedVersion="6" minRefreshableVersion="3" recordCount="21" xr:uid="{99C63ED4-189F-4F27-AD27-26D3F935D2D7}">
  <cacheSource type="worksheet">
    <worksheetSource ref="V1:V22" sheet="data"/>
  </cacheSource>
  <cacheFields count="1">
    <cacheField name="Categories" numFmtId="0">
      <sharedItems count="21">
        <s v="BURGER"/>
        <s v="CCS"/>
        <s v="CHEETOS"/>
        <s v="CHEEZELS"/>
        <s v="COBS"/>
        <s v="DORITOS"/>
        <s v="FRENCH"/>
        <s v="GRNWVES"/>
        <s v="INFUZIONS"/>
        <s v="KETTLE"/>
        <s v="NATURAL"/>
        <s v="OLD"/>
        <s v="PRINGLES"/>
        <s v="RRD"/>
        <s v="SMITHS"/>
        <s v="SUNBITES"/>
        <s v="THINS"/>
        <s v="TOSTITOS"/>
        <s v="TWISTIES"/>
        <s v="TYRRELLS"/>
        <s v="WOOLWORTHS"/>
      </sharedItems>
    </cacheField>
  </cacheFields>
  <extLst>
    <ext xmlns:x14="http://schemas.microsoft.com/office/spreadsheetml/2009/9/main" uri="{725AE2AE-9491-48be-B2B4-4EB974FC3084}">
      <x14:pivotCacheDefinition pivotCacheId="133135338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920324652776" createdVersion="6" refreshedVersion="6" minRefreshableVersion="3" recordCount="60" xr:uid="{AB1116E4-1B4D-46D5-AD80-FEABBE469313}">
  <cacheSource type="worksheet">
    <worksheetSource name="Table1"/>
  </cacheSource>
  <cacheFields count="13">
    <cacheField name="Item #" numFmtId="0">
      <sharedItems containsSemiMixedTypes="0" containsString="0" containsNumber="1" containsInteger="1" minValue="4" maxValue="300"/>
    </cacheField>
    <cacheField name="Item Name" numFmtId="0">
      <sharedItems containsBlank="1"/>
    </cacheField>
    <cacheField name="Category" numFmtId="0">
      <sharedItems count="17">
        <s v="SUNBITES"/>
        <s v="OLD"/>
        <s v="GRNWVES"/>
        <s v="THINS"/>
        <s v="RRD"/>
        <s v="KETTLE"/>
        <s v="DORITOS"/>
        <s v="COBS"/>
        <s v="PRINGLES"/>
        <s v="INFUZIONS"/>
        <s v="WOOLWORTHS"/>
        <s v="TOSTITOS"/>
        <s v="CHEETOS"/>
        <s v="FRENCH"/>
        <s v="TYRRELLS"/>
        <s v="NATURAL"/>
        <s v="SMITHS"/>
      </sharedItems>
    </cacheField>
    <cacheField name="Status" numFmtId="0">
      <sharedItems/>
    </cacheField>
    <cacheField name="Price" numFmtId="0">
      <sharedItems containsSemiMixedTypes="0" containsString="0" containsNumber="1" containsInteger="1" minValue="2265" maxValue="3705"/>
    </cacheField>
    <cacheField name="Total Demand " numFmtId="0">
      <sharedItems containsSemiMixedTypes="0" containsString="0" containsNumber="1" containsInteger="1" minValue="15" maxValue="74"/>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0">
      <sharedItems containsSemiMixedTypes="0" containsString="0" containsNumber="1" containsInteger="1" minValue="37680" maxValue="250920"/>
    </cacheField>
    <cacheField name="Total Ordering Cost " numFmtId="0">
      <sharedItems containsSemiMixedTypes="0" containsString="0" containsNumber="1" minValue="0.23" maxValue="2.0700000000000003"/>
    </cacheField>
    <cacheField name="Total Holding Cost" numFmtId="0">
      <sharedItems containsSemiMixedTypes="0" containsString="0" containsNumber="1" minValue="3.2300000000000002E-2" maxValue="0.29070000000000001"/>
    </cacheField>
    <cacheField name="Avg. Inventory" numFmtId="0">
      <sharedItems containsSemiMixedTypes="0" containsString="0" containsNumber="1" minValue="0.16345000000000001" maxValue="1.1803500000000002"/>
    </cacheField>
    <cacheField name="EOQ" numFmtId="0">
      <sharedItems containsSemiMixedTypes="0" containsString="0" containsNumber="1" minValue="9.5283510474903537" maxValue="89.939780334884674"/>
    </cacheField>
  </cacheFields>
  <extLst>
    <ext xmlns:x14="http://schemas.microsoft.com/office/spreadsheetml/2009/9/main" uri="{725AE2AE-9491-48be-B2B4-4EB974FC3084}">
      <x14:pivotCacheDefinition pivotCacheId="178494660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0.963948032404" createdVersion="6" refreshedVersion="6" minRefreshableVersion="3" recordCount="301" xr:uid="{98942853-7B72-490E-885A-902B62EE4DCD}">
  <cacheSource type="worksheet">
    <worksheetSource ref="A1:N302" sheet="data"/>
  </cacheSource>
  <cacheFields count="16">
    <cacheField name="Item #" numFmtId="0">
      <sharedItems containsSemiMixedTypes="0" containsString="0" containsNumber="1" containsInteger="1" minValue="1" maxValue="301"/>
    </cacheField>
    <cacheField name="Date" numFmtId="14">
      <sharedItems containsSemiMixedTypes="0" containsNonDate="0" containsDate="1" containsString="0" minDate="2022-11-12T00:00:00" maxDate="2023-09-09T00:00:00" count="301">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sharedItems>
      <fieldGroup par="15" base="1">
        <rangePr groupBy="months" startDate="2022-11-12T00:00:00" endDate="2023-09-09T00:00:00"/>
        <groupItems count="14">
          <s v="&lt;11/12/2022"/>
          <s v="Jan"/>
          <s v="Feb"/>
          <s v="Mar"/>
          <s v="Apr"/>
          <s v="May"/>
          <s v="Jun"/>
          <s v="Jul"/>
          <s v="Aug"/>
          <s v="Sep"/>
          <s v="Oct"/>
          <s v="Nov"/>
          <s v="Dec"/>
          <s v="&gt;9/9/2023"/>
        </groupItems>
      </fieldGroup>
    </cacheField>
    <cacheField name="Item Name" numFmtId="0">
      <sharedItems containsBlank="1"/>
    </cacheField>
    <cacheField name="Category" numFmtId="0">
      <sharedItems containsBlank="1"/>
    </cacheField>
    <cacheField name="Status" numFmtId="0">
      <sharedItems count="4">
        <s v="In Stock"/>
        <s v="Running Low"/>
        <s v="Over Stock"/>
        <s v="Out Of Stock"/>
      </sharedItems>
    </cacheField>
    <cacheField name="Price" numFmtId="165">
      <sharedItems containsSemiMixedTypes="0" containsString="0" containsNumber="1" containsInteger="1" minValue="2250" maxValue="3750"/>
    </cacheField>
    <cacheField name="Total Demand " numFmtId="0">
      <sharedItems containsSemiMixedTypes="0" containsString="0" containsNumber="1" containsInteger="1" minValue="15" maxValue="76"/>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165">
      <sharedItems containsSemiMixedTypes="0" containsString="0" containsNumber="1" containsInteger="1" minValue="37575" maxValue="282720"/>
    </cacheField>
    <cacheField name="Total Ordering Cost " numFmtId="0">
      <sharedItems containsSemiMixedTypes="0" containsString="0" containsNumber="1" minValue="0.23" maxValue="2.0700000000000003"/>
    </cacheField>
    <cacheField name="Total Holding Cost" numFmtId="166">
      <sharedItems containsSemiMixedTypes="0" containsString="0" containsNumber="1" minValue="3.2300000000000002E-2" maxValue="0.29070000000000001"/>
    </cacheField>
    <cacheField name="Avg. Inventory" numFmtId="166">
      <sharedItems containsSemiMixedTypes="0" containsString="0" containsNumber="1" minValue="0.13115000000000002" maxValue="1.1803500000000002"/>
    </cacheField>
    <cacheField name="EOQ" numFmtId="0">
      <sharedItems containsSemiMixedTypes="0" containsString="0" containsNumber="1" minValue="5.705433213673027" maxValue="89.939780334884674"/>
    </cacheField>
    <cacheField name="Quarters" numFmtId="0" databaseField="0">
      <fieldGroup base="1">
        <rangePr groupBy="quarters" startDate="2022-11-12T00:00:00" endDate="2023-09-09T00:00:00"/>
        <groupItems count="6">
          <s v="&lt;11/12/2022"/>
          <s v="Qtr1"/>
          <s v="Qtr2"/>
          <s v="Qtr3"/>
          <s v="Qtr4"/>
          <s v="&gt;9/9/2023"/>
        </groupItems>
      </fieldGroup>
    </cacheField>
    <cacheField name="Years" numFmtId="0" databaseField="0">
      <fieldGroup base="1">
        <rangePr groupBy="years" startDate="2022-11-12T00:00:00" endDate="2023-09-09T00:00:00"/>
        <groupItems count="4">
          <s v="&lt;11/12/2022"/>
          <s v="2022"/>
          <s v="2023"/>
          <s v="&gt;9/9/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x v="0"/>
    <x v="0"/>
    <n v="3690"/>
    <n v="34"/>
    <n v="113"/>
    <n v="79"/>
    <n v="125460"/>
    <n v="2.0700000000000003"/>
    <n v="0.25840000000000002"/>
    <n v="1.1642000000000001"/>
    <n v="23.339598156464973"/>
  </r>
  <r>
    <n v="2"/>
    <x v="1"/>
    <x v="1"/>
    <x v="1"/>
    <n v="3660"/>
    <n v="43"/>
    <n v="133"/>
    <n v="90"/>
    <n v="157380"/>
    <n v="1.61"/>
    <n v="3.2300000000000002E-2"/>
    <n v="0.82115000000000005"/>
    <n v="65.472798218050428"/>
  </r>
  <r>
    <n v="3"/>
    <x v="2"/>
    <x v="2"/>
    <x v="2"/>
    <n v="3660"/>
    <n v="70"/>
    <n v="195"/>
    <n v="125"/>
    <n v="256200"/>
    <n v="2.0700000000000003"/>
    <n v="6.4600000000000005E-2"/>
    <n v="1.0673000000000001"/>
    <n v="66.97811666100435"/>
  </r>
  <r>
    <n v="4"/>
    <x v="3"/>
    <x v="3"/>
    <x v="0"/>
    <n v="2370"/>
    <n v="59"/>
    <n v="135"/>
    <n v="76"/>
    <n v="139830"/>
    <n v="1.84"/>
    <n v="0.12920000000000001"/>
    <n v="0.98460000000000003"/>
    <n v="40.993845343382361"/>
  </r>
  <r>
    <n v="5"/>
    <x v="4"/>
    <x v="3"/>
    <x v="2"/>
    <n v="3180"/>
    <n v="41"/>
    <n v="131"/>
    <n v="90"/>
    <n v="130380"/>
    <n v="0.92"/>
    <n v="0.22610000000000002"/>
    <n v="0.57305000000000006"/>
    <n v="18.266298847762073"/>
  </r>
  <r>
    <n v="6"/>
    <x v="5"/>
    <x v="0"/>
    <x v="0"/>
    <n v="2790"/>
    <n v="76"/>
    <n v="158"/>
    <n v="82"/>
    <n v="212040"/>
    <n v="2.0700000000000003"/>
    <n v="0.29070000000000001"/>
    <n v="1.1803500000000002"/>
    <n v="32.899132833198976"/>
  </r>
  <r>
    <n v="7"/>
    <x v="6"/>
    <x v="1"/>
    <x v="1"/>
    <n v="3750"/>
    <n v="42"/>
    <n v="149"/>
    <n v="107"/>
    <n v="157500"/>
    <n v="0.69000000000000006"/>
    <n v="3.2300000000000002E-2"/>
    <n v="0.36115000000000003"/>
    <n v="42.360680407449117"/>
  </r>
  <r>
    <n v="8"/>
    <x v="7"/>
    <x v="4"/>
    <x v="3"/>
    <n v="3270"/>
    <n v="65"/>
    <n v="107"/>
    <n v="42"/>
    <n v="212550"/>
    <n v="2.0700000000000003"/>
    <n v="6.4600000000000005E-2"/>
    <n v="1.0673000000000001"/>
    <n v="64.541728168082088"/>
  </r>
  <r>
    <n v="9"/>
    <x v="8"/>
    <x v="2"/>
    <x v="2"/>
    <n v="2940"/>
    <n v="64"/>
    <n v="98"/>
    <n v="34"/>
    <n v="188160"/>
    <n v="0.69000000000000006"/>
    <n v="0.25840000000000002"/>
    <n v="0.47420000000000007"/>
    <n v="18.48771661494937"/>
  </r>
  <r>
    <n v="10"/>
    <x v="9"/>
    <x v="5"/>
    <x v="0"/>
    <n v="2400"/>
    <n v="63"/>
    <n v="144"/>
    <n v="81"/>
    <n v="151200"/>
    <n v="1.61"/>
    <n v="0.29070000000000001"/>
    <n v="0.95035000000000003"/>
    <n v="26.416525459217027"/>
  </r>
  <r>
    <n v="11"/>
    <x v="10"/>
    <x v="6"/>
    <x v="1"/>
    <n v="2925"/>
    <n v="30"/>
    <n v="91"/>
    <n v="61"/>
    <n v="87750"/>
    <n v="0.46"/>
    <n v="3.2300000000000002E-2"/>
    <n v="0.24615000000000001"/>
    <n v="29.23164661948908"/>
  </r>
  <r>
    <n v="12"/>
    <x v="11"/>
    <x v="7"/>
    <x v="3"/>
    <n v="2850"/>
    <n v="76"/>
    <n v="133"/>
    <n v="57"/>
    <n v="216600"/>
    <n v="2.0700000000000003"/>
    <n v="0.12920000000000001"/>
    <n v="1.0996000000000001"/>
    <n v="49.348699249798457"/>
  </r>
  <r>
    <n v="13"/>
    <x v="10"/>
    <x v="8"/>
    <x v="2"/>
    <n v="2385"/>
    <n v="23"/>
    <n v="106"/>
    <n v="83"/>
    <n v="54855"/>
    <n v="2.0700000000000003"/>
    <n v="0.22610000000000002"/>
    <n v="1.1480500000000002"/>
    <n v="20.521722345216375"/>
  </r>
  <r>
    <n v="14"/>
    <x v="6"/>
    <x v="9"/>
    <x v="0"/>
    <n v="3315"/>
    <n v="67"/>
    <n v="131"/>
    <n v="64"/>
    <n v="222105"/>
    <n v="0.92"/>
    <n v="0.12920000000000001"/>
    <n v="0.52460000000000007"/>
    <n v="30.889797127263034"/>
  </r>
  <r>
    <n v="15"/>
    <x v="12"/>
    <x v="10"/>
    <x v="1"/>
    <n v="2880"/>
    <n v="22"/>
    <n v="173"/>
    <n v="151"/>
    <n v="63360"/>
    <n v="1.1500000000000001"/>
    <n v="9.6900000000000014E-2"/>
    <n v="0.62345000000000006"/>
    <n v="22.851429331606809"/>
  </r>
  <r>
    <n v="16"/>
    <x v="8"/>
    <x v="11"/>
    <x v="3"/>
    <n v="2445"/>
    <n v="71"/>
    <n v="121"/>
    <n v="50"/>
    <n v="173595"/>
    <n v="1.84"/>
    <n v="0.25840000000000002"/>
    <n v="1.0492000000000001"/>
    <n v="31.798514286612722"/>
  </r>
  <r>
    <n v="17"/>
    <x v="13"/>
    <x v="12"/>
    <x v="2"/>
    <n v="2370"/>
    <n v="72"/>
    <n v="113"/>
    <n v="41"/>
    <n v="170640"/>
    <n v="1.1500000000000001"/>
    <n v="0.1615"/>
    <n v="0.65575000000000006"/>
    <n v="32.021664493027608"/>
  </r>
  <r>
    <n v="18"/>
    <x v="14"/>
    <x v="13"/>
    <x v="0"/>
    <n v="2355"/>
    <n v="16"/>
    <n v="192"/>
    <n v="176"/>
    <n v="37680"/>
    <n v="1.84"/>
    <n v="0.29070000000000001"/>
    <n v="1.06535"/>
    <n v="14.231850885790045"/>
  </r>
  <r>
    <n v="19"/>
    <x v="15"/>
    <x v="14"/>
    <x v="1"/>
    <n v="3555"/>
    <n v="46"/>
    <n v="181"/>
    <n v="135"/>
    <n v="163530"/>
    <n v="0.23"/>
    <n v="0.19380000000000003"/>
    <n v="0.21190000000000003"/>
    <n v="10.449149559757856"/>
  </r>
  <r>
    <n v="20"/>
    <x v="16"/>
    <x v="15"/>
    <x v="3"/>
    <n v="2805"/>
    <n v="35"/>
    <n v="199"/>
    <n v="164"/>
    <n v="98175"/>
    <n v="1.84"/>
    <n v="3.2300000000000002E-2"/>
    <n v="0.93615000000000004"/>
    <n v="63.147573976133138"/>
  </r>
  <r>
    <n v="21"/>
    <x v="17"/>
    <x v="16"/>
    <x v="2"/>
    <n v="3105"/>
    <n v="15"/>
    <n v="117"/>
    <n v="102"/>
    <n v="46575"/>
    <n v="0.46"/>
    <n v="0.1615"/>
    <n v="0.31075000000000003"/>
    <n v="9.2438583074746852"/>
  </r>
  <r>
    <n v="22"/>
    <x v="13"/>
    <x v="3"/>
    <x v="0"/>
    <n v="2340"/>
    <n v="65"/>
    <n v="191"/>
    <n v="126"/>
    <n v="152100"/>
    <n v="0.92"/>
    <n v="0.29070000000000001"/>
    <n v="0.60535000000000005"/>
    <n v="20.283508292066511"/>
  </r>
  <r>
    <n v="23"/>
    <x v="18"/>
    <x v="17"/>
    <x v="1"/>
    <n v="2430"/>
    <n v="49"/>
    <n v="158"/>
    <n v="109"/>
    <n v="119070"/>
    <n v="1.61"/>
    <n v="0.22610000000000002"/>
    <n v="0.91805000000000003"/>
    <n v="26.416525459217027"/>
  </r>
  <r>
    <n v="24"/>
    <x v="19"/>
    <x v="18"/>
    <x v="3"/>
    <n v="2910"/>
    <n v="69"/>
    <n v="128"/>
    <n v="59"/>
    <n v="200790"/>
    <n v="1.84"/>
    <n v="0.19380000000000003"/>
    <n v="1.0169000000000001"/>
    <n v="36.196915866773146"/>
  </r>
  <r>
    <n v="25"/>
    <x v="11"/>
    <x v="19"/>
    <x v="2"/>
    <n v="3690"/>
    <n v="61"/>
    <n v="105"/>
    <n v="44"/>
    <n v="225090"/>
    <n v="2.0700000000000003"/>
    <n v="0.19380000000000003"/>
    <n v="1.1319000000000001"/>
    <n v="36.098420675040593"/>
  </r>
  <r>
    <n v="26"/>
    <x v="20"/>
    <x v="20"/>
    <x v="0"/>
    <n v="2835"/>
    <n v="58"/>
    <n v="196"/>
    <n v="138"/>
    <n v="164430"/>
    <n v="0.92"/>
    <n v="0.25840000000000002"/>
    <n v="0.58920000000000006"/>
    <n v="20.322477604249737"/>
  </r>
  <r>
    <n v="27"/>
    <x v="21"/>
    <x v="0"/>
    <x v="1"/>
    <n v="2340"/>
    <n v="53"/>
    <n v="120"/>
    <n v="67"/>
    <n v="124020"/>
    <n v="0.92"/>
    <n v="0.19380000000000003"/>
    <n v="0.55690000000000006"/>
    <n v="22.432101426451439"/>
  </r>
  <r>
    <n v="28"/>
    <x v="11"/>
    <x v="1"/>
    <x v="3"/>
    <n v="2970"/>
    <n v="23"/>
    <n v="140"/>
    <n v="117"/>
    <n v="68310"/>
    <n v="1.3800000000000001"/>
    <n v="6.4600000000000005E-2"/>
    <n v="0.72230000000000005"/>
    <n v="31.347448679273572"/>
  </r>
  <r>
    <n v="29"/>
    <x v="13"/>
    <x v="4"/>
    <x v="2"/>
    <n v="2835"/>
    <n v="38"/>
    <n v="181"/>
    <n v="143"/>
    <n v="107730"/>
    <n v="1.61"/>
    <n v="0.29070000000000001"/>
    <n v="0.95035000000000003"/>
    <n v="20.516213897299341"/>
  </r>
  <r>
    <n v="30"/>
    <x v="22"/>
    <x v="2"/>
    <x v="0"/>
    <n v="2520"/>
    <n v="75"/>
    <n v="192"/>
    <n v="117"/>
    <n v="189000"/>
    <n v="0.46"/>
    <n v="0.19380000000000003"/>
    <n v="0.32690000000000002"/>
    <n v="18.86894675658359"/>
  </r>
  <r>
    <n v="31"/>
    <x v="0"/>
    <x v="5"/>
    <x v="1"/>
    <n v="3585"/>
    <n v="29"/>
    <n v="119"/>
    <n v="90"/>
    <n v="103965"/>
    <n v="1.61"/>
    <n v="9.6900000000000014E-2"/>
    <n v="0.85345000000000004"/>
    <n v="31.043097310173081"/>
  </r>
  <r>
    <n v="32"/>
    <x v="23"/>
    <x v="6"/>
    <x v="3"/>
    <n v="3435"/>
    <n v="49"/>
    <n v="92"/>
    <n v="43"/>
    <n v="168315"/>
    <n v="0.92"/>
    <n v="0.29070000000000001"/>
    <n v="0.60535000000000005"/>
    <n v="17.611016972811353"/>
  </r>
  <r>
    <n v="33"/>
    <x v="15"/>
    <x v="7"/>
    <x v="2"/>
    <n v="2790"/>
    <n v="18"/>
    <n v="169"/>
    <n v="151"/>
    <n v="50220"/>
    <n v="1.61"/>
    <n v="9.6900000000000014E-2"/>
    <n v="0.85345000000000004"/>
    <n v="24.45695023629645"/>
  </r>
  <r>
    <n v="34"/>
    <x v="19"/>
    <x v="8"/>
    <x v="0"/>
    <n v="3465"/>
    <n v="34"/>
    <n v="135"/>
    <n v="101"/>
    <n v="117810"/>
    <n v="1.1500000000000001"/>
    <n v="0.19380000000000003"/>
    <n v="0.67190000000000005"/>
    <n v="20.087527770480481"/>
  </r>
  <r>
    <n v="35"/>
    <x v="24"/>
    <x v="9"/>
    <x v="1"/>
    <n v="3015"/>
    <n v="39"/>
    <n v="115"/>
    <n v="76"/>
    <n v="117585"/>
    <n v="2.0700000000000003"/>
    <n v="9.6900000000000014E-2"/>
    <n v="1.0834500000000002"/>
    <n v="40.81977302691724"/>
  </r>
  <r>
    <n v="36"/>
    <x v="25"/>
    <x v="10"/>
    <x v="3"/>
    <n v="3240"/>
    <n v="40"/>
    <n v="189"/>
    <n v="149"/>
    <n v="129600"/>
    <n v="0.69000000000000006"/>
    <n v="0.1615"/>
    <n v="0.42575000000000002"/>
    <n v="18.48771661494937"/>
  </r>
  <r>
    <n v="37"/>
    <x v="7"/>
    <x v="11"/>
    <x v="2"/>
    <n v="3330"/>
    <n v="45"/>
    <n v="159"/>
    <n v="114"/>
    <n v="149850"/>
    <n v="0.92"/>
    <n v="6.4600000000000005E-2"/>
    <n v="0.49230000000000002"/>
    <n v="35.80130927955053"/>
  </r>
  <r>
    <n v="38"/>
    <x v="26"/>
    <x v="12"/>
    <x v="0"/>
    <n v="2445"/>
    <n v="57"/>
    <n v="95"/>
    <n v="38"/>
    <n v="139365"/>
    <n v="1.3800000000000001"/>
    <n v="0.1615"/>
    <n v="0.77075000000000005"/>
    <n v="31.210857839201147"/>
  </r>
  <r>
    <n v="39"/>
    <x v="27"/>
    <x v="13"/>
    <x v="1"/>
    <n v="3135"/>
    <n v="74"/>
    <n v="161"/>
    <n v="87"/>
    <n v="231990"/>
    <n v="1.1500000000000001"/>
    <n v="0.29070000000000001"/>
    <n v="0.72035000000000005"/>
    <n v="24.196762513474212"/>
  </r>
  <r>
    <n v="40"/>
    <x v="22"/>
    <x v="14"/>
    <x v="3"/>
    <n v="2850"/>
    <n v="31"/>
    <n v="104"/>
    <n v="73"/>
    <n v="88350"/>
    <n v="0.23"/>
    <n v="0.12920000000000001"/>
    <n v="0.17960000000000001"/>
    <n v="10.505784931544325"/>
  </r>
  <r>
    <n v="41"/>
    <x v="28"/>
    <x v="15"/>
    <x v="2"/>
    <n v="3330"/>
    <n v="66"/>
    <n v="118"/>
    <n v="52"/>
    <n v="219780"/>
    <n v="0.46"/>
    <n v="0.22610000000000002"/>
    <n v="0.34305000000000002"/>
    <n v="16.387609260791749"/>
  </r>
  <r>
    <n v="42"/>
    <x v="29"/>
    <x v="16"/>
    <x v="0"/>
    <n v="2835"/>
    <n v="23"/>
    <n v="90"/>
    <n v="67"/>
    <n v="65205"/>
    <n v="2.0700000000000003"/>
    <n v="3.2300000000000002E-2"/>
    <n v="1.0511500000000003"/>
    <n v="54.29537380015973"/>
  </r>
  <r>
    <n v="43"/>
    <x v="17"/>
    <x v="3"/>
    <x v="1"/>
    <n v="3570"/>
    <n v="57"/>
    <n v="200"/>
    <n v="143"/>
    <n v="203490"/>
    <n v="0.23"/>
    <n v="0.25840000000000002"/>
    <n v="0.24420000000000003"/>
    <n v="10.07326105267277"/>
  </r>
  <r>
    <n v="44"/>
    <x v="30"/>
    <x v="0"/>
    <x v="3"/>
    <n v="3000"/>
    <n v="46"/>
    <n v="109"/>
    <n v="63"/>
    <n v="138000"/>
    <n v="0.92"/>
    <n v="0.29070000000000001"/>
    <n v="0.60535000000000005"/>
    <n v="17.063389778289487"/>
  </r>
  <r>
    <n v="45"/>
    <x v="31"/>
    <x v="1"/>
    <x v="2"/>
    <n v="2940"/>
    <n v="56"/>
    <n v="195"/>
    <n v="139"/>
    <n v="164640"/>
    <n v="0.46"/>
    <n v="0.12920000000000001"/>
    <n v="0.29460000000000003"/>
    <n v="19.969016247855595"/>
  </r>
  <r>
    <n v="46"/>
    <x v="32"/>
    <x v="4"/>
    <x v="0"/>
    <n v="2970"/>
    <n v="17"/>
    <n v="200"/>
    <n v="183"/>
    <n v="50490"/>
    <n v="0.69000000000000006"/>
    <n v="0.25840000000000002"/>
    <n v="0.47420000000000007"/>
    <n v="9.5283510474903537"/>
  </r>
  <r>
    <n v="47"/>
    <x v="33"/>
    <x v="2"/>
    <x v="1"/>
    <n v="3645"/>
    <n v="35"/>
    <n v="113"/>
    <n v="78"/>
    <n v="127575"/>
    <n v="1.61"/>
    <n v="0.1615"/>
    <n v="0.88575000000000004"/>
    <n v="26.416525459217027"/>
  </r>
  <r>
    <n v="48"/>
    <x v="34"/>
    <x v="5"/>
    <x v="3"/>
    <n v="3510"/>
    <n v="18"/>
    <n v="184"/>
    <n v="166"/>
    <n v="63180"/>
    <n v="1.1500000000000001"/>
    <n v="0.25840000000000002"/>
    <n v="0.70420000000000005"/>
    <n v="12.657674283463527"/>
  </r>
  <r>
    <n v="49"/>
    <x v="12"/>
    <x v="6"/>
    <x v="2"/>
    <n v="3510"/>
    <n v="25"/>
    <n v="146"/>
    <n v="121"/>
    <n v="87750"/>
    <n v="1.3800000000000001"/>
    <n v="9.6900000000000014E-2"/>
    <n v="0.73845000000000005"/>
    <n v="26.684720410856336"/>
  </r>
  <r>
    <n v="50"/>
    <x v="35"/>
    <x v="7"/>
    <x v="0"/>
    <n v="2850"/>
    <n v="37"/>
    <n v="109"/>
    <n v="72"/>
    <n v="105450"/>
    <n v="1.3800000000000001"/>
    <n v="6.4600000000000005E-2"/>
    <n v="0.72230000000000005"/>
    <n v="39.759337941675682"/>
  </r>
  <r>
    <n v="51"/>
    <x v="19"/>
    <x v="8"/>
    <x v="1"/>
    <n v="3495"/>
    <n v="35"/>
    <n v="113"/>
    <n v="78"/>
    <n v="122325"/>
    <n v="1.61"/>
    <n v="9.6900000000000014E-2"/>
    <n v="0.85345000000000004"/>
    <n v="34.103587722737259"/>
  </r>
  <r>
    <n v="52"/>
    <x v="36"/>
    <x v="9"/>
    <x v="3"/>
    <n v="3450"/>
    <n v="74"/>
    <n v="126"/>
    <n v="52"/>
    <n v="255300"/>
    <n v="0.23"/>
    <n v="0.22610000000000002"/>
    <n v="0.22805000000000003"/>
    <n v="12.269998073350923"/>
  </r>
  <r>
    <n v="53"/>
    <x v="37"/>
    <x v="10"/>
    <x v="2"/>
    <n v="2670"/>
    <n v="17"/>
    <n v="95"/>
    <n v="78"/>
    <n v="45390"/>
    <n v="1.3800000000000001"/>
    <n v="0.29070000000000001"/>
    <n v="0.83535000000000004"/>
    <n v="12.704468063320473"/>
  </r>
  <r>
    <n v="54"/>
    <x v="38"/>
    <x v="11"/>
    <x v="0"/>
    <n v="2715"/>
    <n v="51"/>
    <n v="156"/>
    <n v="105"/>
    <n v="138465"/>
    <n v="1.61"/>
    <n v="0.1615"/>
    <n v="0.88575000000000004"/>
    <n v="31.887961760877062"/>
  </r>
  <r>
    <n v="55"/>
    <x v="39"/>
    <x v="12"/>
    <x v="1"/>
    <n v="3030"/>
    <n v="31"/>
    <n v="174"/>
    <n v="143"/>
    <n v="93930"/>
    <n v="0.46"/>
    <n v="0.1615"/>
    <n v="0.31075000000000003"/>
    <n v="13.28888359662248"/>
  </r>
  <r>
    <n v="56"/>
    <x v="13"/>
    <x v="13"/>
    <x v="3"/>
    <n v="3615"/>
    <n v="74"/>
    <n v="146"/>
    <n v="72"/>
    <n v="267510"/>
    <n v="1.3800000000000001"/>
    <n v="0.29070000000000001"/>
    <n v="0.83535000000000004"/>
    <n v="26.506225294450456"/>
  </r>
  <r>
    <n v="57"/>
    <x v="40"/>
    <x v="14"/>
    <x v="2"/>
    <n v="2790"/>
    <n v="45"/>
    <n v="180"/>
    <n v="135"/>
    <n v="125550"/>
    <n v="1.61"/>
    <n v="6.4600000000000005E-2"/>
    <n v="0.83730000000000004"/>
    <n v="47.360680482099852"/>
  </r>
  <r>
    <n v="58"/>
    <x v="41"/>
    <x v="15"/>
    <x v="0"/>
    <n v="2565"/>
    <n v="71"/>
    <n v="193"/>
    <n v="122"/>
    <n v="182115"/>
    <n v="1.84"/>
    <n v="3.2300000000000002E-2"/>
    <n v="0.93615000000000004"/>
    <n v="89.939780334884674"/>
  </r>
  <r>
    <n v="59"/>
    <x v="42"/>
    <x v="16"/>
    <x v="1"/>
    <n v="3510"/>
    <n v="15"/>
    <n v="156"/>
    <n v="141"/>
    <n v="52650"/>
    <n v="0.69000000000000006"/>
    <n v="0.1615"/>
    <n v="0.42575000000000002"/>
    <n v="11.321368053950154"/>
  </r>
  <r>
    <n v="60"/>
    <x v="14"/>
    <x v="3"/>
    <x v="3"/>
    <n v="2505"/>
    <n v="75"/>
    <n v="120"/>
    <n v="45"/>
    <n v="187875"/>
    <n v="0.46"/>
    <n v="3.2300000000000002E-2"/>
    <n v="0.24615000000000001"/>
    <n v="46.219291537373415"/>
  </r>
  <r>
    <n v="61"/>
    <x v="43"/>
    <x v="0"/>
    <x v="2"/>
    <n v="3660"/>
    <n v="22"/>
    <n v="186"/>
    <n v="164"/>
    <n v="80520"/>
    <n v="0.92"/>
    <n v="0.1615"/>
    <n v="0.54075000000000006"/>
    <n v="15.831934651165081"/>
  </r>
  <r>
    <n v="62"/>
    <x v="10"/>
    <x v="1"/>
    <x v="0"/>
    <n v="2250"/>
    <n v="17"/>
    <n v="144"/>
    <n v="127"/>
    <n v="38250"/>
    <n v="2.0700000000000003"/>
    <n v="9.6900000000000014E-2"/>
    <n v="1.0834500000000002"/>
    <n v="26.950246556825491"/>
  </r>
  <r>
    <n v="63"/>
    <x v="44"/>
    <x v="4"/>
    <x v="1"/>
    <n v="2370"/>
    <n v="36"/>
    <n v="160"/>
    <n v="124"/>
    <n v="85320"/>
    <n v="0.92"/>
    <n v="6.4600000000000005E-2"/>
    <n v="0.49230000000000002"/>
    <n v="32.0216644930276"/>
  </r>
  <r>
    <n v="64"/>
    <x v="45"/>
    <x v="2"/>
    <x v="3"/>
    <n v="3345"/>
    <n v="72"/>
    <n v="181"/>
    <n v="109"/>
    <n v="240840"/>
    <n v="1.61"/>
    <n v="0.25840000000000002"/>
    <n v="0.93420000000000003"/>
    <n v="29.953524371783391"/>
  </r>
  <r>
    <n v="65"/>
    <x v="46"/>
    <x v="5"/>
    <x v="2"/>
    <n v="3315"/>
    <n v="32"/>
    <n v="183"/>
    <n v="151"/>
    <n v="106080"/>
    <n v="0.46"/>
    <n v="0.25840000000000002"/>
    <n v="0.35920000000000002"/>
    <n v="10.673888164342534"/>
  </r>
  <r>
    <n v="66"/>
    <x v="39"/>
    <x v="6"/>
    <x v="0"/>
    <n v="2940"/>
    <n v="71"/>
    <n v="133"/>
    <n v="62"/>
    <n v="208740"/>
    <n v="0.46"/>
    <n v="0.1615"/>
    <n v="0.31075000000000003"/>
    <n v="20.111146271020093"/>
  </r>
  <r>
    <n v="67"/>
    <x v="38"/>
    <x v="7"/>
    <x v="1"/>
    <n v="3165"/>
    <n v="16"/>
    <n v="123"/>
    <n v="107"/>
    <n v="50640"/>
    <n v="0.23"/>
    <n v="0.22610000000000002"/>
    <n v="0.22805000000000003"/>
    <n v="5.705433213673027"/>
  </r>
  <r>
    <n v="68"/>
    <x v="47"/>
    <x v="8"/>
    <x v="3"/>
    <n v="3015"/>
    <n v="19"/>
    <n v="160"/>
    <n v="141"/>
    <n v="57285"/>
    <n v="0.23"/>
    <n v="0.19380000000000003"/>
    <n v="0.21190000000000003"/>
    <n v="6.7155073684485131"/>
  </r>
  <r>
    <n v="69"/>
    <x v="48"/>
    <x v="9"/>
    <x v="2"/>
    <n v="2760"/>
    <n v="36"/>
    <n v="108"/>
    <n v="72"/>
    <n v="99360"/>
    <n v="0.23"/>
    <n v="0.1615"/>
    <n v="0.19575000000000001"/>
    <n v="10.12613942677082"/>
  </r>
  <r>
    <n v="70"/>
    <x v="49"/>
    <x v="10"/>
    <x v="0"/>
    <n v="2685"/>
    <n v="74"/>
    <n v="120"/>
    <n v="46"/>
    <n v="198690"/>
    <n v="1.1500000000000001"/>
    <n v="9.6900000000000014E-2"/>
    <n v="0.62345000000000006"/>
    <n v="41.91002205201535"/>
  </r>
  <r>
    <n v="71"/>
    <x v="20"/>
    <x v="11"/>
    <x v="1"/>
    <n v="3150"/>
    <n v="15"/>
    <n v="126"/>
    <n v="111"/>
    <n v="47250"/>
    <n v="1.61"/>
    <n v="0.22610000000000002"/>
    <n v="0.91805000000000003"/>
    <n v="14.61582330974454"/>
  </r>
  <r>
    <n v="72"/>
    <x v="19"/>
    <x v="12"/>
    <x v="3"/>
    <n v="2925"/>
    <n v="38"/>
    <n v="188"/>
    <n v="150"/>
    <n v="111150"/>
    <n v="0.69000000000000006"/>
    <n v="9.6900000000000014E-2"/>
    <n v="0.39345000000000002"/>
    <n v="23.263199921511987"/>
  </r>
  <r>
    <n v="73"/>
    <x v="11"/>
    <x v="13"/>
    <x v="2"/>
    <n v="3000"/>
    <n v="50"/>
    <n v="99"/>
    <n v="49"/>
    <n v="150000"/>
    <n v="0.69000000000000006"/>
    <n v="6.4600000000000005E-2"/>
    <n v="0.37730000000000002"/>
    <n v="32.681974467714753"/>
  </r>
  <r>
    <n v="74"/>
    <x v="25"/>
    <x v="14"/>
    <x v="0"/>
    <n v="3585"/>
    <n v="68"/>
    <n v="111"/>
    <n v="43"/>
    <n v="243780"/>
    <n v="2.0700000000000003"/>
    <n v="0.22610000000000002"/>
    <n v="1.1480500000000002"/>
    <n v="35.28615566982166"/>
  </r>
  <r>
    <n v="75"/>
    <x v="50"/>
    <x v="0"/>
    <x v="1"/>
    <n v="2685"/>
    <n v="50"/>
    <n v="198"/>
    <n v="148"/>
    <n v="134250"/>
    <n v="0.69000000000000006"/>
    <n v="3.2300000000000002E-2"/>
    <n v="0.36115000000000003"/>
    <n v="46.219291537373415"/>
  </r>
  <r>
    <n v="76"/>
    <x v="41"/>
    <x v="1"/>
    <x v="3"/>
    <n v="2955"/>
    <n v="76"/>
    <n v="118"/>
    <n v="42"/>
    <n v="224580"/>
    <n v="0.23"/>
    <n v="0.22610000000000002"/>
    <n v="0.22805000000000003"/>
    <n v="12.434703403760613"/>
  </r>
  <r>
    <n v="77"/>
    <x v="50"/>
    <x v="4"/>
    <x v="2"/>
    <n v="3225"/>
    <n v="45"/>
    <n v="131"/>
    <n v="86"/>
    <n v="145125"/>
    <n v="0.69000000000000006"/>
    <n v="0.19380000000000003"/>
    <n v="0.44190000000000007"/>
    <n v="17.900654639775265"/>
  </r>
  <r>
    <n v="78"/>
    <x v="51"/>
    <x v="2"/>
    <x v="0"/>
    <n v="2640"/>
    <n v="27"/>
    <n v="172"/>
    <n v="145"/>
    <n v="71280"/>
    <n v="0.92"/>
    <n v="6.4600000000000005E-2"/>
    <n v="0.49230000000000002"/>
    <n v="27.731574922424052"/>
  </r>
  <r>
    <n v="79"/>
    <x v="52"/>
    <x v="5"/>
    <x v="1"/>
    <n v="3420"/>
    <n v="54"/>
    <n v="178"/>
    <n v="124"/>
    <n v="184680"/>
    <n v="1.3800000000000001"/>
    <n v="0.1615"/>
    <n v="0.77075000000000005"/>
    <n v="30.378418280312463"/>
  </r>
  <r>
    <n v="80"/>
    <x v="41"/>
    <x v="6"/>
    <x v="3"/>
    <n v="3015"/>
    <n v="73"/>
    <n v="140"/>
    <n v="67"/>
    <n v="220095"/>
    <n v="0.46"/>
    <n v="0.19380000000000003"/>
    <n v="0.32690000000000002"/>
    <n v="18.615660817101784"/>
  </r>
  <r>
    <n v="81"/>
    <x v="50"/>
    <x v="7"/>
    <x v="2"/>
    <n v="2280"/>
    <n v="73"/>
    <n v="159"/>
    <n v="86"/>
    <n v="166440"/>
    <n v="1.84"/>
    <n v="0.1615"/>
    <n v="1.00075"/>
    <n v="40.784869409566802"/>
  </r>
  <r>
    <n v="82"/>
    <x v="53"/>
    <x v="8"/>
    <x v="0"/>
    <n v="3690"/>
    <n v="68"/>
    <n v="193"/>
    <n v="125"/>
    <n v="250920"/>
    <n v="0.69000000000000006"/>
    <n v="0.12920000000000001"/>
    <n v="0.40960000000000002"/>
    <n v="26.950246556825491"/>
  </r>
  <r>
    <n v="83"/>
    <x v="53"/>
    <x v="9"/>
    <x v="1"/>
    <n v="3360"/>
    <n v="72"/>
    <n v="131"/>
    <n v="59"/>
    <n v="241920"/>
    <n v="1.3800000000000001"/>
    <n v="6.4600000000000005E-2"/>
    <n v="0.72230000000000005"/>
    <n v="55.463149844848104"/>
  </r>
  <r>
    <n v="84"/>
    <x v="52"/>
    <x v="10"/>
    <x v="3"/>
    <n v="2775"/>
    <n v="37"/>
    <n v="199"/>
    <n v="162"/>
    <n v="102675"/>
    <n v="0.46"/>
    <n v="0.1615"/>
    <n v="0.31075000000000003"/>
    <n v="14.518057508084528"/>
  </r>
  <r>
    <n v="85"/>
    <x v="36"/>
    <x v="11"/>
    <x v="2"/>
    <n v="3240"/>
    <n v="66"/>
    <n v="103"/>
    <n v="37"/>
    <n v="213840"/>
    <n v="0.69000000000000006"/>
    <n v="0.29070000000000001"/>
    <n v="0.49035000000000006"/>
    <n v="17.700641047669773"/>
  </r>
  <r>
    <n v="86"/>
    <x v="54"/>
    <x v="12"/>
    <x v="0"/>
    <n v="3435"/>
    <n v="48"/>
    <n v="193"/>
    <n v="145"/>
    <n v="164880"/>
    <n v="1.3800000000000001"/>
    <n v="3.2300000000000002E-2"/>
    <n v="0.70615000000000006"/>
    <n v="64.043328986055201"/>
  </r>
  <r>
    <n v="87"/>
    <x v="55"/>
    <x v="13"/>
    <x v="1"/>
    <n v="3360"/>
    <n v="54"/>
    <n v="181"/>
    <n v="127"/>
    <n v="181440"/>
    <n v="1.1500000000000001"/>
    <n v="9.6900000000000014E-2"/>
    <n v="0.62345000000000006"/>
    <n v="35.80130927955053"/>
  </r>
  <r>
    <n v="88"/>
    <x v="56"/>
    <x v="14"/>
    <x v="3"/>
    <n v="3315"/>
    <n v="63"/>
    <n v="178"/>
    <n v="115"/>
    <n v="208845"/>
    <n v="2.0700000000000003"/>
    <n v="0.12920000000000001"/>
    <n v="1.0996000000000001"/>
    <n v="44.930286557675089"/>
  </r>
  <r>
    <n v="89"/>
    <x v="4"/>
    <x v="15"/>
    <x v="2"/>
    <n v="2475"/>
    <n v="18"/>
    <n v="129"/>
    <n v="111"/>
    <n v="44550"/>
    <n v="0.92"/>
    <n v="3.2300000000000002E-2"/>
    <n v="0.47615000000000002"/>
    <n v="32.0216644930276"/>
  </r>
  <r>
    <n v="90"/>
    <x v="37"/>
    <x v="16"/>
    <x v="0"/>
    <n v="2610"/>
    <n v="31"/>
    <n v="200"/>
    <n v="169"/>
    <n v="80910"/>
    <n v="0.92"/>
    <n v="9.6900000000000014E-2"/>
    <n v="0.50845000000000007"/>
    <n v="24.262071033101716"/>
  </r>
  <r>
    <n v="91"/>
    <x v="57"/>
    <x v="3"/>
    <x v="1"/>
    <n v="3495"/>
    <n v="15"/>
    <n v="178"/>
    <n v="163"/>
    <n v="52425"/>
    <n v="1.3800000000000001"/>
    <n v="6.4600000000000005E-2"/>
    <n v="0.72230000000000005"/>
    <n v="25.315348566927053"/>
  </r>
  <r>
    <n v="92"/>
    <x v="25"/>
    <x v="17"/>
    <x v="3"/>
    <n v="2970"/>
    <n v="65"/>
    <n v="137"/>
    <n v="72"/>
    <n v="193050"/>
    <n v="2.0700000000000003"/>
    <n v="0.22610000000000002"/>
    <n v="1.1480500000000002"/>
    <n v="34.49900485075144"/>
  </r>
  <r>
    <n v="93"/>
    <x v="26"/>
    <x v="18"/>
    <x v="2"/>
    <n v="2670"/>
    <n v="59"/>
    <n v="191"/>
    <n v="132"/>
    <n v="157530"/>
    <n v="0.69000000000000006"/>
    <n v="0.19380000000000003"/>
    <n v="0.44190000000000007"/>
    <n v="20.496922671691177"/>
  </r>
  <r>
    <n v="94"/>
    <x v="58"/>
    <x v="19"/>
    <x v="0"/>
    <n v="2880"/>
    <n v="48"/>
    <n v="137"/>
    <n v="89"/>
    <n v="138240"/>
    <n v="0.23"/>
    <n v="0.22610000000000002"/>
    <n v="0.22805000000000003"/>
    <n v="9.8821002052726623"/>
  </r>
  <r>
    <n v="95"/>
    <x v="59"/>
    <x v="0"/>
    <x v="1"/>
    <n v="2685"/>
    <n v="61"/>
    <n v="178"/>
    <n v="117"/>
    <n v="163785"/>
    <n v="2.0700000000000003"/>
    <n v="0.25840000000000002"/>
    <n v="1.1642000000000001"/>
    <n v="31.262149341082559"/>
  </r>
  <r>
    <n v="96"/>
    <x v="49"/>
    <x v="1"/>
    <x v="3"/>
    <n v="2325"/>
    <n v="71"/>
    <n v="178"/>
    <n v="107"/>
    <n v="165075"/>
    <n v="1.61"/>
    <n v="0.1615"/>
    <n v="0.88575000000000004"/>
    <n v="37.624509500726766"/>
  </r>
  <r>
    <n v="97"/>
    <x v="18"/>
    <x v="4"/>
    <x v="1"/>
    <n v="3465"/>
    <n v="75"/>
    <n v="150"/>
    <n v="75"/>
    <n v="259875"/>
    <n v="0.23"/>
    <n v="0.25840000000000002"/>
    <n v="0.24420000000000003"/>
    <n v="11.554822884343354"/>
  </r>
  <r>
    <n v="98"/>
    <x v="60"/>
    <x v="2"/>
    <x v="3"/>
    <n v="2790"/>
    <n v="54"/>
    <n v="146"/>
    <n v="92"/>
    <n v="150660"/>
    <n v="0.69000000000000006"/>
    <n v="0.12920000000000001"/>
    <n v="0.40960000000000002"/>
    <n v="24.016248369770704"/>
  </r>
  <r>
    <n v="99"/>
    <x v="61"/>
    <x v="5"/>
    <x v="0"/>
    <n v="3645"/>
    <n v="64"/>
    <n v="122"/>
    <n v="58"/>
    <n v="233280"/>
    <n v="0.92"/>
    <n v="3.2300000000000002E-2"/>
    <n v="0.47615000000000002"/>
    <n v="60.380629621067484"/>
  </r>
  <r>
    <n v="100"/>
    <x v="62"/>
    <x v="6"/>
    <x v="1"/>
    <n v="2430"/>
    <n v="20"/>
    <n v="179"/>
    <n v="159"/>
    <n v="48600"/>
    <n v="0.69000000000000006"/>
    <n v="0.29070000000000001"/>
    <n v="0.49035000000000006"/>
    <n v="9.7438822064963606"/>
  </r>
  <r>
    <n v="101"/>
    <x v="22"/>
    <x v="7"/>
    <x v="3"/>
    <n v="3435"/>
    <n v="49"/>
    <n v="90"/>
    <n v="41"/>
    <n v="168315"/>
    <n v="1.3800000000000001"/>
    <n v="0.19380000000000003"/>
    <n v="0.78690000000000004"/>
    <n v="26.416525459217027"/>
  </r>
  <r>
    <n v="102"/>
    <x v="63"/>
    <x v="8"/>
    <x v="2"/>
    <n v="2250"/>
    <n v="72"/>
    <n v="155"/>
    <n v="83"/>
    <n v="162000"/>
    <n v="1.1500000000000001"/>
    <n v="0.22610000000000002"/>
    <n v="0.68805000000000005"/>
    <n v="27.063245989771346"/>
  </r>
  <r>
    <n v="103"/>
    <x v="64"/>
    <x v="9"/>
    <x v="0"/>
    <n v="2640"/>
    <n v="62"/>
    <n v="105"/>
    <n v="43"/>
    <n v="163680"/>
    <n v="2.0700000000000003"/>
    <n v="0.22610000000000002"/>
    <n v="1.1480500000000002"/>
    <n v="33.693469536832445"/>
  </r>
  <r>
    <n v="104"/>
    <x v="55"/>
    <x v="10"/>
    <x v="1"/>
    <n v="2265"/>
    <n v="69"/>
    <n v="141"/>
    <n v="72"/>
    <n v="156285"/>
    <n v="0.92"/>
    <n v="3.2300000000000002E-2"/>
    <n v="0.47615000000000002"/>
    <n v="62.694897358547145"/>
  </r>
  <r>
    <n v="105"/>
    <x v="65"/>
    <x v="11"/>
    <x v="3"/>
    <n v="3015"/>
    <n v="48"/>
    <n v="91"/>
    <n v="43"/>
    <n v="144720"/>
    <n v="1.84"/>
    <n v="6.4600000000000005E-2"/>
    <n v="0.95230000000000004"/>
    <n v="52.29115914834361"/>
  </r>
  <r>
    <n v="106"/>
    <x v="66"/>
    <x v="12"/>
    <x v="3"/>
    <n v="2670"/>
    <n v="42"/>
    <n v="154"/>
    <n v="112"/>
    <n v="112140"/>
    <n v="0.23"/>
    <n v="0.19380000000000003"/>
    <n v="0.21190000000000003"/>
    <n v="9.9845081239277977"/>
  </r>
  <r>
    <n v="107"/>
    <x v="67"/>
    <x v="13"/>
    <x v="2"/>
    <n v="2970"/>
    <n v="69"/>
    <n v="159"/>
    <n v="90"/>
    <n v="204930"/>
    <n v="1.61"/>
    <n v="6.4600000000000005E-2"/>
    <n v="0.83730000000000004"/>
    <n v="58.645706453660495"/>
  </r>
  <r>
    <n v="108"/>
    <x v="62"/>
    <x v="14"/>
    <x v="0"/>
    <n v="2790"/>
    <n v="25"/>
    <n v="142"/>
    <n v="117"/>
    <n v="69750"/>
    <n v="1.61"/>
    <n v="0.29070000000000001"/>
    <n v="0.95035000000000003"/>
    <n v="16.640846873212997"/>
  </r>
  <r>
    <n v="109"/>
    <x v="35"/>
    <x v="15"/>
    <x v="1"/>
    <n v="2835"/>
    <n v="60"/>
    <n v="163"/>
    <n v="103"/>
    <n v="170100"/>
    <n v="1.84"/>
    <n v="0.25840000000000002"/>
    <n v="1.0492000000000001"/>
    <n v="29.23164661948908"/>
  </r>
  <r>
    <n v="110"/>
    <x v="30"/>
    <x v="16"/>
    <x v="3"/>
    <n v="3750"/>
    <n v="74"/>
    <n v="121"/>
    <n v="47"/>
    <n v="277500"/>
    <n v="1.84"/>
    <n v="0.22610000000000002"/>
    <n v="1.03305"/>
    <n v="34.70479537124924"/>
  </r>
  <r>
    <n v="111"/>
    <x v="60"/>
    <x v="3"/>
    <x v="2"/>
    <n v="2850"/>
    <n v="37"/>
    <n v="94"/>
    <n v="57"/>
    <n v="105450"/>
    <n v="2.0700000000000003"/>
    <n v="6.4600000000000005E-2"/>
    <n v="1.0673000000000001"/>
    <n v="48.69504523399231"/>
  </r>
  <r>
    <n v="112"/>
    <x v="68"/>
    <x v="17"/>
    <x v="0"/>
    <n v="2640"/>
    <n v="54"/>
    <n v="170"/>
    <n v="116"/>
    <n v="142560"/>
    <n v="1.3800000000000001"/>
    <n v="6.4600000000000005E-2"/>
    <n v="0.72230000000000005"/>
    <n v="48.032496739541408"/>
  </r>
  <r>
    <n v="113"/>
    <x v="41"/>
    <x v="18"/>
    <x v="1"/>
    <n v="3195"/>
    <n v="45"/>
    <n v="151"/>
    <n v="106"/>
    <n v="143775"/>
    <n v="1.3800000000000001"/>
    <n v="0.12920000000000001"/>
    <n v="0.75460000000000005"/>
    <n v="31.004843324834322"/>
  </r>
  <r>
    <n v="114"/>
    <x v="69"/>
    <x v="19"/>
    <x v="3"/>
    <n v="2325"/>
    <n v="58"/>
    <n v="153"/>
    <n v="95"/>
    <n v="134850"/>
    <n v="1.1500000000000001"/>
    <n v="0.29070000000000001"/>
    <n v="0.72035000000000005"/>
    <n v="21.421772309063719"/>
  </r>
  <r>
    <n v="115"/>
    <x v="49"/>
    <x v="20"/>
    <x v="2"/>
    <n v="3570"/>
    <n v="61"/>
    <n v="122"/>
    <n v="61"/>
    <n v="217770"/>
    <n v="2.0700000000000003"/>
    <n v="9.6900000000000014E-2"/>
    <n v="1.0834500000000002"/>
    <n v="51.050876098891742"/>
  </r>
  <r>
    <n v="116"/>
    <x v="70"/>
    <x v="0"/>
    <x v="0"/>
    <n v="2835"/>
    <n v="16"/>
    <n v="135"/>
    <n v="119"/>
    <n v="45360"/>
    <n v="0.92"/>
    <n v="0.1615"/>
    <n v="0.54075000000000006"/>
    <n v="13.501519235694428"/>
  </r>
  <r>
    <n v="117"/>
    <x v="34"/>
    <x v="1"/>
    <x v="1"/>
    <n v="3360"/>
    <n v="39"/>
    <n v="157"/>
    <n v="118"/>
    <n v="131040"/>
    <n v="1.3800000000000001"/>
    <n v="9.6900000000000014E-2"/>
    <n v="0.73845000000000005"/>
    <n v="33.329205110723741"/>
  </r>
  <r>
    <n v="118"/>
    <x v="61"/>
    <x v="4"/>
    <x v="3"/>
    <n v="2790"/>
    <n v="39"/>
    <n v="134"/>
    <n v="95"/>
    <n v="108810"/>
    <n v="1.1500000000000001"/>
    <n v="6.4600000000000005E-2"/>
    <n v="0.60730000000000006"/>
    <n v="37.263184131805843"/>
  </r>
  <r>
    <n v="119"/>
    <x v="71"/>
    <x v="2"/>
    <x v="2"/>
    <n v="3495"/>
    <n v="61"/>
    <n v="135"/>
    <n v="74"/>
    <n v="213195"/>
    <n v="1.84"/>
    <n v="0.12920000000000001"/>
    <n v="0.98460000000000003"/>
    <n v="41.682865788110078"/>
  </r>
  <r>
    <n v="120"/>
    <x v="42"/>
    <x v="5"/>
    <x v="0"/>
    <n v="3480"/>
    <n v="20"/>
    <n v="107"/>
    <n v="87"/>
    <n v="69600"/>
    <n v="1.3800000000000001"/>
    <n v="0.12920000000000001"/>
    <n v="0.75460000000000005"/>
    <n v="20.669895549889546"/>
  </r>
  <r>
    <n v="121"/>
    <x v="72"/>
    <x v="6"/>
    <x v="1"/>
    <n v="3090"/>
    <n v="39"/>
    <n v="99"/>
    <n v="60"/>
    <n v="120510"/>
    <n v="1.61"/>
    <n v="0.22610000000000002"/>
    <n v="0.91805000000000003"/>
    <n v="23.567306945350094"/>
  </r>
  <r>
    <n v="122"/>
    <x v="61"/>
    <x v="7"/>
    <x v="3"/>
    <n v="3360"/>
    <n v="41"/>
    <n v="94"/>
    <n v="53"/>
    <n v="137760"/>
    <n v="2.0700000000000003"/>
    <n v="0.22610000000000002"/>
    <n v="1.1480500000000002"/>
    <n v="27.399448271643109"/>
  </r>
  <r>
    <n v="123"/>
    <x v="35"/>
    <x v="8"/>
    <x v="2"/>
    <n v="2490"/>
    <n v="66"/>
    <n v="134"/>
    <n v="68"/>
    <n v="164340"/>
    <n v="2.0700000000000003"/>
    <n v="6.4600000000000005E-2"/>
    <n v="1.0673000000000001"/>
    <n v="65.036308030430988"/>
  </r>
  <r>
    <n v="124"/>
    <x v="73"/>
    <x v="9"/>
    <x v="0"/>
    <n v="3090"/>
    <n v="53"/>
    <n v="153"/>
    <n v="100"/>
    <n v="163770"/>
    <n v="1.1500000000000001"/>
    <n v="0.22610000000000002"/>
    <n v="0.68805000000000005"/>
    <n v="23.219430927102955"/>
  </r>
  <r>
    <n v="125"/>
    <x v="74"/>
    <x v="10"/>
    <x v="1"/>
    <n v="2730"/>
    <n v="46"/>
    <n v="181"/>
    <n v="135"/>
    <n v="125580"/>
    <n v="2.0700000000000003"/>
    <n v="0.22610000000000002"/>
    <n v="1.1480500000000002"/>
    <n v="29.022098063859996"/>
  </r>
  <r>
    <n v="126"/>
    <x v="75"/>
    <x v="11"/>
    <x v="3"/>
    <n v="2850"/>
    <n v="61"/>
    <n v="163"/>
    <n v="102"/>
    <n v="173850"/>
    <n v="1.84"/>
    <n v="3.2300000000000002E-2"/>
    <n v="0.93615000000000004"/>
    <n v="83.365731576220156"/>
  </r>
  <r>
    <n v="127"/>
    <x v="28"/>
    <x v="12"/>
    <x v="2"/>
    <n v="3165"/>
    <n v="69"/>
    <n v="111"/>
    <n v="42"/>
    <n v="218385"/>
    <n v="0.69000000000000006"/>
    <n v="0.29070000000000001"/>
    <n v="0.49035000000000006"/>
    <n v="18.098457933386577"/>
  </r>
  <r>
    <n v="128"/>
    <x v="65"/>
    <x v="13"/>
    <x v="0"/>
    <n v="3360"/>
    <n v="52"/>
    <n v="190"/>
    <n v="138"/>
    <n v="174720"/>
    <n v="0.23"/>
    <n v="0.19380000000000003"/>
    <n v="0.21190000000000003"/>
    <n v="11.109735036907914"/>
  </r>
  <r>
    <n v="129"/>
    <x v="70"/>
    <x v="14"/>
    <x v="1"/>
    <n v="3495"/>
    <n v="22"/>
    <n v="165"/>
    <n v="143"/>
    <n v="76890"/>
    <n v="0.69000000000000006"/>
    <n v="3.2300000000000002E-2"/>
    <n v="0.36115000000000003"/>
    <n v="30.658409621103246"/>
  </r>
  <r>
    <n v="130"/>
    <x v="76"/>
    <x v="15"/>
    <x v="3"/>
    <n v="3525"/>
    <n v="56"/>
    <n v="110"/>
    <n v="54"/>
    <n v="197400"/>
    <n v="0.23"/>
    <n v="0.12920000000000001"/>
    <n v="0.17960000000000001"/>
    <n v="14.120226802483037"/>
  </r>
  <r>
    <n v="131"/>
    <x v="57"/>
    <x v="16"/>
    <x v="2"/>
    <n v="2760"/>
    <n v="63"/>
    <n v="164"/>
    <n v="101"/>
    <n v="173880"/>
    <n v="1.84"/>
    <n v="0.22610000000000002"/>
    <n v="1.03305"/>
    <n v="32.0216644930276"/>
  </r>
  <r>
    <n v="132"/>
    <x v="30"/>
    <x v="3"/>
    <x v="0"/>
    <n v="2550"/>
    <n v="65"/>
    <n v="125"/>
    <n v="60"/>
    <n v="165750"/>
    <n v="1.84"/>
    <n v="0.12920000000000001"/>
    <n v="0.98460000000000003"/>
    <n v="43.027818778721389"/>
  </r>
  <r>
    <n v="133"/>
    <x v="22"/>
    <x v="17"/>
    <x v="1"/>
    <n v="2475"/>
    <n v="47"/>
    <n v="170"/>
    <n v="123"/>
    <n v="116325"/>
    <n v="0.92"/>
    <n v="3.2300000000000002E-2"/>
    <n v="0.47615000000000002"/>
    <n v="51.743592654597862"/>
  </r>
  <r>
    <n v="134"/>
    <x v="1"/>
    <x v="18"/>
    <x v="3"/>
    <n v="2400"/>
    <n v="32"/>
    <n v="129"/>
    <n v="97"/>
    <n v="76800"/>
    <n v="1.84"/>
    <n v="0.1615"/>
    <n v="1.00075"/>
    <n v="27.003038471388855"/>
  </r>
  <r>
    <n v="135"/>
    <x v="39"/>
    <x v="0"/>
    <x v="2"/>
    <n v="3375"/>
    <n v="48"/>
    <n v="106"/>
    <n v="58"/>
    <n v="162000"/>
    <n v="0.92"/>
    <n v="0.19380000000000003"/>
    <n v="0.55690000000000006"/>
    <n v="21.347776328685068"/>
  </r>
  <r>
    <n v="136"/>
    <x v="77"/>
    <x v="1"/>
    <x v="0"/>
    <n v="3195"/>
    <n v="17"/>
    <n v="131"/>
    <n v="114"/>
    <n v="54315"/>
    <n v="0.46"/>
    <n v="0.1615"/>
    <n v="0.31075000000000003"/>
    <n v="9.8408386463328359"/>
  </r>
  <r>
    <n v="137"/>
    <x v="33"/>
    <x v="4"/>
    <x v="1"/>
    <n v="2625"/>
    <n v="50"/>
    <n v="127"/>
    <n v="77"/>
    <n v="131250"/>
    <n v="1.84"/>
    <n v="9.6900000000000014E-2"/>
    <n v="0.96845000000000003"/>
    <n v="43.575965956953006"/>
  </r>
  <r>
    <n v="138"/>
    <x v="64"/>
    <x v="2"/>
    <x v="3"/>
    <n v="3600"/>
    <n v="22"/>
    <n v="129"/>
    <n v="107"/>
    <n v="79200"/>
    <n v="2.0700000000000003"/>
    <n v="0.22610000000000002"/>
    <n v="1.1480500000000002"/>
    <n v="20.070640396524002"/>
  </r>
  <r>
    <n v="139"/>
    <x v="78"/>
    <x v="5"/>
    <x v="2"/>
    <n v="2535"/>
    <n v="62"/>
    <n v="193"/>
    <n v="131"/>
    <n v="157170"/>
    <n v="1.3800000000000001"/>
    <n v="3.2300000000000002E-2"/>
    <n v="0.70615000000000006"/>
    <n v="72.786213099305158"/>
  </r>
  <r>
    <n v="140"/>
    <x v="79"/>
    <x v="6"/>
    <x v="0"/>
    <n v="3690"/>
    <n v="56"/>
    <n v="94"/>
    <n v="38"/>
    <n v="206640"/>
    <n v="1.1500000000000001"/>
    <n v="9.6900000000000014E-2"/>
    <n v="0.62345000000000006"/>
    <n v="36.458268833792275"/>
  </r>
  <r>
    <n v="141"/>
    <x v="59"/>
    <x v="7"/>
    <x v="1"/>
    <n v="2385"/>
    <n v="62"/>
    <n v="124"/>
    <n v="62"/>
    <n v="147870"/>
    <n v="1.1500000000000001"/>
    <n v="0.12920000000000001"/>
    <n v="0.63960000000000006"/>
    <n v="33.222208991556208"/>
  </r>
  <r>
    <n v="142"/>
    <x v="37"/>
    <x v="8"/>
    <x v="3"/>
    <n v="2895"/>
    <n v="42"/>
    <n v="178"/>
    <n v="136"/>
    <n v="121590"/>
    <n v="0.92"/>
    <n v="0.12920000000000001"/>
    <n v="0.52460000000000007"/>
    <n v="24.456950236296453"/>
  </r>
  <r>
    <n v="143"/>
    <x v="80"/>
    <x v="9"/>
    <x v="2"/>
    <n v="2640"/>
    <n v="66"/>
    <n v="114"/>
    <n v="48"/>
    <n v="174240"/>
    <n v="1.1500000000000001"/>
    <n v="9.6900000000000014E-2"/>
    <n v="0.62345000000000006"/>
    <n v="39.579836627912698"/>
  </r>
  <r>
    <n v="144"/>
    <x v="75"/>
    <x v="10"/>
    <x v="0"/>
    <n v="2625"/>
    <n v="57"/>
    <n v="159"/>
    <n v="102"/>
    <n v="149625"/>
    <n v="1.61"/>
    <n v="9.6900000000000014E-2"/>
    <n v="0.85345000000000004"/>
    <n v="43.521461913162149"/>
  </r>
  <r>
    <n v="145"/>
    <x v="72"/>
    <x v="11"/>
    <x v="1"/>
    <n v="3525"/>
    <n v="64"/>
    <n v="164"/>
    <n v="100"/>
    <n v="225600"/>
    <n v="0.46"/>
    <n v="0.29070000000000001"/>
    <n v="0.37535000000000002"/>
    <n v="14.231850885790045"/>
  </r>
  <r>
    <n v="146"/>
    <x v="55"/>
    <x v="12"/>
    <x v="3"/>
    <n v="2895"/>
    <n v="36"/>
    <n v="161"/>
    <n v="125"/>
    <n v="104220"/>
    <n v="2.0700000000000003"/>
    <n v="6.4600000000000005E-2"/>
    <n v="1.0673000000000001"/>
    <n v="48.032496739541408"/>
  </r>
  <r>
    <n v="147"/>
    <x v="58"/>
    <x v="13"/>
    <x v="2"/>
    <n v="3435"/>
    <n v="57"/>
    <n v="169"/>
    <n v="112"/>
    <n v="195795"/>
    <n v="1.61"/>
    <n v="9.6900000000000014E-2"/>
    <n v="0.85345000000000004"/>
    <n v="43.521461913162149"/>
  </r>
  <r>
    <n v="148"/>
    <x v="61"/>
    <x v="14"/>
    <x v="0"/>
    <n v="2475"/>
    <n v="24"/>
    <n v="184"/>
    <n v="160"/>
    <n v="59400"/>
    <n v="1.3800000000000001"/>
    <n v="0.19380000000000003"/>
    <n v="0.78690000000000004"/>
    <n v="18.48771661494937"/>
  </r>
  <r>
    <n v="149"/>
    <x v="81"/>
    <x v="15"/>
    <x v="1"/>
    <n v="2490"/>
    <n v="74"/>
    <n v="148"/>
    <n v="74"/>
    <n v="184260"/>
    <n v="1.84"/>
    <n v="0.29070000000000001"/>
    <n v="1.06535"/>
    <n v="30.606752617903673"/>
  </r>
  <r>
    <n v="150"/>
    <x v="54"/>
    <x v="16"/>
    <x v="3"/>
    <n v="2265"/>
    <n v="45"/>
    <n v="177"/>
    <n v="132"/>
    <n v="101925"/>
    <n v="1.84"/>
    <n v="0.1615"/>
    <n v="1.00075"/>
    <n v="32.0216644930276"/>
  </r>
  <r>
    <n v="151"/>
    <x v="34"/>
    <x v="3"/>
    <x v="2"/>
    <n v="2520"/>
    <n v="64"/>
    <n v="125"/>
    <n v="61"/>
    <n v="161280"/>
    <n v="1.84"/>
    <n v="0.25840000000000002"/>
    <n v="1.0492000000000001"/>
    <n v="30.190314810533742"/>
  </r>
  <r>
    <n v="152"/>
    <x v="9"/>
    <x v="17"/>
    <x v="0"/>
    <n v="3630"/>
    <n v="55"/>
    <n v="164"/>
    <n v="109"/>
    <n v="199650"/>
    <n v="1.3800000000000001"/>
    <n v="0.29070000000000001"/>
    <n v="0.83535000000000004"/>
    <n v="22.851429331606809"/>
  </r>
  <r>
    <n v="153"/>
    <x v="82"/>
    <x v="18"/>
    <x v="1"/>
    <n v="2805"/>
    <n v="76"/>
    <n v="150"/>
    <n v="74"/>
    <n v="213180"/>
    <n v="0.69000000000000006"/>
    <n v="6.4600000000000005E-2"/>
    <n v="0.37730000000000002"/>
    <n v="40.293044210691079"/>
  </r>
  <r>
    <n v="154"/>
    <x v="83"/>
    <x v="19"/>
    <x v="3"/>
    <n v="2370"/>
    <n v="62"/>
    <n v="118"/>
    <n v="56"/>
    <n v="146940"/>
    <n v="1.3800000000000001"/>
    <n v="0.25840000000000002"/>
    <n v="0.81920000000000004"/>
    <n v="25.733812429703896"/>
  </r>
  <r>
    <n v="155"/>
    <x v="16"/>
    <x v="0"/>
    <x v="2"/>
    <n v="2985"/>
    <n v="48"/>
    <n v="117"/>
    <n v="69"/>
    <n v="143280"/>
    <n v="1.61"/>
    <n v="9.6900000000000014E-2"/>
    <n v="0.85345000000000004"/>
    <n v="39.938032495711191"/>
  </r>
  <r>
    <n v="156"/>
    <x v="68"/>
    <x v="1"/>
    <x v="0"/>
    <n v="2580"/>
    <n v="20"/>
    <n v="172"/>
    <n v="152"/>
    <n v="51600"/>
    <n v="1.1500000000000001"/>
    <n v="0.1615"/>
    <n v="0.65575000000000006"/>
    <n v="16.876899044618035"/>
  </r>
  <r>
    <n v="157"/>
    <x v="81"/>
    <x v="4"/>
    <x v="1"/>
    <n v="3630"/>
    <n v="24"/>
    <n v="144"/>
    <n v="120"/>
    <n v="87120"/>
    <n v="1.84"/>
    <n v="3.2300000000000002E-2"/>
    <n v="0.93615000000000004"/>
    <n v="52.29115914834361"/>
  </r>
  <r>
    <n v="158"/>
    <x v="79"/>
    <x v="2"/>
    <x v="3"/>
    <n v="2700"/>
    <n v="50"/>
    <n v="196"/>
    <n v="146"/>
    <n v="135000"/>
    <n v="0.92"/>
    <n v="6.4600000000000005E-2"/>
    <n v="0.49230000000000002"/>
    <n v="37.73789351316718"/>
  </r>
  <r>
    <n v="159"/>
    <x v="15"/>
    <x v="5"/>
    <x v="2"/>
    <n v="3405"/>
    <n v="56"/>
    <n v="127"/>
    <n v="71"/>
    <n v="190680"/>
    <n v="1.3800000000000001"/>
    <n v="9.6900000000000014E-2"/>
    <n v="0.73845000000000005"/>
    <n v="39.938032495711191"/>
  </r>
  <r>
    <n v="160"/>
    <x v="84"/>
    <x v="6"/>
    <x v="0"/>
    <n v="3150"/>
    <n v="37"/>
    <n v="186"/>
    <n v="149"/>
    <n v="116550"/>
    <n v="1.61"/>
    <n v="0.19380000000000003"/>
    <n v="0.90190000000000003"/>
    <n v="24.794303417118709"/>
  </r>
  <r>
    <n v="161"/>
    <x v="82"/>
    <x v="7"/>
    <x v="1"/>
    <n v="2460"/>
    <n v="31"/>
    <n v="172"/>
    <n v="141"/>
    <n v="76260"/>
    <n v="1.1500000000000001"/>
    <n v="0.25840000000000002"/>
    <n v="0.70420000000000005"/>
    <n v="16.611104495778104"/>
  </r>
  <r>
    <n v="162"/>
    <x v="67"/>
    <x v="8"/>
    <x v="3"/>
    <n v="2625"/>
    <n v="55"/>
    <n v="182"/>
    <n v="127"/>
    <n v="144375"/>
    <n v="0.23"/>
    <n v="0.29070000000000001"/>
    <n v="0.26035000000000003"/>
    <n v="9.3290569592842552"/>
  </r>
  <r>
    <n v="163"/>
    <x v="20"/>
    <x v="9"/>
    <x v="2"/>
    <n v="2865"/>
    <n v="71"/>
    <n v="141"/>
    <n v="70"/>
    <n v="203415"/>
    <n v="0.46"/>
    <n v="0.19380000000000003"/>
    <n v="0.32690000000000002"/>
    <n v="18.358880783206015"/>
  </r>
  <r>
    <n v="164"/>
    <x v="79"/>
    <x v="10"/>
    <x v="0"/>
    <n v="3030"/>
    <n v="36"/>
    <n v="145"/>
    <n v="109"/>
    <n v="109080"/>
    <n v="1.84"/>
    <n v="0.12920000000000001"/>
    <n v="0.98460000000000003"/>
    <n v="32.0216644930276"/>
  </r>
  <r>
    <n v="165"/>
    <x v="20"/>
    <x v="11"/>
    <x v="1"/>
    <n v="3390"/>
    <n v="40"/>
    <n v="160"/>
    <n v="120"/>
    <n v="135600"/>
    <n v="1.84"/>
    <n v="0.22610000000000002"/>
    <n v="1.03305"/>
    <n v="25.515473013715944"/>
  </r>
  <r>
    <n v="166"/>
    <x v="43"/>
    <x v="12"/>
    <x v="3"/>
    <n v="2655"/>
    <n v="54"/>
    <n v="184"/>
    <n v="130"/>
    <n v="143370"/>
    <n v="1.61"/>
    <n v="0.1615"/>
    <n v="0.88575000000000004"/>
    <n v="32.812441950413046"/>
  </r>
  <r>
    <n v="167"/>
    <x v="0"/>
    <x v="13"/>
    <x v="2"/>
    <n v="2790"/>
    <n v="40"/>
    <n v="192"/>
    <n v="152"/>
    <n v="111600"/>
    <n v="0.23"/>
    <n v="0.1615"/>
    <n v="0.19575000000000001"/>
    <n v="10.673888164342534"/>
  </r>
  <r>
    <n v="168"/>
    <x v="51"/>
    <x v="14"/>
    <x v="0"/>
    <n v="3150"/>
    <n v="73"/>
    <n v="122"/>
    <n v="49"/>
    <n v="229950"/>
    <n v="0.92"/>
    <n v="0.22610000000000002"/>
    <n v="0.57305000000000006"/>
    <n v="24.37362137314069"/>
  </r>
  <r>
    <n v="169"/>
    <x v="22"/>
    <x v="15"/>
    <x v="1"/>
    <n v="2640"/>
    <n v="47"/>
    <n v="93"/>
    <n v="46"/>
    <n v="124080"/>
    <n v="2.0700000000000003"/>
    <n v="0.29070000000000001"/>
    <n v="1.1803500000000002"/>
    <n v="25.871796327298931"/>
  </r>
  <r>
    <n v="170"/>
    <x v="10"/>
    <x v="16"/>
    <x v="3"/>
    <n v="3510"/>
    <n v="41"/>
    <n v="92"/>
    <n v="51"/>
    <n v="143910"/>
    <n v="0.23"/>
    <n v="6.4600000000000005E-2"/>
    <n v="0.14730000000000001"/>
    <n v="17.086558003187324"/>
  </r>
  <r>
    <n v="171"/>
    <x v="85"/>
    <x v="3"/>
    <x v="2"/>
    <n v="3420"/>
    <n v="27"/>
    <n v="171"/>
    <n v="144"/>
    <n v="92340"/>
    <n v="0.46"/>
    <n v="3.2300000000000002E-2"/>
    <n v="0.24615000000000001"/>
    <n v="27.731574922424052"/>
  </r>
  <r>
    <n v="172"/>
    <x v="68"/>
    <x v="17"/>
    <x v="0"/>
    <n v="3135"/>
    <n v="16"/>
    <n v="178"/>
    <n v="162"/>
    <n v="50160"/>
    <n v="1.3800000000000001"/>
    <n v="6.4600000000000005E-2"/>
    <n v="0.72230000000000005"/>
    <n v="26.145579574171805"/>
  </r>
  <r>
    <n v="173"/>
    <x v="86"/>
    <x v="0"/>
    <x v="1"/>
    <n v="2430"/>
    <n v="42"/>
    <n v="120"/>
    <n v="78"/>
    <n v="102060"/>
    <n v="0.46"/>
    <n v="0.1615"/>
    <n v="0.31075000000000003"/>
    <n v="15.467933473618007"/>
  </r>
  <r>
    <n v="174"/>
    <x v="70"/>
    <x v="1"/>
    <x v="3"/>
    <n v="2910"/>
    <n v="76"/>
    <n v="121"/>
    <n v="45"/>
    <n v="221160"/>
    <n v="0.23"/>
    <n v="9.6900000000000014E-2"/>
    <n v="0.16345000000000001"/>
    <n v="18.994323197352681"/>
  </r>
  <r>
    <n v="175"/>
    <x v="8"/>
    <x v="4"/>
    <x v="2"/>
    <n v="2385"/>
    <n v="74"/>
    <n v="188"/>
    <n v="114"/>
    <n v="176490"/>
    <n v="2.0700000000000003"/>
    <n v="0.1615"/>
    <n v="1.1157500000000002"/>
    <n v="43.55417252425358"/>
  </r>
  <r>
    <n v="176"/>
    <x v="87"/>
    <x v="2"/>
    <x v="0"/>
    <n v="2760"/>
    <n v="63"/>
    <n v="135"/>
    <n v="72"/>
    <n v="173880"/>
    <n v="0.23"/>
    <n v="9.6900000000000014E-2"/>
    <n v="0.16345000000000001"/>
    <n v="17.293675359227155"/>
  </r>
  <r>
    <n v="177"/>
    <x v="88"/>
    <x v="5"/>
    <x v="1"/>
    <n v="3330"/>
    <n v="62"/>
    <n v="101"/>
    <n v="39"/>
    <n v="206460"/>
    <n v="1.84"/>
    <n v="0.29070000000000001"/>
    <n v="1.06535"/>
    <n v="28.015426484118194"/>
  </r>
  <r>
    <n v="178"/>
    <x v="89"/>
    <x v="6"/>
    <x v="3"/>
    <n v="3285"/>
    <n v="58"/>
    <n v="181"/>
    <n v="123"/>
    <n v="190530"/>
    <n v="1.84"/>
    <n v="3.2300000000000002E-2"/>
    <n v="0.93615000000000004"/>
    <n v="81.28991041699895"/>
  </r>
  <r>
    <n v="179"/>
    <x v="28"/>
    <x v="7"/>
    <x v="2"/>
    <n v="2295"/>
    <n v="48"/>
    <n v="152"/>
    <n v="104"/>
    <n v="110160"/>
    <n v="1.3800000000000001"/>
    <n v="9.6900000000000014E-2"/>
    <n v="0.73845000000000005"/>
    <n v="36.975433229898741"/>
  </r>
  <r>
    <n v="180"/>
    <x v="90"/>
    <x v="8"/>
    <x v="0"/>
    <n v="3360"/>
    <n v="30"/>
    <n v="194"/>
    <n v="164"/>
    <n v="100800"/>
    <n v="0.69000000000000006"/>
    <n v="0.22610000000000002"/>
    <n v="0.45805000000000007"/>
    <n v="13.531622994885673"/>
  </r>
  <r>
    <n v="181"/>
    <x v="7"/>
    <x v="9"/>
    <x v="1"/>
    <n v="2430"/>
    <n v="22"/>
    <n v="110"/>
    <n v="88"/>
    <n v="53460"/>
    <n v="1.3800000000000001"/>
    <n v="9.6900000000000014E-2"/>
    <n v="0.73845000000000005"/>
    <n v="25.032486632312501"/>
  </r>
  <r>
    <n v="182"/>
    <x v="28"/>
    <x v="10"/>
    <x v="3"/>
    <n v="3555"/>
    <n v="60"/>
    <n v="110"/>
    <n v="50"/>
    <n v="213300"/>
    <n v="1.61"/>
    <n v="0.25840000000000002"/>
    <n v="0.93420000000000003"/>
    <n v="27.343701625344206"/>
  </r>
  <r>
    <n v="183"/>
    <x v="16"/>
    <x v="11"/>
    <x v="2"/>
    <n v="2325"/>
    <n v="63"/>
    <n v="92"/>
    <n v="29"/>
    <n v="146475"/>
    <n v="1.84"/>
    <n v="0.1615"/>
    <n v="1.00075"/>
    <n v="37.888544385679886"/>
  </r>
  <r>
    <n v="184"/>
    <x v="76"/>
    <x v="12"/>
    <x v="0"/>
    <n v="3060"/>
    <n v="15"/>
    <n v="95"/>
    <n v="80"/>
    <n v="45900"/>
    <n v="2.0700000000000003"/>
    <n v="0.1615"/>
    <n v="1.1157500000000002"/>
    <n v="19.609184680628854"/>
  </r>
  <r>
    <n v="185"/>
    <x v="5"/>
    <x v="13"/>
    <x v="1"/>
    <n v="2535"/>
    <n v="70"/>
    <n v="100"/>
    <n v="30"/>
    <n v="177450"/>
    <n v="0.46"/>
    <n v="0.12920000000000001"/>
    <n v="0.29460000000000003"/>
    <n v="22.326038887001449"/>
  </r>
  <r>
    <n v="186"/>
    <x v="91"/>
    <x v="14"/>
    <x v="3"/>
    <n v="2475"/>
    <n v="53"/>
    <n v="99"/>
    <n v="46"/>
    <n v="131175"/>
    <n v="1.84"/>
    <n v="6.4600000000000005E-2"/>
    <n v="0.95230000000000004"/>
    <n v="54.947202353164705"/>
  </r>
  <r>
    <n v="187"/>
    <x v="92"/>
    <x v="15"/>
    <x v="2"/>
    <n v="3165"/>
    <n v="36"/>
    <n v="186"/>
    <n v="150"/>
    <n v="113940"/>
    <n v="1.84"/>
    <n v="0.12920000000000001"/>
    <n v="0.98460000000000003"/>
    <n v="32.0216644930276"/>
  </r>
  <r>
    <n v="188"/>
    <x v="27"/>
    <x v="16"/>
    <x v="0"/>
    <n v="3315"/>
    <n v="52"/>
    <n v="127"/>
    <n v="75"/>
    <n v="172380"/>
    <n v="0.23"/>
    <n v="9.6900000000000014E-2"/>
    <n v="0.16345000000000001"/>
    <n v="15.711537963566728"/>
  </r>
  <r>
    <n v="189"/>
    <x v="68"/>
    <x v="3"/>
    <x v="1"/>
    <n v="3465"/>
    <n v="71"/>
    <n v="180"/>
    <n v="109"/>
    <n v="246015"/>
    <n v="1.61"/>
    <n v="0.19380000000000003"/>
    <n v="0.90190000000000003"/>
    <n v="34.346320947692469"/>
  </r>
  <r>
    <n v="190"/>
    <x v="27"/>
    <x v="17"/>
    <x v="3"/>
    <n v="3480"/>
    <n v="43"/>
    <n v="176"/>
    <n v="133"/>
    <n v="149640"/>
    <n v="1.1500000000000001"/>
    <n v="9.6900000000000014E-2"/>
    <n v="0.62345000000000006"/>
    <n v="31.947454278570003"/>
  </r>
  <r>
    <n v="191"/>
    <x v="59"/>
    <x v="0"/>
    <x v="2"/>
    <n v="3030"/>
    <n v="27"/>
    <n v="191"/>
    <n v="164"/>
    <n v="81810"/>
    <n v="0.46"/>
    <n v="9.6900000000000014E-2"/>
    <n v="0.27845000000000003"/>
    <n v="16.0108322465138"/>
  </r>
  <r>
    <n v="192"/>
    <x v="74"/>
    <x v="1"/>
    <x v="0"/>
    <n v="2460"/>
    <n v="46"/>
    <n v="121"/>
    <n v="75"/>
    <n v="113160"/>
    <n v="0.46"/>
    <n v="0.12920000000000001"/>
    <n v="0.29460000000000003"/>
    <n v="18.098457933386573"/>
  </r>
  <r>
    <n v="193"/>
    <x v="6"/>
    <x v="4"/>
    <x v="1"/>
    <n v="2340"/>
    <n v="76"/>
    <n v="179"/>
    <n v="103"/>
    <n v="177840"/>
    <n v="1.61"/>
    <n v="9.6900000000000014E-2"/>
    <n v="0.85345000000000004"/>
    <n v="50.25425550218042"/>
  </r>
  <r>
    <n v="194"/>
    <x v="93"/>
    <x v="2"/>
    <x v="3"/>
    <n v="3150"/>
    <n v="59"/>
    <n v="119"/>
    <n v="60"/>
    <n v="185850"/>
    <n v="1.3800000000000001"/>
    <n v="0.29070000000000001"/>
    <n v="0.83535000000000004"/>
    <n v="23.667807644119694"/>
  </r>
  <r>
    <n v="195"/>
    <x v="64"/>
    <x v="5"/>
    <x v="2"/>
    <n v="2490"/>
    <n v="32"/>
    <n v="109"/>
    <n v="77"/>
    <n v="79680"/>
    <n v="0.69000000000000006"/>
    <n v="3.2300000000000002E-2"/>
    <n v="0.36115000000000003"/>
    <n v="36.975433229898741"/>
  </r>
  <r>
    <n v="196"/>
    <x v="34"/>
    <x v="6"/>
    <x v="0"/>
    <n v="3675"/>
    <n v="23"/>
    <n v="182"/>
    <n v="159"/>
    <n v="84525"/>
    <n v="1.3800000000000001"/>
    <n v="3.2300000000000002E-2"/>
    <n v="0.70615000000000006"/>
    <n v="44.331987068023253"/>
  </r>
  <r>
    <n v="197"/>
    <x v="91"/>
    <x v="7"/>
    <x v="1"/>
    <n v="3210"/>
    <n v="70"/>
    <n v="197"/>
    <n v="127"/>
    <n v="224700"/>
    <n v="1.84"/>
    <n v="6.4600000000000005E-2"/>
    <n v="0.95230000000000004"/>
    <n v="63.147573976133138"/>
  </r>
  <r>
    <n v="198"/>
    <x v="94"/>
    <x v="8"/>
    <x v="3"/>
    <n v="3345"/>
    <n v="76"/>
    <n v="103"/>
    <n v="27"/>
    <n v="254220"/>
    <n v="1.1500000000000001"/>
    <n v="0.22610000000000002"/>
    <n v="0.68805000000000005"/>
    <n v="27.804842090856745"/>
  </r>
  <r>
    <n v="199"/>
    <x v="72"/>
    <x v="9"/>
    <x v="2"/>
    <n v="2475"/>
    <n v="51"/>
    <n v="160"/>
    <n v="109"/>
    <n v="126225"/>
    <n v="1.84"/>
    <n v="0.29070000000000001"/>
    <n v="1.06535"/>
    <n v="25.408936126640945"/>
  </r>
  <r>
    <n v="200"/>
    <x v="95"/>
    <x v="10"/>
    <x v="0"/>
    <n v="3345"/>
    <n v="26"/>
    <n v="116"/>
    <n v="90"/>
    <n v="86970"/>
    <n v="1.1500000000000001"/>
    <n v="6.4600000000000005E-2"/>
    <n v="0.60730000000000006"/>
    <n v="30.425262438099768"/>
  </r>
  <r>
    <n v="201"/>
    <x v="84"/>
    <x v="11"/>
    <x v="1"/>
    <n v="2865"/>
    <n v="34"/>
    <n v="150"/>
    <n v="116"/>
    <n v="97410"/>
    <n v="1.84"/>
    <n v="0.22610000000000002"/>
    <n v="1.03305"/>
    <n v="23.524103779881106"/>
  </r>
  <r>
    <n v="202"/>
    <x v="88"/>
    <x v="12"/>
    <x v="3"/>
    <n v="2850"/>
    <n v="56"/>
    <n v="159"/>
    <n v="103"/>
    <n v="159600"/>
    <n v="1.1500000000000001"/>
    <n v="3.2300000000000002E-2"/>
    <n v="0.59115000000000006"/>
    <n v="63.147573976133138"/>
  </r>
  <r>
    <n v="203"/>
    <x v="31"/>
    <x v="13"/>
    <x v="2"/>
    <n v="2640"/>
    <n v="73"/>
    <n v="162"/>
    <n v="89"/>
    <n v="192720"/>
    <n v="0.46"/>
    <n v="0.12920000000000001"/>
    <n v="0.29460000000000003"/>
    <n v="22.799435113310768"/>
  </r>
  <r>
    <n v="204"/>
    <x v="60"/>
    <x v="0"/>
    <x v="0"/>
    <n v="3600"/>
    <n v="15"/>
    <n v="193"/>
    <n v="178"/>
    <n v="54000"/>
    <n v="0.69000000000000006"/>
    <n v="0.12920000000000001"/>
    <n v="0.40960000000000002"/>
    <n v="12.657674283463527"/>
  </r>
  <r>
    <n v="205"/>
    <x v="19"/>
    <x v="1"/>
    <x v="1"/>
    <n v="2340"/>
    <n v="27"/>
    <n v="133"/>
    <n v="106"/>
    <n v="63180"/>
    <n v="1.3800000000000001"/>
    <n v="0.19380000000000003"/>
    <n v="0.78690000000000004"/>
    <n v="19.609184680628854"/>
  </r>
  <r>
    <n v="206"/>
    <x v="96"/>
    <x v="4"/>
    <x v="3"/>
    <n v="3210"/>
    <n v="50"/>
    <n v="163"/>
    <n v="113"/>
    <n v="160500"/>
    <n v="0.46"/>
    <n v="9.6900000000000014E-2"/>
    <n v="0.27845000000000003"/>
    <n v="21.787982978476503"/>
  </r>
  <r>
    <n v="207"/>
    <x v="62"/>
    <x v="2"/>
    <x v="2"/>
    <n v="2955"/>
    <n v="64"/>
    <n v="93"/>
    <n v="29"/>
    <n v="189120"/>
    <n v="0.23"/>
    <n v="0.19380000000000003"/>
    <n v="0.21190000000000003"/>
    <n v="12.325144409966244"/>
  </r>
  <r>
    <n v="208"/>
    <x v="54"/>
    <x v="5"/>
    <x v="0"/>
    <n v="2325"/>
    <n v="54"/>
    <n v="174"/>
    <n v="120"/>
    <n v="125550"/>
    <n v="0.23"/>
    <n v="0.22610000000000002"/>
    <n v="0.22805000000000003"/>
    <n v="10.481550101269907"/>
  </r>
  <r>
    <n v="209"/>
    <x v="97"/>
    <x v="6"/>
    <x v="1"/>
    <n v="3150"/>
    <n v="67"/>
    <n v="112"/>
    <n v="45"/>
    <n v="211050"/>
    <n v="2.0700000000000003"/>
    <n v="0.1615"/>
    <n v="1.1157500000000002"/>
    <n v="41.443011712642722"/>
  </r>
  <r>
    <n v="210"/>
    <x v="89"/>
    <x v="7"/>
    <x v="3"/>
    <n v="2430"/>
    <n v="44"/>
    <n v="103"/>
    <n v="59"/>
    <n v="106920"/>
    <n v="0.46"/>
    <n v="0.19380000000000003"/>
    <n v="0.32690000000000002"/>
    <n v="14.45251289565133"/>
  </r>
  <r>
    <n v="211"/>
    <x v="4"/>
    <x v="8"/>
    <x v="2"/>
    <n v="2445"/>
    <n v="18"/>
    <n v="173"/>
    <n v="155"/>
    <n v="44010"/>
    <n v="0.23"/>
    <n v="9.6900000000000014E-2"/>
    <n v="0.16345000000000001"/>
    <n v="9.2438583074746852"/>
  </r>
  <r>
    <n v="212"/>
    <x v="48"/>
    <x v="9"/>
    <x v="0"/>
    <n v="3465"/>
    <n v="55"/>
    <n v="144"/>
    <n v="89"/>
    <n v="190575"/>
    <n v="1.84"/>
    <n v="9.6900000000000014E-2"/>
    <n v="0.96845000000000003"/>
    <n v="45.702858663213611"/>
  </r>
  <r>
    <n v="213"/>
    <x v="97"/>
    <x v="10"/>
    <x v="1"/>
    <n v="3735"/>
    <n v="57"/>
    <n v="125"/>
    <n v="68"/>
    <n v="212895"/>
    <n v="1.61"/>
    <n v="0.22610000000000002"/>
    <n v="0.91805000000000003"/>
    <n v="28.491484796029024"/>
  </r>
  <r>
    <n v="214"/>
    <x v="40"/>
    <x v="11"/>
    <x v="3"/>
    <n v="3045"/>
    <n v="33"/>
    <n v="114"/>
    <n v="81"/>
    <n v="100485"/>
    <n v="2.0700000000000003"/>
    <n v="0.19380000000000003"/>
    <n v="1.1319000000000001"/>
    <n v="26.550961571504654"/>
  </r>
  <r>
    <n v="215"/>
    <x v="43"/>
    <x v="12"/>
    <x v="2"/>
    <n v="2850"/>
    <n v="55"/>
    <n v="152"/>
    <n v="97"/>
    <n v="156750"/>
    <n v="0.92"/>
    <n v="0.1615"/>
    <n v="0.54075000000000006"/>
    <n v="25.032486632312501"/>
  </r>
  <r>
    <n v="216"/>
    <x v="22"/>
    <x v="13"/>
    <x v="0"/>
    <n v="2550"/>
    <n v="58"/>
    <n v="162"/>
    <n v="104"/>
    <n v="147900"/>
    <n v="2.0700000000000003"/>
    <n v="0.29070000000000001"/>
    <n v="1.1803500000000002"/>
    <n v="28.740323448953465"/>
  </r>
  <r>
    <n v="217"/>
    <x v="48"/>
    <x v="14"/>
    <x v="1"/>
    <n v="2550"/>
    <n v="41"/>
    <n v="153"/>
    <n v="112"/>
    <n v="104550"/>
    <n v="0.92"/>
    <n v="0.29070000000000001"/>
    <n v="0.60535000000000005"/>
    <n v="16.109361374921377"/>
  </r>
  <r>
    <n v="218"/>
    <x v="98"/>
    <x v="15"/>
    <x v="3"/>
    <n v="3255"/>
    <n v="61"/>
    <n v="93"/>
    <n v="32"/>
    <n v="198555"/>
    <n v="1.61"/>
    <n v="0.29070000000000001"/>
    <n v="0.95035000000000003"/>
    <n v="25.993833779664815"/>
  </r>
  <r>
    <n v="219"/>
    <x v="99"/>
    <x v="16"/>
    <x v="2"/>
    <n v="3720"/>
    <n v="76"/>
    <n v="132"/>
    <n v="56"/>
    <n v="282720"/>
    <n v="0.69000000000000006"/>
    <n v="0.1615"/>
    <n v="0.42575000000000002"/>
    <n v="25.48355871352905"/>
  </r>
  <r>
    <n v="220"/>
    <x v="43"/>
    <x v="3"/>
    <x v="0"/>
    <n v="2895"/>
    <n v="43"/>
    <n v="162"/>
    <n v="119"/>
    <n v="124485"/>
    <n v="0.69000000000000006"/>
    <n v="0.25840000000000002"/>
    <n v="0.47420000000000007"/>
    <n v="15.154008144655895"/>
  </r>
  <r>
    <n v="221"/>
    <x v="30"/>
    <x v="17"/>
    <x v="1"/>
    <n v="3465"/>
    <n v="63"/>
    <n v="118"/>
    <n v="55"/>
    <n v="218295"/>
    <n v="2.0700000000000003"/>
    <n v="9.6900000000000014E-2"/>
    <n v="1.0834500000000002"/>
    <n v="51.881026077681476"/>
  </r>
  <r>
    <n v="222"/>
    <x v="33"/>
    <x v="18"/>
    <x v="3"/>
    <n v="3675"/>
    <n v="65"/>
    <n v="131"/>
    <n v="66"/>
    <n v="238875"/>
    <n v="0.23"/>
    <n v="3.2300000000000002E-2"/>
    <n v="0.13115000000000002"/>
    <n v="30.425262438099768"/>
  </r>
  <r>
    <n v="223"/>
    <x v="99"/>
    <x v="0"/>
    <x v="2"/>
    <n v="3135"/>
    <n v="33"/>
    <n v="184"/>
    <n v="151"/>
    <n v="103455"/>
    <n v="0.46"/>
    <n v="0.12920000000000001"/>
    <n v="0.29460000000000003"/>
    <n v="15.329204810551623"/>
  </r>
  <r>
    <n v="224"/>
    <x v="43"/>
    <x v="1"/>
    <x v="0"/>
    <n v="3690"/>
    <n v="52"/>
    <n v="102"/>
    <n v="50"/>
    <n v="191880"/>
    <n v="0.46"/>
    <n v="0.12920000000000001"/>
    <n v="0.29460000000000003"/>
    <n v="19.242625542552602"/>
  </r>
  <r>
    <n v="225"/>
    <x v="43"/>
    <x v="4"/>
    <x v="1"/>
    <n v="2775"/>
    <n v="69"/>
    <n v="163"/>
    <n v="94"/>
    <n v="191475"/>
    <n v="0.69000000000000006"/>
    <n v="9.6900000000000014E-2"/>
    <n v="0.39345000000000002"/>
    <n v="31.347448679273572"/>
  </r>
  <r>
    <n v="226"/>
    <x v="49"/>
    <x v="2"/>
    <x v="3"/>
    <n v="3720"/>
    <n v="23"/>
    <n v="121"/>
    <n v="98"/>
    <n v="85560"/>
    <n v="1.3800000000000001"/>
    <n v="0.12920000000000001"/>
    <n v="0.75460000000000005"/>
    <n v="22.165993534011626"/>
  </r>
  <r>
    <n v="227"/>
    <x v="38"/>
    <x v="5"/>
    <x v="2"/>
    <n v="3585"/>
    <n v="16"/>
    <n v="155"/>
    <n v="139"/>
    <n v="57360"/>
    <n v="0.46"/>
    <n v="0.22610000000000002"/>
    <n v="0.34305000000000002"/>
    <n v="8.0687010299903079"/>
  </r>
  <r>
    <n v="228"/>
    <x v="75"/>
    <x v="6"/>
    <x v="0"/>
    <n v="3705"/>
    <n v="20"/>
    <n v="127"/>
    <n v="107"/>
    <n v="74100"/>
    <n v="1.1500000000000001"/>
    <n v="6.4600000000000005E-2"/>
    <n v="0.60730000000000006"/>
    <n v="26.684720410856336"/>
  </r>
  <r>
    <n v="229"/>
    <x v="43"/>
    <x v="7"/>
    <x v="1"/>
    <n v="2565"/>
    <n v="41"/>
    <n v="197"/>
    <n v="156"/>
    <n v="105165"/>
    <n v="0.92"/>
    <n v="0.1615"/>
    <n v="0.54075000000000006"/>
    <n v="21.612976265060205"/>
  </r>
  <r>
    <n v="230"/>
    <x v="56"/>
    <x v="8"/>
    <x v="3"/>
    <n v="2790"/>
    <n v="54"/>
    <n v="114"/>
    <n v="60"/>
    <n v="150660"/>
    <n v="0.69000000000000006"/>
    <n v="0.25840000000000002"/>
    <n v="0.47420000000000007"/>
    <n v="16.982052080925232"/>
  </r>
  <r>
    <n v="231"/>
    <x v="97"/>
    <x v="9"/>
    <x v="2"/>
    <n v="2505"/>
    <n v="44"/>
    <n v="99"/>
    <n v="55"/>
    <n v="110220"/>
    <n v="0.23"/>
    <n v="9.6900000000000014E-2"/>
    <n v="0.16345000000000001"/>
    <n v="14.45251289565133"/>
  </r>
  <r>
    <n v="232"/>
    <x v="75"/>
    <x v="10"/>
    <x v="0"/>
    <n v="2850"/>
    <n v="25"/>
    <n v="185"/>
    <n v="160"/>
    <n v="71250"/>
    <n v="0.92"/>
    <n v="0.1615"/>
    <n v="0.54075000000000006"/>
    <n v="16.876899044618032"/>
  </r>
  <r>
    <n v="233"/>
    <x v="35"/>
    <x v="11"/>
    <x v="1"/>
    <n v="2700"/>
    <n v="24"/>
    <n v="98"/>
    <n v="74"/>
    <n v="64800"/>
    <n v="0.92"/>
    <n v="0.29070000000000001"/>
    <n v="0.60535000000000005"/>
    <n v="12.325144409966246"/>
  </r>
  <r>
    <n v="234"/>
    <x v="100"/>
    <x v="12"/>
    <x v="3"/>
    <n v="3390"/>
    <n v="47"/>
    <n v="196"/>
    <n v="149"/>
    <n v="159330"/>
    <n v="1.3800000000000001"/>
    <n v="0.22610000000000002"/>
    <n v="0.80305000000000004"/>
    <n v="23.952629057035026"/>
  </r>
  <r>
    <n v="235"/>
    <x v="91"/>
    <x v="13"/>
    <x v="2"/>
    <n v="3360"/>
    <n v="50"/>
    <n v="124"/>
    <n v="74"/>
    <n v="168000"/>
    <n v="2.0700000000000003"/>
    <n v="9.6900000000000014E-2"/>
    <n v="1.0834500000000002"/>
    <n v="46.219291537373422"/>
  </r>
  <r>
    <n v="236"/>
    <x v="15"/>
    <x v="0"/>
    <x v="0"/>
    <n v="3255"/>
    <n v="39"/>
    <n v="161"/>
    <n v="122"/>
    <n v="126945"/>
    <n v="1.61"/>
    <n v="0.1615"/>
    <n v="0.88575000000000004"/>
    <n v="27.88521363229777"/>
  </r>
  <r>
    <n v="237"/>
    <x v="96"/>
    <x v="1"/>
    <x v="1"/>
    <n v="3600"/>
    <n v="27"/>
    <n v="134"/>
    <n v="107"/>
    <n v="97200"/>
    <n v="0.69000000000000006"/>
    <n v="0.1615"/>
    <n v="0.42575000000000002"/>
    <n v="15.189209140156231"/>
  </r>
  <r>
    <n v="238"/>
    <x v="101"/>
    <x v="4"/>
    <x v="3"/>
    <n v="3060"/>
    <n v="48"/>
    <n v="117"/>
    <n v="69"/>
    <n v="146880"/>
    <n v="1.3800000000000001"/>
    <n v="0.19380000000000003"/>
    <n v="0.78690000000000004"/>
    <n v="26.145579574171805"/>
  </r>
  <r>
    <n v="239"/>
    <x v="60"/>
    <x v="2"/>
    <x v="2"/>
    <n v="3420"/>
    <n v="24"/>
    <n v="151"/>
    <n v="127"/>
    <n v="82080"/>
    <n v="1.1500000000000001"/>
    <n v="0.22610000000000002"/>
    <n v="0.68805000000000005"/>
    <n v="15.624972357339546"/>
  </r>
  <r>
    <n v="240"/>
    <x v="80"/>
    <x v="5"/>
    <x v="0"/>
    <n v="2745"/>
    <n v="50"/>
    <n v="116"/>
    <n v="66"/>
    <n v="137250"/>
    <n v="0.69000000000000006"/>
    <n v="0.29070000000000001"/>
    <n v="0.49035000000000006"/>
    <n v="15.406430512457806"/>
  </r>
  <r>
    <n v="241"/>
    <x v="12"/>
    <x v="6"/>
    <x v="1"/>
    <n v="2595"/>
    <n v="67"/>
    <n v="178"/>
    <n v="111"/>
    <n v="173865"/>
    <n v="1.61"/>
    <n v="0.29070000000000001"/>
    <n v="0.95035000000000003"/>
    <n v="27.242240415991798"/>
  </r>
  <r>
    <n v="242"/>
    <x v="26"/>
    <x v="7"/>
    <x v="3"/>
    <n v="2355"/>
    <n v="32"/>
    <n v="181"/>
    <n v="149"/>
    <n v="75360"/>
    <n v="1.3800000000000001"/>
    <n v="0.29070000000000001"/>
    <n v="0.83535000000000004"/>
    <n v="17.430386382781204"/>
  </r>
  <r>
    <n v="243"/>
    <x v="71"/>
    <x v="8"/>
    <x v="2"/>
    <n v="3360"/>
    <n v="73"/>
    <n v="125"/>
    <n v="52"/>
    <n v="245280"/>
    <n v="0.46"/>
    <n v="0.12920000000000001"/>
    <n v="0.29460000000000003"/>
    <n v="22.799435113310768"/>
  </r>
  <r>
    <n v="244"/>
    <x v="77"/>
    <x v="9"/>
    <x v="0"/>
    <n v="2340"/>
    <n v="17"/>
    <n v="104"/>
    <n v="87"/>
    <n v="39780"/>
    <n v="1.61"/>
    <n v="0.25840000000000002"/>
    <n v="0.93420000000000003"/>
    <n v="14.554796641078772"/>
  </r>
  <r>
    <n v="245"/>
    <x v="13"/>
    <x v="10"/>
    <x v="1"/>
    <n v="2385"/>
    <n v="53"/>
    <n v="198"/>
    <n v="145"/>
    <n v="126405"/>
    <n v="0.46"/>
    <n v="0.1615"/>
    <n v="0.31075000000000003"/>
    <n v="17.375831049016416"/>
  </r>
  <r>
    <n v="246"/>
    <x v="55"/>
    <x v="11"/>
    <x v="3"/>
    <n v="2625"/>
    <n v="33"/>
    <n v="124"/>
    <n v="91"/>
    <n v="86625"/>
    <n v="1.3800000000000001"/>
    <n v="0.25840000000000002"/>
    <n v="0.81920000000000004"/>
    <n v="18.774364974234377"/>
  </r>
  <r>
    <n v="247"/>
    <x v="98"/>
    <x v="12"/>
    <x v="2"/>
    <n v="2250"/>
    <n v="63"/>
    <n v="124"/>
    <n v="61"/>
    <n v="141750"/>
    <n v="0.92"/>
    <n v="0.29070000000000001"/>
    <n v="0.60535000000000005"/>
    <n v="19.969016247855595"/>
  </r>
  <r>
    <n v="248"/>
    <x v="72"/>
    <x v="13"/>
    <x v="0"/>
    <n v="2310"/>
    <n v="22"/>
    <n v="196"/>
    <n v="174"/>
    <n v="50820"/>
    <n v="0.46"/>
    <n v="0.12920000000000001"/>
    <n v="0.29460000000000003"/>
    <n v="12.516243316156251"/>
  </r>
  <r>
    <n v="249"/>
    <x v="86"/>
    <x v="14"/>
    <x v="1"/>
    <n v="2505"/>
    <n v="55"/>
    <n v="173"/>
    <n v="118"/>
    <n v="137775"/>
    <n v="0.23"/>
    <n v="3.2300000000000002E-2"/>
    <n v="0.13115000000000002"/>
    <n v="27.987170877852769"/>
  </r>
  <r>
    <n v="250"/>
    <x v="21"/>
    <x v="15"/>
    <x v="3"/>
    <n v="2610"/>
    <n v="56"/>
    <n v="110"/>
    <n v="54"/>
    <n v="146160"/>
    <n v="1.3800000000000001"/>
    <n v="0.29070000000000001"/>
    <n v="0.83535000000000004"/>
    <n v="23.058233812302877"/>
  </r>
  <r>
    <n v="251"/>
    <x v="57"/>
    <x v="16"/>
    <x v="2"/>
    <n v="2670"/>
    <n v="28"/>
    <n v="152"/>
    <n v="124"/>
    <n v="74760"/>
    <n v="0.23"/>
    <n v="0.1615"/>
    <n v="0.19575000000000001"/>
    <n v="8.9304155548005806"/>
  </r>
  <r>
    <n v="252"/>
    <x v="70"/>
    <x v="3"/>
    <x v="0"/>
    <n v="3570"/>
    <n v="21"/>
    <n v="154"/>
    <n v="133"/>
    <n v="74970"/>
    <n v="0.69000000000000006"/>
    <n v="0.12920000000000001"/>
    <n v="0.40960000000000002"/>
    <n v="14.976762185891696"/>
  </r>
  <r>
    <n v="253"/>
    <x v="55"/>
    <x v="0"/>
    <x v="1"/>
    <n v="2520"/>
    <n v="22"/>
    <n v="127"/>
    <n v="105"/>
    <n v="55440"/>
    <n v="0.46"/>
    <n v="0.12920000000000001"/>
    <n v="0.29460000000000003"/>
    <n v="12.516243316156251"/>
  </r>
  <r>
    <n v="254"/>
    <x v="78"/>
    <x v="1"/>
    <x v="3"/>
    <n v="3705"/>
    <n v="66"/>
    <n v="166"/>
    <n v="100"/>
    <n v="244530"/>
    <n v="0.46"/>
    <n v="3.2300000000000002E-2"/>
    <n v="0.24615000000000001"/>
    <n v="43.357538686953994"/>
  </r>
  <r>
    <n v="255"/>
    <x v="99"/>
    <x v="4"/>
    <x v="2"/>
    <n v="2880"/>
    <n v="44"/>
    <n v="188"/>
    <n v="144"/>
    <n v="126720"/>
    <n v="1.1500000000000001"/>
    <n v="0.22610000000000002"/>
    <n v="0.68805000000000005"/>
    <n v="21.156312583733627"/>
  </r>
  <r>
    <n v="256"/>
    <x v="9"/>
    <x v="2"/>
    <x v="0"/>
    <n v="3075"/>
    <n v="29"/>
    <n v="121"/>
    <n v="92"/>
    <n v="89175"/>
    <n v="1.61"/>
    <n v="0.29070000000000001"/>
    <n v="0.95035000000000003"/>
    <n v="17.922740588508177"/>
  </r>
  <r>
    <n v="257"/>
    <x v="66"/>
    <x v="5"/>
    <x v="1"/>
    <n v="2505"/>
    <n v="15"/>
    <n v="183"/>
    <n v="168"/>
    <n v="37575"/>
    <n v="0.69000000000000006"/>
    <n v="3.2300000000000002E-2"/>
    <n v="0.36115000000000003"/>
    <n v="25.315348566927053"/>
  </r>
  <r>
    <n v="258"/>
    <x v="102"/>
    <x v="6"/>
    <x v="3"/>
    <n v="3690"/>
    <n v="45"/>
    <n v="137"/>
    <n v="92"/>
    <n v="166050"/>
    <n v="0.46"/>
    <n v="0.29070000000000001"/>
    <n v="0.37535000000000002"/>
    <n v="11.933769759850176"/>
  </r>
  <r>
    <n v="259"/>
    <x v="103"/>
    <x v="7"/>
    <x v="2"/>
    <n v="3735"/>
    <n v="55"/>
    <n v="132"/>
    <n v="77"/>
    <n v="205425"/>
    <n v="2.0700000000000003"/>
    <n v="0.29070000000000001"/>
    <n v="1.1803500000000002"/>
    <n v="27.987170877852769"/>
  </r>
  <r>
    <n v="260"/>
    <x v="86"/>
    <x v="8"/>
    <x v="0"/>
    <n v="3330"/>
    <n v="35"/>
    <n v="132"/>
    <n v="97"/>
    <n v="116550"/>
    <n v="0.23"/>
    <n v="9.6900000000000014E-2"/>
    <n v="0.16345000000000001"/>
    <n v="12.88994456134834"/>
  </r>
  <r>
    <n v="261"/>
    <x v="83"/>
    <x v="9"/>
    <x v="1"/>
    <n v="2820"/>
    <n v="20"/>
    <n v="124"/>
    <n v="104"/>
    <n v="56400"/>
    <n v="1.61"/>
    <n v="0.25840000000000002"/>
    <n v="0.93420000000000003"/>
    <n v="15.786893494033285"/>
  </r>
  <r>
    <n v="262"/>
    <x v="42"/>
    <x v="10"/>
    <x v="3"/>
    <n v="2625"/>
    <n v="67"/>
    <n v="120"/>
    <n v="53"/>
    <n v="175875"/>
    <n v="0.23"/>
    <n v="9.6900000000000014E-2"/>
    <n v="0.16345000000000001"/>
    <n v="17.834232686638238"/>
  </r>
  <r>
    <n v="263"/>
    <x v="80"/>
    <x v="11"/>
    <x v="2"/>
    <n v="2925"/>
    <n v="17"/>
    <n v="143"/>
    <n v="126"/>
    <n v="49725"/>
    <n v="0.69000000000000006"/>
    <n v="0.19380000000000003"/>
    <n v="0.44190000000000007"/>
    <n v="11.002392084403617"/>
  </r>
  <r>
    <n v="264"/>
    <x v="32"/>
    <x v="12"/>
    <x v="0"/>
    <n v="2265"/>
    <n v="69"/>
    <n v="154"/>
    <n v="85"/>
    <n v="156285"/>
    <n v="0.69000000000000006"/>
    <n v="0.25840000000000002"/>
    <n v="0.47420000000000007"/>
    <n v="19.196313500575677"/>
  </r>
  <r>
    <n v="265"/>
    <x v="78"/>
    <x v="13"/>
    <x v="1"/>
    <n v="2460"/>
    <n v="76"/>
    <n v="160"/>
    <n v="84"/>
    <n v="186960"/>
    <n v="1.61"/>
    <n v="0.12920000000000001"/>
    <n v="0.86960000000000004"/>
    <n v="43.521461913162149"/>
  </r>
  <r>
    <n v="266"/>
    <x v="62"/>
    <x v="14"/>
    <x v="3"/>
    <n v="3555"/>
    <n v="55"/>
    <n v="128"/>
    <n v="73"/>
    <n v="195525"/>
    <n v="0.92"/>
    <n v="3.2300000000000002E-2"/>
    <n v="0.47615000000000002"/>
    <n v="55.974341755705538"/>
  </r>
  <r>
    <n v="267"/>
    <x v="78"/>
    <x v="15"/>
    <x v="2"/>
    <n v="2895"/>
    <n v="42"/>
    <n v="144"/>
    <n v="102"/>
    <n v="121590"/>
    <n v="1.3800000000000001"/>
    <n v="6.4600000000000005E-2"/>
    <n v="0.72230000000000005"/>
    <n v="42.360680407449117"/>
  </r>
  <r>
    <n v="268"/>
    <x v="67"/>
    <x v="16"/>
    <x v="0"/>
    <n v="2445"/>
    <n v="72"/>
    <n v="97"/>
    <n v="25"/>
    <n v="176040"/>
    <n v="2.0700000000000003"/>
    <n v="0.1615"/>
    <n v="1.1157500000000002"/>
    <n v="42.961571135460638"/>
  </r>
  <r>
    <n v="269"/>
    <x v="26"/>
    <x v="3"/>
    <x v="1"/>
    <n v="3735"/>
    <n v="35"/>
    <n v="113"/>
    <n v="78"/>
    <n v="130725"/>
    <n v="1.84"/>
    <n v="3.2300000000000002E-2"/>
    <n v="0.93615000000000004"/>
    <n v="63.147573976133138"/>
  </r>
  <r>
    <n v="270"/>
    <x v="6"/>
    <x v="17"/>
    <x v="3"/>
    <n v="3300"/>
    <n v="39"/>
    <n v="92"/>
    <n v="53"/>
    <n v="128700"/>
    <n v="0.92"/>
    <n v="9.6900000000000014E-2"/>
    <n v="0.50845000000000007"/>
    <n v="27.213182017944828"/>
  </r>
  <r>
    <n v="271"/>
    <x v="58"/>
    <x v="0"/>
    <x v="2"/>
    <n v="2280"/>
    <n v="24"/>
    <n v="105"/>
    <n v="81"/>
    <n v="54720"/>
    <n v="1.1500000000000001"/>
    <n v="9.6900000000000014E-2"/>
    <n v="0.62345000000000006"/>
    <n v="23.867539519700351"/>
  </r>
  <r>
    <n v="272"/>
    <x v="7"/>
    <x v="1"/>
    <x v="0"/>
    <n v="2670"/>
    <n v="19"/>
    <n v="155"/>
    <n v="136"/>
    <n v="50730"/>
    <n v="0.23"/>
    <n v="0.22610000000000002"/>
    <n v="0.22805000000000003"/>
    <n v="6.2173517018803066"/>
  </r>
  <r>
    <n v="273"/>
    <x v="53"/>
    <x v="4"/>
    <x v="1"/>
    <n v="2340"/>
    <n v="65"/>
    <n v="184"/>
    <n v="119"/>
    <n v="152100"/>
    <n v="1.1500000000000001"/>
    <n v="0.1615"/>
    <n v="0.65575000000000006"/>
    <n v="30.425262438099768"/>
  </r>
  <r>
    <n v="274"/>
    <x v="71"/>
    <x v="2"/>
    <x v="3"/>
    <n v="2730"/>
    <n v="22"/>
    <n v="113"/>
    <n v="91"/>
    <n v="60060"/>
    <n v="1.1500000000000001"/>
    <n v="9.6900000000000014E-2"/>
    <n v="0.62345000000000006"/>
    <n v="22.851429331606809"/>
  </r>
  <r>
    <n v="275"/>
    <x v="104"/>
    <x v="5"/>
    <x v="2"/>
    <n v="3720"/>
    <n v="30"/>
    <n v="125"/>
    <n v="95"/>
    <n v="111600"/>
    <n v="0.46"/>
    <n v="0.19380000000000003"/>
    <n v="0.32690000000000002"/>
    <n v="11.933769759850176"/>
  </r>
  <r>
    <n v="276"/>
    <x v="30"/>
    <x v="6"/>
    <x v="0"/>
    <n v="2520"/>
    <n v="31"/>
    <n v="134"/>
    <n v="103"/>
    <n v="78120"/>
    <n v="0.69000000000000006"/>
    <n v="0.29070000000000001"/>
    <n v="0.49035000000000006"/>
    <n v="12.13103551655086"/>
  </r>
  <r>
    <n v="277"/>
    <x v="58"/>
    <x v="7"/>
    <x v="1"/>
    <n v="3165"/>
    <n v="76"/>
    <n v="148"/>
    <n v="72"/>
    <n v="240540"/>
    <n v="2.0700000000000003"/>
    <n v="0.1615"/>
    <n v="1.1157500000000002"/>
    <n v="44.138818449496895"/>
  </r>
  <r>
    <n v="278"/>
    <x v="84"/>
    <x v="8"/>
    <x v="3"/>
    <n v="3630"/>
    <n v="50"/>
    <n v="91"/>
    <n v="41"/>
    <n v="181500"/>
    <n v="2.0700000000000003"/>
    <n v="0.22610000000000002"/>
    <n v="1.1480500000000002"/>
    <n v="30.257628862463655"/>
  </r>
  <r>
    <n v="279"/>
    <x v="67"/>
    <x v="9"/>
    <x v="2"/>
    <n v="2685"/>
    <n v="48"/>
    <n v="163"/>
    <n v="115"/>
    <n v="128880"/>
    <n v="1.84"/>
    <n v="3.2300000000000002E-2"/>
    <n v="0.93615000000000004"/>
    <n v="73.950866459797481"/>
  </r>
  <r>
    <n v="280"/>
    <x v="102"/>
    <x v="10"/>
    <x v="0"/>
    <n v="3405"/>
    <n v="60"/>
    <n v="111"/>
    <n v="51"/>
    <n v="204300"/>
    <n v="1.3800000000000001"/>
    <n v="0.1615"/>
    <n v="0.77075000000000005"/>
    <n v="32.021664493027608"/>
  </r>
  <r>
    <n v="281"/>
    <x v="99"/>
    <x v="11"/>
    <x v="1"/>
    <n v="2265"/>
    <n v="18"/>
    <n v="138"/>
    <n v="120"/>
    <n v="40770"/>
    <n v="1.84"/>
    <n v="0.12920000000000001"/>
    <n v="0.98460000000000003"/>
    <n v="22.642736107900308"/>
  </r>
  <r>
    <n v="282"/>
    <x v="101"/>
    <x v="12"/>
    <x v="3"/>
    <n v="2415"/>
    <n v="46"/>
    <n v="185"/>
    <n v="139"/>
    <n v="111090"/>
    <n v="2.0700000000000003"/>
    <n v="0.22610000000000002"/>
    <n v="1.1480500000000002"/>
    <n v="29.022098063859996"/>
  </r>
  <r>
    <n v="283"/>
    <x v="34"/>
    <x v="13"/>
    <x v="2"/>
    <n v="2475"/>
    <n v="63"/>
    <n v="116"/>
    <n v="53"/>
    <n v="155925"/>
    <n v="0.69000000000000006"/>
    <n v="0.1615"/>
    <n v="0.42575000000000002"/>
    <n v="23.201900210427013"/>
  </r>
  <r>
    <n v="284"/>
    <x v="27"/>
    <x v="14"/>
    <x v="0"/>
    <n v="2910"/>
    <n v="60"/>
    <n v="122"/>
    <n v="62"/>
    <n v="174600"/>
    <n v="0.69000000000000006"/>
    <n v="0.1615"/>
    <n v="0.42575000000000002"/>
    <n v="22.642736107900308"/>
  </r>
  <r>
    <n v="285"/>
    <x v="46"/>
    <x v="0"/>
    <x v="1"/>
    <n v="3030"/>
    <n v="25"/>
    <n v="93"/>
    <n v="68"/>
    <n v="75750"/>
    <n v="1.1500000000000001"/>
    <n v="3.2300000000000002E-2"/>
    <n v="0.59115000000000006"/>
    <n v="42.192247611545085"/>
  </r>
  <r>
    <n v="286"/>
    <x v="14"/>
    <x v="1"/>
    <x v="3"/>
    <n v="2730"/>
    <n v="58"/>
    <n v="190"/>
    <n v="132"/>
    <n v="158340"/>
    <n v="0.46"/>
    <n v="3.2300000000000002E-2"/>
    <n v="0.24615000000000001"/>
    <n v="40.644955208499475"/>
  </r>
  <r>
    <n v="287"/>
    <x v="65"/>
    <x v="4"/>
    <x v="2"/>
    <n v="3735"/>
    <n v="53"/>
    <n v="133"/>
    <n v="80"/>
    <n v="197955"/>
    <n v="0.23"/>
    <n v="0.29070000000000001"/>
    <n v="0.26035000000000003"/>
    <n v="9.1578670588607842"/>
  </r>
  <r>
    <n v="288"/>
    <x v="70"/>
    <x v="2"/>
    <x v="0"/>
    <n v="3090"/>
    <n v="53"/>
    <n v="99"/>
    <n v="46"/>
    <n v="163770"/>
    <n v="0.92"/>
    <n v="3.2300000000000002E-2"/>
    <n v="0.47615000000000002"/>
    <n v="54.947202353164705"/>
  </r>
  <r>
    <n v="289"/>
    <x v="49"/>
    <x v="5"/>
    <x v="1"/>
    <n v="3555"/>
    <n v="63"/>
    <n v="126"/>
    <n v="63"/>
    <n v="223965"/>
    <n v="0.92"/>
    <n v="9.6900000000000014E-2"/>
    <n v="0.50845000000000007"/>
    <n v="34.58735071845431"/>
  </r>
  <r>
    <n v="290"/>
    <x v="64"/>
    <x v="6"/>
    <x v="3"/>
    <n v="3600"/>
    <n v="69"/>
    <n v="180"/>
    <n v="111"/>
    <n v="248400"/>
    <n v="1.61"/>
    <n v="0.19380000000000003"/>
    <n v="0.90190000000000003"/>
    <n v="33.859114407836657"/>
  </r>
  <r>
    <n v="291"/>
    <x v="56"/>
    <x v="7"/>
    <x v="2"/>
    <n v="3045"/>
    <n v="66"/>
    <n v="108"/>
    <n v="42"/>
    <n v="200970"/>
    <n v="1.3800000000000001"/>
    <n v="0.22610000000000002"/>
    <n v="0.80305000000000004"/>
    <n v="28.384171854277561"/>
  </r>
  <r>
    <n v="292"/>
    <x v="5"/>
    <x v="8"/>
    <x v="0"/>
    <n v="2955"/>
    <n v="39"/>
    <n v="91"/>
    <n v="52"/>
    <n v="115245"/>
    <n v="0.92"/>
    <n v="0.1615"/>
    <n v="0.54075000000000006"/>
    <n v="21.079240150562292"/>
  </r>
  <r>
    <n v="293"/>
    <x v="33"/>
    <x v="9"/>
    <x v="1"/>
    <n v="2850"/>
    <n v="23"/>
    <n v="101"/>
    <n v="78"/>
    <n v="65550"/>
    <n v="0.92"/>
    <n v="0.25840000000000002"/>
    <n v="0.58920000000000006"/>
    <n v="12.797542333717116"/>
  </r>
  <r>
    <n v="294"/>
    <x v="85"/>
    <x v="10"/>
    <x v="3"/>
    <n v="2655"/>
    <n v="39"/>
    <n v="200"/>
    <n v="161"/>
    <n v="103545"/>
    <n v="1.3800000000000001"/>
    <n v="0.29070000000000001"/>
    <n v="0.83535000000000004"/>
    <n v="19.242625542552602"/>
  </r>
  <r>
    <n v="295"/>
    <x v="90"/>
    <x v="11"/>
    <x v="2"/>
    <n v="2865"/>
    <n v="37"/>
    <n v="171"/>
    <n v="134"/>
    <n v="106005"/>
    <n v="0.92"/>
    <n v="0.19380000000000003"/>
    <n v="0.55690000000000006"/>
    <n v="18.742731649364309"/>
  </r>
  <r>
    <n v="296"/>
    <x v="98"/>
    <x v="12"/>
    <x v="0"/>
    <n v="3555"/>
    <n v="16"/>
    <n v="136"/>
    <n v="120"/>
    <n v="56880"/>
    <n v="0.46"/>
    <n v="0.1615"/>
    <n v="0.31075000000000003"/>
    <n v="9.5470158078801415"/>
  </r>
  <r>
    <n v="297"/>
    <x v="105"/>
    <x v="13"/>
    <x v="1"/>
    <n v="3720"/>
    <n v="71"/>
    <n v="162"/>
    <n v="91"/>
    <n v="264120"/>
    <n v="0.46"/>
    <n v="0.29070000000000001"/>
    <n v="0.37535000000000002"/>
    <n v="14.989963389147444"/>
  </r>
  <r>
    <n v="298"/>
    <x v="106"/>
    <x v="14"/>
    <x v="3"/>
    <n v="2370"/>
    <n v="25"/>
    <n v="183"/>
    <n v="158"/>
    <n v="59250"/>
    <n v="1.1500000000000001"/>
    <n v="0.12920000000000001"/>
    <n v="0.63960000000000006"/>
    <n v="21.096123805772542"/>
  </r>
  <r>
    <n v="299"/>
    <x v="29"/>
    <x v="15"/>
    <x v="2"/>
    <n v="2925"/>
    <n v="37"/>
    <n v="148"/>
    <n v="111"/>
    <n v="108225"/>
    <n v="1.61"/>
    <n v="0.19380000000000003"/>
    <n v="0.90190000000000003"/>
    <n v="24.794303417118709"/>
  </r>
  <r>
    <n v="300"/>
    <x v="107"/>
    <x v="16"/>
    <x v="0"/>
    <n v="2520"/>
    <n v="57"/>
    <n v="186"/>
    <n v="129"/>
    <n v="143640"/>
    <n v="1.3800000000000001"/>
    <n v="9.6900000000000014E-2"/>
    <n v="0.73845000000000005"/>
    <n v="40.293044210691079"/>
  </r>
  <r>
    <n v="301"/>
    <x v="107"/>
    <x v="21"/>
    <x v="1"/>
    <n v="2910"/>
    <n v="55"/>
    <n v="114"/>
    <n v="59"/>
    <n v="160050"/>
    <n v="1.1500000000000001"/>
    <n v="6.4600000000000005E-2"/>
    <n v="0.60730000000000006"/>
    <n v="44.2516026191744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Natural Chip        Compny SeaSalt175g"/>
    <x v="0"/>
    <x v="0"/>
    <n v="3690"/>
    <n v="34"/>
    <n v="113"/>
    <n v="79"/>
    <n v="125460"/>
    <n v="2.0700000000000003"/>
    <n v="0.25840000000000002"/>
    <n v="1.1642000000000001"/>
    <n v="23.339598156464973"/>
  </r>
  <r>
    <n v="2"/>
    <x v="1"/>
    <s v="Red Rock Deli Chikn&amp;Garlic Aioli 150g"/>
    <x v="1"/>
    <x v="1"/>
    <n v="3660"/>
    <n v="43"/>
    <n v="133"/>
    <n v="90"/>
    <n v="157380"/>
    <n v="1.61"/>
    <n v="3.2300000000000002E-2"/>
    <n v="0.82115000000000005"/>
    <n v="65.472798218050428"/>
  </r>
  <r>
    <n v="3"/>
    <x v="2"/>
    <s v="Grain Waves Sour    Cream&amp;Chives 210G"/>
    <x v="2"/>
    <x v="2"/>
    <n v="3660"/>
    <n v="70"/>
    <n v="195"/>
    <n v="125"/>
    <n v="256200"/>
    <n v="2.0700000000000003"/>
    <n v="6.4600000000000005E-2"/>
    <n v="1.0673000000000001"/>
    <n v="66.97811666100435"/>
  </r>
  <r>
    <n v="4"/>
    <x v="3"/>
    <s v="Natural ChipCo      Hony Soy Chckn 175g"/>
    <x v="3"/>
    <x v="0"/>
    <n v="2370"/>
    <n v="59"/>
    <n v="135"/>
    <n v="76"/>
    <n v="139830"/>
    <n v="1.84"/>
    <n v="0.12920000000000001"/>
    <n v="0.98460000000000003"/>
    <n v="40.993845343382361"/>
  </r>
  <r>
    <n v="5"/>
    <x v="4"/>
    <s v="WW Original Stacked Chips 160g"/>
    <x v="3"/>
    <x v="2"/>
    <n v="3180"/>
    <n v="41"/>
    <n v="131"/>
    <n v="90"/>
    <n v="130380"/>
    <n v="0.92"/>
    <n v="0.22610000000000002"/>
    <n v="0.57305000000000006"/>
    <n v="18.266298847762073"/>
  </r>
  <r>
    <n v="6"/>
    <x v="5"/>
    <s v="Cheetos Puffs 165g"/>
    <x v="0"/>
    <x v="0"/>
    <n v="2790"/>
    <n v="76"/>
    <n v="158"/>
    <n v="82"/>
    <n v="212040"/>
    <n v="2.0700000000000003"/>
    <n v="0.29070000000000001"/>
    <n v="1.1803500000000002"/>
    <n v="32.899132833198976"/>
  </r>
  <r>
    <n v="7"/>
    <x v="6"/>
    <s v="Infuzions SourCream&amp;Herbs Veg Strws 110g"/>
    <x v="1"/>
    <x v="1"/>
    <n v="3750"/>
    <n v="42"/>
    <n v="149"/>
    <n v="107"/>
    <n v="157500"/>
    <n v="0.69000000000000006"/>
    <n v="3.2300000000000002E-2"/>
    <n v="0.36115000000000003"/>
    <n v="42.360680407449117"/>
  </r>
  <r>
    <n v="8"/>
    <x v="7"/>
    <s v="RRD SR Slow Rst     Pork Belly 150g"/>
    <x v="4"/>
    <x v="3"/>
    <n v="3270"/>
    <n v="65"/>
    <n v="107"/>
    <n v="42"/>
    <n v="212550"/>
    <n v="2.0700000000000003"/>
    <n v="6.4600000000000005E-2"/>
    <n v="1.0673000000000001"/>
    <n v="64.541728168082088"/>
  </r>
  <r>
    <n v="9"/>
    <x v="8"/>
    <s v="Doritos Cheese      Supreme 330g"/>
    <x v="2"/>
    <x v="2"/>
    <n v="2940"/>
    <n v="64"/>
    <n v="98"/>
    <n v="34"/>
    <n v="188160"/>
    <n v="0.69000000000000006"/>
    <n v="0.25840000000000002"/>
    <n v="0.47420000000000007"/>
    <n v="18.48771661494937"/>
  </r>
  <r>
    <n v="10"/>
    <x v="9"/>
    <s v="Doritos Mexicana    170g"/>
    <x v="5"/>
    <x v="0"/>
    <n v="2400"/>
    <n v="63"/>
    <n v="144"/>
    <n v="81"/>
    <n v="151200"/>
    <n v="1.61"/>
    <n v="0.29070000000000001"/>
    <n v="0.95035000000000003"/>
    <n v="26.416525459217027"/>
  </r>
  <r>
    <n v="11"/>
    <x v="10"/>
    <s v="Old El Paso Salsa   Dip Tomato Med 300g"/>
    <x v="6"/>
    <x v="1"/>
    <n v="2925"/>
    <n v="30"/>
    <n v="91"/>
    <n v="61"/>
    <n v="87750"/>
    <n v="0.46"/>
    <n v="3.2300000000000002E-2"/>
    <n v="0.24615000000000001"/>
    <n v="29.23164661948908"/>
  </r>
  <r>
    <n v="12"/>
    <x v="11"/>
    <s v="GrnWves Plus Btroot &amp; Chilli Jam 180g"/>
    <x v="7"/>
    <x v="3"/>
    <n v="2850"/>
    <n v="76"/>
    <n v="133"/>
    <n v="57"/>
    <n v="216600"/>
    <n v="2.0700000000000003"/>
    <n v="0.12920000000000001"/>
    <n v="1.0996000000000001"/>
    <n v="49.348699249798457"/>
  </r>
  <r>
    <n v="13"/>
    <x v="12"/>
    <s v="Old El Paso Salsa   Dip Tomato Med 300g"/>
    <x v="8"/>
    <x v="2"/>
    <n v="2385"/>
    <n v="23"/>
    <n v="106"/>
    <n v="83"/>
    <n v="54855"/>
    <n v="2.0700000000000003"/>
    <n v="0.22610000000000002"/>
    <n v="1.1480500000000002"/>
    <n v="20.521722345216375"/>
  </r>
  <r>
    <n v="14"/>
    <x v="13"/>
    <s v="Infuzions SourCream&amp;Herbs Veg Strws 110g"/>
    <x v="9"/>
    <x v="0"/>
    <n v="3315"/>
    <n v="67"/>
    <n v="131"/>
    <n v="64"/>
    <n v="222105"/>
    <n v="0.92"/>
    <n v="0.12920000000000001"/>
    <n v="0.52460000000000007"/>
    <n v="30.889797127263034"/>
  </r>
  <r>
    <n v="15"/>
    <x v="14"/>
    <s v="Smiths Crinkle Cut  Chips Barbecue 170g"/>
    <x v="10"/>
    <x v="1"/>
    <n v="2880"/>
    <n v="22"/>
    <n v="173"/>
    <n v="151"/>
    <n v="63360"/>
    <n v="1.1500000000000001"/>
    <n v="9.6900000000000014E-2"/>
    <n v="0.62345000000000006"/>
    <n v="22.851429331606809"/>
  </r>
  <r>
    <n v="16"/>
    <x v="15"/>
    <s v="Doritos Cheese      Supreme 330g"/>
    <x v="11"/>
    <x v="3"/>
    <n v="2445"/>
    <n v="71"/>
    <n v="121"/>
    <n v="50"/>
    <n v="173595"/>
    <n v="1.84"/>
    <n v="0.25840000000000002"/>
    <n v="1.0492000000000001"/>
    <n v="31.798514286612722"/>
  </r>
  <r>
    <n v="17"/>
    <x v="16"/>
    <s v="Kettle Sensations   Camembert &amp; Fig 150g"/>
    <x v="12"/>
    <x v="2"/>
    <n v="2370"/>
    <n v="72"/>
    <n v="113"/>
    <n v="41"/>
    <n v="170640"/>
    <n v="1.1500000000000001"/>
    <n v="0.1615"/>
    <n v="0.65575000000000006"/>
    <n v="32.021664493027608"/>
  </r>
  <r>
    <n v="18"/>
    <x v="17"/>
    <s v="Doritos Corn Chip Southern Chicken 150g"/>
    <x v="13"/>
    <x v="0"/>
    <n v="2355"/>
    <n v="16"/>
    <n v="192"/>
    <n v="176"/>
    <n v="37680"/>
    <n v="1.84"/>
    <n v="0.29070000000000001"/>
    <n v="1.06535"/>
    <n v="14.231850885790045"/>
  </r>
  <r>
    <n v="19"/>
    <x v="18"/>
    <s v="CCs Tasty Cheese    175g"/>
    <x v="14"/>
    <x v="1"/>
    <n v="3555"/>
    <n v="46"/>
    <n v="181"/>
    <n v="135"/>
    <n v="163530"/>
    <n v="0.23"/>
    <n v="0.19380000000000003"/>
    <n v="0.21190000000000003"/>
    <n v="10.449149559757856"/>
  </r>
  <r>
    <n v="20"/>
    <x v="19"/>
    <s v="Tostitos Splash Of  Lime 175g"/>
    <x v="15"/>
    <x v="3"/>
    <n v="2805"/>
    <n v="35"/>
    <n v="199"/>
    <n v="164"/>
    <n v="98175"/>
    <n v="1.84"/>
    <n v="3.2300000000000002E-2"/>
    <n v="0.93615000000000004"/>
    <n v="63.147573976133138"/>
  </r>
  <r>
    <n v="21"/>
    <x v="20"/>
    <s v="Kettle 135g Swt Pot Sea Salt"/>
    <x v="16"/>
    <x v="2"/>
    <n v="3105"/>
    <n v="15"/>
    <n v="117"/>
    <n v="102"/>
    <n v="46575"/>
    <n v="0.46"/>
    <n v="0.1615"/>
    <n v="0.31075000000000003"/>
    <n v="9.2438583074746852"/>
  </r>
  <r>
    <n v="22"/>
    <x v="21"/>
    <s v="Kettle Sensations   Camembert &amp; Fig 150g"/>
    <x v="3"/>
    <x v="0"/>
    <n v="2340"/>
    <n v="65"/>
    <n v="191"/>
    <n v="126"/>
    <n v="152100"/>
    <n v="0.92"/>
    <n v="0.29070000000000001"/>
    <n v="0.60535000000000005"/>
    <n v="20.283508292066511"/>
  </r>
  <r>
    <n v="23"/>
    <x v="22"/>
    <s v="RRD Salt &amp; Vinegar  165g"/>
    <x v="17"/>
    <x v="1"/>
    <n v="2430"/>
    <n v="49"/>
    <n v="158"/>
    <n v="109"/>
    <n v="119070"/>
    <n v="1.61"/>
    <n v="0.22610000000000002"/>
    <n v="0.91805000000000003"/>
    <n v="26.416525459217027"/>
  </r>
  <r>
    <n v="24"/>
    <x v="23"/>
    <s v="Infuzions Mango     Chutny Papadums 70g"/>
    <x v="18"/>
    <x v="3"/>
    <n v="2910"/>
    <n v="69"/>
    <n v="128"/>
    <n v="59"/>
    <n v="200790"/>
    <n v="1.84"/>
    <n v="0.19380000000000003"/>
    <n v="1.0169000000000001"/>
    <n v="36.196915866773146"/>
  </r>
  <r>
    <n v="25"/>
    <x v="24"/>
    <s v="GrnWves Plus Btroot &amp; Chilli Jam 180g"/>
    <x v="19"/>
    <x v="2"/>
    <n v="3690"/>
    <n v="61"/>
    <n v="105"/>
    <n v="44"/>
    <n v="225090"/>
    <n v="2.0700000000000003"/>
    <n v="0.19380000000000003"/>
    <n v="1.1319000000000001"/>
    <n v="36.098420675040593"/>
  </r>
  <r>
    <n v="26"/>
    <x v="25"/>
    <s v="Smiths Crinkle Cut  Snag&amp;Sauce 150g"/>
    <x v="20"/>
    <x v="0"/>
    <n v="2835"/>
    <n v="58"/>
    <n v="196"/>
    <n v="138"/>
    <n v="164430"/>
    <n v="0.92"/>
    <n v="0.25840000000000002"/>
    <n v="0.58920000000000006"/>
    <n v="20.322477604249737"/>
  </r>
  <r>
    <n v="27"/>
    <x v="26"/>
    <s v="Smiths Crinkle      Original 330g"/>
    <x v="0"/>
    <x v="1"/>
    <n v="2340"/>
    <n v="53"/>
    <n v="120"/>
    <n v="67"/>
    <n v="124020"/>
    <n v="0.92"/>
    <n v="0.19380000000000003"/>
    <n v="0.55690000000000006"/>
    <n v="22.432101426451439"/>
  </r>
  <r>
    <n v="28"/>
    <x v="27"/>
    <s v="GrnWves Plus Btroot &amp; Chilli Jam 180g"/>
    <x v="1"/>
    <x v="3"/>
    <n v="2970"/>
    <n v="23"/>
    <n v="140"/>
    <n v="117"/>
    <n v="68310"/>
    <n v="1.3800000000000001"/>
    <n v="6.4600000000000005E-2"/>
    <n v="0.72230000000000005"/>
    <n v="31.347448679273572"/>
  </r>
  <r>
    <n v="29"/>
    <x v="28"/>
    <s v="Kettle Sensations   Camembert &amp; Fig 150g"/>
    <x v="4"/>
    <x v="2"/>
    <n v="2835"/>
    <n v="38"/>
    <n v="181"/>
    <n v="143"/>
    <n v="107730"/>
    <n v="1.61"/>
    <n v="0.29070000000000001"/>
    <n v="0.95035000000000003"/>
    <n v="20.516213897299341"/>
  </r>
  <r>
    <n v="30"/>
    <x v="29"/>
    <s v="RRD Sweet Chilli &amp;  Sour Cream 165g"/>
    <x v="2"/>
    <x v="0"/>
    <n v="2520"/>
    <n v="75"/>
    <n v="192"/>
    <n v="117"/>
    <n v="189000"/>
    <n v="0.46"/>
    <n v="0.19380000000000003"/>
    <n v="0.32690000000000002"/>
    <n v="18.86894675658359"/>
  </r>
  <r>
    <n v="31"/>
    <x v="30"/>
    <s v="Natural Chip        Compny SeaSalt175g"/>
    <x v="5"/>
    <x v="1"/>
    <n v="3585"/>
    <n v="29"/>
    <n v="119"/>
    <n v="90"/>
    <n v="103965"/>
    <n v="1.61"/>
    <n v="9.6900000000000014E-2"/>
    <n v="0.85345000000000004"/>
    <n v="31.043097310173081"/>
  </r>
  <r>
    <n v="32"/>
    <x v="31"/>
    <s v="Smiths Chip Thinly  S/Cream&amp;Onion 175g"/>
    <x v="6"/>
    <x v="3"/>
    <n v="3435"/>
    <n v="49"/>
    <n v="92"/>
    <n v="43"/>
    <n v="168315"/>
    <n v="0.92"/>
    <n v="0.29070000000000001"/>
    <n v="0.60535000000000005"/>
    <n v="17.611016972811353"/>
  </r>
  <r>
    <n v="33"/>
    <x v="32"/>
    <s v="CCs Tasty Cheese    175g"/>
    <x v="7"/>
    <x v="2"/>
    <n v="2790"/>
    <n v="18"/>
    <n v="169"/>
    <n v="151"/>
    <n v="50220"/>
    <n v="1.61"/>
    <n v="9.6900000000000014E-2"/>
    <n v="0.85345000000000004"/>
    <n v="24.45695023629645"/>
  </r>
  <r>
    <n v="34"/>
    <x v="33"/>
    <s v="Infuzions Mango     Chutny Papadums 70g"/>
    <x v="8"/>
    <x v="0"/>
    <n v="3465"/>
    <n v="34"/>
    <n v="135"/>
    <n v="101"/>
    <n v="117810"/>
    <n v="1.1500000000000001"/>
    <n v="0.19380000000000003"/>
    <n v="0.67190000000000005"/>
    <n v="20.087527770480481"/>
  </r>
  <r>
    <n v="35"/>
    <x v="34"/>
    <s v="Smiths Crinkle Chips Salt &amp; Vinegar 330g"/>
    <x v="9"/>
    <x v="1"/>
    <n v="3015"/>
    <n v="39"/>
    <n v="115"/>
    <n v="76"/>
    <n v="117585"/>
    <n v="2.0700000000000003"/>
    <n v="9.6900000000000014E-2"/>
    <n v="1.0834500000000002"/>
    <n v="40.81977302691724"/>
  </r>
  <r>
    <n v="36"/>
    <x v="35"/>
    <s v="Red Rock Deli SR    Salsa &amp; Mzzrlla 150g"/>
    <x v="10"/>
    <x v="3"/>
    <n v="3240"/>
    <n v="40"/>
    <n v="189"/>
    <n v="149"/>
    <n v="129600"/>
    <n v="0.69000000000000006"/>
    <n v="0.1615"/>
    <n v="0.42575000000000002"/>
    <n v="18.48771661494937"/>
  </r>
  <r>
    <n v="37"/>
    <x v="36"/>
    <s v="RRD SR Slow Rst     Pork Belly 150g"/>
    <x v="11"/>
    <x v="2"/>
    <n v="3330"/>
    <n v="45"/>
    <n v="159"/>
    <n v="114"/>
    <n v="149850"/>
    <n v="0.92"/>
    <n v="6.4600000000000005E-2"/>
    <n v="0.49230000000000002"/>
    <n v="35.80130927955053"/>
  </r>
  <r>
    <n v="38"/>
    <x v="37"/>
    <s v="Cobs Popd Sea Salt  Chips 110g"/>
    <x v="12"/>
    <x v="0"/>
    <n v="2445"/>
    <n v="57"/>
    <n v="95"/>
    <n v="38"/>
    <n v="139365"/>
    <n v="1.3800000000000001"/>
    <n v="0.1615"/>
    <n v="0.77075000000000005"/>
    <n v="31.210857839201147"/>
  </r>
  <r>
    <n v="39"/>
    <x v="38"/>
    <s v="Natural ChipCo Sea  Salt &amp; Vinegr 175g"/>
    <x v="13"/>
    <x v="1"/>
    <n v="3135"/>
    <n v="74"/>
    <n v="161"/>
    <n v="87"/>
    <n v="231990"/>
    <n v="1.1500000000000001"/>
    <n v="0.29070000000000001"/>
    <n v="0.72035000000000005"/>
    <n v="24.196762513474212"/>
  </r>
  <r>
    <n v="40"/>
    <x v="39"/>
    <s v="RRD Sweet Chilli &amp;  Sour Cream 165g"/>
    <x v="14"/>
    <x v="3"/>
    <n v="2850"/>
    <n v="31"/>
    <n v="104"/>
    <n v="73"/>
    <n v="88350"/>
    <n v="0.23"/>
    <n v="0.12920000000000001"/>
    <n v="0.17960000000000001"/>
    <n v="10.505784931544325"/>
  </r>
  <r>
    <n v="41"/>
    <x v="40"/>
    <s v="Natural Chip Co     Tmato Hrb&amp;Spce 175g"/>
    <x v="15"/>
    <x v="2"/>
    <n v="3330"/>
    <n v="66"/>
    <n v="118"/>
    <n v="52"/>
    <n v="219780"/>
    <n v="0.46"/>
    <n v="0.22610000000000002"/>
    <n v="0.34305000000000002"/>
    <n v="16.387609260791749"/>
  </r>
  <r>
    <n v="42"/>
    <x v="41"/>
    <s v="Burger Rings 220g"/>
    <x v="16"/>
    <x v="0"/>
    <n v="2835"/>
    <n v="23"/>
    <n v="90"/>
    <n v="67"/>
    <n v="65205"/>
    <n v="2.0700000000000003"/>
    <n v="3.2300000000000002E-2"/>
    <n v="1.0511500000000003"/>
    <n v="54.29537380015973"/>
  </r>
  <r>
    <n v="43"/>
    <x v="42"/>
    <s v="Kettle 135g Swt Pot Sea Salt"/>
    <x v="3"/>
    <x v="1"/>
    <n v="3570"/>
    <n v="57"/>
    <n v="200"/>
    <n v="143"/>
    <n v="203490"/>
    <n v="0.23"/>
    <n v="0.25840000000000002"/>
    <n v="0.24420000000000003"/>
    <n v="10.07326105267277"/>
  </r>
  <r>
    <n v="44"/>
    <x v="43"/>
    <s v="Woolworths Cheese   Rings 190g"/>
    <x v="0"/>
    <x v="3"/>
    <n v="3000"/>
    <n v="46"/>
    <n v="109"/>
    <n v="63"/>
    <n v="138000"/>
    <n v="0.92"/>
    <n v="0.29070000000000001"/>
    <n v="0.60535000000000005"/>
    <n v="17.063389778289487"/>
  </r>
  <r>
    <n v="45"/>
    <x v="44"/>
    <s v="Smiths Thinly       Swt Chli&amp;S/Cream175G"/>
    <x v="1"/>
    <x v="2"/>
    <n v="2940"/>
    <n v="56"/>
    <n v="195"/>
    <n v="139"/>
    <n v="164640"/>
    <n v="0.46"/>
    <n v="0.12920000000000001"/>
    <n v="0.29460000000000003"/>
    <n v="19.969016247855595"/>
  </r>
  <r>
    <n v="46"/>
    <x v="45"/>
    <s v="Thins Chips Seasonedchicken 175g"/>
    <x v="4"/>
    <x v="0"/>
    <n v="2970"/>
    <n v="17"/>
    <n v="200"/>
    <n v="183"/>
    <n v="50490"/>
    <n v="0.69000000000000006"/>
    <n v="0.25840000000000002"/>
    <n v="0.47420000000000007"/>
    <n v="9.5283510474903537"/>
  </r>
  <r>
    <n v="47"/>
    <x v="46"/>
    <s v="Smiths Thinly Cut   Roast Chicken 175g"/>
    <x v="2"/>
    <x v="1"/>
    <n v="3645"/>
    <n v="35"/>
    <n v="113"/>
    <n v="78"/>
    <n v="127575"/>
    <n v="1.61"/>
    <n v="0.1615"/>
    <n v="0.88575000000000004"/>
    <n v="26.416525459217027"/>
  </r>
  <r>
    <n v="48"/>
    <x v="47"/>
    <s v="Tyrrells Crisps     Ched &amp; Chives 165g"/>
    <x v="5"/>
    <x v="3"/>
    <n v="3510"/>
    <n v="18"/>
    <n v="184"/>
    <n v="166"/>
    <n v="63180"/>
    <n v="1.1500000000000001"/>
    <n v="0.25840000000000002"/>
    <n v="0.70420000000000005"/>
    <n v="12.657674283463527"/>
  </r>
  <r>
    <n v="49"/>
    <x v="48"/>
    <s v="Smiths Crinkle Cut  Chips Barbecue 170g"/>
    <x v="6"/>
    <x v="2"/>
    <n v="3510"/>
    <n v="25"/>
    <n v="146"/>
    <n v="121"/>
    <n v="87750"/>
    <n v="1.3800000000000001"/>
    <n v="9.6900000000000014E-2"/>
    <n v="0.73845000000000005"/>
    <n v="26.684720410856336"/>
  </r>
  <r>
    <n v="50"/>
    <x v="49"/>
    <s v="Doritos Corn Chips  Cheese Supreme 170g"/>
    <x v="7"/>
    <x v="0"/>
    <n v="2850"/>
    <n v="37"/>
    <n v="109"/>
    <n v="72"/>
    <n v="105450"/>
    <n v="1.3800000000000001"/>
    <n v="6.4600000000000005E-2"/>
    <n v="0.72230000000000005"/>
    <n v="39.759337941675682"/>
  </r>
  <r>
    <n v="51"/>
    <x v="50"/>
    <s v="Infuzions Mango     Chutny Papadums 70g"/>
    <x v="8"/>
    <x v="1"/>
    <n v="3495"/>
    <n v="35"/>
    <n v="113"/>
    <n v="78"/>
    <n v="122325"/>
    <n v="1.61"/>
    <n v="9.6900000000000014E-2"/>
    <n v="0.85345000000000004"/>
    <n v="34.103587722737259"/>
  </r>
  <r>
    <n v="52"/>
    <x v="51"/>
    <s v="Smiths Chip Thinly  Cut Original 175g"/>
    <x v="9"/>
    <x v="3"/>
    <n v="3450"/>
    <n v="74"/>
    <n v="126"/>
    <n v="52"/>
    <n v="255300"/>
    <n v="0.23"/>
    <n v="0.22610000000000002"/>
    <n v="0.22805000000000003"/>
    <n v="12.269998073350923"/>
  </r>
  <r>
    <n v="53"/>
    <x v="52"/>
    <s v="Smiths Crinkle Cut  Chips Original 170g"/>
    <x v="10"/>
    <x v="2"/>
    <n v="2670"/>
    <n v="17"/>
    <n v="95"/>
    <n v="78"/>
    <n v="45390"/>
    <n v="1.3800000000000001"/>
    <n v="0.29070000000000001"/>
    <n v="0.83535000000000004"/>
    <n v="12.704468063320473"/>
  </r>
  <r>
    <n v="54"/>
    <x v="53"/>
    <s v="Thins Chips Light&amp;  Tangy 175g"/>
    <x v="11"/>
    <x v="0"/>
    <n v="2715"/>
    <n v="51"/>
    <n v="156"/>
    <n v="105"/>
    <n v="138465"/>
    <n v="1.61"/>
    <n v="0.1615"/>
    <n v="0.88575000000000004"/>
    <n v="31.887961760877062"/>
  </r>
  <r>
    <n v="55"/>
    <x v="54"/>
    <s v="Doritos Corn Chips  Original 170g"/>
    <x v="12"/>
    <x v="1"/>
    <n v="3030"/>
    <n v="31"/>
    <n v="174"/>
    <n v="143"/>
    <n v="93930"/>
    <n v="0.46"/>
    <n v="0.1615"/>
    <n v="0.31075000000000003"/>
    <n v="13.28888359662248"/>
  </r>
  <r>
    <n v="56"/>
    <x v="55"/>
    <s v="Kettle Sensations   Camembert &amp; Fig 150g"/>
    <x v="13"/>
    <x v="3"/>
    <n v="3615"/>
    <n v="74"/>
    <n v="146"/>
    <n v="72"/>
    <n v="267510"/>
    <n v="1.3800000000000001"/>
    <n v="0.29070000000000001"/>
    <n v="0.83535000000000004"/>
    <n v="26.506225294450456"/>
  </r>
  <r>
    <n v="57"/>
    <x v="56"/>
    <s v="Kettle Sensations   Siracha Lime 150g"/>
    <x v="14"/>
    <x v="2"/>
    <n v="2790"/>
    <n v="45"/>
    <n v="180"/>
    <n v="135"/>
    <n v="125550"/>
    <n v="1.61"/>
    <n v="6.4600000000000005E-2"/>
    <n v="0.83730000000000004"/>
    <n v="47.360680482099852"/>
  </r>
  <r>
    <n v="58"/>
    <x v="57"/>
    <s v="Smiths Crinkle Cut  Salt &amp; Vinegar 170g"/>
    <x v="15"/>
    <x v="0"/>
    <n v="2565"/>
    <n v="71"/>
    <n v="193"/>
    <n v="122"/>
    <n v="182115"/>
    <n v="1.84"/>
    <n v="3.2300000000000002E-2"/>
    <n v="0.93615000000000004"/>
    <n v="89.939780334884674"/>
  </r>
  <r>
    <n v="59"/>
    <x v="58"/>
    <s v="Smith Crinkle Cut   Bolognese 150g"/>
    <x v="16"/>
    <x v="1"/>
    <n v="3510"/>
    <n v="15"/>
    <n v="156"/>
    <n v="141"/>
    <n v="52650"/>
    <n v="0.69000000000000006"/>
    <n v="0.1615"/>
    <n v="0.42575000000000002"/>
    <n v="11.321368053950154"/>
  </r>
  <r>
    <n v="60"/>
    <x v="59"/>
    <s v="Doritos Corn Chip Southern Chicken 150g"/>
    <x v="3"/>
    <x v="3"/>
    <n v="2505"/>
    <n v="75"/>
    <n v="120"/>
    <n v="45"/>
    <n v="187875"/>
    <n v="0.46"/>
    <n v="3.2300000000000002E-2"/>
    <n v="0.24615000000000001"/>
    <n v="46.219291537373415"/>
  </r>
  <r>
    <n v="61"/>
    <x v="60"/>
    <s v="Cheezels Cheese 330g"/>
    <x v="0"/>
    <x v="2"/>
    <n v="3660"/>
    <n v="22"/>
    <n v="186"/>
    <n v="164"/>
    <n v="80520"/>
    <n v="0.92"/>
    <n v="0.1615"/>
    <n v="0.54075000000000006"/>
    <n v="15.831934651165081"/>
  </r>
  <r>
    <n v="62"/>
    <x v="61"/>
    <s v="Old El Paso Salsa   Dip Tomato Med 300g"/>
    <x v="1"/>
    <x v="0"/>
    <n v="2250"/>
    <n v="17"/>
    <n v="144"/>
    <n v="127"/>
    <n v="38250"/>
    <n v="2.0700000000000003"/>
    <n v="9.6900000000000014E-2"/>
    <n v="1.0834500000000002"/>
    <n v="26.950246556825491"/>
  </r>
  <r>
    <n v="63"/>
    <x v="62"/>
    <s v="Kettle Chilli 175g"/>
    <x v="4"/>
    <x v="1"/>
    <n v="2370"/>
    <n v="36"/>
    <n v="160"/>
    <n v="124"/>
    <n v="85320"/>
    <n v="0.92"/>
    <n v="6.4600000000000005E-2"/>
    <n v="0.49230000000000002"/>
    <n v="32.0216644930276"/>
  </r>
  <r>
    <n v="64"/>
    <x v="63"/>
    <s v="Tyrrells Crisps     Lightly Salted 165g"/>
    <x v="2"/>
    <x v="3"/>
    <n v="3345"/>
    <n v="72"/>
    <n v="181"/>
    <n v="109"/>
    <n v="240840"/>
    <n v="1.61"/>
    <n v="0.25840000000000002"/>
    <n v="0.93420000000000003"/>
    <n v="29.953524371783391"/>
  </r>
  <r>
    <n v="65"/>
    <x v="64"/>
    <s v="Twisties Cheese     270g"/>
    <x v="5"/>
    <x v="2"/>
    <n v="3315"/>
    <n v="32"/>
    <n v="183"/>
    <n v="151"/>
    <n v="106080"/>
    <n v="0.46"/>
    <n v="0.25840000000000002"/>
    <n v="0.35920000000000002"/>
    <n v="10.673888164342534"/>
  </r>
  <r>
    <n v="66"/>
    <x v="65"/>
    <s v="Doritos Corn Chips  Original 170g"/>
    <x v="6"/>
    <x v="0"/>
    <n v="2940"/>
    <n v="71"/>
    <n v="133"/>
    <n v="62"/>
    <n v="208740"/>
    <n v="0.46"/>
    <n v="0.1615"/>
    <n v="0.31075000000000003"/>
    <n v="20.111146271020093"/>
  </r>
  <r>
    <n v="67"/>
    <x v="66"/>
    <s v="Thins Chips Light&amp;  Tangy 175g"/>
    <x v="7"/>
    <x v="1"/>
    <n v="3165"/>
    <n v="16"/>
    <n v="123"/>
    <n v="107"/>
    <n v="50640"/>
    <n v="0.23"/>
    <n v="0.22610000000000002"/>
    <n v="0.22805000000000003"/>
    <n v="5.705433213673027"/>
  </r>
  <r>
    <n v="68"/>
    <x v="67"/>
    <s v="WW Crinkle Cut      Chicken 175g"/>
    <x v="8"/>
    <x v="3"/>
    <n v="3015"/>
    <n v="19"/>
    <n v="160"/>
    <n v="141"/>
    <n v="57285"/>
    <n v="0.23"/>
    <n v="0.19380000000000003"/>
    <n v="0.21190000000000003"/>
    <n v="6.7155073684485131"/>
  </r>
  <r>
    <n v="69"/>
    <x v="68"/>
    <s v="RRD Chilli&amp;         Coconut 150g"/>
    <x v="9"/>
    <x v="2"/>
    <n v="2760"/>
    <n v="36"/>
    <n v="108"/>
    <n v="72"/>
    <n v="99360"/>
    <n v="0.23"/>
    <n v="0.1615"/>
    <n v="0.19575000000000001"/>
    <n v="10.12613942677082"/>
  </r>
  <r>
    <n v="70"/>
    <x v="69"/>
    <s v="Infuzions BBQ Rib   Prawn Crackers 110g"/>
    <x v="10"/>
    <x v="0"/>
    <n v="2685"/>
    <n v="74"/>
    <n v="120"/>
    <n v="46"/>
    <n v="198690"/>
    <n v="1.1500000000000001"/>
    <n v="9.6900000000000014E-2"/>
    <n v="0.62345000000000006"/>
    <n v="41.91002205201535"/>
  </r>
  <r>
    <n v="71"/>
    <x v="70"/>
    <s v="Smiths Crinkle Cut  Snag&amp;Sauce 150g"/>
    <x v="11"/>
    <x v="1"/>
    <n v="3150"/>
    <n v="15"/>
    <n v="126"/>
    <n v="111"/>
    <n v="47250"/>
    <n v="1.61"/>
    <n v="0.22610000000000002"/>
    <n v="0.91805000000000003"/>
    <n v="14.61582330974454"/>
  </r>
  <r>
    <n v="72"/>
    <x v="71"/>
    <s v="Infuzions Mango     Chutny Papadums 70g"/>
    <x v="12"/>
    <x v="3"/>
    <n v="2925"/>
    <n v="38"/>
    <n v="188"/>
    <n v="150"/>
    <n v="111150"/>
    <n v="0.69000000000000006"/>
    <n v="9.6900000000000014E-2"/>
    <n v="0.39345000000000002"/>
    <n v="23.263199921511987"/>
  </r>
  <r>
    <n v="73"/>
    <x v="72"/>
    <s v="GrnWves Plus Btroot &amp; Chilli Jam 180g"/>
    <x v="13"/>
    <x v="2"/>
    <n v="3000"/>
    <n v="50"/>
    <n v="99"/>
    <n v="49"/>
    <n v="150000"/>
    <n v="0.69000000000000006"/>
    <n v="6.4600000000000005E-2"/>
    <n v="0.37730000000000002"/>
    <n v="32.681974467714753"/>
  </r>
  <r>
    <n v="74"/>
    <x v="73"/>
    <s v="Red Rock Deli SR    Salsa &amp; Mzzrlla 150g"/>
    <x v="14"/>
    <x v="0"/>
    <n v="3585"/>
    <n v="68"/>
    <n v="111"/>
    <n v="43"/>
    <n v="243780"/>
    <n v="2.0700000000000003"/>
    <n v="0.22610000000000002"/>
    <n v="1.1480500000000002"/>
    <n v="35.28615566982166"/>
  </r>
  <r>
    <n v="75"/>
    <x v="74"/>
    <s v="Sunbites Whlegrn    Crisps Frch/Onin 90g"/>
    <x v="0"/>
    <x v="1"/>
    <n v="2685"/>
    <n v="50"/>
    <n v="198"/>
    <n v="148"/>
    <n v="134250"/>
    <n v="0.69000000000000006"/>
    <n v="3.2300000000000002E-2"/>
    <n v="0.36115000000000003"/>
    <n v="46.219291537373415"/>
  </r>
  <r>
    <n v="76"/>
    <x v="75"/>
    <s v="Smiths Crinkle Cut  Salt &amp; Vinegar 170g"/>
    <x v="1"/>
    <x v="3"/>
    <n v="2955"/>
    <n v="76"/>
    <n v="118"/>
    <n v="42"/>
    <n v="224580"/>
    <n v="0.23"/>
    <n v="0.22610000000000002"/>
    <n v="0.22805000000000003"/>
    <n v="12.434703403760613"/>
  </r>
  <r>
    <n v="77"/>
    <x v="76"/>
    <s v="Sunbites Whlegrn    Crisps Frch/Onin 90g"/>
    <x v="4"/>
    <x v="2"/>
    <n v="3225"/>
    <n v="45"/>
    <n v="131"/>
    <n v="86"/>
    <n v="145125"/>
    <n v="0.69000000000000006"/>
    <n v="0.19380000000000003"/>
    <n v="0.44190000000000007"/>
    <n v="17.900654639775265"/>
  </r>
  <r>
    <n v="78"/>
    <x v="77"/>
    <s v="Doritos Salsa       Medium 300g"/>
    <x v="2"/>
    <x v="0"/>
    <n v="2640"/>
    <n v="27"/>
    <n v="172"/>
    <n v="145"/>
    <n v="71280"/>
    <n v="0.92"/>
    <n v="6.4600000000000005E-2"/>
    <n v="0.49230000000000002"/>
    <n v="27.731574922424052"/>
  </r>
  <r>
    <n v="79"/>
    <x v="78"/>
    <s v="Kettle Tortilla ChpsFeta&amp;Garlic 150g"/>
    <x v="5"/>
    <x v="1"/>
    <n v="3420"/>
    <n v="54"/>
    <n v="178"/>
    <n v="124"/>
    <n v="184680"/>
    <n v="1.3800000000000001"/>
    <n v="0.1615"/>
    <n v="0.77075000000000005"/>
    <n v="30.378418280312463"/>
  </r>
  <r>
    <n v="80"/>
    <x v="79"/>
    <s v="Smiths Crinkle Cut  Salt &amp; Vinegar 170g"/>
    <x v="6"/>
    <x v="3"/>
    <n v="3015"/>
    <n v="73"/>
    <n v="140"/>
    <n v="67"/>
    <n v="220095"/>
    <n v="0.46"/>
    <n v="0.19380000000000003"/>
    <n v="0.32690000000000002"/>
    <n v="18.615660817101784"/>
  </r>
  <r>
    <n v="81"/>
    <x v="80"/>
    <s v="Sunbites Whlegrn    Crisps Frch/Onin 90g"/>
    <x v="7"/>
    <x v="2"/>
    <n v="2280"/>
    <n v="73"/>
    <n v="159"/>
    <n v="86"/>
    <n v="166440"/>
    <n v="1.84"/>
    <n v="0.1615"/>
    <n v="1.00075"/>
    <n v="40.784869409566802"/>
  </r>
  <r>
    <n v="82"/>
    <x v="81"/>
    <s v="Smiths Crinkle Cut  French OnionDip 150g"/>
    <x v="8"/>
    <x v="0"/>
    <n v="3690"/>
    <n v="68"/>
    <n v="193"/>
    <n v="125"/>
    <n v="250920"/>
    <n v="0.69000000000000006"/>
    <n v="0.12920000000000001"/>
    <n v="0.40960000000000002"/>
    <n v="26.950246556825491"/>
  </r>
  <r>
    <n v="83"/>
    <x v="82"/>
    <s v="Smiths Crinkle Cut  French OnionDip 150g"/>
    <x v="9"/>
    <x v="1"/>
    <n v="3360"/>
    <n v="72"/>
    <n v="131"/>
    <n v="59"/>
    <n v="241920"/>
    <n v="1.3800000000000001"/>
    <n v="6.4600000000000005E-2"/>
    <n v="0.72230000000000005"/>
    <n v="55.463149844848104"/>
  </r>
  <r>
    <n v="84"/>
    <x v="83"/>
    <s v="Kettle Tortilla ChpsFeta&amp;Garlic 150g"/>
    <x v="10"/>
    <x v="3"/>
    <n v="2775"/>
    <n v="37"/>
    <n v="199"/>
    <n v="162"/>
    <n v="102675"/>
    <n v="0.46"/>
    <n v="0.1615"/>
    <n v="0.31075000000000003"/>
    <n v="14.518057508084528"/>
  </r>
  <r>
    <n v="85"/>
    <x v="84"/>
    <s v="Smiths Chip Thinly  Cut Original 175g"/>
    <x v="11"/>
    <x v="2"/>
    <n v="3240"/>
    <n v="66"/>
    <n v="103"/>
    <n v="37"/>
    <n v="213840"/>
    <n v="0.69000000000000006"/>
    <n v="0.29070000000000001"/>
    <n v="0.49035000000000006"/>
    <n v="17.700641047669773"/>
  </r>
  <r>
    <n v="86"/>
    <x v="85"/>
    <s v="WW D/Style Chip     Sea Salt 200g"/>
    <x v="12"/>
    <x v="0"/>
    <n v="3435"/>
    <n v="48"/>
    <n v="193"/>
    <n v="145"/>
    <n v="164880"/>
    <n v="1.3800000000000001"/>
    <n v="3.2300000000000002E-2"/>
    <n v="0.70615000000000006"/>
    <n v="64.043328986055201"/>
  </r>
  <r>
    <n v="87"/>
    <x v="86"/>
    <s v="Smiths Chip Thinly  CutSalt/Vinegr175g"/>
    <x v="13"/>
    <x v="1"/>
    <n v="3360"/>
    <n v="54"/>
    <n v="181"/>
    <n v="127"/>
    <n v="181440"/>
    <n v="1.1500000000000001"/>
    <n v="9.6900000000000014E-2"/>
    <n v="0.62345000000000006"/>
    <n v="35.80130927955053"/>
  </r>
  <r>
    <n v="88"/>
    <x v="87"/>
    <s v="Kettle Sensations   BBQ&amp;Maple 150g"/>
    <x v="14"/>
    <x v="3"/>
    <n v="3315"/>
    <n v="63"/>
    <n v="178"/>
    <n v="115"/>
    <n v="208845"/>
    <n v="2.0700000000000003"/>
    <n v="0.12920000000000001"/>
    <n v="1.0996000000000001"/>
    <n v="44.930286557675089"/>
  </r>
  <r>
    <n v="89"/>
    <x v="88"/>
    <s v="WW Original Stacked Chips 160g"/>
    <x v="15"/>
    <x v="2"/>
    <n v="2475"/>
    <n v="18"/>
    <n v="129"/>
    <n v="111"/>
    <n v="44550"/>
    <n v="0.92"/>
    <n v="3.2300000000000002E-2"/>
    <n v="0.47615000000000002"/>
    <n v="32.0216644930276"/>
  </r>
  <r>
    <n v="90"/>
    <x v="89"/>
    <s v="Smiths Crinkle Cut  Chips Original 170g"/>
    <x v="16"/>
    <x v="0"/>
    <n v="2610"/>
    <n v="31"/>
    <n v="200"/>
    <n v="169"/>
    <n v="80910"/>
    <n v="0.92"/>
    <n v="9.6900000000000014E-2"/>
    <n v="0.50845000000000007"/>
    <n v="24.262071033101716"/>
  </r>
  <r>
    <n v="91"/>
    <x v="90"/>
    <s v="Old El Paso Salsa   Dip Tomato Mild 300g"/>
    <x v="3"/>
    <x v="1"/>
    <n v="3495"/>
    <n v="15"/>
    <n v="178"/>
    <n v="163"/>
    <n v="52425"/>
    <n v="1.3800000000000001"/>
    <n v="6.4600000000000005E-2"/>
    <n v="0.72230000000000005"/>
    <n v="25.315348566927053"/>
  </r>
  <r>
    <n v="92"/>
    <x v="91"/>
    <s v="Red Rock Deli SR    Salsa &amp; Mzzrlla 150g"/>
    <x v="17"/>
    <x v="3"/>
    <n v="2970"/>
    <n v="65"/>
    <n v="137"/>
    <n v="72"/>
    <n v="193050"/>
    <n v="2.0700000000000003"/>
    <n v="0.22610000000000002"/>
    <n v="1.1480500000000002"/>
    <n v="34.49900485075144"/>
  </r>
  <r>
    <n v="93"/>
    <x v="92"/>
    <s v="Cobs Popd Sea Salt  Chips 110g"/>
    <x v="18"/>
    <x v="2"/>
    <n v="2670"/>
    <n v="59"/>
    <n v="191"/>
    <n v="132"/>
    <n v="157530"/>
    <n v="0.69000000000000006"/>
    <n v="0.19380000000000003"/>
    <n v="0.44190000000000007"/>
    <n v="20.496922671691177"/>
  </r>
  <r>
    <n v="94"/>
    <x v="93"/>
    <s v="Tostitos Smoked     Chipotle 175g"/>
    <x v="19"/>
    <x v="0"/>
    <n v="2880"/>
    <n v="48"/>
    <n v="137"/>
    <n v="89"/>
    <n v="138240"/>
    <n v="0.23"/>
    <n v="0.22610000000000002"/>
    <n v="0.22805000000000003"/>
    <n v="9.8821002052726623"/>
  </r>
  <r>
    <n v="95"/>
    <x v="94"/>
    <s v="Natural ChipCo      Hony Soy Chckn175g"/>
    <x v="0"/>
    <x v="1"/>
    <n v="2685"/>
    <n v="61"/>
    <n v="178"/>
    <n v="117"/>
    <n v="163785"/>
    <n v="2.0700000000000003"/>
    <n v="0.25840000000000002"/>
    <n v="1.1642000000000001"/>
    <n v="31.262149341082559"/>
  </r>
  <r>
    <n v="96"/>
    <x v="95"/>
    <s v="Infuzions BBQ Rib   Prawn Crackers 110g"/>
    <x v="1"/>
    <x v="3"/>
    <n v="2325"/>
    <n v="71"/>
    <n v="178"/>
    <n v="107"/>
    <n v="165075"/>
    <n v="1.61"/>
    <n v="0.1615"/>
    <n v="0.88575000000000004"/>
    <n v="37.624509500726766"/>
  </r>
  <r>
    <n v="97"/>
    <x v="96"/>
    <s v="RRD Salt &amp; Vinegar  165g"/>
    <x v="4"/>
    <x v="1"/>
    <n v="3465"/>
    <n v="75"/>
    <n v="150"/>
    <n v="75"/>
    <n v="259875"/>
    <n v="0.23"/>
    <n v="0.25840000000000002"/>
    <n v="0.24420000000000003"/>
    <n v="11.554822884343354"/>
  </r>
  <r>
    <n v="98"/>
    <x v="97"/>
    <s v="RRD Lime &amp; Pepper   165g"/>
    <x v="2"/>
    <x v="3"/>
    <n v="2790"/>
    <n v="54"/>
    <n v="146"/>
    <n v="92"/>
    <n v="150660"/>
    <n v="0.69000000000000006"/>
    <n v="0.12920000000000001"/>
    <n v="0.40960000000000002"/>
    <n v="24.016248369770704"/>
  </r>
  <r>
    <n v="99"/>
    <x v="98"/>
    <s v="CCs Nacho Cheese    175g"/>
    <x v="5"/>
    <x v="0"/>
    <n v="3645"/>
    <n v="64"/>
    <n v="122"/>
    <n v="58"/>
    <n v="233280"/>
    <n v="0.92"/>
    <n v="3.2300000000000002E-2"/>
    <n v="0.47615000000000002"/>
    <n v="60.380629621067484"/>
  </r>
  <r>
    <n v="100"/>
    <x v="99"/>
    <s v="Snbts Whlgrn Crisps Cheddr&amp;Mstrd 90g"/>
    <x v="6"/>
    <x v="1"/>
    <n v="2430"/>
    <n v="20"/>
    <n v="179"/>
    <n v="159"/>
    <n v="48600"/>
    <n v="0.69000000000000006"/>
    <n v="0.29070000000000001"/>
    <n v="0.49035000000000006"/>
    <n v="9.7438822064963606"/>
  </r>
  <r>
    <n v="101"/>
    <x v="100"/>
    <s v="RRD Sweet Chilli &amp;  Sour Cream 165g"/>
    <x v="7"/>
    <x v="3"/>
    <n v="3435"/>
    <n v="49"/>
    <n v="90"/>
    <n v="41"/>
    <n v="168315"/>
    <n v="1.3800000000000001"/>
    <n v="0.19380000000000003"/>
    <n v="0.78690000000000004"/>
    <n v="26.416525459217027"/>
  </r>
  <r>
    <n v="102"/>
    <x v="101"/>
    <s v="Kettle Tortilla ChpsBtroot&amp;Ricotta 150g"/>
    <x v="8"/>
    <x v="2"/>
    <n v="2250"/>
    <n v="72"/>
    <n v="155"/>
    <n v="83"/>
    <n v="162000"/>
    <n v="1.1500000000000001"/>
    <n v="0.22610000000000002"/>
    <n v="0.68805000000000005"/>
    <n v="27.063245989771346"/>
  </r>
  <r>
    <n v="103"/>
    <x v="102"/>
    <s v="Pringles Sthrn FriedChicken 134g"/>
    <x v="9"/>
    <x v="0"/>
    <n v="2640"/>
    <n v="62"/>
    <n v="105"/>
    <n v="43"/>
    <n v="163680"/>
    <n v="2.0700000000000003"/>
    <n v="0.22610000000000002"/>
    <n v="1.1480500000000002"/>
    <n v="33.693469536832445"/>
  </r>
  <r>
    <n v="104"/>
    <x v="103"/>
    <s v="Smiths Chip Thinly  CutSalt/Vinegr175g"/>
    <x v="10"/>
    <x v="1"/>
    <n v="2265"/>
    <n v="69"/>
    <n v="141"/>
    <n v="72"/>
    <n v="156285"/>
    <n v="0.92"/>
    <n v="3.2300000000000002E-2"/>
    <n v="0.47615000000000002"/>
    <n v="62.694897358547145"/>
  </r>
  <r>
    <n v="105"/>
    <x v="104"/>
    <s v="Pringles Chicken    Salt Crips 134g"/>
    <x v="11"/>
    <x v="3"/>
    <n v="3015"/>
    <n v="48"/>
    <n v="91"/>
    <n v="43"/>
    <n v="144720"/>
    <n v="1.84"/>
    <n v="6.4600000000000005E-2"/>
    <n v="0.95230000000000004"/>
    <n v="52.29115914834361"/>
  </r>
  <r>
    <n v="106"/>
    <x v="105"/>
    <s v="French Fries Potato Chips 175g"/>
    <x v="12"/>
    <x v="3"/>
    <n v="2670"/>
    <n v="42"/>
    <n v="154"/>
    <n v="112"/>
    <n v="112140"/>
    <n v="0.23"/>
    <n v="0.19380000000000003"/>
    <n v="0.21190000000000003"/>
    <n v="9.9845081239277977"/>
  </r>
  <r>
    <n v="107"/>
    <x v="106"/>
    <s v="Kettle Mozzarella   Basil &amp; Pesto 175g"/>
    <x v="13"/>
    <x v="2"/>
    <n v="2970"/>
    <n v="69"/>
    <n v="159"/>
    <n v="90"/>
    <n v="204930"/>
    <n v="1.61"/>
    <n v="6.4600000000000005E-2"/>
    <n v="0.83730000000000004"/>
    <n v="58.645706453660495"/>
  </r>
  <r>
    <n v="108"/>
    <x v="107"/>
    <s v="Snbts Whlgrn Crisps Cheddr&amp;Mstrd 90g"/>
    <x v="14"/>
    <x v="0"/>
    <n v="2790"/>
    <n v="25"/>
    <n v="142"/>
    <n v="117"/>
    <n v="69750"/>
    <n v="1.61"/>
    <n v="0.29070000000000001"/>
    <n v="0.95035000000000003"/>
    <n v="16.640846873212997"/>
  </r>
  <r>
    <n v="109"/>
    <x v="108"/>
    <s v="Doritos Corn Chips  Cheese Supreme 170g"/>
    <x v="15"/>
    <x v="1"/>
    <n v="2835"/>
    <n v="60"/>
    <n v="163"/>
    <n v="103"/>
    <n v="170100"/>
    <n v="1.84"/>
    <n v="0.25840000000000002"/>
    <n v="1.0492000000000001"/>
    <n v="29.23164661948908"/>
  </r>
  <r>
    <n v="110"/>
    <x v="109"/>
    <s v="Woolworths Cheese   Rings 190g"/>
    <x v="16"/>
    <x v="3"/>
    <n v="3750"/>
    <n v="74"/>
    <n v="121"/>
    <n v="47"/>
    <n v="277500"/>
    <n v="1.84"/>
    <n v="0.22610000000000002"/>
    <n v="1.03305"/>
    <n v="34.70479537124924"/>
  </r>
  <r>
    <n v="111"/>
    <x v="110"/>
    <s v="RRD Lime &amp; Pepper   165g"/>
    <x v="3"/>
    <x v="2"/>
    <n v="2850"/>
    <n v="37"/>
    <n v="94"/>
    <n v="57"/>
    <n v="105450"/>
    <n v="2.0700000000000003"/>
    <n v="6.4600000000000005E-2"/>
    <n v="1.0673000000000001"/>
    <n v="48.69504523399231"/>
  </r>
  <r>
    <n v="112"/>
    <x v="111"/>
    <s v="CCs Original 175g"/>
    <x v="17"/>
    <x v="0"/>
    <n v="2640"/>
    <n v="54"/>
    <n v="170"/>
    <n v="116"/>
    <n v="142560"/>
    <n v="1.3800000000000001"/>
    <n v="6.4600000000000005E-2"/>
    <n v="0.72230000000000005"/>
    <n v="48.032496739541408"/>
  </r>
  <r>
    <n v="113"/>
    <x v="112"/>
    <s v="Smiths Crinkle Cut  Salt &amp; Vinegar 170g"/>
    <x v="18"/>
    <x v="1"/>
    <n v="3195"/>
    <n v="45"/>
    <n v="151"/>
    <n v="106"/>
    <n v="143775"/>
    <n v="1.3800000000000001"/>
    <n v="0.12920000000000001"/>
    <n v="0.75460000000000005"/>
    <n v="31.004843324834322"/>
  </r>
  <r>
    <n v="114"/>
    <x v="113"/>
    <s v="Tostitos Lightly    Salted 175g"/>
    <x v="19"/>
    <x v="3"/>
    <n v="2325"/>
    <n v="58"/>
    <n v="153"/>
    <n v="95"/>
    <n v="134850"/>
    <n v="1.1500000000000001"/>
    <n v="0.29070000000000001"/>
    <n v="0.72035000000000005"/>
    <n v="21.421772309063719"/>
  </r>
  <r>
    <n v="115"/>
    <x v="114"/>
    <s v="Infuzions BBQ Rib   Prawn Crackers 110g"/>
    <x v="20"/>
    <x v="2"/>
    <n v="3570"/>
    <n v="61"/>
    <n v="122"/>
    <n v="61"/>
    <n v="217770"/>
    <n v="2.0700000000000003"/>
    <n v="9.6900000000000014E-2"/>
    <n v="1.0834500000000002"/>
    <n v="51.050876098891742"/>
  </r>
  <r>
    <n v="116"/>
    <x v="115"/>
    <s v="Smiths Crnkle Chip  Orgnl Big Bag 380g"/>
    <x v="0"/>
    <x v="0"/>
    <n v="2835"/>
    <n v="16"/>
    <n v="135"/>
    <n v="119"/>
    <n v="45360"/>
    <n v="0.92"/>
    <n v="0.1615"/>
    <n v="0.54075000000000006"/>
    <n v="13.501519235694428"/>
  </r>
  <r>
    <n v="117"/>
    <x v="116"/>
    <s v="Tyrrells Crisps     Ched &amp; Chives 165g"/>
    <x v="1"/>
    <x v="1"/>
    <n v="3360"/>
    <n v="39"/>
    <n v="157"/>
    <n v="118"/>
    <n v="131040"/>
    <n v="1.3800000000000001"/>
    <n v="9.6900000000000014E-2"/>
    <n v="0.73845000000000005"/>
    <n v="33.329205110723741"/>
  </r>
  <r>
    <n v="118"/>
    <x v="117"/>
    <s v="CCs Nacho Cheese    175g"/>
    <x v="4"/>
    <x v="3"/>
    <n v="2790"/>
    <n v="39"/>
    <n v="134"/>
    <n v="95"/>
    <n v="108810"/>
    <n v="1.1500000000000001"/>
    <n v="6.4600000000000005E-2"/>
    <n v="0.60730000000000006"/>
    <n v="37.263184131805843"/>
  </r>
  <r>
    <n v="119"/>
    <x v="118"/>
    <s v="Smiths Crinkle Cut  Chips Chicken 170g"/>
    <x v="2"/>
    <x v="2"/>
    <n v="3495"/>
    <n v="61"/>
    <n v="135"/>
    <n v="74"/>
    <n v="213195"/>
    <n v="1.84"/>
    <n v="0.12920000000000001"/>
    <n v="0.98460000000000003"/>
    <n v="41.682865788110078"/>
  </r>
  <r>
    <n v="120"/>
    <x v="119"/>
    <s v="Smith Crinkle Cut   Bolognese 150g"/>
    <x v="5"/>
    <x v="0"/>
    <n v="3480"/>
    <n v="20"/>
    <n v="107"/>
    <n v="87"/>
    <n v="69600"/>
    <n v="1.3800000000000001"/>
    <n v="0.12920000000000001"/>
    <n v="0.75460000000000005"/>
    <n v="20.669895549889546"/>
  </r>
  <r>
    <n v="121"/>
    <x v="120"/>
    <s v="Smiths Crinkle Cut  Chips Chs&amp;Onion170g"/>
    <x v="6"/>
    <x v="1"/>
    <n v="3090"/>
    <n v="39"/>
    <n v="99"/>
    <n v="60"/>
    <n v="120510"/>
    <n v="1.61"/>
    <n v="0.22610000000000002"/>
    <n v="0.91805000000000003"/>
    <n v="23.567306945350094"/>
  </r>
  <r>
    <n v="122"/>
    <x v="121"/>
    <s v="CCs Nacho Cheese    175g"/>
    <x v="7"/>
    <x v="3"/>
    <n v="3360"/>
    <n v="41"/>
    <n v="94"/>
    <n v="53"/>
    <n v="137760"/>
    <n v="2.0700000000000003"/>
    <n v="0.22610000000000002"/>
    <n v="1.1480500000000002"/>
    <n v="27.399448271643109"/>
  </r>
  <r>
    <n v="123"/>
    <x v="122"/>
    <s v="Doritos Corn Chips  Cheese Supreme 170g"/>
    <x v="8"/>
    <x v="2"/>
    <n v="2490"/>
    <n v="66"/>
    <n v="134"/>
    <n v="68"/>
    <n v="164340"/>
    <n v="2.0700000000000003"/>
    <n v="6.4600000000000005E-2"/>
    <n v="1.0673000000000001"/>
    <n v="65.036308030430988"/>
  </r>
  <r>
    <n v="124"/>
    <x v="123"/>
    <s v="Twisties Chicken270g"/>
    <x v="9"/>
    <x v="0"/>
    <n v="3090"/>
    <n v="53"/>
    <n v="153"/>
    <n v="100"/>
    <n v="163770"/>
    <n v="1.1500000000000001"/>
    <n v="0.22610000000000002"/>
    <n v="0.68805000000000005"/>
    <n v="23.219430927102955"/>
  </r>
  <r>
    <n v="125"/>
    <x v="124"/>
    <s v="Woolworths Medium   Salsa 300g"/>
    <x v="10"/>
    <x v="1"/>
    <n v="2730"/>
    <n v="46"/>
    <n v="181"/>
    <n v="135"/>
    <n v="125580"/>
    <n v="2.0700000000000003"/>
    <n v="0.22610000000000002"/>
    <n v="1.1480500000000002"/>
    <n v="29.022098063859996"/>
  </r>
  <r>
    <n v="126"/>
    <x v="125"/>
    <s v="Red Rock Deli Sp    Salt &amp; Truffle 150G"/>
    <x v="11"/>
    <x v="3"/>
    <n v="2850"/>
    <n v="61"/>
    <n v="163"/>
    <n v="102"/>
    <n v="173850"/>
    <n v="1.84"/>
    <n v="3.2300000000000002E-2"/>
    <n v="0.93615000000000004"/>
    <n v="83.365731576220156"/>
  </r>
  <r>
    <n v="127"/>
    <x v="126"/>
    <s v="Natural Chip Co     Tmato Hrb&amp;Spce 175g"/>
    <x v="12"/>
    <x v="2"/>
    <n v="3165"/>
    <n v="69"/>
    <n v="111"/>
    <n v="42"/>
    <n v="218385"/>
    <n v="0.69000000000000006"/>
    <n v="0.29070000000000001"/>
    <n v="0.49035000000000006"/>
    <n v="18.098457933386577"/>
  </r>
  <r>
    <n v="128"/>
    <x v="127"/>
    <s v="Pringles Chicken    Salt Crips 134g"/>
    <x v="13"/>
    <x v="0"/>
    <n v="3360"/>
    <n v="52"/>
    <n v="190"/>
    <n v="138"/>
    <n v="174720"/>
    <n v="0.23"/>
    <n v="0.19380000000000003"/>
    <n v="0.21190000000000003"/>
    <n v="11.109735036907914"/>
  </r>
  <r>
    <n v="129"/>
    <x v="128"/>
    <s v="Smiths Crnkle Chip  Orgnl Big Bag 380g"/>
    <x v="14"/>
    <x v="1"/>
    <n v="3495"/>
    <n v="22"/>
    <n v="165"/>
    <n v="143"/>
    <n v="76890"/>
    <n v="0.69000000000000006"/>
    <n v="3.2300000000000002E-2"/>
    <n v="0.36115000000000003"/>
    <n v="30.658409621103246"/>
  </r>
  <r>
    <n v="130"/>
    <x v="129"/>
    <s v="RRD Pc Sea Salt     165g"/>
    <x v="15"/>
    <x v="3"/>
    <n v="3525"/>
    <n v="56"/>
    <n v="110"/>
    <n v="54"/>
    <n v="197400"/>
    <n v="0.23"/>
    <n v="0.12920000000000001"/>
    <n v="0.17960000000000001"/>
    <n v="14.120226802483037"/>
  </r>
  <r>
    <n v="131"/>
    <x v="130"/>
    <s v="Old El Paso Salsa   Dip Tomato Mild 300g"/>
    <x v="16"/>
    <x v="2"/>
    <n v="2760"/>
    <n v="63"/>
    <n v="164"/>
    <n v="101"/>
    <n v="173880"/>
    <n v="1.84"/>
    <n v="0.22610000000000002"/>
    <n v="1.03305"/>
    <n v="32.0216644930276"/>
  </r>
  <r>
    <n v="132"/>
    <x v="131"/>
    <s v="Woolworths Cheese   Rings 190g"/>
    <x v="3"/>
    <x v="0"/>
    <n v="2550"/>
    <n v="65"/>
    <n v="125"/>
    <n v="60"/>
    <n v="165750"/>
    <n v="1.84"/>
    <n v="0.12920000000000001"/>
    <n v="0.98460000000000003"/>
    <n v="43.027818778721389"/>
  </r>
  <r>
    <n v="133"/>
    <x v="132"/>
    <s v="RRD Sweet Chilli &amp;  Sour Cream 165g"/>
    <x v="17"/>
    <x v="1"/>
    <n v="2475"/>
    <n v="47"/>
    <n v="170"/>
    <n v="123"/>
    <n v="116325"/>
    <n v="0.92"/>
    <n v="3.2300000000000002E-2"/>
    <n v="0.47615000000000002"/>
    <n v="51.743592654597862"/>
  </r>
  <r>
    <n v="134"/>
    <x v="133"/>
    <s v="Red Rock Deli Chikn&amp;Garlic Aioli 150g"/>
    <x v="18"/>
    <x v="3"/>
    <n v="2400"/>
    <n v="32"/>
    <n v="129"/>
    <n v="97"/>
    <n v="76800"/>
    <n v="1.84"/>
    <n v="0.1615"/>
    <n v="1.00075"/>
    <n v="27.003038471388855"/>
  </r>
  <r>
    <n v="135"/>
    <x v="134"/>
    <s v="Doritos Corn Chips  Original 170g"/>
    <x v="0"/>
    <x v="2"/>
    <n v="3375"/>
    <n v="48"/>
    <n v="106"/>
    <n v="58"/>
    <n v="162000"/>
    <n v="0.92"/>
    <n v="0.19380000000000003"/>
    <n v="0.55690000000000006"/>
    <n v="21.347776328685068"/>
  </r>
  <r>
    <n v="136"/>
    <x v="135"/>
    <s v="WW Supreme Cheese   Corn Chips 200g"/>
    <x v="1"/>
    <x v="0"/>
    <n v="3195"/>
    <n v="17"/>
    <n v="131"/>
    <n v="114"/>
    <n v="54315"/>
    <n v="0.46"/>
    <n v="0.1615"/>
    <n v="0.31075000000000003"/>
    <n v="9.8408386463328359"/>
  </r>
  <r>
    <n v="137"/>
    <x v="136"/>
    <s v="Smiths Thinly Cut   Roast Chicken 175g"/>
    <x v="4"/>
    <x v="1"/>
    <n v="2625"/>
    <n v="50"/>
    <n v="127"/>
    <n v="77"/>
    <n v="131250"/>
    <n v="1.84"/>
    <n v="9.6900000000000014E-2"/>
    <n v="0.96845000000000003"/>
    <n v="43.575965956953006"/>
  </r>
  <r>
    <n v="138"/>
    <x v="137"/>
    <s v="Pringles Sthrn FriedChicken 134g"/>
    <x v="2"/>
    <x v="3"/>
    <n v="3600"/>
    <n v="22"/>
    <n v="129"/>
    <n v="107"/>
    <n v="79200"/>
    <n v="2.0700000000000003"/>
    <n v="0.22610000000000002"/>
    <n v="1.1480500000000002"/>
    <n v="20.070640396524002"/>
  </r>
  <r>
    <n v="139"/>
    <x v="138"/>
    <s v="WW Original Corn    Chips 200g"/>
    <x v="5"/>
    <x v="2"/>
    <n v="2535"/>
    <n v="62"/>
    <n v="193"/>
    <n v="131"/>
    <n v="157170"/>
    <n v="1.3800000000000001"/>
    <n v="3.2300000000000002E-2"/>
    <n v="0.70615000000000006"/>
    <n v="72.786213099305158"/>
  </r>
  <r>
    <n v="140"/>
    <x v="139"/>
    <s v="Woolworths Mild     Salsa 300g"/>
    <x v="6"/>
    <x v="0"/>
    <n v="3690"/>
    <n v="56"/>
    <n v="94"/>
    <n v="38"/>
    <n v="206640"/>
    <n v="1.1500000000000001"/>
    <n v="9.6900000000000014E-2"/>
    <n v="0.62345000000000006"/>
    <n v="36.458268833792275"/>
  </r>
  <r>
    <n v="141"/>
    <x v="140"/>
    <s v="Natural ChipCo      Hony Soy Chckn175g"/>
    <x v="7"/>
    <x v="1"/>
    <n v="2385"/>
    <n v="62"/>
    <n v="124"/>
    <n v="62"/>
    <n v="147870"/>
    <n v="1.1500000000000001"/>
    <n v="0.12920000000000001"/>
    <n v="0.63960000000000006"/>
    <n v="33.222208991556208"/>
  </r>
  <r>
    <n v="142"/>
    <x v="141"/>
    <s v="Smiths Crinkle Cut  Chips Original 170g"/>
    <x v="8"/>
    <x v="3"/>
    <n v="2895"/>
    <n v="42"/>
    <n v="178"/>
    <n v="136"/>
    <n v="121590"/>
    <n v="0.92"/>
    <n v="0.12920000000000001"/>
    <n v="0.52460000000000007"/>
    <n v="24.456950236296453"/>
  </r>
  <r>
    <n v="143"/>
    <x v="142"/>
    <s v="Cheezels Cheese Box 125g"/>
    <x v="9"/>
    <x v="2"/>
    <n v="2640"/>
    <n v="66"/>
    <n v="114"/>
    <n v="48"/>
    <n v="174240"/>
    <n v="1.1500000000000001"/>
    <n v="9.6900000000000014E-2"/>
    <n v="0.62345000000000006"/>
    <n v="39.579836627912698"/>
  </r>
  <r>
    <n v="144"/>
    <x v="143"/>
    <s v="Red Rock Deli Sp    Salt &amp; Truffle 150G"/>
    <x v="10"/>
    <x v="0"/>
    <n v="2625"/>
    <n v="57"/>
    <n v="159"/>
    <n v="102"/>
    <n v="149625"/>
    <n v="1.61"/>
    <n v="9.6900000000000014E-2"/>
    <n v="0.85345000000000004"/>
    <n v="43.521461913162149"/>
  </r>
  <r>
    <n v="145"/>
    <x v="144"/>
    <s v="Smiths Crinkle Cut  Chips Chs&amp;Onion170g"/>
    <x v="11"/>
    <x v="1"/>
    <n v="3525"/>
    <n v="64"/>
    <n v="164"/>
    <n v="100"/>
    <n v="225600"/>
    <n v="0.46"/>
    <n v="0.29070000000000001"/>
    <n v="0.37535000000000002"/>
    <n v="14.231850885790045"/>
  </r>
  <r>
    <n v="146"/>
    <x v="145"/>
    <s v="Smiths Chip Thinly  CutSalt/Vinegr175g"/>
    <x v="12"/>
    <x v="3"/>
    <n v="2895"/>
    <n v="36"/>
    <n v="161"/>
    <n v="125"/>
    <n v="104220"/>
    <n v="2.0700000000000003"/>
    <n v="6.4600000000000005E-2"/>
    <n v="1.0673000000000001"/>
    <n v="48.032496739541408"/>
  </r>
  <r>
    <n v="147"/>
    <x v="146"/>
    <s v="Tostitos Smoked     Chipotle 175g"/>
    <x v="13"/>
    <x v="2"/>
    <n v="3435"/>
    <n v="57"/>
    <n v="169"/>
    <n v="112"/>
    <n v="195795"/>
    <n v="1.61"/>
    <n v="9.6900000000000014E-2"/>
    <n v="0.85345000000000004"/>
    <n v="43.521461913162149"/>
  </r>
  <r>
    <n v="148"/>
    <x v="147"/>
    <s v="CCs Nacho Cheese    175g"/>
    <x v="14"/>
    <x v="0"/>
    <n v="2475"/>
    <n v="24"/>
    <n v="184"/>
    <n v="160"/>
    <n v="59400"/>
    <n v="1.3800000000000001"/>
    <n v="0.19380000000000003"/>
    <n v="0.78690000000000004"/>
    <n v="18.48771661494937"/>
  </r>
  <r>
    <n v="149"/>
    <x v="148"/>
    <s v="Doritos Salsa Mild  300g"/>
    <x v="15"/>
    <x v="1"/>
    <n v="2490"/>
    <n v="74"/>
    <n v="148"/>
    <n v="74"/>
    <n v="184260"/>
    <n v="1.84"/>
    <n v="0.29070000000000001"/>
    <n v="1.06535"/>
    <n v="30.606752617903673"/>
  </r>
  <r>
    <n v="150"/>
    <x v="149"/>
    <s v="WW D/Style Chip     Sea Salt 200g"/>
    <x v="16"/>
    <x v="3"/>
    <n v="2265"/>
    <n v="45"/>
    <n v="177"/>
    <n v="132"/>
    <n v="101925"/>
    <n v="1.84"/>
    <n v="0.1615"/>
    <n v="1.00075"/>
    <n v="32.0216644930276"/>
  </r>
  <r>
    <n v="151"/>
    <x v="150"/>
    <s v="Tyrrells Crisps     Ched &amp; Chives 165g"/>
    <x v="3"/>
    <x v="2"/>
    <n v="2520"/>
    <n v="64"/>
    <n v="125"/>
    <n v="61"/>
    <n v="161280"/>
    <n v="1.84"/>
    <n v="0.25840000000000002"/>
    <n v="1.0492000000000001"/>
    <n v="30.190314810533742"/>
  </r>
  <r>
    <n v="152"/>
    <x v="151"/>
    <s v="Doritos Mexicana    170g"/>
    <x v="17"/>
    <x v="0"/>
    <n v="3630"/>
    <n v="55"/>
    <n v="164"/>
    <n v="109"/>
    <n v="199650"/>
    <n v="1.3800000000000001"/>
    <n v="0.29070000000000001"/>
    <n v="0.83535000000000004"/>
    <n v="22.851429331606809"/>
  </r>
  <r>
    <n v="153"/>
    <x v="152"/>
    <s v="Cobs Popd Swt/Chlli &amp;Sr/Cream Chips 110g"/>
    <x v="18"/>
    <x v="1"/>
    <n v="2805"/>
    <n v="76"/>
    <n v="150"/>
    <n v="74"/>
    <n v="213180"/>
    <n v="0.69000000000000006"/>
    <n v="6.4600000000000005E-2"/>
    <n v="0.37730000000000002"/>
    <n v="40.293044210691079"/>
  </r>
  <r>
    <n v="154"/>
    <x v="153"/>
    <s v="Infzns Crn Crnchers Tangy Gcamole 110g"/>
    <x v="19"/>
    <x v="3"/>
    <n v="2370"/>
    <n v="62"/>
    <n v="118"/>
    <n v="56"/>
    <n v="146940"/>
    <n v="1.3800000000000001"/>
    <n v="0.25840000000000002"/>
    <n v="0.81920000000000004"/>
    <n v="25.733812429703896"/>
  </r>
  <r>
    <n v="155"/>
    <x v="154"/>
    <s v="Tostitos Splash Of  Lime 175g"/>
    <x v="0"/>
    <x v="2"/>
    <n v="2985"/>
    <n v="48"/>
    <n v="117"/>
    <n v="69"/>
    <n v="143280"/>
    <n v="1.61"/>
    <n v="9.6900000000000014E-2"/>
    <n v="0.85345000000000004"/>
    <n v="39.938032495711191"/>
  </r>
  <r>
    <n v="156"/>
    <x v="155"/>
    <s v="CCs Original 175g"/>
    <x v="1"/>
    <x v="0"/>
    <n v="2580"/>
    <n v="20"/>
    <n v="172"/>
    <n v="152"/>
    <n v="51600"/>
    <n v="1.1500000000000001"/>
    <n v="0.1615"/>
    <n v="0.65575000000000006"/>
    <n v="16.876899044618035"/>
  </r>
  <r>
    <n v="157"/>
    <x v="156"/>
    <s v="Doritos Salsa Mild  300g"/>
    <x v="4"/>
    <x v="1"/>
    <n v="3630"/>
    <n v="24"/>
    <n v="144"/>
    <n v="120"/>
    <n v="87120"/>
    <n v="1.84"/>
    <n v="3.2300000000000002E-2"/>
    <n v="0.93615000000000004"/>
    <n v="52.29115914834361"/>
  </r>
  <r>
    <n v="158"/>
    <x v="157"/>
    <s v="Woolworths Mild     Salsa 300g"/>
    <x v="2"/>
    <x v="3"/>
    <n v="2700"/>
    <n v="50"/>
    <n v="196"/>
    <n v="146"/>
    <n v="135000"/>
    <n v="0.92"/>
    <n v="6.4600000000000005E-2"/>
    <n v="0.49230000000000002"/>
    <n v="37.73789351316718"/>
  </r>
  <r>
    <n v="159"/>
    <x v="158"/>
    <s v="CCs Tasty Cheese    175g"/>
    <x v="5"/>
    <x v="2"/>
    <n v="3405"/>
    <n v="56"/>
    <n v="127"/>
    <n v="71"/>
    <n v="190680"/>
    <n v="1.3800000000000001"/>
    <n v="9.6900000000000014E-2"/>
    <n v="0.73845000000000005"/>
    <n v="39.938032495711191"/>
  </r>
  <r>
    <n v="160"/>
    <x v="159"/>
    <s v="WW Sour Cream &amp;OnionStacked Chips 160g"/>
    <x v="6"/>
    <x v="0"/>
    <n v="3150"/>
    <n v="37"/>
    <n v="186"/>
    <n v="149"/>
    <n v="116550"/>
    <n v="1.61"/>
    <n v="0.19380000000000003"/>
    <n v="0.90190000000000003"/>
    <n v="24.794303417118709"/>
  </r>
  <r>
    <n v="161"/>
    <x v="160"/>
    <s v="Cobs Popd Swt/Chlli &amp;Sr/Cream Chips 110g"/>
    <x v="7"/>
    <x v="1"/>
    <n v="2460"/>
    <n v="31"/>
    <n v="172"/>
    <n v="141"/>
    <n v="76260"/>
    <n v="1.1500000000000001"/>
    <n v="0.25840000000000002"/>
    <n v="0.70420000000000005"/>
    <n v="16.611104495778104"/>
  </r>
  <r>
    <n v="162"/>
    <x v="161"/>
    <s v="Kettle Mozzarella   Basil &amp; Pesto 175g"/>
    <x v="8"/>
    <x v="3"/>
    <n v="2625"/>
    <n v="55"/>
    <n v="182"/>
    <n v="127"/>
    <n v="144375"/>
    <n v="0.23"/>
    <n v="0.29070000000000001"/>
    <n v="0.26035000000000003"/>
    <n v="9.3290569592842552"/>
  </r>
  <r>
    <n v="163"/>
    <x v="162"/>
    <s v="Smiths Crinkle Cut  Snag&amp;Sauce 150g"/>
    <x v="9"/>
    <x v="2"/>
    <n v="2865"/>
    <n v="71"/>
    <n v="141"/>
    <n v="70"/>
    <n v="203415"/>
    <n v="0.46"/>
    <n v="0.19380000000000003"/>
    <n v="0.32690000000000002"/>
    <n v="18.358880783206015"/>
  </r>
  <r>
    <n v="164"/>
    <x v="163"/>
    <s v="Woolworths Mild     Salsa 300g"/>
    <x v="10"/>
    <x v="0"/>
    <n v="3030"/>
    <n v="36"/>
    <n v="145"/>
    <n v="109"/>
    <n v="109080"/>
    <n v="1.84"/>
    <n v="0.12920000000000001"/>
    <n v="0.98460000000000003"/>
    <n v="32.0216644930276"/>
  </r>
  <r>
    <n v="165"/>
    <x v="164"/>
    <s v="Smiths Crinkle Cut  Snag&amp;Sauce 150g"/>
    <x v="11"/>
    <x v="1"/>
    <n v="3390"/>
    <n v="40"/>
    <n v="160"/>
    <n v="120"/>
    <n v="135600"/>
    <n v="1.84"/>
    <n v="0.22610000000000002"/>
    <n v="1.03305"/>
    <n v="25.515473013715944"/>
  </r>
  <r>
    <n v="166"/>
    <x v="165"/>
    <s v="Cheezels Cheese 330g"/>
    <x v="12"/>
    <x v="3"/>
    <n v="2655"/>
    <n v="54"/>
    <n v="184"/>
    <n v="130"/>
    <n v="143370"/>
    <n v="1.61"/>
    <n v="0.1615"/>
    <n v="0.88575000000000004"/>
    <n v="32.812441950413046"/>
  </r>
  <r>
    <n v="167"/>
    <x v="166"/>
    <s v="Natural Chip        Compny SeaSalt175g"/>
    <x v="13"/>
    <x v="2"/>
    <n v="2790"/>
    <n v="40"/>
    <n v="192"/>
    <n v="152"/>
    <n v="111600"/>
    <n v="0.23"/>
    <n v="0.1615"/>
    <n v="0.19575000000000001"/>
    <n v="10.673888164342534"/>
  </r>
  <r>
    <n v="168"/>
    <x v="167"/>
    <s v="Doritos Salsa       Medium 300g"/>
    <x v="14"/>
    <x v="0"/>
    <n v="3150"/>
    <n v="73"/>
    <n v="122"/>
    <n v="49"/>
    <n v="229950"/>
    <n v="0.92"/>
    <n v="0.22610000000000002"/>
    <n v="0.57305000000000006"/>
    <n v="24.37362137314069"/>
  </r>
  <r>
    <n v="169"/>
    <x v="168"/>
    <s v="RRD Sweet Chilli &amp;  Sour Cream 165g"/>
    <x v="15"/>
    <x v="1"/>
    <n v="2640"/>
    <n v="47"/>
    <n v="93"/>
    <n v="46"/>
    <n v="124080"/>
    <n v="2.0700000000000003"/>
    <n v="0.29070000000000001"/>
    <n v="1.1803500000000002"/>
    <n v="25.871796327298931"/>
  </r>
  <r>
    <n v="170"/>
    <x v="169"/>
    <s v="Old El Paso Salsa   Dip Tomato Med 300g"/>
    <x v="16"/>
    <x v="3"/>
    <n v="3510"/>
    <n v="41"/>
    <n v="92"/>
    <n v="51"/>
    <n v="143910"/>
    <n v="0.23"/>
    <n v="6.4600000000000005E-2"/>
    <n v="0.14730000000000001"/>
    <n v="17.086558003187324"/>
  </r>
  <r>
    <n v="171"/>
    <x v="170"/>
    <s v="Pringles Mystery    Flavour 134g"/>
    <x v="3"/>
    <x v="2"/>
    <n v="3420"/>
    <n v="27"/>
    <n v="171"/>
    <n v="144"/>
    <n v="92340"/>
    <n v="0.46"/>
    <n v="3.2300000000000002E-2"/>
    <n v="0.24615000000000001"/>
    <n v="27.731574922424052"/>
  </r>
  <r>
    <n v="172"/>
    <x v="171"/>
    <s v="CCs Original 175g"/>
    <x v="17"/>
    <x v="0"/>
    <n v="3135"/>
    <n v="16"/>
    <n v="178"/>
    <n v="162"/>
    <n v="50160"/>
    <n v="1.3800000000000001"/>
    <n v="6.4600000000000005E-2"/>
    <n v="0.72230000000000005"/>
    <n v="26.145579574171805"/>
  </r>
  <r>
    <n v="173"/>
    <x v="172"/>
    <s v="Pringles Barbeque   134g"/>
    <x v="0"/>
    <x v="1"/>
    <n v="2430"/>
    <n v="42"/>
    <n v="120"/>
    <n v="78"/>
    <n v="102060"/>
    <n v="0.46"/>
    <n v="0.1615"/>
    <n v="0.31075000000000003"/>
    <n v="15.467933473618007"/>
  </r>
  <r>
    <n v="174"/>
    <x v="173"/>
    <s v="Smiths Crnkle Chip  Orgnl Big Bag 380g"/>
    <x v="1"/>
    <x v="3"/>
    <n v="2910"/>
    <n v="76"/>
    <n v="121"/>
    <n v="45"/>
    <n v="221160"/>
    <n v="0.23"/>
    <n v="9.6900000000000014E-2"/>
    <n v="0.16345000000000001"/>
    <n v="18.994323197352681"/>
  </r>
  <r>
    <n v="175"/>
    <x v="174"/>
    <s v="Doritos Cheese      Supreme 330g"/>
    <x v="4"/>
    <x v="2"/>
    <n v="2385"/>
    <n v="74"/>
    <n v="188"/>
    <n v="114"/>
    <n v="176490"/>
    <n v="2.0700000000000003"/>
    <n v="0.1615"/>
    <n v="1.1157500000000002"/>
    <n v="43.55417252425358"/>
  </r>
  <r>
    <n v="176"/>
    <x v="175"/>
    <s v="Grain Waves         Sweet Chilli 210g"/>
    <x v="2"/>
    <x v="0"/>
    <n v="2760"/>
    <n v="63"/>
    <n v="135"/>
    <n v="72"/>
    <n v="173880"/>
    <n v="0.23"/>
    <n v="9.6900000000000014E-2"/>
    <n v="0.16345000000000001"/>
    <n v="17.293675359227155"/>
  </r>
  <r>
    <n v="177"/>
    <x v="176"/>
    <s v="Pringles Sweet&amp;Spcy BBQ 134g"/>
    <x v="5"/>
    <x v="1"/>
    <n v="3330"/>
    <n v="62"/>
    <n v="101"/>
    <n v="39"/>
    <n v="206460"/>
    <n v="1.84"/>
    <n v="0.29070000000000001"/>
    <n v="1.06535"/>
    <n v="28.015426484118194"/>
  </r>
  <r>
    <n v="178"/>
    <x v="177"/>
    <s v="Kettle Original 175g"/>
    <x v="6"/>
    <x v="3"/>
    <n v="3285"/>
    <n v="58"/>
    <n v="181"/>
    <n v="123"/>
    <n v="190530"/>
    <n v="1.84"/>
    <n v="3.2300000000000002E-2"/>
    <n v="0.93615000000000004"/>
    <n v="81.28991041699895"/>
  </r>
  <r>
    <n v="179"/>
    <x v="178"/>
    <s v="Natural Chip Co     Tmato Hrb&amp;Spce 175g"/>
    <x v="7"/>
    <x v="2"/>
    <n v="2295"/>
    <n v="48"/>
    <n v="152"/>
    <n v="104"/>
    <n v="110160"/>
    <n v="1.3800000000000001"/>
    <n v="9.6900000000000014E-2"/>
    <n v="0.73845000000000005"/>
    <n v="36.975433229898741"/>
  </r>
  <r>
    <n v="180"/>
    <x v="179"/>
    <s v="Infuzions Thai SweetChili PotatoMix 110g"/>
    <x v="8"/>
    <x v="0"/>
    <n v="3360"/>
    <n v="30"/>
    <n v="194"/>
    <n v="164"/>
    <n v="100800"/>
    <n v="0.69000000000000006"/>
    <n v="0.22610000000000002"/>
    <n v="0.45805000000000007"/>
    <n v="13.531622994885673"/>
  </r>
  <r>
    <n v="181"/>
    <x v="180"/>
    <s v="RRD SR Slow Rst     Pork Belly 150g"/>
    <x v="9"/>
    <x v="1"/>
    <n v="2430"/>
    <n v="22"/>
    <n v="110"/>
    <n v="88"/>
    <n v="53460"/>
    <n v="1.3800000000000001"/>
    <n v="9.6900000000000014E-2"/>
    <n v="0.73845000000000005"/>
    <n v="25.032486632312501"/>
  </r>
  <r>
    <n v="182"/>
    <x v="181"/>
    <s v="Natural Chip Co     Tmato Hrb&amp;Spce 175g"/>
    <x v="10"/>
    <x v="3"/>
    <n v="3555"/>
    <n v="60"/>
    <n v="110"/>
    <n v="50"/>
    <n v="213300"/>
    <n v="1.61"/>
    <n v="0.25840000000000002"/>
    <n v="0.93420000000000003"/>
    <n v="27.343701625344206"/>
  </r>
  <r>
    <n v="183"/>
    <x v="182"/>
    <s v="Tostitos Splash Of  Lime 175g"/>
    <x v="11"/>
    <x v="2"/>
    <n v="2325"/>
    <n v="63"/>
    <n v="92"/>
    <n v="29"/>
    <n v="146475"/>
    <n v="1.84"/>
    <n v="0.1615"/>
    <n v="1.00075"/>
    <n v="37.888544385679886"/>
  </r>
  <r>
    <n v="184"/>
    <x v="183"/>
    <s v="RRD Pc Sea Salt     165g"/>
    <x v="12"/>
    <x v="0"/>
    <n v="3060"/>
    <n v="15"/>
    <n v="95"/>
    <n v="80"/>
    <n v="45900"/>
    <n v="2.0700000000000003"/>
    <n v="0.1615"/>
    <n v="1.1157500000000002"/>
    <n v="19.609184680628854"/>
  </r>
  <r>
    <n v="185"/>
    <x v="184"/>
    <s v="Cheetos Puffs 165g"/>
    <x v="13"/>
    <x v="1"/>
    <n v="2535"/>
    <n v="70"/>
    <n v="100"/>
    <n v="30"/>
    <n v="177450"/>
    <n v="0.46"/>
    <n v="0.12920000000000001"/>
    <n v="0.29460000000000003"/>
    <n v="22.326038887001449"/>
  </r>
  <r>
    <n v="186"/>
    <x v="185"/>
    <s v="Old El Paso Salsa   Dip Chnky Tom Ht300g"/>
    <x v="14"/>
    <x v="3"/>
    <n v="2475"/>
    <n v="53"/>
    <n v="99"/>
    <n v="46"/>
    <n v="131175"/>
    <n v="1.84"/>
    <n v="6.4600000000000005E-2"/>
    <n v="0.95230000000000004"/>
    <n v="54.947202353164705"/>
  </r>
  <r>
    <n v="187"/>
    <x v="186"/>
    <s v="Smiths Crinkle Cut  Tomato Salsa 150g"/>
    <x v="15"/>
    <x v="2"/>
    <n v="3165"/>
    <n v="36"/>
    <n v="186"/>
    <n v="150"/>
    <n v="113940"/>
    <n v="1.84"/>
    <n v="0.12920000000000001"/>
    <n v="0.98460000000000003"/>
    <n v="32.0216644930276"/>
  </r>
  <r>
    <n v="188"/>
    <x v="187"/>
    <s v="Natural ChipCo Sea  Salt &amp; Vinegr 175g"/>
    <x v="16"/>
    <x v="0"/>
    <n v="3315"/>
    <n v="52"/>
    <n v="127"/>
    <n v="75"/>
    <n v="172380"/>
    <n v="0.23"/>
    <n v="9.6900000000000014E-2"/>
    <n v="0.16345000000000001"/>
    <n v="15.711537963566728"/>
  </r>
  <r>
    <n v="189"/>
    <x v="188"/>
    <s v="CCs Original 175g"/>
    <x v="3"/>
    <x v="1"/>
    <n v="3465"/>
    <n v="71"/>
    <n v="180"/>
    <n v="109"/>
    <n v="246015"/>
    <n v="1.61"/>
    <n v="0.19380000000000003"/>
    <n v="0.90190000000000003"/>
    <n v="34.346320947692469"/>
  </r>
  <r>
    <n v="190"/>
    <x v="189"/>
    <s v="Natural ChipCo Sea  Salt &amp; Vinegr 175g"/>
    <x v="17"/>
    <x v="3"/>
    <n v="3480"/>
    <n v="43"/>
    <n v="176"/>
    <n v="133"/>
    <n v="149640"/>
    <n v="1.1500000000000001"/>
    <n v="9.6900000000000014E-2"/>
    <n v="0.62345000000000006"/>
    <n v="31.947454278570003"/>
  </r>
  <r>
    <n v="191"/>
    <x v="190"/>
    <s v="Natural ChipCo      Hony Soy Chckn175g"/>
    <x v="0"/>
    <x v="2"/>
    <n v="3030"/>
    <n v="27"/>
    <n v="191"/>
    <n v="164"/>
    <n v="81810"/>
    <n v="0.46"/>
    <n v="9.6900000000000014E-2"/>
    <n v="0.27845000000000003"/>
    <n v="16.0108322465138"/>
  </r>
  <r>
    <n v="192"/>
    <x v="191"/>
    <s v="Woolworths Medium   Salsa 300g"/>
    <x v="1"/>
    <x v="0"/>
    <n v="2460"/>
    <n v="46"/>
    <n v="121"/>
    <n v="75"/>
    <n v="113160"/>
    <n v="0.46"/>
    <n v="0.12920000000000001"/>
    <n v="0.29460000000000003"/>
    <n v="18.098457933386573"/>
  </r>
  <r>
    <n v="193"/>
    <x v="192"/>
    <s v="Infuzions SourCream&amp;Herbs Veg Strws 110g"/>
    <x v="4"/>
    <x v="1"/>
    <n v="2340"/>
    <n v="76"/>
    <n v="179"/>
    <n v="103"/>
    <n v="177840"/>
    <n v="1.61"/>
    <n v="9.6900000000000014E-2"/>
    <n v="0.85345000000000004"/>
    <n v="50.25425550218042"/>
  </r>
  <r>
    <n v="194"/>
    <x v="193"/>
    <s v="Cheetos Chs &amp; Bacon Balls 190g"/>
    <x v="2"/>
    <x v="3"/>
    <n v="3150"/>
    <n v="59"/>
    <n v="119"/>
    <n v="60"/>
    <n v="185850"/>
    <n v="1.3800000000000001"/>
    <n v="0.29070000000000001"/>
    <n v="0.83535000000000004"/>
    <n v="23.667807644119694"/>
  </r>
  <r>
    <n v="195"/>
    <x v="194"/>
    <s v="Pringles Sthrn FriedChicken 134g"/>
    <x v="5"/>
    <x v="2"/>
    <n v="2490"/>
    <n v="32"/>
    <n v="109"/>
    <n v="77"/>
    <n v="79680"/>
    <n v="0.69000000000000006"/>
    <n v="3.2300000000000002E-2"/>
    <n v="0.36115000000000003"/>
    <n v="36.975433229898741"/>
  </r>
  <r>
    <n v="196"/>
    <x v="195"/>
    <s v="Tyrrells Crisps     Ched &amp; Chives 165g"/>
    <x v="6"/>
    <x v="0"/>
    <n v="3675"/>
    <n v="23"/>
    <n v="182"/>
    <n v="159"/>
    <n v="84525"/>
    <n v="1.3800000000000001"/>
    <n v="3.2300000000000002E-2"/>
    <n v="0.70615000000000006"/>
    <n v="44.331987068023253"/>
  </r>
  <r>
    <n v="197"/>
    <x v="196"/>
    <s v="Old El Paso Salsa   Dip Chnky Tom Ht300g"/>
    <x v="7"/>
    <x v="1"/>
    <n v="3210"/>
    <n v="70"/>
    <n v="197"/>
    <n v="127"/>
    <n v="224700"/>
    <n v="1.84"/>
    <n v="6.4600000000000005E-2"/>
    <n v="0.95230000000000004"/>
    <n v="63.147573976133138"/>
  </r>
  <r>
    <n v="198"/>
    <x v="197"/>
    <s v="Kettle Sweet Chilli And Sour Cream 175g"/>
    <x v="8"/>
    <x v="3"/>
    <n v="3345"/>
    <n v="76"/>
    <n v="103"/>
    <n v="27"/>
    <n v="254220"/>
    <n v="1.1500000000000001"/>
    <n v="0.22610000000000002"/>
    <n v="0.68805000000000005"/>
    <n v="27.804842090856745"/>
  </r>
  <r>
    <n v="199"/>
    <x v="198"/>
    <s v="Smiths Crinkle Cut  Chips Chs&amp;Onion170g"/>
    <x v="9"/>
    <x v="2"/>
    <n v="2475"/>
    <n v="51"/>
    <n v="160"/>
    <n v="109"/>
    <n v="126225"/>
    <n v="1.84"/>
    <n v="0.29070000000000001"/>
    <n v="1.06535"/>
    <n v="25.408936126640945"/>
  </r>
  <r>
    <n v="200"/>
    <x v="199"/>
    <s v="Doritos Corn Chips  Nacho Cheese 170g"/>
    <x v="10"/>
    <x v="0"/>
    <n v="3345"/>
    <n v="26"/>
    <n v="116"/>
    <n v="90"/>
    <n v="86970"/>
    <n v="1.1500000000000001"/>
    <n v="6.4600000000000005E-2"/>
    <n v="0.60730000000000006"/>
    <n v="30.425262438099768"/>
  </r>
  <r>
    <n v="201"/>
    <x v="200"/>
    <s v="WW Sour Cream &amp;OnionStacked Chips 160g"/>
    <x v="11"/>
    <x v="1"/>
    <n v="2865"/>
    <n v="34"/>
    <n v="150"/>
    <n v="116"/>
    <n v="97410"/>
    <n v="1.84"/>
    <n v="0.22610000000000002"/>
    <n v="1.03305"/>
    <n v="23.524103779881106"/>
  </r>
  <r>
    <n v="202"/>
    <x v="201"/>
    <s v="Pringles Sweet&amp;Spcy BBQ 134g"/>
    <x v="12"/>
    <x v="3"/>
    <n v="2850"/>
    <n v="56"/>
    <n v="159"/>
    <n v="103"/>
    <n v="159600"/>
    <n v="1.1500000000000001"/>
    <n v="3.2300000000000002E-2"/>
    <n v="0.59115000000000006"/>
    <n v="63.147573976133138"/>
  </r>
  <r>
    <n v="203"/>
    <x v="202"/>
    <s v="Smiths Thinly       Swt Chli&amp;S/Cream175G"/>
    <x v="13"/>
    <x v="2"/>
    <n v="2640"/>
    <n v="73"/>
    <n v="162"/>
    <n v="89"/>
    <n v="192720"/>
    <n v="0.46"/>
    <n v="0.12920000000000001"/>
    <n v="0.29460000000000003"/>
    <n v="22.799435113310768"/>
  </r>
  <r>
    <n v="204"/>
    <x v="203"/>
    <s v="RRD Lime &amp; Pepper   165g"/>
    <x v="0"/>
    <x v="0"/>
    <n v="3600"/>
    <n v="15"/>
    <n v="193"/>
    <n v="178"/>
    <n v="54000"/>
    <n v="0.69000000000000006"/>
    <n v="0.12920000000000001"/>
    <n v="0.40960000000000002"/>
    <n v="12.657674283463527"/>
  </r>
  <r>
    <n v="205"/>
    <x v="204"/>
    <s v="Infuzions Mango     Chutny Papadums 70g"/>
    <x v="1"/>
    <x v="1"/>
    <n v="2340"/>
    <n v="27"/>
    <n v="133"/>
    <n v="106"/>
    <n v="63180"/>
    <n v="1.3800000000000001"/>
    <n v="0.19380000000000003"/>
    <n v="0.78690000000000004"/>
    <n v="19.609184680628854"/>
  </r>
  <r>
    <n v="206"/>
    <x v="205"/>
    <s v="Cobs Popd Sour Crm  &amp;Chives Chips 110g"/>
    <x v="4"/>
    <x v="3"/>
    <n v="3210"/>
    <n v="50"/>
    <n v="163"/>
    <n v="113"/>
    <n v="160500"/>
    <n v="0.46"/>
    <n v="9.6900000000000014E-2"/>
    <n v="0.27845000000000003"/>
    <n v="21.787982978476503"/>
  </r>
  <r>
    <n v="207"/>
    <x v="206"/>
    <s v="Snbts Whlgrn Crisps Cheddr&amp;Mstrd 90g"/>
    <x v="2"/>
    <x v="2"/>
    <n v="2955"/>
    <n v="64"/>
    <n v="93"/>
    <n v="29"/>
    <n v="189120"/>
    <n v="0.23"/>
    <n v="0.19380000000000003"/>
    <n v="0.21190000000000003"/>
    <n v="12.325144409966244"/>
  </r>
  <r>
    <n v="208"/>
    <x v="207"/>
    <s v="WW D/Style Chip     Sea Salt 200g"/>
    <x v="5"/>
    <x v="0"/>
    <n v="2325"/>
    <n v="54"/>
    <n v="174"/>
    <n v="120"/>
    <n v="125550"/>
    <n v="0.23"/>
    <n v="0.22610000000000002"/>
    <n v="0.22805000000000003"/>
    <n v="10.481550101269907"/>
  </r>
  <r>
    <n v="209"/>
    <x v="208"/>
    <s v="Red Rock Deli Thai  Chilli&amp;Lime 150g"/>
    <x v="6"/>
    <x v="1"/>
    <n v="3150"/>
    <n v="67"/>
    <n v="112"/>
    <n v="45"/>
    <n v="211050"/>
    <n v="2.0700000000000003"/>
    <n v="0.1615"/>
    <n v="1.1157500000000002"/>
    <n v="41.443011712642722"/>
  </r>
  <r>
    <n v="210"/>
    <x v="209"/>
    <s v="Kettle Original 175g"/>
    <x v="7"/>
    <x v="3"/>
    <n v="2430"/>
    <n v="44"/>
    <n v="103"/>
    <n v="59"/>
    <n v="106920"/>
    <n v="0.46"/>
    <n v="0.19380000000000003"/>
    <n v="0.32690000000000002"/>
    <n v="14.45251289565133"/>
  </r>
  <r>
    <n v="211"/>
    <x v="210"/>
    <s v="WW Original Stacked Chips 160g"/>
    <x v="8"/>
    <x v="2"/>
    <n v="2445"/>
    <n v="18"/>
    <n v="173"/>
    <n v="155"/>
    <n v="44010"/>
    <n v="0.23"/>
    <n v="9.6900000000000014E-2"/>
    <n v="0.16345000000000001"/>
    <n v="9.2438583074746852"/>
  </r>
  <r>
    <n v="212"/>
    <x v="211"/>
    <s v="RRD Chilli&amp;         Coconut 150g"/>
    <x v="9"/>
    <x v="0"/>
    <n v="3465"/>
    <n v="55"/>
    <n v="144"/>
    <n v="89"/>
    <n v="190575"/>
    <n v="1.84"/>
    <n v="9.6900000000000014E-2"/>
    <n v="0.96845000000000003"/>
    <n v="45.702858663213611"/>
  </r>
  <r>
    <n v="213"/>
    <x v="212"/>
    <s v="Red Rock Deli Thai  Chilli&amp;Lime 150g"/>
    <x v="10"/>
    <x v="1"/>
    <n v="3735"/>
    <n v="57"/>
    <n v="125"/>
    <n v="68"/>
    <n v="212895"/>
    <n v="1.61"/>
    <n v="0.22610000000000002"/>
    <n v="0.91805000000000003"/>
    <n v="28.491484796029024"/>
  </r>
  <r>
    <n v="214"/>
    <x v="213"/>
    <s v="Kettle Sensations   Siracha Lime 150g"/>
    <x v="11"/>
    <x v="3"/>
    <n v="3045"/>
    <n v="33"/>
    <n v="114"/>
    <n v="81"/>
    <n v="100485"/>
    <n v="2.0700000000000003"/>
    <n v="0.19380000000000003"/>
    <n v="1.1319000000000001"/>
    <n v="26.550961571504654"/>
  </r>
  <r>
    <n v="215"/>
    <x v="214"/>
    <s v="Cheezels Cheese 330g"/>
    <x v="12"/>
    <x v="2"/>
    <n v="2850"/>
    <n v="55"/>
    <n v="152"/>
    <n v="97"/>
    <n v="156750"/>
    <n v="0.92"/>
    <n v="0.1615"/>
    <n v="0.54075000000000006"/>
    <n v="25.032486632312501"/>
  </r>
  <r>
    <n v="216"/>
    <x v="215"/>
    <s v="RRD Sweet Chilli &amp;  Sour Cream 165g"/>
    <x v="13"/>
    <x v="0"/>
    <n v="2550"/>
    <n v="58"/>
    <n v="162"/>
    <n v="104"/>
    <n v="147900"/>
    <n v="2.0700000000000003"/>
    <n v="0.29070000000000001"/>
    <n v="1.1803500000000002"/>
    <n v="28.740323448953465"/>
  </r>
  <r>
    <n v="217"/>
    <x v="216"/>
    <s v="RRD Chilli&amp;         Coconut 150g"/>
    <x v="14"/>
    <x v="1"/>
    <n v="2550"/>
    <n v="41"/>
    <n v="153"/>
    <n v="112"/>
    <n v="104550"/>
    <n v="0.92"/>
    <n v="0.29070000000000001"/>
    <n v="0.60535000000000005"/>
    <n v="16.109361374921377"/>
  </r>
  <r>
    <n v="218"/>
    <x v="217"/>
    <s v="Twisties Cheese     Burger 250g"/>
    <x v="15"/>
    <x v="3"/>
    <n v="3255"/>
    <n v="61"/>
    <n v="93"/>
    <n v="32"/>
    <n v="198555"/>
    <n v="1.61"/>
    <n v="0.29070000000000001"/>
    <n v="0.95035000000000003"/>
    <n v="25.993833779664815"/>
  </r>
  <r>
    <n v="219"/>
    <x v="218"/>
    <s v="Kettle Sea Salt     And Vinegar 175g"/>
    <x v="16"/>
    <x v="2"/>
    <n v="3720"/>
    <n v="76"/>
    <n v="132"/>
    <n v="56"/>
    <n v="282720"/>
    <n v="0.69000000000000006"/>
    <n v="0.1615"/>
    <n v="0.42575000000000002"/>
    <n v="25.48355871352905"/>
  </r>
  <r>
    <n v="220"/>
    <x v="219"/>
    <s v="Cheezels Cheese 330g"/>
    <x v="3"/>
    <x v="0"/>
    <n v="2895"/>
    <n v="43"/>
    <n v="162"/>
    <n v="119"/>
    <n v="124485"/>
    <n v="0.69000000000000006"/>
    <n v="0.25840000000000002"/>
    <n v="0.47420000000000007"/>
    <n v="15.154008144655895"/>
  </r>
  <r>
    <n v="221"/>
    <x v="220"/>
    <s v="Woolworths Cheese   Rings 190g"/>
    <x v="17"/>
    <x v="1"/>
    <n v="3465"/>
    <n v="63"/>
    <n v="118"/>
    <n v="55"/>
    <n v="218295"/>
    <n v="2.0700000000000003"/>
    <n v="9.6900000000000014E-2"/>
    <n v="1.0834500000000002"/>
    <n v="51.881026077681476"/>
  </r>
  <r>
    <n v="222"/>
    <x v="221"/>
    <s v="Smiths Thinly Cut   Roast Chicken 175g"/>
    <x v="18"/>
    <x v="3"/>
    <n v="3675"/>
    <n v="65"/>
    <n v="131"/>
    <n v="66"/>
    <n v="238875"/>
    <n v="0.23"/>
    <n v="3.2300000000000002E-2"/>
    <n v="0.13115000000000002"/>
    <n v="30.425262438099768"/>
  </r>
  <r>
    <n v="223"/>
    <x v="222"/>
    <s v="Kettle Sea Salt     And Vinegar 175g"/>
    <x v="0"/>
    <x v="2"/>
    <n v="3135"/>
    <n v="33"/>
    <n v="184"/>
    <n v="151"/>
    <n v="103455"/>
    <n v="0.46"/>
    <n v="0.12920000000000001"/>
    <n v="0.29460000000000003"/>
    <n v="15.329204810551623"/>
  </r>
  <r>
    <n v="224"/>
    <x v="223"/>
    <s v="Cheezels Cheese 330g"/>
    <x v="1"/>
    <x v="0"/>
    <n v="3690"/>
    <n v="52"/>
    <n v="102"/>
    <n v="50"/>
    <n v="191880"/>
    <n v="0.46"/>
    <n v="0.12920000000000001"/>
    <n v="0.29460000000000003"/>
    <n v="19.242625542552602"/>
  </r>
  <r>
    <n v="225"/>
    <x v="224"/>
    <s v="Cheezels Cheese 330g"/>
    <x v="4"/>
    <x v="1"/>
    <n v="2775"/>
    <n v="69"/>
    <n v="163"/>
    <n v="94"/>
    <n v="191475"/>
    <n v="0.69000000000000006"/>
    <n v="9.6900000000000014E-2"/>
    <n v="0.39345000000000002"/>
    <n v="31.347448679273572"/>
  </r>
  <r>
    <n v="226"/>
    <x v="225"/>
    <s v="Infuzions BBQ Rib   Prawn Crackers 110g"/>
    <x v="2"/>
    <x v="3"/>
    <n v="3720"/>
    <n v="23"/>
    <n v="121"/>
    <n v="98"/>
    <n v="85560"/>
    <n v="1.3800000000000001"/>
    <n v="0.12920000000000001"/>
    <n v="0.75460000000000005"/>
    <n v="22.165993534011626"/>
  </r>
  <r>
    <n v="227"/>
    <x v="226"/>
    <s v="Thins Chips Light&amp;  Tangy 175g"/>
    <x v="5"/>
    <x v="2"/>
    <n v="3585"/>
    <n v="16"/>
    <n v="155"/>
    <n v="139"/>
    <n v="57360"/>
    <n v="0.46"/>
    <n v="0.22610000000000002"/>
    <n v="0.34305000000000002"/>
    <n v="8.0687010299903079"/>
  </r>
  <r>
    <n v="228"/>
    <x v="227"/>
    <s v="Red Rock Deli Sp    Salt &amp; Truffle 150G"/>
    <x v="6"/>
    <x v="0"/>
    <n v="3705"/>
    <n v="20"/>
    <n v="127"/>
    <n v="107"/>
    <n v="74100"/>
    <n v="1.1500000000000001"/>
    <n v="6.4600000000000005E-2"/>
    <n v="0.60730000000000006"/>
    <n v="26.684720410856336"/>
  </r>
  <r>
    <n v="229"/>
    <x v="228"/>
    <s v="Cheezels Cheese 330g"/>
    <x v="7"/>
    <x v="1"/>
    <n v="2565"/>
    <n v="41"/>
    <n v="197"/>
    <n v="156"/>
    <n v="105165"/>
    <n v="0.92"/>
    <n v="0.1615"/>
    <n v="0.54075000000000006"/>
    <n v="21.612976265060205"/>
  </r>
  <r>
    <n v="230"/>
    <x v="229"/>
    <s v="Kettle Sensations   BBQ&amp;Maple 150g"/>
    <x v="8"/>
    <x v="3"/>
    <n v="2790"/>
    <n v="54"/>
    <n v="114"/>
    <n v="60"/>
    <n v="150660"/>
    <n v="0.69000000000000006"/>
    <n v="0.25840000000000002"/>
    <n v="0.47420000000000007"/>
    <n v="16.982052080925232"/>
  </r>
  <r>
    <n v="231"/>
    <x v="230"/>
    <s v="Red Rock Deli Thai  Chilli&amp;Lime 150g"/>
    <x v="9"/>
    <x v="2"/>
    <n v="2505"/>
    <n v="44"/>
    <n v="99"/>
    <n v="55"/>
    <n v="110220"/>
    <n v="0.23"/>
    <n v="9.6900000000000014E-2"/>
    <n v="0.16345000000000001"/>
    <n v="14.45251289565133"/>
  </r>
  <r>
    <n v="232"/>
    <x v="231"/>
    <s v="Red Rock Deli Sp    Salt &amp; Truffle 150G"/>
    <x v="10"/>
    <x v="0"/>
    <n v="2850"/>
    <n v="25"/>
    <n v="185"/>
    <n v="160"/>
    <n v="71250"/>
    <n v="0.92"/>
    <n v="0.1615"/>
    <n v="0.54075000000000006"/>
    <n v="16.876899044618032"/>
  </r>
  <r>
    <n v="233"/>
    <x v="232"/>
    <s v="Doritos Corn Chips  Cheese Supreme 170g"/>
    <x v="11"/>
    <x v="1"/>
    <n v="2700"/>
    <n v="24"/>
    <n v="98"/>
    <n v="74"/>
    <n v="64800"/>
    <n v="0.92"/>
    <n v="0.29070000000000001"/>
    <n v="0.60535000000000005"/>
    <n v="12.325144409966246"/>
  </r>
  <r>
    <n v="234"/>
    <x v="233"/>
    <s v="WW Crinkle Cut      Original 175g"/>
    <x v="12"/>
    <x v="3"/>
    <n v="3390"/>
    <n v="47"/>
    <n v="196"/>
    <n v="149"/>
    <n v="159330"/>
    <n v="1.3800000000000001"/>
    <n v="0.22610000000000002"/>
    <n v="0.80305000000000004"/>
    <n v="23.952629057035026"/>
  </r>
  <r>
    <n v="235"/>
    <x v="234"/>
    <s v="Old El Paso Salsa   Dip Chnky Tom Ht300g"/>
    <x v="13"/>
    <x v="2"/>
    <n v="3360"/>
    <n v="50"/>
    <n v="124"/>
    <n v="74"/>
    <n v="168000"/>
    <n v="2.0700000000000003"/>
    <n v="9.6900000000000014E-2"/>
    <n v="1.0834500000000002"/>
    <n v="46.219291537373422"/>
  </r>
  <r>
    <n v="236"/>
    <x v="235"/>
    <s v="CCs Tasty Cheese    175g"/>
    <x v="0"/>
    <x v="0"/>
    <n v="3255"/>
    <n v="39"/>
    <n v="161"/>
    <n v="122"/>
    <n v="126945"/>
    <n v="1.61"/>
    <n v="0.1615"/>
    <n v="0.88575000000000004"/>
    <n v="27.88521363229777"/>
  </r>
  <r>
    <n v="237"/>
    <x v="236"/>
    <s v="Cobs Popd Sour Crm  &amp;Chives Chips 110g"/>
    <x v="1"/>
    <x v="1"/>
    <n v="3600"/>
    <n v="27"/>
    <n v="134"/>
    <n v="107"/>
    <n v="97200"/>
    <n v="0.69000000000000006"/>
    <n v="0.1615"/>
    <n v="0.42575000000000002"/>
    <n v="15.189209140156231"/>
  </r>
  <r>
    <n v="238"/>
    <x v="237"/>
    <s v="Dorito Corn Chp     Supreme 380g"/>
    <x v="4"/>
    <x v="3"/>
    <n v="3060"/>
    <n v="48"/>
    <n v="117"/>
    <n v="69"/>
    <n v="146880"/>
    <n v="1.3800000000000001"/>
    <n v="0.19380000000000003"/>
    <n v="0.78690000000000004"/>
    <n v="26.145579574171805"/>
  </r>
  <r>
    <n v="239"/>
    <x v="238"/>
    <s v="RRD Lime &amp; Pepper   165g"/>
    <x v="2"/>
    <x v="2"/>
    <n v="3420"/>
    <n v="24"/>
    <n v="151"/>
    <n v="127"/>
    <n v="82080"/>
    <n v="1.1500000000000001"/>
    <n v="0.22610000000000002"/>
    <n v="0.68805000000000005"/>
    <n v="15.624972357339546"/>
  </r>
  <r>
    <n v="240"/>
    <x v="239"/>
    <s v="Cheezels Cheese Box 125g"/>
    <x v="5"/>
    <x v="0"/>
    <n v="2745"/>
    <n v="50"/>
    <n v="116"/>
    <n v="66"/>
    <n v="137250"/>
    <n v="0.69000000000000006"/>
    <n v="0.29070000000000001"/>
    <n v="0.49035000000000006"/>
    <n v="15.406430512457806"/>
  </r>
  <r>
    <n v="241"/>
    <x v="240"/>
    <s v="Smiths Crinkle Cut  Chips Barbecue 170g"/>
    <x v="6"/>
    <x v="1"/>
    <n v="2595"/>
    <n v="67"/>
    <n v="178"/>
    <n v="111"/>
    <n v="173865"/>
    <n v="1.61"/>
    <n v="0.29070000000000001"/>
    <n v="0.95035000000000003"/>
    <n v="27.242240415991798"/>
  </r>
  <r>
    <n v="242"/>
    <x v="241"/>
    <s v="Cobs Popd Sea Salt  Chips 110g"/>
    <x v="7"/>
    <x v="3"/>
    <n v="2355"/>
    <n v="32"/>
    <n v="181"/>
    <n v="149"/>
    <n v="75360"/>
    <n v="1.3800000000000001"/>
    <n v="0.29070000000000001"/>
    <n v="0.83535000000000004"/>
    <n v="17.430386382781204"/>
  </r>
  <r>
    <n v="243"/>
    <x v="242"/>
    <s v="Smiths Crinkle Cut  Chips Chicken 170g"/>
    <x v="8"/>
    <x v="2"/>
    <n v="3360"/>
    <n v="73"/>
    <n v="125"/>
    <n v="52"/>
    <n v="245280"/>
    <n v="0.46"/>
    <n v="0.12920000000000001"/>
    <n v="0.29460000000000003"/>
    <n v="22.799435113310768"/>
  </r>
  <r>
    <n v="244"/>
    <x v="243"/>
    <s v="WW Supreme Cheese   Corn Chips 200g"/>
    <x v="9"/>
    <x v="0"/>
    <n v="2340"/>
    <n v="17"/>
    <n v="104"/>
    <n v="87"/>
    <n v="39780"/>
    <n v="1.61"/>
    <n v="0.25840000000000002"/>
    <n v="0.93420000000000003"/>
    <n v="14.554796641078772"/>
  </r>
  <r>
    <n v="245"/>
    <x v="244"/>
    <s v="Kettle Sensations   Camembert &amp; Fig 150g"/>
    <x v="10"/>
    <x v="1"/>
    <n v="2385"/>
    <n v="53"/>
    <n v="198"/>
    <n v="145"/>
    <n v="126405"/>
    <n v="0.46"/>
    <n v="0.1615"/>
    <n v="0.31075000000000003"/>
    <n v="17.375831049016416"/>
  </r>
  <r>
    <n v="246"/>
    <x v="245"/>
    <s v="Smiths Chip Thinly  CutSalt/Vinegr175g"/>
    <x v="11"/>
    <x v="3"/>
    <n v="2625"/>
    <n v="33"/>
    <n v="124"/>
    <n v="91"/>
    <n v="86625"/>
    <n v="1.3800000000000001"/>
    <n v="0.25840000000000002"/>
    <n v="0.81920000000000004"/>
    <n v="18.774364974234377"/>
  </r>
  <r>
    <n v="247"/>
    <x v="246"/>
    <s v="Twisties Cheese     Burger 250g"/>
    <x v="12"/>
    <x v="2"/>
    <n v="2250"/>
    <n v="63"/>
    <n v="124"/>
    <n v="61"/>
    <n v="141750"/>
    <n v="0.92"/>
    <n v="0.29070000000000001"/>
    <n v="0.60535000000000005"/>
    <n v="19.969016247855595"/>
  </r>
  <r>
    <n v="248"/>
    <x v="247"/>
    <s v="Smiths Crinkle Cut  Chips Chs&amp;Onion170g"/>
    <x v="13"/>
    <x v="0"/>
    <n v="2310"/>
    <n v="22"/>
    <n v="196"/>
    <n v="174"/>
    <n v="50820"/>
    <n v="0.46"/>
    <n v="0.12920000000000001"/>
    <n v="0.29460000000000003"/>
    <n v="12.516243316156251"/>
  </r>
  <r>
    <n v="249"/>
    <x v="248"/>
    <s v="Pringles Barbeque   134g"/>
    <x v="14"/>
    <x v="1"/>
    <n v="2505"/>
    <n v="55"/>
    <n v="173"/>
    <n v="118"/>
    <n v="137775"/>
    <n v="0.23"/>
    <n v="3.2300000000000002E-2"/>
    <n v="0.13115000000000002"/>
    <n v="27.987170877852769"/>
  </r>
  <r>
    <n v="250"/>
    <x v="249"/>
    <s v="Smiths Crinkle      Original 330g"/>
    <x v="15"/>
    <x v="3"/>
    <n v="2610"/>
    <n v="56"/>
    <n v="110"/>
    <n v="54"/>
    <n v="146160"/>
    <n v="1.3800000000000001"/>
    <n v="0.29070000000000001"/>
    <n v="0.83535000000000004"/>
    <n v="23.058233812302877"/>
  </r>
  <r>
    <n v="251"/>
    <x v="250"/>
    <s v="Old El Paso Salsa   Dip Tomato Mild 300g"/>
    <x v="16"/>
    <x v="2"/>
    <n v="2670"/>
    <n v="28"/>
    <n v="152"/>
    <n v="124"/>
    <n v="74760"/>
    <n v="0.23"/>
    <n v="0.1615"/>
    <n v="0.19575000000000001"/>
    <n v="8.9304155548005806"/>
  </r>
  <r>
    <n v="252"/>
    <x v="251"/>
    <s v="Smiths Crnkle Chip  Orgnl Big Bag 380g"/>
    <x v="3"/>
    <x v="0"/>
    <n v="3570"/>
    <n v="21"/>
    <n v="154"/>
    <n v="133"/>
    <n v="74970"/>
    <n v="0.69000000000000006"/>
    <n v="0.12920000000000001"/>
    <n v="0.40960000000000002"/>
    <n v="14.976762185891696"/>
  </r>
  <r>
    <n v="253"/>
    <x v="252"/>
    <s v="Smiths Chip Thinly  CutSalt/Vinegr175g"/>
    <x v="0"/>
    <x v="1"/>
    <n v="2520"/>
    <n v="22"/>
    <n v="127"/>
    <n v="105"/>
    <n v="55440"/>
    <n v="0.46"/>
    <n v="0.12920000000000001"/>
    <n v="0.29460000000000003"/>
    <n v="12.516243316156251"/>
  </r>
  <r>
    <n v="254"/>
    <x v="253"/>
    <s v="WW Original Corn    Chips 200g"/>
    <x v="1"/>
    <x v="3"/>
    <n v="3705"/>
    <n v="66"/>
    <n v="166"/>
    <n v="100"/>
    <n v="244530"/>
    <n v="0.46"/>
    <n v="3.2300000000000002E-2"/>
    <n v="0.24615000000000001"/>
    <n v="43.357538686953994"/>
  </r>
  <r>
    <n v="255"/>
    <x v="254"/>
    <s v="Kettle Sea Salt     And Vinegar 175g"/>
    <x v="4"/>
    <x v="2"/>
    <n v="2880"/>
    <n v="44"/>
    <n v="188"/>
    <n v="144"/>
    <n v="126720"/>
    <n v="1.1500000000000001"/>
    <n v="0.22610000000000002"/>
    <n v="0.68805000000000005"/>
    <n v="21.156312583733627"/>
  </r>
  <r>
    <n v="256"/>
    <x v="255"/>
    <s v="Doritos Mexicana    170g"/>
    <x v="2"/>
    <x v="0"/>
    <n v="3075"/>
    <n v="29"/>
    <n v="121"/>
    <n v="92"/>
    <n v="89175"/>
    <n v="1.61"/>
    <n v="0.29070000000000001"/>
    <n v="0.95035000000000003"/>
    <n v="17.922740588508177"/>
  </r>
  <r>
    <n v="257"/>
    <x v="256"/>
    <s v="French Fries Potato Chips 175g"/>
    <x v="5"/>
    <x v="1"/>
    <n v="2505"/>
    <n v="15"/>
    <n v="183"/>
    <n v="168"/>
    <n v="37575"/>
    <n v="0.69000000000000006"/>
    <n v="3.2300000000000002E-2"/>
    <n v="0.36115000000000003"/>
    <n v="25.315348566927053"/>
  </r>
  <r>
    <n v="258"/>
    <x v="257"/>
    <s v="Doritos Corn Chip Mexican Jalapeno 150g"/>
    <x v="6"/>
    <x v="3"/>
    <n v="3690"/>
    <n v="45"/>
    <n v="137"/>
    <n v="92"/>
    <n v="166050"/>
    <n v="0.46"/>
    <n v="0.29070000000000001"/>
    <n v="0.37535000000000002"/>
    <n v="11.933769759850176"/>
  </r>
  <r>
    <n v="259"/>
    <x v="258"/>
    <s v="Pringles SourCream  Onion 134g"/>
    <x v="7"/>
    <x v="2"/>
    <n v="3735"/>
    <n v="55"/>
    <n v="132"/>
    <n v="77"/>
    <n v="205425"/>
    <n v="2.0700000000000003"/>
    <n v="0.29070000000000001"/>
    <n v="1.1803500000000002"/>
    <n v="27.987170877852769"/>
  </r>
  <r>
    <n v="260"/>
    <x v="259"/>
    <s v="Pringles Barbeque   134g"/>
    <x v="8"/>
    <x v="0"/>
    <n v="3330"/>
    <n v="35"/>
    <n v="132"/>
    <n v="97"/>
    <n v="116550"/>
    <n v="0.23"/>
    <n v="9.6900000000000014E-2"/>
    <n v="0.16345000000000001"/>
    <n v="12.88994456134834"/>
  </r>
  <r>
    <n v="261"/>
    <x v="260"/>
    <s v="Infzns Crn Crnchers Tangy Gcamole 110g"/>
    <x v="9"/>
    <x v="1"/>
    <n v="2820"/>
    <n v="20"/>
    <n v="124"/>
    <n v="104"/>
    <n v="56400"/>
    <n v="1.61"/>
    <n v="0.25840000000000002"/>
    <n v="0.93420000000000003"/>
    <n v="15.786893494033285"/>
  </r>
  <r>
    <n v="262"/>
    <x v="261"/>
    <s v="Smith Crinkle Cut   Bolognese 150g"/>
    <x v="10"/>
    <x v="3"/>
    <n v="2625"/>
    <n v="67"/>
    <n v="120"/>
    <n v="53"/>
    <n v="175875"/>
    <n v="0.23"/>
    <n v="9.6900000000000014E-2"/>
    <n v="0.16345000000000001"/>
    <n v="17.834232686638238"/>
  </r>
  <r>
    <n v="263"/>
    <x v="262"/>
    <s v="Cheezels Cheese Box 125g"/>
    <x v="11"/>
    <x v="2"/>
    <n v="2925"/>
    <n v="17"/>
    <n v="143"/>
    <n v="126"/>
    <n v="49725"/>
    <n v="0.69000000000000006"/>
    <n v="0.19380000000000003"/>
    <n v="0.44190000000000007"/>
    <n v="11.002392084403617"/>
  </r>
  <r>
    <n v="264"/>
    <x v="263"/>
    <s v="Thins Chips Seasonedchicken 175g"/>
    <x v="12"/>
    <x v="0"/>
    <n v="2265"/>
    <n v="69"/>
    <n v="154"/>
    <n v="85"/>
    <n v="156285"/>
    <n v="0.69000000000000006"/>
    <n v="0.25840000000000002"/>
    <n v="0.47420000000000007"/>
    <n v="19.196313500575677"/>
  </r>
  <r>
    <n v="265"/>
    <x v="264"/>
    <s v="WW Original Corn    Chips 200g"/>
    <x v="13"/>
    <x v="1"/>
    <n v="2460"/>
    <n v="76"/>
    <n v="160"/>
    <n v="84"/>
    <n v="186960"/>
    <n v="1.61"/>
    <n v="0.12920000000000001"/>
    <n v="0.86960000000000004"/>
    <n v="43.521461913162149"/>
  </r>
  <r>
    <n v="266"/>
    <x v="265"/>
    <s v="Snbts Whlgrn Crisps Cheddr&amp;Mstrd 90g"/>
    <x v="14"/>
    <x v="3"/>
    <n v="3555"/>
    <n v="55"/>
    <n v="128"/>
    <n v="73"/>
    <n v="195525"/>
    <n v="0.92"/>
    <n v="3.2300000000000002E-2"/>
    <n v="0.47615000000000002"/>
    <n v="55.974341755705538"/>
  </r>
  <r>
    <n v="267"/>
    <x v="266"/>
    <s v="WW Original Corn    Chips 200g"/>
    <x v="15"/>
    <x v="2"/>
    <n v="2895"/>
    <n v="42"/>
    <n v="144"/>
    <n v="102"/>
    <n v="121590"/>
    <n v="1.3800000000000001"/>
    <n v="6.4600000000000005E-2"/>
    <n v="0.72230000000000005"/>
    <n v="42.360680407449117"/>
  </r>
  <r>
    <n v="268"/>
    <x v="267"/>
    <s v="Kettle Mozzarella   Basil &amp; Pesto 175g"/>
    <x v="16"/>
    <x v="0"/>
    <n v="2445"/>
    <n v="72"/>
    <n v="97"/>
    <n v="25"/>
    <n v="176040"/>
    <n v="2.0700000000000003"/>
    <n v="0.1615"/>
    <n v="1.1157500000000002"/>
    <n v="42.961571135460638"/>
  </r>
  <r>
    <n v="269"/>
    <x v="268"/>
    <s v="Cobs Popd Sea Salt  Chips 110g"/>
    <x v="3"/>
    <x v="1"/>
    <n v="3735"/>
    <n v="35"/>
    <n v="113"/>
    <n v="78"/>
    <n v="130725"/>
    <n v="1.84"/>
    <n v="3.2300000000000002E-2"/>
    <n v="0.93615000000000004"/>
    <n v="63.147573976133138"/>
  </r>
  <r>
    <n v="270"/>
    <x v="269"/>
    <s v="Infuzions SourCream&amp;Herbs Veg Strws 110g"/>
    <x v="17"/>
    <x v="3"/>
    <n v="3300"/>
    <n v="39"/>
    <n v="92"/>
    <n v="53"/>
    <n v="128700"/>
    <n v="0.92"/>
    <n v="9.6900000000000014E-2"/>
    <n v="0.50845000000000007"/>
    <n v="27.213182017944828"/>
  </r>
  <r>
    <n v="271"/>
    <x v="270"/>
    <s v="Tostitos Smoked     Chipotle 175g"/>
    <x v="0"/>
    <x v="2"/>
    <n v="2280"/>
    <n v="24"/>
    <n v="105"/>
    <n v="81"/>
    <n v="54720"/>
    <n v="1.1500000000000001"/>
    <n v="9.6900000000000014E-2"/>
    <n v="0.62345000000000006"/>
    <n v="23.867539519700351"/>
  </r>
  <r>
    <n v="272"/>
    <x v="271"/>
    <s v="RRD SR Slow Rst     Pork Belly 150g"/>
    <x v="1"/>
    <x v="0"/>
    <n v="2670"/>
    <n v="19"/>
    <n v="155"/>
    <n v="136"/>
    <n v="50730"/>
    <n v="0.23"/>
    <n v="0.22610000000000002"/>
    <n v="0.22805000000000003"/>
    <n v="6.2173517018803066"/>
  </r>
  <r>
    <n v="273"/>
    <x v="272"/>
    <s v="Smiths Crinkle Cut  French OnionDip 150g"/>
    <x v="4"/>
    <x v="1"/>
    <n v="2340"/>
    <n v="65"/>
    <n v="184"/>
    <n v="119"/>
    <n v="152100"/>
    <n v="1.1500000000000001"/>
    <n v="0.1615"/>
    <n v="0.65575000000000006"/>
    <n v="30.425262438099768"/>
  </r>
  <r>
    <n v="274"/>
    <x v="273"/>
    <s v="Smiths Crinkle Cut  Chips Chicken 170g"/>
    <x v="2"/>
    <x v="3"/>
    <n v="2730"/>
    <n v="22"/>
    <n v="113"/>
    <n v="91"/>
    <n v="60060"/>
    <n v="1.1500000000000001"/>
    <n v="9.6900000000000014E-2"/>
    <n v="0.62345000000000006"/>
    <n v="22.851429331606809"/>
  </r>
  <r>
    <n v="275"/>
    <x v="274"/>
    <s v="Kettle Tortilla ChpsHny&amp;Jlpno Chili 150g"/>
    <x v="5"/>
    <x v="2"/>
    <n v="3720"/>
    <n v="30"/>
    <n v="125"/>
    <n v="95"/>
    <n v="111600"/>
    <n v="0.46"/>
    <n v="0.19380000000000003"/>
    <n v="0.32690000000000002"/>
    <n v="11.933769759850176"/>
  </r>
  <r>
    <n v="276"/>
    <x v="275"/>
    <s v="Woolworths Cheese   Rings 190g"/>
    <x v="6"/>
    <x v="0"/>
    <n v="2520"/>
    <n v="31"/>
    <n v="134"/>
    <n v="103"/>
    <n v="78120"/>
    <n v="0.69000000000000006"/>
    <n v="0.29070000000000001"/>
    <n v="0.49035000000000006"/>
    <n v="12.13103551655086"/>
  </r>
  <r>
    <n v="277"/>
    <x v="276"/>
    <s v="Tostitos Smoked     Chipotle 175g"/>
    <x v="7"/>
    <x v="1"/>
    <n v="3165"/>
    <n v="76"/>
    <n v="148"/>
    <n v="72"/>
    <n v="240540"/>
    <n v="2.0700000000000003"/>
    <n v="0.1615"/>
    <n v="1.1157500000000002"/>
    <n v="44.138818449496895"/>
  </r>
  <r>
    <n v="278"/>
    <x v="277"/>
    <s v="WW Sour Cream &amp;OnionStacked Chips 160g"/>
    <x v="8"/>
    <x v="3"/>
    <n v="3630"/>
    <n v="50"/>
    <n v="91"/>
    <n v="41"/>
    <n v="181500"/>
    <n v="2.0700000000000003"/>
    <n v="0.22610000000000002"/>
    <n v="1.1480500000000002"/>
    <n v="30.257628862463655"/>
  </r>
  <r>
    <n v="279"/>
    <x v="278"/>
    <s v="Kettle Mozzarella   Basil &amp; Pesto 175g"/>
    <x v="9"/>
    <x v="2"/>
    <n v="2685"/>
    <n v="48"/>
    <n v="163"/>
    <n v="115"/>
    <n v="128880"/>
    <n v="1.84"/>
    <n v="3.2300000000000002E-2"/>
    <n v="0.93615000000000004"/>
    <n v="73.950866459797481"/>
  </r>
  <r>
    <n v="280"/>
    <x v="279"/>
    <s v="Doritos Corn Chip Mexican Jalapeno 150g"/>
    <x v="10"/>
    <x v="0"/>
    <n v="3405"/>
    <n v="60"/>
    <n v="111"/>
    <n v="51"/>
    <n v="204300"/>
    <n v="1.3800000000000001"/>
    <n v="0.1615"/>
    <n v="0.77075000000000005"/>
    <n v="32.021664493027608"/>
  </r>
  <r>
    <n v="281"/>
    <x v="280"/>
    <s v="Kettle Sea Salt     And Vinegar 175g"/>
    <x v="11"/>
    <x v="1"/>
    <n v="2265"/>
    <n v="18"/>
    <n v="138"/>
    <n v="120"/>
    <n v="40770"/>
    <n v="1.84"/>
    <n v="0.12920000000000001"/>
    <n v="0.98460000000000003"/>
    <n v="22.642736107900308"/>
  </r>
  <r>
    <n v="282"/>
    <x v="281"/>
    <s v="Dorito Corn Chp     Supreme 380g"/>
    <x v="12"/>
    <x v="3"/>
    <n v="2415"/>
    <n v="46"/>
    <n v="185"/>
    <n v="139"/>
    <n v="111090"/>
    <n v="2.0700000000000003"/>
    <n v="0.22610000000000002"/>
    <n v="1.1480500000000002"/>
    <n v="29.022098063859996"/>
  </r>
  <r>
    <n v="283"/>
    <x v="282"/>
    <s v="Tyrrells Crisps     Ched &amp; Chives 165g"/>
    <x v="13"/>
    <x v="2"/>
    <n v="2475"/>
    <n v="63"/>
    <n v="116"/>
    <n v="53"/>
    <n v="155925"/>
    <n v="0.69000000000000006"/>
    <n v="0.1615"/>
    <n v="0.42575000000000002"/>
    <n v="23.201900210427013"/>
  </r>
  <r>
    <n v="284"/>
    <x v="283"/>
    <s v="Natural ChipCo Sea  Salt &amp; Vinegr 175g"/>
    <x v="14"/>
    <x v="0"/>
    <n v="2910"/>
    <n v="60"/>
    <n v="122"/>
    <n v="62"/>
    <n v="174600"/>
    <n v="0.69000000000000006"/>
    <n v="0.1615"/>
    <n v="0.42575000000000002"/>
    <n v="22.642736107900308"/>
  </r>
  <r>
    <n v="285"/>
    <x v="284"/>
    <s v="Twisties Cheese     270g"/>
    <x v="0"/>
    <x v="1"/>
    <n v="3030"/>
    <n v="25"/>
    <n v="93"/>
    <n v="68"/>
    <n v="75750"/>
    <n v="1.1500000000000001"/>
    <n v="3.2300000000000002E-2"/>
    <n v="0.59115000000000006"/>
    <n v="42.192247611545085"/>
  </r>
  <r>
    <n v="286"/>
    <x v="285"/>
    <s v="Doritos Corn Chip Southern Chicken 150g"/>
    <x v="1"/>
    <x v="3"/>
    <n v="2730"/>
    <n v="58"/>
    <n v="190"/>
    <n v="132"/>
    <n v="158340"/>
    <n v="0.46"/>
    <n v="3.2300000000000002E-2"/>
    <n v="0.24615000000000001"/>
    <n v="40.644955208499475"/>
  </r>
  <r>
    <n v="287"/>
    <x v="286"/>
    <s v="Pringles Chicken    Salt Crips 134g"/>
    <x v="4"/>
    <x v="2"/>
    <n v="3735"/>
    <n v="53"/>
    <n v="133"/>
    <n v="80"/>
    <n v="197955"/>
    <n v="0.23"/>
    <n v="0.29070000000000001"/>
    <n v="0.26035000000000003"/>
    <n v="9.1578670588607842"/>
  </r>
  <r>
    <n v="288"/>
    <x v="287"/>
    <s v="Smiths Crnkle Chip  Orgnl Big Bag 380g"/>
    <x v="2"/>
    <x v="0"/>
    <n v="3090"/>
    <n v="53"/>
    <n v="99"/>
    <n v="46"/>
    <n v="163770"/>
    <n v="0.92"/>
    <n v="3.2300000000000002E-2"/>
    <n v="0.47615000000000002"/>
    <n v="54.947202353164705"/>
  </r>
  <r>
    <n v="289"/>
    <x v="288"/>
    <s v="Infuzions BBQ Rib   Prawn Crackers 110g"/>
    <x v="5"/>
    <x v="1"/>
    <n v="3555"/>
    <n v="63"/>
    <n v="126"/>
    <n v="63"/>
    <n v="223965"/>
    <n v="0.92"/>
    <n v="9.6900000000000014E-2"/>
    <n v="0.50845000000000007"/>
    <n v="34.58735071845431"/>
  </r>
  <r>
    <n v="290"/>
    <x v="289"/>
    <s v="Pringles Sthrn FriedChicken 134g"/>
    <x v="6"/>
    <x v="3"/>
    <n v="3600"/>
    <n v="69"/>
    <n v="180"/>
    <n v="111"/>
    <n v="248400"/>
    <n v="1.61"/>
    <n v="0.19380000000000003"/>
    <n v="0.90190000000000003"/>
    <n v="33.859114407836657"/>
  </r>
  <r>
    <n v="291"/>
    <x v="290"/>
    <s v="Kettle Sensations   BBQ&amp;Maple 150g"/>
    <x v="7"/>
    <x v="2"/>
    <n v="3045"/>
    <n v="66"/>
    <n v="108"/>
    <n v="42"/>
    <n v="200970"/>
    <n v="1.3800000000000001"/>
    <n v="0.22610000000000002"/>
    <n v="0.80305000000000004"/>
    <n v="28.384171854277561"/>
  </r>
  <r>
    <n v="292"/>
    <x v="291"/>
    <s v="Cheetos Puffs 165g"/>
    <x v="8"/>
    <x v="0"/>
    <n v="2955"/>
    <n v="39"/>
    <n v="91"/>
    <n v="52"/>
    <n v="115245"/>
    <n v="0.92"/>
    <n v="0.1615"/>
    <n v="0.54075000000000006"/>
    <n v="21.079240150562292"/>
  </r>
  <r>
    <n v="293"/>
    <x v="292"/>
    <s v="Smiths Thinly Cut   Roast Chicken 175g"/>
    <x v="9"/>
    <x v="1"/>
    <n v="2850"/>
    <n v="23"/>
    <n v="101"/>
    <n v="78"/>
    <n v="65550"/>
    <n v="0.92"/>
    <n v="0.25840000000000002"/>
    <n v="0.58920000000000006"/>
    <n v="12.797542333717116"/>
  </r>
  <r>
    <n v="294"/>
    <x v="293"/>
    <s v="Pringles Mystery    Flavour 134g"/>
    <x v="10"/>
    <x v="3"/>
    <n v="2655"/>
    <n v="39"/>
    <n v="200"/>
    <n v="161"/>
    <n v="103545"/>
    <n v="1.3800000000000001"/>
    <n v="0.29070000000000001"/>
    <n v="0.83535000000000004"/>
    <n v="19.242625542552602"/>
  </r>
  <r>
    <n v="295"/>
    <x v="294"/>
    <s v="Infuzions Thai SweetChili PotatoMix 110g"/>
    <x v="11"/>
    <x v="2"/>
    <n v="2865"/>
    <n v="37"/>
    <n v="171"/>
    <n v="134"/>
    <n v="106005"/>
    <n v="0.92"/>
    <n v="0.19380000000000003"/>
    <n v="0.55690000000000006"/>
    <n v="18.742731649364309"/>
  </r>
  <r>
    <n v="296"/>
    <x v="295"/>
    <s v="Twisties Cheese     Burger 250g"/>
    <x v="12"/>
    <x v="0"/>
    <n v="3555"/>
    <n v="16"/>
    <n v="136"/>
    <n v="120"/>
    <n v="56880"/>
    <n v="0.46"/>
    <n v="0.1615"/>
    <n v="0.31075000000000003"/>
    <n v="9.5470158078801415"/>
  </r>
  <r>
    <n v="297"/>
    <x v="296"/>
    <s v="RRD Steak &amp;         Chimuchurri 150g"/>
    <x v="13"/>
    <x v="1"/>
    <n v="3720"/>
    <n v="71"/>
    <n v="162"/>
    <n v="91"/>
    <n v="264120"/>
    <n v="0.46"/>
    <n v="0.29070000000000001"/>
    <n v="0.37535000000000002"/>
    <n v="14.989963389147444"/>
  </r>
  <r>
    <n v="298"/>
    <x v="297"/>
    <s v="Thins Chips Salt &amp;  Vinegar 175g"/>
    <x v="14"/>
    <x v="3"/>
    <n v="2370"/>
    <n v="25"/>
    <n v="183"/>
    <n v="158"/>
    <n v="59250"/>
    <n v="1.1500000000000001"/>
    <n v="0.12920000000000001"/>
    <n v="0.63960000000000006"/>
    <n v="21.096123805772542"/>
  </r>
  <r>
    <n v="299"/>
    <x v="298"/>
    <s v="Burger Rings 220g"/>
    <x v="15"/>
    <x v="2"/>
    <n v="2925"/>
    <n v="37"/>
    <n v="148"/>
    <n v="111"/>
    <n v="108225"/>
    <n v="1.61"/>
    <n v="0.19380000000000003"/>
    <n v="0.90190000000000003"/>
    <n v="24.794303417118709"/>
  </r>
  <r>
    <n v="300"/>
    <x v="299"/>
    <m/>
    <x v="16"/>
    <x v="0"/>
    <n v="2520"/>
    <n v="57"/>
    <n v="186"/>
    <n v="129"/>
    <n v="143640"/>
    <n v="1.3800000000000001"/>
    <n v="9.6900000000000014E-2"/>
    <n v="0.73845000000000005"/>
    <n v="40.293044210691079"/>
  </r>
  <r>
    <n v="301"/>
    <x v="300"/>
    <m/>
    <x v="21"/>
    <x v="1"/>
    <n v="2910"/>
    <n v="55"/>
    <n v="114"/>
    <n v="59"/>
    <n v="160050"/>
    <n v="1.1500000000000001"/>
    <n v="6.4600000000000005E-2"/>
    <n v="0.60730000000000006"/>
    <n v="44.2516026191744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r>
  <r>
    <x v="1"/>
  </r>
  <r>
    <x v="2"/>
  </r>
  <r>
    <x v="3"/>
  </r>
  <r>
    <x v="4"/>
  </r>
  <r>
    <x v="5"/>
  </r>
  <r>
    <x v="6"/>
  </r>
  <r>
    <x v="7"/>
  </r>
  <r>
    <x v="8"/>
  </r>
  <r>
    <x v="9"/>
  </r>
  <r>
    <x v="10"/>
  </r>
  <r>
    <x v="11"/>
  </r>
  <r>
    <x v="12"/>
  </r>
  <r>
    <x v="13"/>
  </r>
  <r>
    <x v="14"/>
  </r>
  <r>
    <x v="15"/>
  </r>
  <r>
    <x v="16"/>
  </r>
  <r>
    <x v="17"/>
  </r>
  <r>
    <x v="18"/>
  </r>
  <r>
    <x v="19"/>
  </r>
  <r>
    <x v="2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300"/>
    <m/>
    <x v="0"/>
    <s v="In Stock"/>
    <n v="2520"/>
    <n v="57"/>
    <n v="186"/>
    <n v="129"/>
    <n v="143640"/>
    <n v="1.3800000000000001"/>
    <n v="9.6900000000000014E-2"/>
    <n v="0.73845000000000005"/>
    <n v="40.293044210691079"/>
  </r>
  <r>
    <n v="296"/>
    <s v="Twisties Cheese     Burger 250g"/>
    <x v="1"/>
    <s v="In Stock"/>
    <n v="3555"/>
    <n v="16"/>
    <n v="136"/>
    <n v="120"/>
    <n v="56880"/>
    <n v="0.46"/>
    <n v="0.1615"/>
    <n v="0.31075000000000003"/>
    <n v="9.5470158078801415"/>
  </r>
  <r>
    <n v="292"/>
    <s v="Cheetos Puffs 165g"/>
    <x v="2"/>
    <s v="In Stock"/>
    <n v="2955"/>
    <n v="39"/>
    <n v="91"/>
    <n v="52"/>
    <n v="115245"/>
    <n v="0.92"/>
    <n v="0.1615"/>
    <n v="0.54075000000000006"/>
    <n v="21.079240150562292"/>
  </r>
  <r>
    <n v="4"/>
    <s v="Natural ChipCo      Hony Soy Chckn 175g"/>
    <x v="3"/>
    <s v="In Stock"/>
    <n v="2370"/>
    <n v="59"/>
    <n v="135"/>
    <n v="76"/>
    <n v="139830"/>
    <n v="1.84"/>
    <n v="0.12920000000000001"/>
    <n v="0.98460000000000003"/>
    <n v="40.993845343382361"/>
  </r>
  <r>
    <n v="284"/>
    <s v="Natural ChipCo Sea  Salt &amp; Vinegr 175g"/>
    <x v="4"/>
    <s v="In Stock"/>
    <n v="2910"/>
    <n v="60"/>
    <n v="122"/>
    <n v="62"/>
    <n v="174600"/>
    <n v="0.69000000000000006"/>
    <n v="0.1615"/>
    <n v="0.42575000000000002"/>
    <n v="22.642736107900308"/>
  </r>
  <r>
    <n v="280"/>
    <s v="Doritos Corn Chip Mexican Jalapeno 150g"/>
    <x v="5"/>
    <s v="In Stock"/>
    <n v="3405"/>
    <n v="60"/>
    <n v="111"/>
    <n v="51"/>
    <n v="204300"/>
    <n v="1.3800000000000001"/>
    <n v="0.1615"/>
    <n v="0.77075000000000005"/>
    <n v="32.021664493027608"/>
  </r>
  <r>
    <n v="276"/>
    <s v="Woolworths Cheese   Rings 190g"/>
    <x v="6"/>
    <s v="In Stock"/>
    <n v="2520"/>
    <n v="31"/>
    <n v="134"/>
    <n v="103"/>
    <n v="78120"/>
    <n v="0.69000000000000006"/>
    <n v="0.29070000000000001"/>
    <n v="0.49035000000000006"/>
    <n v="12.13103551655086"/>
  </r>
  <r>
    <n v="268"/>
    <s v="Kettle Mozzarella   Basil &amp; Pesto 175g"/>
    <x v="0"/>
    <s v="In Stock"/>
    <n v="2445"/>
    <n v="72"/>
    <n v="97"/>
    <n v="25"/>
    <n v="176040"/>
    <n v="2.0700000000000003"/>
    <n v="0.1615"/>
    <n v="1.1157500000000002"/>
    <n v="42.961571135460638"/>
  </r>
  <r>
    <n v="264"/>
    <s v="Thins Chips Seasonedchicken 175g"/>
    <x v="1"/>
    <s v="In Stock"/>
    <n v="2265"/>
    <n v="69"/>
    <n v="154"/>
    <n v="85"/>
    <n v="156285"/>
    <n v="0.69000000000000006"/>
    <n v="0.25840000000000002"/>
    <n v="0.47420000000000007"/>
    <n v="19.196313500575677"/>
  </r>
  <r>
    <n v="10"/>
    <s v="Doritos Mexicana    170g"/>
    <x v="7"/>
    <s v="In Stock"/>
    <n v="2400"/>
    <n v="63"/>
    <n v="144"/>
    <n v="81"/>
    <n v="151200"/>
    <n v="1.61"/>
    <n v="0.29070000000000001"/>
    <n v="0.95035000000000003"/>
    <n v="26.416525459217027"/>
  </r>
  <r>
    <n v="260"/>
    <s v="Pringles Barbeque   134g"/>
    <x v="2"/>
    <s v="In Stock"/>
    <n v="3330"/>
    <n v="35"/>
    <n v="132"/>
    <n v="97"/>
    <n v="116550"/>
    <n v="0.23"/>
    <n v="9.6900000000000014E-2"/>
    <n v="0.16345000000000001"/>
    <n v="12.88994456134834"/>
  </r>
  <r>
    <n v="252"/>
    <s v="Smiths Crnkle Chip  Orgnl Big Bag 380g"/>
    <x v="3"/>
    <s v="In Stock"/>
    <n v="3570"/>
    <n v="21"/>
    <n v="154"/>
    <n v="133"/>
    <n v="74970"/>
    <n v="0.69000000000000006"/>
    <n v="0.12920000000000001"/>
    <n v="0.40960000000000002"/>
    <n v="14.976762185891696"/>
  </r>
  <r>
    <n v="248"/>
    <s v="Smiths Crinkle Cut  Chips Chs&amp;Onion170g"/>
    <x v="8"/>
    <s v="In Stock"/>
    <n v="2310"/>
    <n v="22"/>
    <n v="196"/>
    <n v="174"/>
    <n v="50820"/>
    <n v="0.46"/>
    <n v="0.12920000000000001"/>
    <n v="0.29460000000000003"/>
    <n v="12.516243316156251"/>
  </r>
  <r>
    <n v="14"/>
    <s v="Infuzions SourCream&amp;Herbs Veg Strws 110g"/>
    <x v="9"/>
    <s v="In Stock"/>
    <n v="3315"/>
    <n v="67"/>
    <n v="131"/>
    <n v="64"/>
    <n v="222105"/>
    <n v="0.92"/>
    <n v="0.12920000000000001"/>
    <n v="0.52460000000000007"/>
    <n v="30.889797127263034"/>
  </r>
  <r>
    <n v="244"/>
    <s v="WW Supreme Cheese   Corn Chips 200g"/>
    <x v="9"/>
    <s v="In Stock"/>
    <n v="2340"/>
    <n v="17"/>
    <n v="104"/>
    <n v="87"/>
    <n v="39780"/>
    <n v="1.61"/>
    <n v="0.25840000000000002"/>
    <n v="0.93420000000000003"/>
    <n v="14.554796641078772"/>
  </r>
  <r>
    <n v="240"/>
    <s v="Cheezels Cheese Box 125g"/>
    <x v="7"/>
    <s v="In Stock"/>
    <n v="2745"/>
    <n v="50"/>
    <n v="116"/>
    <n v="66"/>
    <n v="137250"/>
    <n v="0.69000000000000006"/>
    <n v="0.29070000000000001"/>
    <n v="0.49035000000000006"/>
    <n v="15.406430512457806"/>
  </r>
  <r>
    <n v="232"/>
    <s v="Red Rock Deli Sp    Salt &amp; Truffle 150G"/>
    <x v="5"/>
    <s v="In Stock"/>
    <n v="2850"/>
    <n v="25"/>
    <n v="185"/>
    <n v="160"/>
    <n v="71250"/>
    <n v="0.92"/>
    <n v="0.1615"/>
    <n v="0.54075000000000006"/>
    <n v="16.876899044618032"/>
  </r>
  <r>
    <n v="18"/>
    <s v="Doritos Corn Chip Southern Chicken 150g"/>
    <x v="8"/>
    <s v="In Stock"/>
    <n v="2355"/>
    <n v="16"/>
    <n v="192"/>
    <n v="176"/>
    <n v="37680"/>
    <n v="1.84"/>
    <n v="0.29070000000000001"/>
    <n v="1.06535"/>
    <n v="14.231850885790045"/>
  </r>
  <r>
    <n v="228"/>
    <s v="Red Rock Deli Sp    Salt &amp; Truffle 150G"/>
    <x v="6"/>
    <s v="In Stock"/>
    <n v="3705"/>
    <n v="20"/>
    <n v="127"/>
    <n v="107"/>
    <n v="74100"/>
    <n v="1.1500000000000001"/>
    <n v="6.4600000000000005E-2"/>
    <n v="0.60730000000000006"/>
    <n v="26.684720410856336"/>
  </r>
  <r>
    <n v="220"/>
    <s v="Cheezels Cheese 330g"/>
    <x v="3"/>
    <s v="In Stock"/>
    <n v="2895"/>
    <n v="43"/>
    <n v="162"/>
    <n v="119"/>
    <n v="124485"/>
    <n v="0.69000000000000006"/>
    <n v="0.25840000000000002"/>
    <n v="0.47420000000000007"/>
    <n v="15.154008144655895"/>
  </r>
  <r>
    <n v="216"/>
    <s v="RRD Sweet Chilli &amp;  Sour Cream 165g"/>
    <x v="8"/>
    <s v="In Stock"/>
    <n v="2550"/>
    <n v="58"/>
    <n v="162"/>
    <n v="104"/>
    <n v="147900"/>
    <n v="2.0700000000000003"/>
    <n v="0.29070000000000001"/>
    <n v="1.1803500000000002"/>
    <n v="28.740323448953465"/>
  </r>
  <r>
    <n v="22"/>
    <s v="Kettle Sensations   Camembert &amp; Fig 150g"/>
    <x v="3"/>
    <s v="In Stock"/>
    <n v="2340"/>
    <n v="65"/>
    <n v="191"/>
    <n v="126"/>
    <n v="152100"/>
    <n v="0.92"/>
    <n v="0.29070000000000001"/>
    <n v="0.60535000000000005"/>
    <n v="20.283508292066511"/>
  </r>
  <r>
    <n v="212"/>
    <s v="RRD Chilli&amp;         Coconut 150g"/>
    <x v="9"/>
    <s v="In Stock"/>
    <n v="3465"/>
    <n v="55"/>
    <n v="144"/>
    <n v="89"/>
    <n v="190575"/>
    <n v="1.84"/>
    <n v="9.6900000000000014E-2"/>
    <n v="0.96845000000000003"/>
    <n v="45.702858663213611"/>
  </r>
  <r>
    <n v="208"/>
    <s v="WW D/Style Chip     Sea Salt 200g"/>
    <x v="7"/>
    <s v="In Stock"/>
    <n v="2325"/>
    <n v="54"/>
    <n v="174"/>
    <n v="120"/>
    <n v="125550"/>
    <n v="0.23"/>
    <n v="0.22610000000000002"/>
    <n v="0.22805000000000003"/>
    <n v="10.481550101269907"/>
  </r>
  <r>
    <n v="200"/>
    <s v="Doritos Corn Chips  Nacho Cheese 170g"/>
    <x v="5"/>
    <s v="In Stock"/>
    <n v="3345"/>
    <n v="26"/>
    <n v="116"/>
    <n v="90"/>
    <n v="86970"/>
    <n v="1.1500000000000001"/>
    <n v="6.4600000000000005E-2"/>
    <n v="0.60730000000000006"/>
    <n v="30.425262438099768"/>
  </r>
  <r>
    <n v="26"/>
    <s v="Smiths Crinkle Cut  Snag&amp;Sauce 150g"/>
    <x v="10"/>
    <s v="In Stock"/>
    <n v="2835"/>
    <n v="58"/>
    <n v="196"/>
    <n v="138"/>
    <n v="164430"/>
    <n v="0.92"/>
    <n v="0.25840000000000002"/>
    <n v="0.58920000000000006"/>
    <n v="20.322477604249737"/>
  </r>
  <r>
    <n v="196"/>
    <s v="Tyrrells Crisps     Ched &amp; Chives 165g"/>
    <x v="6"/>
    <s v="In Stock"/>
    <n v="3675"/>
    <n v="23"/>
    <n v="182"/>
    <n v="159"/>
    <n v="84525"/>
    <n v="1.3800000000000001"/>
    <n v="3.2300000000000002E-2"/>
    <n v="0.70615000000000006"/>
    <n v="44.331987068023253"/>
  </r>
  <r>
    <n v="188"/>
    <s v="Natural ChipCo Sea  Salt &amp; Vinegr 175g"/>
    <x v="0"/>
    <s v="In Stock"/>
    <n v="3315"/>
    <n v="52"/>
    <n v="127"/>
    <n v="75"/>
    <n v="172380"/>
    <n v="0.23"/>
    <n v="9.6900000000000014E-2"/>
    <n v="0.16345000000000001"/>
    <n v="15.711537963566728"/>
  </r>
  <r>
    <n v="184"/>
    <s v="RRD Pc Sea Salt     165g"/>
    <x v="1"/>
    <s v="In Stock"/>
    <n v="3060"/>
    <n v="15"/>
    <n v="95"/>
    <n v="80"/>
    <n v="45900"/>
    <n v="2.0700000000000003"/>
    <n v="0.1615"/>
    <n v="1.1157500000000002"/>
    <n v="19.609184680628854"/>
  </r>
  <r>
    <n v="180"/>
    <s v="Infuzions Thai SweetChili PotatoMix 110g"/>
    <x v="2"/>
    <s v="In Stock"/>
    <n v="3360"/>
    <n v="30"/>
    <n v="194"/>
    <n v="164"/>
    <n v="100800"/>
    <n v="0.69000000000000006"/>
    <n v="0.22610000000000002"/>
    <n v="0.45805000000000007"/>
    <n v="13.531622994885673"/>
  </r>
  <r>
    <n v="172"/>
    <s v="CCs Original 175g"/>
    <x v="11"/>
    <s v="In Stock"/>
    <n v="3135"/>
    <n v="16"/>
    <n v="178"/>
    <n v="162"/>
    <n v="50160"/>
    <n v="1.3800000000000001"/>
    <n v="6.4600000000000005E-2"/>
    <n v="0.72230000000000005"/>
    <n v="26.145579574171805"/>
  </r>
  <r>
    <n v="168"/>
    <s v="Doritos Salsa       Medium 300g"/>
    <x v="4"/>
    <s v="In Stock"/>
    <n v="3150"/>
    <n v="73"/>
    <n v="122"/>
    <n v="49"/>
    <n v="229950"/>
    <n v="0.92"/>
    <n v="0.22610000000000002"/>
    <n v="0.57305000000000006"/>
    <n v="24.37362137314069"/>
  </r>
  <r>
    <n v="164"/>
    <s v="Woolworths Mild     Salsa 300g"/>
    <x v="5"/>
    <s v="In Stock"/>
    <n v="3030"/>
    <n v="36"/>
    <n v="145"/>
    <n v="109"/>
    <n v="109080"/>
    <n v="1.84"/>
    <n v="0.12920000000000001"/>
    <n v="0.98460000000000003"/>
    <n v="32.0216644930276"/>
  </r>
  <r>
    <n v="34"/>
    <s v="Infuzions Mango     Chutny Papadums 70g"/>
    <x v="2"/>
    <s v="In Stock"/>
    <n v="3465"/>
    <n v="34"/>
    <n v="135"/>
    <n v="101"/>
    <n v="117810"/>
    <n v="1.1500000000000001"/>
    <n v="0.19380000000000003"/>
    <n v="0.67190000000000005"/>
    <n v="20.087527770480481"/>
  </r>
  <r>
    <n v="160"/>
    <s v="WW Sour Cream &amp;OnionStacked Chips 160g"/>
    <x v="6"/>
    <s v="In Stock"/>
    <n v="3150"/>
    <n v="37"/>
    <n v="186"/>
    <n v="149"/>
    <n v="116550"/>
    <n v="1.61"/>
    <n v="0.19380000000000003"/>
    <n v="0.90190000000000003"/>
    <n v="24.794303417118709"/>
  </r>
  <r>
    <n v="152"/>
    <s v="Doritos Mexicana    170g"/>
    <x v="11"/>
    <s v="In Stock"/>
    <n v="3630"/>
    <n v="55"/>
    <n v="164"/>
    <n v="109"/>
    <n v="199650"/>
    <n v="1.3800000000000001"/>
    <n v="0.29070000000000001"/>
    <n v="0.83535000000000004"/>
    <n v="22.851429331606809"/>
  </r>
  <r>
    <n v="148"/>
    <s v="CCs Nacho Cheese    175g"/>
    <x v="4"/>
    <s v="In Stock"/>
    <n v="2475"/>
    <n v="24"/>
    <n v="184"/>
    <n v="160"/>
    <n v="59400"/>
    <n v="1.3800000000000001"/>
    <n v="0.19380000000000003"/>
    <n v="0.78690000000000004"/>
    <n v="18.48771661494937"/>
  </r>
  <r>
    <n v="38"/>
    <s v="Cobs Popd Sea Salt  Chips 110g"/>
    <x v="1"/>
    <s v="In Stock"/>
    <n v="2445"/>
    <n v="57"/>
    <n v="95"/>
    <n v="38"/>
    <n v="139365"/>
    <n v="1.3800000000000001"/>
    <n v="0.1615"/>
    <n v="0.77075000000000005"/>
    <n v="31.210857839201147"/>
  </r>
  <r>
    <n v="144"/>
    <s v="Red Rock Deli Sp    Salt &amp; Truffle 150G"/>
    <x v="5"/>
    <s v="In Stock"/>
    <n v="2625"/>
    <n v="57"/>
    <n v="159"/>
    <n v="102"/>
    <n v="149625"/>
    <n v="1.61"/>
    <n v="9.6900000000000014E-2"/>
    <n v="0.85345000000000004"/>
    <n v="43.521461913162149"/>
  </r>
  <r>
    <n v="140"/>
    <s v="Woolworths Mild     Salsa 300g"/>
    <x v="6"/>
    <s v="In Stock"/>
    <n v="3690"/>
    <n v="56"/>
    <n v="94"/>
    <n v="38"/>
    <n v="206640"/>
    <n v="1.1500000000000001"/>
    <n v="9.6900000000000014E-2"/>
    <n v="0.62345000000000006"/>
    <n v="36.458268833792275"/>
  </r>
  <r>
    <n v="132"/>
    <s v="Woolworths Cheese   Rings 190g"/>
    <x v="3"/>
    <s v="In Stock"/>
    <n v="2550"/>
    <n v="65"/>
    <n v="125"/>
    <n v="60"/>
    <n v="165750"/>
    <n v="1.84"/>
    <n v="0.12920000000000001"/>
    <n v="0.98460000000000003"/>
    <n v="43.027818778721389"/>
  </r>
  <r>
    <n v="42"/>
    <s v="Burger Rings 220g"/>
    <x v="0"/>
    <s v="In Stock"/>
    <n v="2835"/>
    <n v="23"/>
    <n v="90"/>
    <n v="67"/>
    <n v="65205"/>
    <n v="2.0700000000000003"/>
    <n v="3.2300000000000002E-2"/>
    <n v="1.0511500000000003"/>
    <n v="54.29537380015973"/>
  </r>
  <r>
    <n v="128"/>
    <s v="Pringles Chicken    Salt Crips 134g"/>
    <x v="8"/>
    <s v="In Stock"/>
    <n v="3360"/>
    <n v="52"/>
    <n v="190"/>
    <n v="138"/>
    <n v="174720"/>
    <n v="0.23"/>
    <n v="0.19380000000000003"/>
    <n v="0.21190000000000003"/>
    <n v="11.109735036907914"/>
  </r>
  <r>
    <n v="124"/>
    <s v="Twisties Chicken270g"/>
    <x v="9"/>
    <s v="In Stock"/>
    <n v="3090"/>
    <n v="53"/>
    <n v="153"/>
    <n v="100"/>
    <n v="163770"/>
    <n v="1.1500000000000001"/>
    <n v="0.22610000000000002"/>
    <n v="0.68805000000000005"/>
    <n v="23.219430927102955"/>
  </r>
  <r>
    <n v="120"/>
    <s v="Smith Crinkle Cut   Bolognese 150g"/>
    <x v="7"/>
    <s v="In Stock"/>
    <n v="3480"/>
    <n v="20"/>
    <n v="107"/>
    <n v="87"/>
    <n v="69600"/>
    <n v="1.3800000000000001"/>
    <n v="0.12920000000000001"/>
    <n v="0.75460000000000005"/>
    <n v="20.669895549889546"/>
  </r>
  <r>
    <n v="46"/>
    <s v="Thins Chips Seasonedchicken 175g"/>
    <x v="12"/>
    <s v="In Stock"/>
    <n v="2970"/>
    <n v="17"/>
    <n v="200"/>
    <n v="183"/>
    <n v="50490"/>
    <n v="0.69000000000000006"/>
    <n v="0.25840000000000002"/>
    <n v="0.47420000000000007"/>
    <n v="9.5283510474903537"/>
  </r>
  <r>
    <n v="112"/>
    <s v="CCs Original 175g"/>
    <x v="11"/>
    <s v="In Stock"/>
    <n v="2640"/>
    <n v="54"/>
    <n v="170"/>
    <n v="116"/>
    <n v="142560"/>
    <n v="1.3800000000000001"/>
    <n v="6.4600000000000005E-2"/>
    <n v="0.72230000000000005"/>
    <n v="48.032496739541408"/>
  </r>
  <r>
    <n v="108"/>
    <s v="Snbts Whlgrn Crisps Cheddr&amp;Mstrd 90g"/>
    <x v="4"/>
    <s v="In Stock"/>
    <n v="2790"/>
    <n v="25"/>
    <n v="142"/>
    <n v="117"/>
    <n v="69750"/>
    <n v="1.61"/>
    <n v="0.29070000000000001"/>
    <n v="0.95035000000000003"/>
    <n v="16.640846873212997"/>
  </r>
  <r>
    <n v="103"/>
    <s v="Pringles Sthrn FriedChicken 134g"/>
    <x v="9"/>
    <s v="In Stock"/>
    <n v="2640"/>
    <n v="62"/>
    <n v="105"/>
    <n v="43"/>
    <n v="163680"/>
    <n v="2.0700000000000003"/>
    <n v="0.22610000000000002"/>
    <n v="1.1480500000000002"/>
    <n v="33.693469536832445"/>
  </r>
  <r>
    <n v="50"/>
    <s v="Doritos Corn Chips  Cheese Supreme 170g"/>
    <x v="13"/>
    <s v="In Stock"/>
    <n v="2850"/>
    <n v="37"/>
    <n v="109"/>
    <n v="72"/>
    <n v="105450"/>
    <n v="1.3800000000000001"/>
    <n v="6.4600000000000005E-2"/>
    <n v="0.72230000000000005"/>
    <n v="39.759337941675682"/>
  </r>
  <r>
    <n v="99"/>
    <s v="CCs Nacho Cheese    175g"/>
    <x v="7"/>
    <s v="In Stock"/>
    <n v="3645"/>
    <n v="64"/>
    <n v="122"/>
    <n v="58"/>
    <n v="233280"/>
    <n v="0.92"/>
    <n v="3.2300000000000002E-2"/>
    <n v="0.47615000000000002"/>
    <n v="60.380629621067484"/>
  </r>
  <r>
    <n v="94"/>
    <s v="Tostitos Smoked     Chipotle 175g"/>
    <x v="14"/>
    <s v="In Stock"/>
    <n v="2880"/>
    <n v="48"/>
    <n v="137"/>
    <n v="89"/>
    <n v="138240"/>
    <n v="0.23"/>
    <n v="0.22610000000000002"/>
    <n v="0.22805000000000003"/>
    <n v="9.8821002052726623"/>
  </r>
  <r>
    <n v="90"/>
    <s v="Smiths Crinkle Cut  Chips Original 170g"/>
    <x v="0"/>
    <s v="In Stock"/>
    <n v="2610"/>
    <n v="31"/>
    <n v="200"/>
    <n v="169"/>
    <n v="80910"/>
    <n v="0.92"/>
    <n v="9.6900000000000014E-2"/>
    <n v="0.50845000000000007"/>
    <n v="24.262071033101716"/>
  </r>
  <r>
    <n v="54"/>
    <s v="Thins Chips Light&amp;  Tangy 175g"/>
    <x v="15"/>
    <s v="In Stock"/>
    <n v="2715"/>
    <n v="51"/>
    <n v="156"/>
    <n v="105"/>
    <n v="138465"/>
    <n v="1.61"/>
    <n v="0.1615"/>
    <n v="0.88575000000000004"/>
    <n v="31.887961760877062"/>
  </r>
  <r>
    <n v="86"/>
    <s v="WW D/Style Chip     Sea Salt 200g"/>
    <x v="1"/>
    <s v="In Stock"/>
    <n v="3435"/>
    <n v="48"/>
    <n v="193"/>
    <n v="145"/>
    <n v="164880"/>
    <n v="1.3800000000000001"/>
    <n v="3.2300000000000002E-2"/>
    <n v="0.70615000000000006"/>
    <n v="64.043328986055201"/>
  </r>
  <r>
    <n v="82"/>
    <s v="Smiths Crinkle Cut  French OnionDip 150g"/>
    <x v="2"/>
    <s v="In Stock"/>
    <n v="3690"/>
    <n v="68"/>
    <n v="193"/>
    <n v="125"/>
    <n v="250920"/>
    <n v="0.69000000000000006"/>
    <n v="0.12920000000000001"/>
    <n v="0.40960000000000002"/>
    <n v="26.950246556825491"/>
  </r>
  <r>
    <n v="74"/>
    <s v="Red Rock Deli SR    Salsa &amp; Mzzrlla 150g"/>
    <x v="4"/>
    <s v="In Stock"/>
    <n v="3585"/>
    <n v="68"/>
    <n v="111"/>
    <n v="43"/>
    <n v="243780"/>
    <n v="2.0700000000000003"/>
    <n v="0.22610000000000002"/>
    <n v="1.1480500000000002"/>
    <n v="35.28615566982166"/>
  </r>
  <r>
    <n v="58"/>
    <s v="Smiths Crinkle Cut  Salt &amp; Vinegar 170g"/>
    <x v="16"/>
    <s v="In Stock"/>
    <n v="2565"/>
    <n v="71"/>
    <n v="193"/>
    <n v="122"/>
    <n v="182115"/>
    <n v="1.84"/>
    <n v="3.2300000000000002E-2"/>
    <n v="0.93615000000000004"/>
    <n v="89.939780334884674"/>
  </r>
  <r>
    <n v="70"/>
    <s v="Infuzions BBQ Rib   Prawn Crackers 110g"/>
    <x v="5"/>
    <s v="In Stock"/>
    <n v="2685"/>
    <n v="74"/>
    <n v="120"/>
    <n v="46"/>
    <n v="198690"/>
    <n v="1.1500000000000001"/>
    <n v="9.6900000000000014E-2"/>
    <n v="0.62345000000000006"/>
    <n v="41.91002205201535"/>
  </r>
  <r>
    <n v="66"/>
    <s v="Doritos Corn Chips  Original 170g"/>
    <x v="6"/>
    <s v="In Stock"/>
    <n v="2940"/>
    <n v="71"/>
    <n v="133"/>
    <n v="62"/>
    <n v="208740"/>
    <n v="0.46"/>
    <n v="0.1615"/>
    <n v="0.31075000000000003"/>
    <n v="20.11114627102009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Natural Chip        Compny SeaSalt175g"/>
    <s v="BURGER"/>
    <x v="0"/>
    <n v="3690"/>
    <n v="34"/>
    <n v="113"/>
    <n v="79"/>
    <n v="125460"/>
    <n v="2.0700000000000003"/>
    <n v="0.25840000000000002"/>
    <n v="1.1642000000000001"/>
    <n v="23.339598156464973"/>
  </r>
  <r>
    <n v="2"/>
    <x v="1"/>
    <s v="Red Rock Deli Chikn&amp;Garlic Aioli 150g"/>
    <s v="CCS"/>
    <x v="1"/>
    <n v="3660"/>
    <n v="43"/>
    <n v="133"/>
    <n v="90"/>
    <n v="157380"/>
    <n v="1.61"/>
    <n v="3.2300000000000002E-2"/>
    <n v="0.82115000000000005"/>
    <n v="65.472798218050428"/>
  </r>
  <r>
    <n v="3"/>
    <x v="2"/>
    <s v="Grain Waves Sour    Cream&amp;Chives 210G"/>
    <s v="CHEEZELS"/>
    <x v="2"/>
    <n v="3660"/>
    <n v="70"/>
    <n v="195"/>
    <n v="125"/>
    <n v="256200"/>
    <n v="2.0700000000000003"/>
    <n v="6.4600000000000005E-2"/>
    <n v="1.0673000000000001"/>
    <n v="66.97811666100435"/>
  </r>
  <r>
    <n v="4"/>
    <x v="3"/>
    <s v="Natural ChipCo      Hony Soy Chckn 175g"/>
    <s v="THINS"/>
    <x v="0"/>
    <n v="2370"/>
    <n v="59"/>
    <n v="135"/>
    <n v="76"/>
    <n v="139830"/>
    <n v="1.84"/>
    <n v="0.12920000000000001"/>
    <n v="0.98460000000000003"/>
    <n v="40.993845343382361"/>
  </r>
  <r>
    <n v="5"/>
    <x v="4"/>
    <s v="WW Original Stacked Chips 160g"/>
    <s v="THINS"/>
    <x v="2"/>
    <n v="3180"/>
    <n v="41"/>
    <n v="131"/>
    <n v="90"/>
    <n v="130380"/>
    <n v="0.92"/>
    <n v="0.22610000000000002"/>
    <n v="0.57305000000000006"/>
    <n v="18.266298847762073"/>
  </r>
  <r>
    <n v="6"/>
    <x v="5"/>
    <s v="Cheetos Puffs 165g"/>
    <s v="BURGER"/>
    <x v="0"/>
    <n v="2790"/>
    <n v="76"/>
    <n v="158"/>
    <n v="82"/>
    <n v="212040"/>
    <n v="2.0700000000000003"/>
    <n v="0.29070000000000001"/>
    <n v="1.1803500000000002"/>
    <n v="32.899132833198976"/>
  </r>
  <r>
    <n v="7"/>
    <x v="6"/>
    <s v="Infuzions SourCream&amp;Herbs Veg Strws 110g"/>
    <s v="CCS"/>
    <x v="1"/>
    <n v="3750"/>
    <n v="42"/>
    <n v="149"/>
    <n v="107"/>
    <n v="157500"/>
    <n v="0.69000000000000006"/>
    <n v="3.2300000000000002E-2"/>
    <n v="0.36115000000000003"/>
    <n v="42.360680407449117"/>
  </r>
  <r>
    <n v="8"/>
    <x v="7"/>
    <s v="RRD SR Slow Rst     Pork Belly 150g"/>
    <s v="CHEETOS"/>
    <x v="3"/>
    <n v="3270"/>
    <n v="65"/>
    <n v="107"/>
    <n v="42"/>
    <n v="212550"/>
    <n v="2.0700000000000003"/>
    <n v="6.4600000000000005E-2"/>
    <n v="1.0673000000000001"/>
    <n v="64.541728168082088"/>
  </r>
  <r>
    <n v="9"/>
    <x v="8"/>
    <s v="Doritos Cheese      Supreme 330g"/>
    <s v="CHEEZELS"/>
    <x v="2"/>
    <n v="2940"/>
    <n v="64"/>
    <n v="98"/>
    <n v="34"/>
    <n v="188160"/>
    <n v="0.69000000000000006"/>
    <n v="0.25840000000000002"/>
    <n v="0.47420000000000007"/>
    <n v="18.48771661494937"/>
  </r>
  <r>
    <n v="10"/>
    <x v="9"/>
    <s v="Doritos Mexicana    170g"/>
    <s v="COBS"/>
    <x v="0"/>
    <n v="2400"/>
    <n v="63"/>
    <n v="144"/>
    <n v="81"/>
    <n v="151200"/>
    <n v="1.61"/>
    <n v="0.29070000000000001"/>
    <n v="0.95035000000000003"/>
    <n v="26.416525459217027"/>
  </r>
  <r>
    <n v="11"/>
    <x v="10"/>
    <s v="Old El Paso Salsa   Dip Tomato Med 300g"/>
    <s v="DORITOS"/>
    <x v="1"/>
    <n v="2925"/>
    <n v="30"/>
    <n v="91"/>
    <n v="61"/>
    <n v="87750"/>
    <n v="0.46"/>
    <n v="3.2300000000000002E-2"/>
    <n v="0.24615000000000001"/>
    <n v="29.23164661948908"/>
  </r>
  <r>
    <n v="12"/>
    <x v="11"/>
    <s v="GrnWves Plus Btroot &amp; Chilli Jam 180g"/>
    <s v="FRENCH"/>
    <x v="3"/>
    <n v="2850"/>
    <n v="76"/>
    <n v="133"/>
    <n v="57"/>
    <n v="216600"/>
    <n v="2.0700000000000003"/>
    <n v="0.12920000000000001"/>
    <n v="1.0996000000000001"/>
    <n v="49.348699249798457"/>
  </r>
  <r>
    <n v="13"/>
    <x v="12"/>
    <s v="Old El Paso Salsa   Dip Tomato Med 300g"/>
    <s v="GRNWVES"/>
    <x v="2"/>
    <n v="2385"/>
    <n v="23"/>
    <n v="106"/>
    <n v="83"/>
    <n v="54855"/>
    <n v="2.0700000000000003"/>
    <n v="0.22610000000000002"/>
    <n v="1.1480500000000002"/>
    <n v="20.521722345216375"/>
  </r>
  <r>
    <n v="14"/>
    <x v="13"/>
    <s v="Infuzions SourCream&amp;Herbs Veg Strws 110g"/>
    <s v="INFUZIONS"/>
    <x v="0"/>
    <n v="3315"/>
    <n v="67"/>
    <n v="131"/>
    <n v="64"/>
    <n v="222105"/>
    <n v="0.92"/>
    <n v="0.12920000000000001"/>
    <n v="0.52460000000000007"/>
    <n v="30.889797127263034"/>
  </r>
  <r>
    <n v="15"/>
    <x v="14"/>
    <s v="Smiths Crinkle Cut  Chips Barbecue 170g"/>
    <s v="KETTLE"/>
    <x v="1"/>
    <n v="2880"/>
    <n v="22"/>
    <n v="173"/>
    <n v="151"/>
    <n v="63360"/>
    <n v="1.1500000000000001"/>
    <n v="9.6900000000000014E-2"/>
    <n v="0.62345000000000006"/>
    <n v="22.851429331606809"/>
  </r>
  <r>
    <n v="16"/>
    <x v="15"/>
    <s v="Doritos Cheese      Supreme 330g"/>
    <s v="NATURAL"/>
    <x v="3"/>
    <n v="2445"/>
    <n v="71"/>
    <n v="121"/>
    <n v="50"/>
    <n v="173595"/>
    <n v="1.84"/>
    <n v="0.25840000000000002"/>
    <n v="1.0492000000000001"/>
    <n v="31.798514286612722"/>
  </r>
  <r>
    <n v="17"/>
    <x v="16"/>
    <s v="Kettle Sensations   Camembert &amp; Fig 150g"/>
    <s v="OLD"/>
    <x v="2"/>
    <n v="2370"/>
    <n v="72"/>
    <n v="113"/>
    <n v="41"/>
    <n v="170640"/>
    <n v="1.1500000000000001"/>
    <n v="0.1615"/>
    <n v="0.65575000000000006"/>
    <n v="32.021664493027608"/>
  </r>
  <r>
    <n v="18"/>
    <x v="17"/>
    <s v="Doritos Corn Chip Southern Chicken 150g"/>
    <s v="PRINGLES"/>
    <x v="0"/>
    <n v="2355"/>
    <n v="16"/>
    <n v="192"/>
    <n v="176"/>
    <n v="37680"/>
    <n v="1.84"/>
    <n v="0.29070000000000001"/>
    <n v="1.06535"/>
    <n v="14.231850885790045"/>
  </r>
  <r>
    <n v="19"/>
    <x v="18"/>
    <s v="CCs Tasty Cheese    175g"/>
    <s v="RRD"/>
    <x v="1"/>
    <n v="3555"/>
    <n v="46"/>
    <n v="181"/>
    <n v="135"/>
    <n v="163530"/>
    <n v="0.23"/>
    <n v="0.19380000000000003"/>
    <n v="0.21190000000000003"/>
    <n v="10.449149559757856"/>
  </r>
  <r>
    <n v="20"/>
    <x v="19"/>
    <s v="Tostitos Splash Of  Lime 175g"/>
    <s v="SMITHS"/>
    <x v="3"/>
    <n v="2805"/>
    <n v="35"/>
    <n v="199"/>
    <n v="164"/>
    <n v="98175"/>
    <n v="1.84"/>
    <n v="3.2300000000000002E-2"/>
    <n v="0.93615000000000004"/>
    <n v="63.147573976133138"/>
  </r>
  <r>
    <n v="21"/>
    <x v="20"/>
    <s v="Kettle 135g Swt Pot Sea Salt"/>
    <s v="SUNBITES"/>
    <x v="2"/>
    <n v="3105"/>
    <n v="15"/>
    <n v="117"/>
    <n v="102"/>
    <n v="46575"/>
    <n v="0.46"/>
    <n v="0.1615"/>
    <n v="0.31075000000000003"/>
    <n v="9.2438583074746852"/>
  </r>
  <r>
    <n v="22"/>
    <x v="21"/>
    <s v="Kettle Sensations   Camembert &amp; Fig 150g"/>
    <s v="THINS"/>
    <x v="0"/>
    <n v="2340"/>
    <n v="65"/>
    <n v="191"/>
    <n v="126"/>
    <n v="152100"/>
    <n v="0.92"/>
    <n v="0.29070000000000001"/>
    <n v="0.60535000000000005"/>
    <n v="20.283508292066511"/>
  </r>
  <r>
    <n v="23"/>
    <x v="22"/>
    <s v="RRD Salt &amp; Vinegar  165g"/>
    <s v="TOSTITOS"/>
    <x v="1"/>
    <n v="2430"/>
    <n v="49"/>
    <n v="158"/>
    <n v="109"/>
    <n v="119070"/>
    <n v="1.61"/>
    <n v="0.22610000000000002"/>
    <n v="0.91805000000000003"/>
    <n v="26.416525459217027"/>
  </r>
  <r>
    <n v="24"/>
    <x v="23"/>
    <s v="Infuzions Mango     Chutny Papadums 70g"/>
    <s v="TWISTIES"/>
    <x v="3"/>
    <n v="2910"/>
    <n v="69"/>
    <n v="128"/>
    <n v="59"/>
    <n v="200790"/>
    <n v="1.84"/>
    <n v="0.19380000000000003"/>
    <n v="1.0169000000000001"/>
    <n v="36.196915866773146"/>
  </r>
  <r>
    <n v="25"/>
    <x v="24"/>
    <s v="GrnWves Plus Btroot &amp; Chilli Jam 180g"/>
    <s v="TYRRELLS"/>
    <x v="2"/>
    <n v="3690"/>
    <n v="61"/>
    <n v="105"/>
    <n v="44"/>
    <n v="225090"/>
    <n v="2.0700000000000003"/>
    <n v="0.19380000000000003"/>
    <n v="1.1319000000000001"/>
    <n v="36.098420675040593"/>
  </r>
  <r>
    <n v="26"/>
    <x v="25"/>
    <s v="Smiths Crinkle Cut  Snag&amp;Sauce 150g"/>
    <s v="WOOLWORTHS"/>
    <x v="0"/>
    <n v="2835"/>
    <n v="58"/>
    <n v="196"/>
    <n v="138"/>
    <n v="164430"/>
    <n v="0.92"/>
    <n v="0.25840000000000002"/>
    <n v="0.58920000000000006"/>
    <n v="20.322477604249737"/>
  </r>
  <r>
    <n v="27"/>
    <x v="26"/>
    <s v="Smiths Crinkle      Original 330g"/>
    <s v="BURGER"/>
    <x v="1"/>
    <n v="2340"/>
    <n v="53"/>
    <n v="120"/>
    <n v="67"/>
    <n v="124020"/>
    <n v="0.92"/>
    <n v="0.19380000000000003"/>
    <n v="0.55690000000000006"/>
    <n v="22.432101426451439"/>
  </r>
  <r>
    <n v="28"/>
    <x v="27"/>
    <s v="GrnWves Plus Btroot &amp; Chilli Jam 180g"/>
    <s v="CCS"/>
    <x v="3"/>
    <n v="2970"/>
    <n v="23"/>
    <n v="140"/>
    <n v="117"/>
    <n v="68310"/>
    <n v="1.3800000000000001"/>
    <n v="6.4600000000000005E-2"/>
    <n v="0.72230000000000005"/>
    <n v="31.347448679273572"/>
  </r>
  <r>
    <n v="29"/>
    <x v="28"/>
    <s v="Kettle Sensations   Camembert &amp; Fig 150g"/>
    <s v="CHEETOS"/>
    <x v="2"/>
    <n v="2835"/>
    <n v="38"/>
    <n v="181"/>
    <n v="143"/>
    <n v="107730"/>
    <n v="1.61"/>
    <n v="0.29070000000000001"/>
    <n v="0.95035000000000003"/>
    <n v="20.516213897299341"/>
  </r>
  <r>
    <n v="30"/>
    <x v="29"/>
    <s v="RRD Sweet Chilli &amp;  Sour Cream 165g"/>
    <s v="CHEEZELS"/>
    <x v="0"/>
    <n v="2520"/>
    <n v="75"/>
    <n v="192"/>
    <n v="117"/>
    <n v="189000"/>
    <n v="0.46"/>
    <n v="0.19380000000000003"/>
    <n v="0.32690000000000002"/>
    <n v="18.86894675658359"/>
  </r>
  <r>
    <n v="31"/>
    <x v="30"/>
    <s v="Natural Chip        Compny SeaSalt175g"/>
    <s v="COBS"/>
    <x v="1"/>
    <n v="3585"/>
    <n v="29"/>
    <n v="119"/>
    <n v="90"/>
    <n v="103965"/>
    <n v="1.61"/>
    <n v="9.6900000000000014E-2"/>
    <n v="0.85345000000000004"/>
    <n v="31.043097310173081"/>
  </r>
  <r>
    <n v="32"/>
    <x v="31"/>
    <s v="Smiths Chip Thinly  S/Cream&amp;Onion 175g"/>
    <s v="DORITOS"/>
    <x v="3"/>
    <n v="3435"/>
    <n v="49"/>
    <n v="92"/>
    <n v="43"/>
    <n v="168315"/>
    <n v="0.92"/>
    <n v="0.29070000000000001"/>
    <n v="0.60535000000000005"/>
    <n v="17.611016972811353"/>
  </r>
  <r>
    <n v="33"/>
    <x v="32"/>
    <s v="CCs Tasty Cheese    175g"/>
    <s v="FRENCH"/>
    <x v="2"/>
    <n v="2790"/>
    <n v="18"/>
    <n v="169"/>
    <n v="151"/>
    <n v="50220"/>
    <n v="1.61"/>
    <n v="9.6900000000000014E-2"/>
    <n v="0.85345000000000004"/>
    <n v="24.45695023629645"/>
  </r>
  <r>
    <n v="34"/>
    <x v="33"/>
    <s v="Infuzions Mango     Chutny Papadums 70g"/>
    <s v="GRNWVES"/>
    <x v="0"/>
    <n v="3465"/>
    <n v="34"/>
    <n v="135"/>
    <n v="101"/>
    <n v="117810"/>
    <n v="1.1500000000000001"/>
    <n v="0.19380000000000003"/>
    <n v="0.67190000000000005"/>
    <n v="20.087527770480481"/>
  </r>
  <r>
    <n v="35"/>
    <x v="34"/>
    <s v="Smiths Crinkle Chips Salt &amp; Vinegar 330g"/>
    <s v="INFUZIONS"/>
    <x v="1"/>
    <n v="3015"/>
    <n v="39"/>
    <n v="115"/>
    <n v="76"/>
    <n v="117585"/>
    <n v="2.0700000000000003"/>
    <n v="9.6900000000000014E-2"/>
    <n v="1.0834500000000002"/>
    <n v="40.81977302691724"/>
  </r>
  <r>
    <n v="36"/>
    <x v="35"/>
    <s v="Red Rock Deli SR    Salsa &amp; Mzzrlla 150g"/>
    <s v="KETTLE"/>
    <x v="3"/>
    <n v="3240"/>
    <n v="40"/>
    <n v="189"/>
    <n v="149"/>
    <n v="129600"/>
    <n v="0.69000000000000006"/>
    <n v="0.1615"/>
    <n v="0.42575000000000002"/>
    <n v="18.48771661494937"/>
  </r>
  <r>
    <n v="37"/>
    <x v="36"/>
    <s v="RRD SR Slow Rst     Pork Belly 150g"/>
    <s v="NATURAL"/>
    <x v="2"/>
    <n v="3330"/>
    <n v="45"/>
    <n v="159"/>
    <n v="114"/>
    <n v="149850"/>
    <n v="0.92"/>
    <n v="6.4600000000000005E-2"/>
    <n v="0.49230000000000002"/>
    <n v="35.80130927955053"/>
  </r>
  <r>
    <n v="38"/>
    <x v="37"/>
    <s v="Cobs Popd Sea Salt  Chips 110g"/>
    <s v="OLD"/>
    <x v="0"/>
    <n v="2445"/>
    <n v="57"/>
    <n v="95"/>
    <n v="38"/>
    <n v="139365"/>
    <n v="1.3800000000000001"/>
    <n v="0.1615"/>
    <n v="0.77075000000000005"/>
    <n v="31.210857839201147"/>
  </r>
  <r>
    <n v="39"/>
    <x v="38"/>
    <s v="Natural ChipCo Sea  Salt &amp; Vinegr 175g"/>
    <s v="PRINGLES"/>
    <x v="1"/>
    <n v="3135"/>
    <n v="74"/>
    <n v="161"/>
    <n v="87"/>
    <n v="231990"/>
    <n v="1.1500000000000001"/>
    <n v="0.29070000000000001"/>
    <n v="0.72035000000000005"/>
    <n v="24.196762513474212"/>
  </r>
  <r>
    <n v="40"/>
    <x v="39"/>
    <s v="RRD Sweet Chilli &amp;  Sour Cream 165g"/>
    <s v="RRD"/>
    <x v="3"/>
    <n v="2850"/>
    <n v="31"/>
    <n v="104"/>
    <n v="73"/>
    <n v="88350"/>
    <n v="0.23"/>
    <n v="0.12920000000000001"/>
    <n v="0.17960000000000001"/>
    <n v="10.505784931544325"/>
  </r>
  <r>
    <n v="41"/>
    <x v="40"/>
    <s v="Natural Chip Co     Tmato Hrb&amp;Spce 175g"/>
    <s v="SMITHS"/>
    <x v="2"/>
    <n v="3330"/>
    <n v="66"/>
    <n v="118"/>
    <n v="52"/>
    <n v="219780"/>
    <n v="0.46"/>
    <n v="0.22610000000000002"/>
    <n v="0.34305000000000002"/>
    <n v="16.387609260791749"/>
  </r>
  <r>
    <n v="42"/>
    <x v="41"/>
    <s v="Burger Rings 220g"/>
    <s v="SUNBITES"/>
    <x v="0"/>
    <n v="2835"/>
    <n v="23"/>
    <n v="90"/>
    <n v="67"/>
    <n v="65205"/>
    <n v="2.0700000000000003"/>
    <n v="3.2300000000000002E-2"/>
    <n v="1.0511500000000003"/>
    <n v="54.29537380015973"/>
  </r>
  <r>
    <n v="43"/>
    <x v="42"/>
    <s v="Kettle 135g Swt Pot Sea Salt"/>
    <s v="THINS"/>
    <x v="1"/>
    <n v="3570"/>
    <n v="57"/>
    <n v="200"/>
    <n v="143"/>
    <n v="203490"/>
    <n v="0.23"/>
    <n v="0.25840000000000002"/>
    <n v="0.24420000000000003"/>
    <n v="10.07326105267277"/>
  </r>
  <r>
    <n v="44"/>
    <x v="43"/>
    <s v="Woolworths Cheese   Rings 190g"/>
    <s v="BURGER"/>
    <x v="3"/>
    <n v="3000"/>
    <n v="46"/>
    <n v="109"/>
    <n v="63"/>
    <n v="138000"/>
    <n v="0.92"/>
    <n v="0.29070000000000001"/>
    <n v="0.60535000000000005"/>
    <n v="17.063389778289487"/>
  </r>
  <r>
    <n v="45"/>
    <x v="44"/>
    <s v="Smiths Thinly       Swt Chli&amp;S/Cream175G"/>
    <s v="CCS"/>
    <x v="2"/>
    <n v="2940"/>
    <n v="56"/>
    <n v="195"/>
    <n v="139"/>
    <n v="164640"/>
    <n v="0.46"/>
    <n v="0.12920000000000001"/>
    <n v="0.29460000000000003"/>
    <n v="19.969016247855595"/>
  </r>
  <r>
    <n v="46"/>
    <x v="45"/>
    <s v="Thins Chips Seasonedchicken 175g"/>
    <s v="CHEETOS"/>
    <x v="0"/>
    <n v="2970"/>
    <n v="17"/>
    <n v="200"/>
    <n v="183"/>
    <n v="50490"/>
    <n v="0.69000000000000006"/>
    <n v="0.25840000000000002"/>
    <n v="0.47420000000000007"/>
    <n v="9.5283510474903537"/>
  </r>
  <r>
    <n v="47"/>
    <x v="46"/>
    <s v="Smiths Thinly Cut   Roast Chicken 175g"/>
    <s v="CHEEZELS"/>
    <x v="1"/>
    <n v="3645"/>
    <n v="35"/>
    <n v="113"/>
    <n v="78"/>
    <n v="127575"/>
    <n v="1.61"/>
    <n v="0.1615"/>
    <n v="0.88575000000000004"/>
    <n v="26.416525459217027"/>
  </r>
  <r>
    <n v="48"/>
    <x v="47"/>
    <s v="Tyrrells Crisps     Ched &amp; Chives 165g"/>
    <s v="COBS"/>
    <x v="3"/>
    <n v="3510"/>
    <n v="18"/>
    <n v="184"/>
    <n v="166"/>
    <n v="63180"/>
    <n v="1.1500000000000001"/>
    <n v="0.25840000000000002"/>
    <n v="0.70420000000000005"/>
    <n v="12.657674283463527"/>
  </r>
  <r>
    <n v="49"/>
    <x v="48"/>
    <s v="Smiths Crinkle Cut  Chips Barbecue 170g"/>
    <s v="DORITOS"/>
    <x v="2"/>
    <n v="3510"/>
    <n v="25"/>
    <n v="146"/>
    <n v="121"/>
    <n v="87750"/>
    <n v="1.3800000000000001"/>
    <n v="9.6900000000000014E-2"/>
    <n v="0.73845000000000005"/>
    <n v="26.684720410856336"/>
  </r>
  <r>
    <n v="50"/>
    <x v="49"/>
    <s v="Doritos Corn Chips  Cheese Supreme 170g"/>
    <s v="FRENCH"/>
    <x v="0"/>
    <n v="2850"/>
    <n v="37"/>
    <n v="109"/>
    <n v="72"/>
    <n v="105450"/>
    <n v="1.3800000000000001"/>
    <n v="6.4600000000000005E-2"/>
    <n v="0.72230000000000005"/>
    <n v="39.759337941675682"/>
  </r>
  <r>
    <n v="51"/>
    <x v="50"/>
    <s v="Infuzions Mango     Chutny Papadums 70g"/>
    <s v="GRNWVES"/>
    <x v="1"/>
    <n v="3495"/>
    <n v="35"/>
    <n v="113"/>
    <n v="78"/>
    <n v="122325"/>
    <n v="1.61"/>
    <n v="9.6900000000000014E-2"/>
    <n v="0.85345000000000004"/>
    <n v="34.103587722737259"/>
  </r>
  <r>
    <n v="52"/>
    <x v="51"/>
    <s v="Smiths Chip Thinly  Cut Original 175g"/>
    <s v="INFUZIONS"/>
    <x v="3"/>
    <n v="3450"/>
    <n v="74"/>
    <n v="126"/>
    <n v="52"/>
    <n v="255300"/>
    <n v="0.23"/>
    <n v="0.22610000000000002"/>
    <n v="0.22805000000000003"/>
    <n v="12.269998073350923"/>
  </r>
  <r>
    <n v="53"/>
    <x v="52"/>
    <s v="Smiths Crinkle Cut  Chips Original 170g"/>
    <s v="KETTLE"/>
    <x v="2"/>
    <n v="2670"/>
    <n v="17"/>
    <n v="95"/>
    <n v="78"/>
    <n v="45390"/>
    <n v="1.3800000000000001"/>
    <n v="0.29070000000000001"/>
    <n v="0.83535000000000004"/>
    <n v="12.704468063320473"/>
  </r>
  <r>
    <n v="54"/>
    <x v="53"/>
    <s v="Thins Chips Light&amp;  Tangy 175g"/>
    <s v="NATURAL"/>
    <x v="0"/>
    <n v="2715"/>
    <n v="51"/>
    <n v="156"/>
    <n v="105"/>
    <n v="138465"/>
    <n v="1.61"/>
    <n v="0.1615"/>
    <n v="0.88575000000000004"/>
    <n v="31.887961760877062"/>
  </r>
  <r>
    <n v="55"/>
    <x v="54"/>
    <s v="Doritos Corn Chips  Original 170g"/>
    <s v="OLD"/>
    <x v="1"/>
    <n v="3030"/>
    <n v="31"/>
    <n v="174"/>
    <n v="143"/>
    <n v="93930"/>
    <n v="0.46"/>
    <n v="0.1615"/>
    <n v="0.31075000000000003"/>
    <n v="13.28888359662248"/>
  </r>
  <r>
    <n v="56"/>
    <x v="55"/>
    <s v="Kettle Sensations   Camembert &amp; Fig 150g"/>
    <s v="PRINGLES"/>
    <x v="3"/>
    <n v="3615"/>
    <n v="74"/>
    <n v="146"/>
    <n v="72"/>
    <n v="267510"/>
    <n v="1.3800000000000001"/>
    <n v="0.29070000000000001"/>
    <n v="0.83535000000000004"/>
    <n v="26.506225294450456"/>
  </r>
  <r>
    <n v="57"/>
    <x v="56"/>
    <s v="Kettle Sensations   Siracha Lime 150g"/>
    <s v="RRD"/>
    <x v="2"/>
    <n v="2790"/>
    <n v="45"/>
    <n v="180"/>
    <n v="135"/>
    <n v="125550"/>
    <n v="1.61"/>
    <n v="6.4600000000000005E-2"/>
    <n v="0.83730000000000004"/>
    <n v="47.360680482099852"/>
  </r>
  <r>
    <n v="58"/>
    <x v="57"/>
    <s v="Smiths Crinkle Cut  Salt &amp; Vinegar 170g"/>
    <s v="SMITHS"/>
    <x v="0"/>
    <n v="2565"/>
    <n v="71"/>
    <n v="193"/>
    <n v="122"/>
    <n v="182115"/>
    <n v="1.84"/>
    <n v="3.2300000000000002E-2"/>
    <n v="0.93615000000000004"/>
    <n v="89.939780334884674"/>
  </r>
  <r>
    <n v="59"/>
    <x v="58"/>
    <s v="Smith Crinkle Cut   Bolognese 150g"/>
    <s v="SUNBITES"/>
    <x v="1"/>
    <n v="3510"/>
    <n v="15"/>
    <n v="156"/>
    <n v="141"/>
    <n v="52650"/>
    <n v="0.69000000000000006"/>
    <n v="0.1615"/>
    <n v="0.42575000000000002"/>
    <n v="11.321368053950154"/>
  </r>
  <r>
    <n v="60"/>
    <x v="59"/>
    <s v="Doritos Corn Chip Southern Chicken 150g"/>
    <s v="THINS"/>
    <x v="3"/>
    <n v="2505"/>
    <n v="75"/>
    <n v="120"/>
    <n v="45"/>
    <n v="187875"/>
    <n v="0.46"/>
    <n v="3.2300000000000002E-2"/>
    <n v="0.24615000000000001"/>
    <n v="46.219291537373415"/>
  </r>
  <r>
    <n v="61"/>
    <x v="60"/>
    <s v="Cheezels Cheese 330g"/>
    <s v="BURGER"/>
    <x v="2"/>
    <n v="3660"/>
    <n v="22"/>
    <n v="186"/>
    <n v="164"/>
    <n v="80520"/>
    <n v="0.92"/>
    <n v="0.1615"/>
    <n v="0.54075000000000006"/>
    <n v="15.831934651165081"/>
  </r>
  <r>
    <n v="62"/>
    <x v="61"/>
    <s v="Old El Paso Salsa   Dip Tomato Med 300g"/>
    <s v="CCS"/>
    <x v="0"/>
    <n v="2250"/>
    <n v="17"/>
    <n v="144"/>
    <n v="127"/>
    <n v="38250"/>
    <n v="2.0700000000000003"/>
    <n v="9.6900000000000014E-2"/>
    <n v="1.0834500000000002"/>
    <n v="26.950246556825491"/>
  </r>
  <r>
    <n v="63"/>
    <x v="62"/>
    <s v="Kettle Chilli 175g"/>
    <s v="CHEETOS"/>
    <x v="1"/>
    <n v="2370"/>
    <n v="36"/>
    <n v="160"/>
    <n v="124"/>
    <n v="85320"/>
    <n v="0.92"/>
    <n v="6.4600000000000005E-2"/>
    <n v="0.49230000000000002"/>
    <n v="32.0216644930276"/>
  </r>
  <r>
    <n v="64"/>
    <x v="63"/>
    <s v="Tyrrells Crisps     Lightly Salted 165g"/>
    <s v="CHEEZELS"/>
    <x v="3"/>
    <n v="3345"/>
    <n v="72"/>
    <n v="181"/>
    <n v="109"/>
    <n v="240840"/>
    <n v="1.61"/>
    <n v="0.25840000000000002"/>
    <n v="0.93420000000000003"/>
    <n v="29.953524371783391"/>
  </r>
  <r>
    <n v="65"/>
    <x v="64"/>
    <s v="Twisties Cheese     270g"/>
    <s v="COBS"/>
    <x v="2"/>
    <n v="3315"/>
    <n v="32"/>
    <n v="183"/>
    <n v="151"/>
    <n v="106080"/>
    <n v="0.46"/>
    <n v="0.25840000000000002"/>
    <n v="0.35920000000000002"/>
    <n v="10.673888164342534"/>
  </r>
  <r>
    <n v="66"/>
    <x v="65"/>
    <s v="Doritos Corn Chips  Original 170g"/>
    <s v="DORITOS"/>
    <x v="0"/>
    <n v="2940"/>
    <n v="71"/>
    <n v="133"/>
    <n v="62"/>
    <n v="208740"/>
    <n v="0.46"/>
    <n v="0.1615"/>
    <n v="0.31075000000000003"/>
    <n v="20.111146271020093"/>
  </r>
  <r>
    <n v="67"/>
    <x v="66"/>
    <s v="Thins Chips Light&amp;  Tangy 175g"/>
    <s v="FRENCH"/>
    <x v="1"/>
    <n v="3165"/>
    <n v="16"/>
    <n v="123"/>
    <n v="107"/>
    <n v="50640"/>
    <n v="0.23"/>
    <n v="0.22610000000000002"/>
    <n v="0.22805000000000003"/>
    <n v="5.705433213673027"/>
  </r>
  <r>
    <n v="68"/>
    <x v="67"/>
    <s v="WW Crinkle Cut      Chicken 175g"/>
    <s v="GRNWVES"/>
    <x v="3"/>
    <n v="3015"/>
    <n v="19"/>
    <n v="160"/>
    <n v="141"/>
    <n v="57285"/>
    <n v="0.23"/>
    <n v="0.19380000000000003"/>
    <n v="0.21190000000000003"/>
    <n v="6.7155073684485131"/>
  </r>
  <r>
    <n v="69"/>
    <x v="68"/>
    <s v="RRD Chilli&amp;         Coconut 150g"/>
    <s v="INFUZIONS"/>
    <x v="2"/>
    <n v="2760"/>
    <n v="36"/>
    <n v="108"/>
    <n v="72"/>
    <n v="99360"/>
    <n v="0.23"/>
    <n v="0.1615"/>
    <n v="0.19575000000000001"/>
    <n v="10.12613942677082"/>
  </r>
  <r>
    <n v="70"/>
    <x v="69"/>
    <s v="Infuzions BBQ Rib   Prawn Crackers 110g"/>
    <s v="KETTLE"/>
    <x v="0"/>
    <n v="2685"/>
    <n v="74"/>
    <n v="120"/>
    <n v="46"/>
    <n v="198690"/>
    <n v="1.1500000000000001"/>
    <n v="9.6900000000000014E-2"/>
    <n v="0.62345000000000006"/>
    <n v="41.91002205201535"/>
  </r>
  <r>
    <n v="71"/>
    <x v="70"/>
    <s v="Smiths Crinkle Cut  Snag&amp;Sauce 150g"/>
    <s v="NATURAL"/>
    <x v="1"/>
    <n v="3150"/>
    <n v="15"/>
    <n v="126"/>
    <n v="111"/>
    <n v="47250"/>
    <n v="1.61"/>
    <n v="0.22610000000000002"/>
    <n v="0.91805000000000003"/>
    <n v="14.61582330974454"/>
  </r>
  <r>
    <n v="72"/>
    <x v="71"/>
    <s v="Infuzions Mango     Chutny Papadums 70g"/>
    <s v="OLD"/>
    <x v="3"/>
    <n v="2925"/>
    <n v="38"/>
    <n v="188"/>
    <n v="150"/>
    <n v="111150"/>
    <n v="0.69000000000000006"/>
    <n v="9.6900000000000014E-2"/>
    <n v="0.39345000000000002"/>
    <n v="23.263199921511987"/>
  </r>
  <r>
    <n v="73"/>
    <x v="72"/>
    <s v="GrnWves Plus Btroot &amp; Chilli Jam 180g"/>
    <s v="PRINGLES"/>
    <x v="2"/>
    <n v="3000"/>
    <n v="50"/>
    <n v="99"/>
    <n v="49"/>
    <n v="150000"/>
    <n v="0.69000000000000006"/>
    <n v="6.4600000000000005E-2"/>
    <n v="0.37730000000000002"/>
    <n v="32.681974467714753"/>
  </r>
  <r>
    <n v="74"/>
    <x v="73"/>
    <s v="Red Rock Deli SR    Salsa &amp; Mzzrlla 150g"/>
    <s v="RRD"/>
    <x v="0"/>
    <n v="3585"/>
    <n v="68"/>
    <n v="111"/>
    <n v="43"/>
    <n v="243780"/>
    <n v="2.0700000000000003"/>
    <n v="0.22610000000000002"/>
    <n v="1.1480500000000002"/>
    <n v="35.28615566982166"/>
  </r>
  <r>
    <n v="75"/>
    <x v="74"/>
    <s v="Sunbites Whlegrn    Crisps Frch/Onin 90g"/>
    <s v="BURGER"/>
    <x v="1"/>
    <n v="2685"/>
    <n v="50"/>
    <n v="198"/>
    <n v="148"/>
    <n v="134250"/>
    <n v="0.69000000000000006"/>
    <n v="3.2300000000000002E-2"/>
    <n v="0.36115000000000003"/>
    <n v="46.219291537373415"/>
  </r>
  <r>
    <n v="76"/>
    <x v="75"/>
    <s v="Smiths Crinkle Cut  Salt &amp; Vinegar 170g"/>
    <s v="CCS"/>
    <x v="3"/>
    <n v="2955"/>
    <n v="76"/>
    <n v="118"/>
    <n v="42"/>
    <n v="224580"/>
    <n v="0.23"/>
    <n v="0.22610000000000002"/>
    <n v="0.22805000000000003"/>
    <n v="12.434703403760613"/>
  </r>
  <r>
    <n v="77"/>
    <x v="76"/>
    <s v="Sunbites Whlegrn    Crisps Frch/Onin 90g"/>
    <s v="CHEETOS"/>
    <x v="2"/>
    <n v="3225"/>
    <n v="45"/>
    <n v="131"/>
    <n v="86"/>
    <n v="145125"/>
    <n v="0.69000000000000006"/>
    <n v="0.19380000000000003"/>
    <n v="0.44190000000000007"/>
    <n v="17.900654639775265"/>
  </r>
  <r>
    <n v="78"/>
    <x v="77"/>
    <s v="Doritos Salsa       Medium 300g"/>
    <s v="CHEEZELS"/>
    <x v="0"/>
    <n v="2640"/>
    <n v="27"/>
    <n v="172"/>
    <n v="145"/>
    <n v="71280"/>
    <n v="0.92"/>
    <n v="6.4600000000000005E-2"/>
    <n v="0.49230000000000002"/>
    <n v="27.731574922424052"/>
  </r>
  <r>
    <n v="79"/>
    <x v="78"/>
    <s v="Kettle Tortilla ChpsFeta&amp;Garlic 150g"/>
    <s v="COBS"/>
    <x v="1"/>
    <n v="3420"/>
    <n v="54"/>
    <n v="178"/>
    <n v="124"/>
    <n v="184680"/>
    <n v="1.3800000000000001"/>
    <n v="0.1615"/>
    <n v="0.77075000000000005"/>
    <n v="30.378418280312463"/>
  </r>
  <r>
    <n v="80"/>
    <x v="79"/>
    <s v="Smiths Crinkle Cut  Salt &amp; Vinegar 170g"/>
    <s v="DORITOS"/>
    <x v="3"/>
    <n v="3015"/>
    <n v="73"/>
    <n v="140"/>
    <n v="67"/>
    <n v="220095"/>
    <n v="0.46"/>
    <n v="0.19380000000000003"/>
    <n v="0.32690000000000002"/>
    <n v="18.615660817101784"/>
  </r>
  <r>
    <n v="81"/>
    <x v="80"/>
    <s v="Sunbites Whlegrn    Crisps Frch/Onin 90g"/>
    <s v="FRENCH"/>
    <x v="2"/>
    <n v="2280"/>
    <n v="73"/>
    <n v="159"/>
    <n v="86"/>
    <n v="166440"/>
    <n v="1.84"/>
    <n v="0.1615"/>
    <n v="1.00075"/>
    <n v="40.784869409566802"/>
  </r>
  <r>
    <n v="82"/>
    <x v="81"/>
    <s v="Smiths Crinkle Cut  French OnionDip 150g"/>
    <s v="GRNWVES"/>
    <x v="0"/>
    <n v="3690"/>
    <n v="68"/>
    <n v="193"/>
    <n v="125"/>
    <n v="250920"/>
    <n v="0.69000000000000006"/>
    <n v="0.12920000000000001"/>
    <n v="0.40960000000000002"/>
    <n v="26.950246556825491"/>
  </r>
  <r>
    <n v="83"/>
    <x v="82"/>
    <s v="Smiths Crinkle Cut  French OnionDip 150g"/>
    <s v="INFUZIONS"/>
    <x v="1"/>
    <n v="3360"/>
    <n v="72"/>
    <n v="131"/>
    <n v="59"/>
    <n v="241920"/>
    <n v="1.3800000000000001"/>
    <n v="6.4600000000000005E-2"/>
    <n v="0.72230000000000005"/>
    <n v="55.463149844848104"/>
  </r>
  <r>
    <n v="84"/>
    <x v="83"/>
    <s v="Kettle Tortilla ChpsFeta&amp;Garlic 150g"/>
    <s v="KETTLE"/>
    <x v="3"/>
    <n v="2775"/>
    <n v="37"/>
    <n v="199"/>
    <n v="162"/>
    <n v="102675"/>
    <n v="0.46"/>
    <n v="0.1615"/>
    <n v="0.31075000000000003"/>
    <n v="14.518057508084528"/>
  </r>
  <r>
    <n v="85"/>
    <x v="84"/>
    <s v="Smiths Chip Thinly  Cut Original 175g"/>
    <s v="NATURAL"/>
    <x v="2"/>
    <n v="3240"/>
    <n v="66"/>
    <n v="103"/>
    <n v="37"/>
    <n v="213840"/>
    <n v="0.69000000000000006"/>
    <n v="0.29070000000000001"/>
    <n v="0.49035000000000006"/>
    <n v="17.700641047669773"/>
  </r>
  <r>
    <n v="86"/>
    <x v="85"/>
    <s v="WW D/Style Chip     Sea Salt 200g"/>
    <s v="OLD"/>
    <x v="0"/>
    <n v="3435"/>
    <n v="48"/>
    <n v="193"/>
    <n v="145"/>
    <n v="164880"/>
    <n v="1.3800000000000001"/>
    <n v="3.2300000000000002E-2"/>
    <n v="0.70615000000000006"/>
    <n v="64.043328986055201"/>
  </r>
  <r>
    <n v="87"/>
    <x v="86"/>
    <s v="Smiths Chip Thinly  CutSalt/Vinegr175g"/>
    <s v="PRINGLES"/>
    <x v="1"/>
    <n v="3360"/>
    <n v="54"/>
    <n v="181"/>
    <n v="127"/>
    <n v="181440"/>
    <n v="1.1500000000000001"/>
    <n v="9.6900000000000014E-2"/>
    <n v="0.62345000000000006"/>
    <n v="35.80130927955053"/>
  </r>
  <r>
    <n v="88"/>
    <x v="87"/>
    <s v="Kettle Sensations   BBQ&amp;Maple 150g"/>
    <s v="RRD"/>
    <x v="3"/>
    <n v="3315"/>
    <n v="63"/>
    <n v="178"/>
    <n v="115"/>
    <n v="208845"/>
    <n v="2.0700000000000003"/>
    <n v="0.12920000000000001"/>
    <n v="1.0996000000000001"/>
    <n v="44.930286557675089"/>
  </r>
  <r>
    <n v="89"/>
    <x v="88"/>
    <s v="WW Original Stacked Chips 160g"/>
    <s v="SMITHS"/>
    <x v="2"/>
    <n v="2475"/>
    <n v="18"/>
    <n v="129"/>
    <n v="111"/>
    <n v="44550"/>
    <n v="0.92"/>
    <n v="3.2300000000000002E-2"/>
    <n v="0.47615000000000002"/>
    <n v="32.0216644930276"/>
  </r>
  <r>
    <n v="90"/>
    <x v="89"/>
    <s v="Smiths Crinkle Cut  Chips Original 170g"/>
    <s v="SUNBITES"/>
    <x v="0"/>
    <n v="2610"/>
    <n v="31"/>
    <n v="200"/>
    <n v="169"/>
    <n v="80910"/>
    <n v="0.92"/>
    <n v="9.6900000000000014E-2"/>
    <n v="0.50845000000000007"/>
    <n v="24.262071033101716"/>
  </r>
  <r>
    <n v="91"/>
    <x v="90"/>
    <s v="Old El Paso Salsa   Dip Tomato Mild 300g"/>
    <s v="THINS"/>
    <x v="1"/>
    <n v="3495"/>
    <n v="15"/>
    <n v="178"/>
    <n v="163"/>
    <n v="52425"/>
    <n v="1.3800000000000001"/>
    <n v="6.4600000000000005E-2"/>
    <n v="0.72230000000000005"/>
    <n v="25.315348566927053"/>
  </r>
  <r>
    <n v="92"/>
    <x v="91"/>
    <s v="Red Rock Deli SR    Salsa &amp; Mzzrlla 150g"/>
    <s v="TOSTITOS"/>
    <x v="3"/>
    <n v="2970"/>
    <n v="65"/>
    <n v="137"/>
    <n v="72"/>
    <n v="193050"/>
    <n v="2.0700000000000003"/>
    <n v="0.22610000000000002"/>
    <n v="1.1480500000000002"/>
    <n v="34.49900485075144"/>
  </r>
  <r>
    <n v="93"/>
    <x v="92"/>
    <s v="Cobs Popd Sea Salt  Chips 110g"/>
    <s v="TWISTIES"/>
    <x v="2"/>
    <n v="2670"/>
    <n v="59"/>
    <n v="191"/>
    <n v="132"/>
    <n v="157530"/>
    <n v="0.69000000000000006"/>
    <n v="0.19380000000000003"/>
    <n v="0.44190000000000007"/>
    <n v="20.496922671691177"/>
  </r>
  <r>
    <n v="94"/>
    <x v="93"/>
    <s v="Tostitos Smoked     Chipotle 175g"/>
    <s v="TYRRELLS"/>
    <x v="0"/>
    <n v="2880"/>
    <n v="48"/>
    <n v="137"/>
    <n v="89"/>
    <n v="138240"/>
    <n v="0.23"/>
    <n v="0.22610000000000002"/>
    <n v="0.22805000000000003"/>
    <n v="9.8821002052726623"/>
  </r>
  <r>
    <n v="95"/>
    <x v="94"/>
    <s v="Natural ChipCo      Hony Soy Chckn175g"/>
    <s v="BURGER"/>
    <x v="1"/>
    <n v="2685"/>
    <n v="61"/>
    <n v="178"/>
    <n v="117"/>
    <n v="163785"/>
    <n v="2.0700000000000003"/>
    <n v="0.25840000000000002"/>
    <n v="1.1642000000000001"/>
    <n v="31.262149341082559"/>
  </r>
  <r>
    <n v="96"/>
    <x v="95"/>
    <s v="Infuzions BBQ Rib   Prawn Crackers 110g"/>
    <s v="CCS"/>
    <x v="3"/>
    <n v="2325"/>
    <n v="71"/>
    <n v="178"/>
    <n v="107"/>
    <n v="165075"/>
    <n v="1.61"/>
    <n v="0.1615"/>
    <n v="0.88575000000000004"/>
    <n v="37.624509500726766"/>
  </r>
  <r>
    <n v="97"/>
    <x v="96"/>
    <s v="RRD Salt &amp; Vinegar  165g"/>
    <s v="CHEETOS"/>
    <x v="1"/>
    <n v="3465"/>
    <n v="75"/>
    <n v="150"/>
    <n v="75"/>
    <n v="259875"/>
    <n v="0.23"/>
    <n v="0.25840000000000002"/>
    <n v="0.24420000000000003"/>
    <n v="11.554822884343354"/>
  </r>
  <r>
    <n v="98"/>
    <x v="97"/>
    <s v="RRD Lime &amp; Pepper   165g"/>
    <s v="CHEEZELS"/>
    <x v="3"/>
    <n v="2790"/>
    <n v="54"/>
    <n v="146"/>
    <n v="92"/>
    <n v="150660"/>
    <n v="0.69000000000000006"/>
    <n v="0.12920000000000001"/>
    <n v="0.40960000000000002"/>
    <n v="24.016248369770704"/>
  </r>
  <r>
    <n v="99"/>
    <x v="98"/>
    <s v="CCs Nacho Cheese    175g"/>
    <s v="COBS"/>
    <x v="0"/>
    <n v="3645"/>
    <n v="64"/>
    <n v="122"/>
    <n v="58"/>
    <n v="233280"/>
    <n v="0.92"/>
    <n v="3.2300000000000002E-2"/>
    <n v="0.47615000000000002"/>
    <n v="60.380629621067484"/>
  </r>
  <r>
    <n v="100"/>
    <x v="99"/>
    <s v="Snbts Whlgrn Crisps Cheddr&amp;Mstrd 90g"/>
    <s v="DORITOS"/>
    <x v="1"/>
    <n v="2430"/>
    <n v="20"/>
    <n v="179"/>
    <n v="159"/>
    <n v="48600"/>
    <n v="0.69000000000000006"/>
    <n v="0.29070000000000001"/>
    <n v="0.49035000000000006"/>
    <n v="9.7438822064963606"/>
  </r>
  <r>
    <n v="101"/>
    <x v="100"/>
    <s v="RRD Sweet Chilli &amp;  Sour Cream 165g"/>
    <s v="FRENCH"/>
    <x v="3"/>
    <n v="3435"/>
    <n v="49"/>
    <n v="90"/>
    <n v="41"/>
    <n v="168315"/>
    <n v="1.3800000000000001"/>
    <n v="0.19380000000000003"/>
    <n v="0.78690000000000004"/>
    <n v="26.416525459217027"/>
  </r>
  <r>
    <n v="102"/>
    <x v="101"/>
    <s v="Kettle Tortilla ChpsBtroot&amp;Ricotta 150g"/>
    <s v="GRNWVES"/>
    <x v="2"/>
    <n v="2250"/>
    <n v="72"/>
    <n v="155"/>
    <n v="83"/>
    <n v="162000"/>
    <n v="1.1500000000000001"/>
    <n v="0.22610000000000002"/>
    <n v="0.68805000000000005"/>
    <n v="27.063245989771346"/>
  </r>
  <r>
    <n v="103"/>
    <x v="102"/>
    <s v="Pringles Sthrn FriedChicken 134g"/>
    <s v="INFUZIONS"/>
    <x v="0"/>
    <n v="2640"/>
    <n v="62"/>
    <n v="105"/>
    <n v="43"/>
    <n v="163680"/>
    <n v="2.0700000000000003"/>
    <n v="0.22610000000000002"/>
    <n v="1.1480500000000002"/>
    <n v="33.693469536832445"/>
  </r>
  <r>
    <n v="104"/>
    <x v="103"/>
    <s v="Smiths Chip Thinly  CutSalt/Vinegr175g"/>
    <s v="KETTLE"/>
    <x v="1"/>
    <n v="2265"/>
    <n v="69"/>
    <n v="141"/>
    <n v="72"/>
    <n v="156285"/>
    <n v="0.92"/>
    <n v="3.2300000000000002E-2"/>
    <n v="0.47615000000000002"/>
    <n v="62.694897358547145"/>
  </r>
  <r>
    <n v="105"/>
    <x v="104"/>
    <s v="Pringles Chicken    Salt Crips 134g"/>
    <s v="NATURAL"/>
    <x v="3"/>
    <n v="3015"/>
    <n v="48"/>
    <n v="91"/>
    <n v="43"/>
    <n v="144720"/>
    <n v="1.84"/>
    <n v="6.4600000000000005E-2"/>
    <n v="0.95230000000000004"/>
    <n v="52.29115914834361"/>
  </r>
  <r>
    <n v="106"/>
    <x v="105"/>
    <s v="French Fries Potato Chips 175g"/>
    <s v="OLD"/>
    <x v="3"/>
    <n v="2670"/>
    <n v="42"/>
    <n v="154"/>
    <n v="112"/>
    <n v="112140"/>
    <n v="0.23"/>
    <n v="0.19380000000000003"/>
    <n v="0.21190000000000003"/>
    <n v="9.9845081239277977"/>
  </r>
  <r>
    <n v="107"/>
    <x v="106"/>
    <s v="Kettle Mozzarella   Basil &amp; Pesto 175g"/>
    <s v="PRINGLES"/>
    <x v="2"/>
    <n v="2970"/>
    <n v="69"/>
    <n v="159"/>
    <n v="90"/>
    <n v="204930"/>
    <n v="1.61"/>
    <n v="6.4600000000000005E-2"/>
    <n v="0.83730000000000004"/>
    <n v="58.645706453660495"/>
  </r>
  <r>
    <n v="108"/>
    <x v="107"/>
    <s v="Snbts Whlgrn Crisps Cheddr&amp;Mstrd 90g"/>
    <s v="RRD"/>
    <x v="0"/>
    <n v="2790"/>
    <n v="25"/>
    <n v="142"/>
    <n v="117"/>
    <n v="69750"/>
    <n v="1.61"/>
    <n v="0.29070000000000001"/>
    <n v="0.95035000000000003"/>
    <n v="16.640846873212997"/>
  </r>
  <r>
    <n v="109"/>
    <x v="108"/>
    <s v="Doritos Corn Chips  Cheese Supreme 170g"/>
    <s v="SMITHS"/>
    <x v="1"/>
    <n v="2835"/>
    <n v="60"/>
    <n v="163"/>
    <n v="103"/>
    <n v="170100"/>
    <n v="1.84"/>
    <n v="0.25840000000000002"/>
    <n v="1.0492000000000001"/>
    <n v="29.23164661948908"/>
  </r>
  <r>
    <n v="110"/>
    <x v="109"/>
    <s v="Woolworths Cheese   Rings 190g"/>
    <s v="SUNBITES"/>
    <x v="3"/>
    <n v="3750"/>
    <n v="74"/>
    <n v="121"/>
    <n v="47"/>
    <n v="277500"/>
    <n v="1.84"/>
    <n v="0.22610000000000002"/>
    <n v="1.03305"/>
    <n v="34.70479537124924"/>
  </r>
  <r>
    <n v="111"/>
    <x v="110"/>
    <s v="RRD Lime &amp; Pepper   165g"/>
    <s v="THINS"/>
    <x v="2"/>
    <n v="2850"/>
    <n v="37"/>
    <n v="94"/>
    <n v="57"/>
    <n v="105450"/>
    <n v="2.0700000000000003"/>
    <n v="6.4600000000000005E-2"/>
    <n v="1.0673000000000001"/>
    <n v="48.69504523399231"/>
  </r>
  <r>
    <n v="112"/>
    <x v="111"/>
    <s v="CCs Original 175g"/>
    <s v="TOSTITOS"/>
    <x v="0"/>
    <n v="2640"/>
    <n v="54"/>
    <n v="170"/>
    <n v="116"/>
    <n v="142560"/>
    <n v="1.3800000000000001"/>
    <n v="6.4600000000000005E-2"/>
    <n v="0.72230000000000005"/>
    <n v="48.032496739541408"/>
  </r>
  <r>
    <n v="113"/>
    <x v="112"/>
    <s v="Smiths Crinkle Cut  Salt &amp; Vinegar 170g"/>
    <s v="TWISTIES"/>
    <x v="1"/>
    <n v="3195"/>
    <n v="45"/>
    <n v="151"/>
    <n v="106"/>
    <n v="143775"/>
    <n v="1.3800000000000001"/>
    <n v="0.12920000000000001"/>
    <n v="0.75460000000000005"/>
    <n v="31.004843324834322"/>
  </r>
  <r>
    <n v="114"/>
    <x v="113"/>
    <s v="Tostitos Lightly    Salted 175g"/>
    <s v="TYRRELLS"/>
    <x v="3"/>
    <n v="2325"/>
    <n v="58"/>
    <n v="153"/>
    <n v="95"/>
    <n v="134850"/>
    <n v="1.1500000000000001"/>
    <n v="0.29070000000000001"/>
    <n v="0.72035000000000005"/>
    <n v="21.421772309063719"/>
  </r>
  <r>
    <n v="115"/>
    <x v="114"/>
    <s v="Infuzions BBQ Rib   Prawn Crackers 110g"/>
    <s v="WOOLWORTHS"/>
    <x v="2"/>
    <n v="3570"/>
    <n v="61"/>
    <n v="122"/>
    <n v="61"/>
    <n v="217770"/>
    <n v="2.0700000000000003"/>
    <n v="9.6900000000000014E-2"/>
    <n v="1.0834500000000002"/>
    <n v="51.050876098891742"/>
  </r>
  <r>
    <n v="116"/>
    <x v="115"/>
    <s v="Smiths Crnkle Chip  Orgnl Big Bag 380g"/>
    <s v="BURGER"/>
    <x v="0"/>
    <n v="2835"/>
    <n v="16"/>
    <n v="135"/>
    <n v="119"/>
    <n v="45360"/>
    <n v="0.92"/>
    <n v="0.1615"/>
    <n v="0.54075000000000006"/>
    <n v="13.501519235694428"/>
  </r>
  <r>
    <n v="117"/>
    <x v="116"/>
    <s v="Tyrrells Crisps     Ched &amp; Chives 165g"/>
    <s v="CCS"/>
    <x v="1"/>
    <n v="3360"/>
    <n v="39"/>
    <n v="157"/>
    <n v="118"/>
    <n v="131040"/>
    <n v="1.3800000000000001"/>
    <n v="9.6900000000000014E-2"/>
    <n v="0.73845000000000005"/>
    <n v="33.329205110723741"/>
  </r>
  <r>
    <n v="118"/>
    <x v="117"/>
    <s v="CCs Nacho Cheese    175g"/>
    <s v="CHEETOS"/>
    <x v="3"/>
    <n v="2790"/>
    <n v="39"/>
    <n v="134"/>
    <n v="95"/>
    <n v="108810"/>
    <n v="1.1500000000000001"/>
    <n v="6.4600000000000005E-2"/>
    <n v="0.60730000000000006"/>
    <n v="37.263184131805843"/>
  </r>
  <r>
    <n v="119"/>
    <x v="118"/>
    <s v="Smiths Crinkle Cut  Chips Chicken 170g"/>
    <s v="CHEEZELS"/>
    <x v="2"/>
    <n v="3495"/>
    <n v="61"/>
    <n v="135"/>
    <n v="74"/>
    <n v="213195"/>
    <n v="1.84"/>
    <n v="0.12920000000000001"/>
    <n v="0.98460000000000003"/>
    <n v="41.682865788110078"/>
  </r>
  <r>
    <n v="120"/>
    <x v="119"/>
    <s v="Smith Crinkle Cut   Bolognese 150g"/>
    <s v="COBS"/>
    <x v="0"/>
    <n v="3480"/>
    <n v="20"/>
    <n v="107"/>
    <n v="87"/>
    <n v="69600"/>
    <n v="1.3800000000000001"/>
    <n v="0.12920000000000001"/>
    <n v="0.75460000000000005"/>
    <n v="20.669895549889546"/>
  </r>
  <r>
    <n v="121"/>
    <x v="120"/>
    <s v="Smiths Crinkle Cut  Chips Chs&amp;Onion170g"/>
    <s v="DORITOS"/>
    <x v="1"/>
    <n v="3090"/>
    <n v="39"/>
    <n v="99"/>
    <n v="60"/>
    <n v="120510"/>
    <n v="1.61"/>
    <n v="0.22610000000000002"/>
    <n v="0.91805000000000003"/>
    <n v="23.567306945350094"/>
  </r>
  <r>
    <n v="122"/>
    <x v="121"/>
    <s v="CCs Nacho Cheese    175g"/>
    <s v="FRENCH"/>
    <x v="3"/>
    <n v="3360"/>
    <n v="41"/>
    <n v="94"/>
    <n v="53"/>
    <n v="137760"/>
    <n v="2.0700000000000003"/>
    <n v="0.22610000000000002"/>
    <n v="1.1480500000000002"/>
    <n v="27.399448271643109"/>
  </r>
  <r>
    <n v="123"/>
    <x v="122"/>
    <s v="Doritos Corn Chips  Cheese Supreme 170g"/>
    <s v="GRNWVES"/>
    <x v="2"/>
    <n v="2490"/>
    <n v="66"/>
    <n v="134"/>
    <n v="68"/>
    <n v="164340"/>
    <n v="2.0700000000000003"/>
    <n v="6.4600000000000005E-2"/>
    <n v="1.0673000000000001"/>
    <n v="65.036308030430988"/>
  </r>
  <r>
    <n v="124"/>
    <x v="123"/>
    <s v="Twisties Chicken270g"/>
    <s v="INFUZIONS"/>
    <x v="0"/>
    <n v="3090"/>
    <n v="53"/>
    <n v="153"/>
    <n v="100"/>
    <n v="163770"/>
    <n v="1.1500000000000001"/>
    <n v="0.22610000000000002"/>
    <n v="0.68805000000000005"/>
    <n v="23.219430927102955"/>
  </r>
  <r>
    <n v="125"/>
    <x v="124"/>
    <s v="Woolworths Medium   Salsa 300g"/>
    <s v="KETTLE"/>
    <x v="1"/>
    <n v="2730"/>
    <n v="46"/>
    <n v="181"/>
    <n v="135"/>
    <n v="125580"/>
    <n v="2.0700000000000003"/>
    <n v="0.22610000000000002"/>
    <n v="1.1480500000000002"/>
    <n v="29.022098063859996"/>
  </r>
  <r>
    <n v="126"/>
    <x v="125"/>
    <s v="Red Rock Deli Sp    Salt &amp; Truffle 150G"/>
    <s v="NATURAL"/>
    <x v="3"/>
    <n v="2850"/>
    <n v="61"/>
    <n v="163"/>
    <n v="102"/>
    <n v="173850"/>
    <n v="1.84"/>
    <n v="3.2300000000000002E-2"/>
    <n v="0.93615000000000004"/>
    <n v="83.365731576220156"/>
  </r>
  <r>
    <n v="127"/>
    <x v="126"/>
    <s v="Natural Chip Co     Tmato Hrb&amp;Spce 175g"/>
    <s v="OLD"/>
    <x v="2"/>
    <n v="3165"/>
    <n v="69"/>
    <n v="111"/>
    <n v="42"/>
    <n v="218385"/>
    <n v="0.69000000000000006"/>
    <n v="0.29070000000000001"/>
    <n v="0.49035000000000006"/>
    <n v="18.098457933386577"/>
  </r>
  <r>
    <n v="128"/>
    <x v="127"/>
    <s v="Pringles Chicken    Salt Crips 134g"/>
    <s v="PRINGLES"/>
    <x v="0"/>
    <n v="3360"/>
    <n v="52"/>
    <n v="190"/>
    <n v="138"/>
    <n v="174720"/>
    <n v="0.23"/>
    <n v="0.19380000000000003"/>
    <n v="0.21190000000000003"/>
    <n v="11.109735036907914"/>
  </r>
  <r>
    <n v="129"/>
    <x v="128"/>
    <s v="Smiths Crnkle Chip  Orgnl Big Bag 380g"/>
    <s v="RRD"/>
    <x v="1"/>
    <n v="3495"/>
    <n v="22"/>
    <n v="165"/>
    <n v="143"/>
    <n v="76890"/>
    <n v="0.69000000000000006"/>
    <n v="3.2300000000000002E-2"/>
    <n v="0.36115000000000003"/>
    <n v="30.658409621103246"/>
  </r>
  <r>
    <n v="130"/>
    <x v="129"/>
    <s v="RRD Pc Sea Salt     165g"/>
    <s v="SMITHS"/>
    <x v="3"/>
    <n v="3525"/>
    <n v="56"/>
    <n v="110"/>
    <n v="54"/>
    <n v="197400"/>
    <n v="0.23"/>
    <n v="0.12920000000000001"/>
    <n v="0.17960000000000001"/>
    <n v="14.120226802483037"/>
  </r>
  <r>
    <n v="131"/>
    <x v="130"/>
    <s v="Old El Paso Salsa   Dip Tomato Mild 300g"/>
    <s v="SUNBITES"/>
    <x v="2"/>
    <n v="2760"/>
    <n v="63"/>
    <n v="164"/>
    <n v="101"/>
    <n v="173880"/>
    <n v="1.84"/>
    <n v="0.22610000000000002"/>
    <n v="1.03305"/>
    <n v="32.0216644930276"/>
  </r>
  <r>
    <n v="132"/>
    <x v="131"/>
    <s v="Woolworths Cheese   Rings 190g"/>
    <s v="THINS"/>
    <x v="0"/>
    <n v="2550"/>
    <n v="65"/>
    <n v="125"/>
    <n v="60"/>
    <n v="165750"/>
    <n v="1.84"/>
    <n v="0.12920000000000001"/>
    <n v="0.98460000000000003"/>
    <n v="43.027818778721389"/>
  </r>
  <r>
    <n v="133"/>
    <x v="132"/>
    <s v="RRD Sweet Chilli &amp;  Sour Cream 165g"/>
    <s v="TOSTITOS"/>
    <x v="1"/>
    <n v="2475"/>
    <n v="47"/>
    <n v="170"/>
    <n v="123"/>
    <n v="116325"/>
    <n v="0.92"/>
    <n v="3.2300000000000002E-2"/>
    <n v="0.47615000000000002"/>
    <n v="51.743592654597862"/>
  </r>
  <r>
    <n v="134"/>
    <x v="133"/>
    <s v="Red Rock Deli Chikn&amp;Garlic Aioli 150g"/>
    <s v="TWISTIES"/>
    <x v="3"/>
    <n v="2400"/>
    <n v="32"/>
    <n v="129"/>
    <n v="97"/>
    <n v="76800"/>
    <n v="1.84"/>
    <n v="0.1615"/>
    <n v="1.00075"/>
    <n v="27.003038471388855"/>
  </r>
  <r>
    <n v="135"/>
    <x v="134"/>
    <s v="Doritos Corn Chips  Original 170g"/>
    <s v="BURGER"/>
    <x v="2"/>
    <n v="3375"/>
    <n v="48"/>
    <n v="106"/>
    <n v="58"/>
    <n v="162000"/>
    <n v="0.92"/>
    <n v="0.19380000000000003"/>
    <n v="0.55690000000000006"/>
    <n v="21.347776328685068"/>
  </r>
  <r>
    <n v="136"/>
    <x v="135"/>
    <s v="WW Supreme Cheese   Corn Chips 200g"/>
    <s v="CCS"/>
    <x v="0"/>
    <n v="3195"/>
    <n v="17"/>
    <n v="131"/>
    <n v="114"/>
    <n v="54315"/>
    <n v="0.46"/>
    <n v="0.1615"/>
    <n v="0.31075000000000003"/>
    <n v="9.8408386463328359"/>
  </r>
  <r>
    <n v="137"/>
    <x v="136"/>
    <s v="Smiths Thinly Cut   Roast Chicken 175g"/>
    <s v="CHEETOS"/>
    <x v="1"/>
    <n v="2625"/>
    <n v="50"/>
    <n v="127"/>
    <n v="77"/>
    <n v="131250"/>
    <n v="1.84"/>
    <n v="9.6900000000000014E-2"/>
    <n v="0.96845000000000003"/>
    <n v="43.575965956953006"/>
  </r>
  <r>
    <n v="138"/>
    <x v="137"/>
    <s v="Pringles Sthrn FriedChicken 134g"/>
    <s v="CHEEZELS"/>
    <x v="3"/>
    <n v="3600"/>
    <n v="22"/>
    <n v="129"/>
    <n v="107"/>
    <n v="79200"/>
    <n v="2.0700000000000003"/>
    <n v="0.22610000000000002"/>
    <n v="1.1480500000000002"/>
    <n v="20.070640396524002"/>
  </r>
  <r>
    <n v="139"/>
    <x v="138"/>
    <s v="WW Original Corn    Chips 200g"/>
    <s v="COBS"/>
    <x v="2"/>
    <n v="2535"/>
    <n v="62"/>
    <n v="193"/>
    <n v="131"/>
    <n v="157170"/>
    <n v="1.3800000000000001"/>
    <n v="3.2300000000000002E-2"/>
    <n v="0.70615000000000006"/>
    <n v="72.786213099305158"/>
  </r>
  <r>
    <n v="140"/>
    <x v="139"/>
    <s v="Woolworths Mild     Salsa 300g"/>
    <s v="DORITOS"/>
    <x v="0"/>
    <n v="3690"/>
    <n v="56"/>
    <n v="94"/>
    <n v="38"/>
    <n v="206640"/>
    <n v="1.1500000000000001"/>
    <n v="9.6900000000000014E-2"/>
    <n v="0.62345000000000006"/>
    <n v="36.458268833792275"/>
  </r>
  <r>
    <n v="141"/>
    <x v="140"/>
    <s v="Natural ChipCo      Hony Soy Chckn175g"/>
    <s v="FRENCH"/>
    <x v="1"/>
    <n v="2385"/>
    <n v="62"/>
    <n v="124"/>
    <n v="62"/>
    <n v="147870"/>
    <n v="1.1500000000000001"/>
    <n v="0.12920000000000001"/>
    <n v="0.63960000000000006"/>
    <n v="33.222208991556208"/>
  </r>
  <r>
    <n v="142"/>
    <x v="141"/>
    <s v="Smiths Crinkle Cut  Chips Original 170g"/>
    <s v="GRNWVES"/>
    <x v="3"/>
    <n v="2895"/>
    <n v="42"/>
    <n v="178"/>
    <n v="136"/>
    <n v="121590"/>
    <n v="0.92"/>
    <n v="0.12920000000000001"/>
    <n v="0.52460000000000007"/>
    <n v="24.456950236296453"/>
  </r>
  <r>
    <n v="143"/>
    <x v="142"/>
    <s v="Cheezels Cheese Box 125g"/>
    <s v="INFUZIONS"/>
    <x v="2"/>
    <n v="2640"/>
    <n v="66"/>
    <n v="114"/>
    <n v="48"/>
    <n v="174240"/>
    <n v="1.1500000000000001"/>
    <n v="9.6900000000000014E-2"/>
    <n v="0.62345000000000006"/>
    <n v="39.579836627912698"/>
  </r>
  <r>
    <n v="144"/>
    <x v="143"/>
    <s v="Red Rock Deli Sp    Salt &amp; Truffle 150G"/>
    <s v="KETTLE"/>
    <x v="0"/>
    <n v="2625"/>
    <n v="57"/>
    <n v="159"/>
    <n v="102"/>
    <n v="149625"/>
    <n v="1.61"/>
    <n v="9.6900000000000014E-2"/>
    <n v="0.85345000000000004"/>
    <n v="43.521461913162149"/>
  </r>
  <r>
    <n v="145"/>
    <x v="144"/>
    <s v="Smiths Crinkle Cut  Chips Chs&amp;Onion170g"/>
    <s v="NATURAL"/>
    <x v="1"/>
    <n v="3525"/>
    <n v="64"/>
    <n v="164"/>
    <n v="100"/>
    <n v="225600"/>
    <n v="0.46"/>
    <n v="0.29070000000000001"/>
    <n v="0.37535000000000002"/>
    <n v="14.231850885790045"/>
  </r>
  <r>
    <n v="146"/>
    <x v="145"/>
    <s v="Smiths Chip Thinly  CutSalt/Vinegr175g"/>
    <s v="OLD"/>
    <x v="3"/>
    <n v="2895"/>
    <n v="36"/>
    <n v="161"/>
    <n v="125"/>
    <n v="104220"/>
    <n v="2.0700000000000003"/>
    <n v="6.4600000000000005E-2"/>
    <n v="1.0673000000000001"/>
    <n v="48.032496739541408"/>
  </r>
  <r>
    <n v="147"/>
    <x v="146"/>
    <s v="Tostitos Smoked     Chipotle 175g"/>
    <s v="PRINGLES"/>
    <x v="2"/>
    <n v="3435"/>
    <n v="57"/>
    <n v="169"/>
    <n v="112"/>
    <n v="195795"/>
    <n v="1.61"/>
    <n v="9.6900000000000014E-2"/>
    <n v="0.85345000000000004"/>
    <n v="43.521461913162149"/>
  </r>
  <r>
    <n v="148"/>
    <x v="147"/>
    <s v="CCs Nacho Cheese    175g"/>
    <s v="RRD"/>
    <x v="0"/>
    <n v="2475"/>
    <n v="24"/>
    <n v="184"/>
    <n v="160"/>
    <n v="59400"/>
    <n v="1.3800000000000001"/>
    <n v="0.19380000000000003"/>
    <n v="0.78690000000000004"/>
    <n v="18.48771661494937"/>
  </r>
  <r>
    <n v="149"/>
    <x v="148"/>
    <s v="Doritos Salsa Mild  300g"/>
    <s v="SMITHS"/>
    <x v="1"/>
    <n v="2490"/>
    <n v="74"/>
    <n v="148"/>
    <n v="74"/>
    <n v="184260"/>
    <n v="1.84"/>
    <n v="0.29070000000000001"/>
    <n v="1.06535"/>
    <n v="30.606752617903673"/>
  </r>
  <r>
    <n v="150"/>
    <x v="149"/>
    <s v="WW D/Style Chip     Sea Salt 200g"/>
    <s v="SUNBITES"/>
    <x v="3"/>
    <n v="2265"/>
    <n v="45"/>
    <n v="177"/>
    <n v="132"/>
    <n v="101925"/>
    <n v="1.84"/>
    <n v="0.1615"/>
    <n v="1.00075"/>
    <n v="32.0216644930276"/>
  </r>
  <r>
    <n v="151"/>
    <x v="150"/>
    <s v="Tyrrells Crisps     Ched &amp; Chives 165g"/>
    <s v="THINS"/>
    <x v="2"/>
    <n v="2520"/>
    <n v="64"/>
    <n v="125"/>
    <n v="61"/>
    <n v="161280"/>
    <n v="1.84"/>
    <n v="0.25840000000000002"/>
    <n v="1.0492000000000001"/>
    <n v="30.190314810533742"/>
  </r>
  <r>
    <n v="152"/>
    <x v="151"/>
    <s v="Doritos Mexicana    170g"/>
    <s v="TOSTITOS"/>
    <x v="0"/>
    <n v="3630"/>
    <n v="55"/>
    <n v="164"/>
    <n v="109"/>
    <n v="199650"/>
    <n v="1.3800000000000001"/>
    <n v="0.29070000000000001"/>
    <n v="0.83535000000000004"/>
    <n v="22.851429331606809"/>
  </r>
  <r>
    <n v="153"/>
    <x v="152"/>
    <s v="Cobs Popd Swt/Chlli &amp;Sr/Cream Chips 110g"/>
    <s v="TWISTIES"/>
    <x v="1"/>
    <n v="2805"/>
    <n v="76"/>
    <n v="150"/>
    <n v="74"/>
    <n v="213180"/>
    <n v="0.69000000000000006"/>
    <n v="6.4600000000000005E-2"/>
    <n v="0.37730000000000002"/>
    <n v="40.293044210691079"/>
  </r>
  <r>
    <n v="154"/>
    <x v="153"/>
    <s v="Infzns Crn Crnchers Tangy Gcamole 110g"/>
    <s v="TYRRELLS"/>
    <x v="3"/>
    <n v="2370"/>
    <n v="62"/>
    <n v="118"/>
    <n v="56"/>
    <n v="146940"/>
    <n v="1.3800000000000001"/>
    <n v="0.25840000000000002"/>
    <n v="0.81920000000000004"/>
    <n v="25.733812429703896"/>
  </r>
  <r>
    <n v="155"/>
    <x v="154"/>
    <s v="Tostitos Splash Of  Lime 175g"/>
    <s v="BURGER"/>
    <x v="2"/>
    <n v="2985"/>
    <n v="48"/>
    <n v="117"/>
    <n v="69"/>
    <n v="143280"/>
    <n v="1.61"/>
    <n v="9.6900000000000014E-2"/>
    <n v="0.85345000000000004"/>
    <n v="39.938032495711191"/>
  </r>
  <r>
    <n v="156"/>
    <x v="155"/>
    <s v="CCs Original 175g"/>
    <s v="CCS"/>
    <x v="0"/>
    <n v="2580"/>
    <n v="20"/>
    <n v="172"/>
    <n v="152"/>
    <n v="51600"/>
    <n v="1.1500000000000001"/>
    <n v="0.1615"/>
    <n v="0.65575000000000006"/>
    <n v="16.876899044618035"/>
  </r>
  <r>
    <n v="157"/>
    <x v="156"/>
    <s v="Doritos Salsa Mild  300g"/>
    <s v="CHEETOS"/>
    <x v="1"/>
    <n v="3630"/>
    <n v="24"/>
    <n v="144"/>
    <n v="120"/>
    <n v="87120"/>
    <n v="1.84"/>
    <n v="3.2300000000000002E-2"/>
    <n v="0.93615000000000004"/>
    <n v="52.29115914834361"/>
  </r>
  <r>
    <n v="158"/>
    <x v="157"/>
    <s v="Woolworths Mild     Salsa 300g"/>
    <s v="CHEEZELS"/>
    <x v="3"/>
    <n v="2700"/>
    <n v="50"/>
    <n v="196"/>
    <n v="146"/>
    <n v="135000"/>
    <n v="0.92"/>
    <n v="6.4600000000000005E-2"/>
    <n v="0.49230000000000002"/>
    <n v="37.73789351316718"/>
  </r>
  <r>
    <n v="159"/>
    <x v="158"/>
    <s v="CCs Tasty Cheese    175g"/>
    <s v="COBS"/>
    <x v="2"/>
    <n v="3405"/>
    <n v="56"/>
    <n v="127"/>
    <n v="71"/>
    <n v="190680"/>
    <n v="1.3800000000000001"/>
    <n v="9.6900000000000014E-2"/>
    <n v="0.73845000000000005"/>
    <n v="39.938032495711191"/>
  </r>
  <r>
    <n v="160"/>
    <x v="159"/>
    <s v="WW Sour Cream &amp;OnionStacked Chips 160g"/>
    <s v="DORITOS"/>
    <x v="0"/>
    <n v="3150"/>
    <n v="37"/>
    <n v="186"/>
    <n v="149"/>
    <n v="116550"/>
    <n v="1.61"/>
    <n v="0.19380000000000003"/>
    <n v="0.90190000000000003"/>
    <n v="24.794303417118709"/>
  </r>
  <r>
    <n v="161"/>
    <x v="160"/>
    <s v="Cobs Popd Swt/Chlli &amp;Sr/Cream Chips 110g"/>
    <s v="FRENCH"/>
    <x v="1"/>
    <n v="2460"/>
    <n v="31"/>
    <n v="172"/>
    <n v="141"/>
    <n v="76260"/>
    <n v="1.1500000000000001"/>
    <n v="0.25840000000000002"/>
    <n v="0.70420000000000005"/>
    <n v="16.611104495778104"/>
  </r>
  <r>
    <n v="162"/>
    <x v="161"/>
    <s v="Kettle Mozzarella   Basil &amp; Pesto 175g"/>
    <s v="GRNWVES"/>
    <x v="3"/>
    <n v="2625"/>
    <n v="55"/>
    <n v="182"/>
    <n v="127"/>
    <n v="144375"/>
    <n v="0.23"/>
    <n v="0.29070000000000001"/>
    <n v="0.26035000000000003"/>
    <n v="9.3290569592842552"/>
  </r>
  <r>
    <n v="163"/>
    <x v="162"/>
    <s v="Smiths Crinkle Cut  Snag&amp;Sauce 150g"/>
    <s v="INFUZIONS"/>
    <x v="2"/>
    <n v="2865"/>
    <n v="71"/>
    <n v="141"/>
    <n v="70"/>
    <n v="203415"/>
    <n v="0.46"/>
    <n v="0.19380000000000003"/>
    <n v="0.32690000000000002"/>
    <n v="18.358880783206015"/>
  </r>
  <r>
    <n v="164"/>
    <x v="163"/>
    <s v="Woolworths Mild     Salsa 300g"/>
    <s v="KETTLE"/>
    <x v="0"/>
    <n v="3030"/>
    <n v="36"/>
    <n v="145"/>
    <n v="109"/>
    <n v="109080"/>
    <n v="1.84"/>
    <n v="0.12920000000000001"/>
    <n v="0.98460000000000003"/>
    <n v="32.0216644930276"/>
  </r>
  <r>
    <n v="165"/>
    <x v="164"/>
    <s v="Smiths Crinkle Cut  Snag&amp;Sauce 150g"/>
    <s v="NATURAL"/>
    <x v="1"/>
    <n v="3390"/>
    <n v="40"/>
    <n v="160"/>
    <n v="120"/>
    <n v="135600"/>
    <n v="1.84"/>
    <n v="0.22610000000000002"/>
    <n v="1.03305"/>
    <n v="25.515473013715944"/>
  </r>
  <r>
    <n v="166"/>
    <x v="165"/>
    <s v="Cheezels Cheese 330g"/>
    <s v="OLD"/>
    <x v="3"/>
    <n v="2655"/>
    <n v="54"/>
    <n v="184"/>
    <n v="130"/>
    <n v="143370"/>
    <n v="1.61"/>
    <n v="0.1615"/>
    <n v="0.88575000000000004"/>
    <n v="32.812441950413046"/>
  </r>
  <r>
    <n v="167"/>
    <x v="166"/>
    <s v="Natural Chip        Compny SeaSalt175g"/>
    <s v="PRINGLES"/>
    <x v="2"/>
    <n v="2790"/>
    <n v="40"/>
    <n v="192"/>
    <n v="152"/>
    <n v="111600"/>
    <n v="0.23"/>
    <n v="0.1615"/>
    <n v="0.19575000000000001"/>
    <n v="10.673888164342534"/>
  </r>
  <r>
    <n v="168"/>
    <x v="167"/>
    <s v="Doritos Salsa       Medium 300g"/>
    <s v="RRD"/>
    <x v="0"/>
    <n v="3150"/>
    <n v="73"/>
    <n v="122"/>
    <n v="49"/>
    <n v="229950"/>
    <n v="0.92"/>
    <n v="0.22610000000000002"/>
    <n v="0.57305000000000006"/>
    <n v="24.37362137314069"/>
  </r>
  <r>
    <n v="169"/>
    <x v="168"/>
    <s v="RRD Sweet Chilli &amp;  Sour Cream 165g"/>
    <s v="SMITHS"/>
    <x v="1"/>
    <n v="2640"/>
    <n v="47"/>
    <n v="93"/>
    <n v="46"/>
    <n v="124080"/>
    <n v="2.0700000000000003"/>
    <n v="0.29070000000000001"/>
    <n v="1.1803500000000002"/>
    <n v="25.871796327298931"/>
  </r>
  <r>
    <n v="170"/>
    <x v="169"/>
    <s v="Old El Paso Salsa   Dip Tomato Med 300g"/>
    <s v="SUNBITES"/>
    <x v="3"/>
    <n v="3510"/>
    <n v="41"/>
    <n v="92"/>
    <n v="51"/>
    <n v="143910"/>
    <n v="0.23"/>
    <n v="6.4600000000000005E-2"/>
    <n v="0.14730000000000001"/>
    <n v="17.086558003187324"/>
  </r>
  <r>
    <n v="171"/>
    <x v="170"/>
    <s v="Pringles Mystery    Flavour 134g"/>
    <s v="THINS"/>
    <x v="2"/>
    <n v="3420"/>
    <n v="27"/>
    <n v="171"/>
    <n v="144"/>
    <n v="92340"/>
    <n v="0.46"/>
    <n v="3.2300000000000002E-2"/>
    <n v="0.24615000000000001"/>
    <n v="27.731574922424052"/>
  </r>
  <r>
    <n v="172"/>
    <x v="171"/>
    <s v="CCs Original 175g"/>
    <s v="TOSTITOS"/>
    <x v="0"/>
    <n v="3135"/>
    <n v="16"/>
    <n v="178"/>
    <n v="162"/>
    <n v="50160"/>
    <n v="1.3800000000000001"/>
    <n v="6.4600000000000005E-2"/>
    <n v="0.72230000000000005"/>
    <n v="26.145579574171805"/>
  </r>
  <r>
    <n v="173"/>
    <x v="172"/>
    <s v="Pringles Barbeque   134g"/>
    <s v="BURGER"/>
    <x v="1"/>
    <n v="2430"/>
    <n v="42"/>
    <n v="120"/>
    <n v="78"/>
    <n v="102060"/>
    <n v="0.46"/>
    <n v="0.1615"/>
    <n v="0.31075000000000003"/>
    <n v="15.467933473618007"/>
  </r>
  <r>
    <n v="174"/>
    <x v="173"/>
    <s v="Smiths Crnkle Chip  Orgnl Big Bag 380g"/>
    <s v="CCS"/>
    <x v="3"/>
    <n v="2910"/>
    <n v="76"/>
    <n v="121"/>
    <n v="45"/>
    <n v="221160"/>
    <n v="0.23"/>
    <n v="9.6900000000000014E-2"/>
    <n v="0.16345000000000001"/>
    <n v="18.994323197352681"/>
  </r>
  <r>
    <n v="175"/>
    <x v="174"/>
    <s v="Doritos Cheese      Supreme 330g"/>
    <s v="CHEETOS"/>
    <x v="2"/>
    <n v="2385"/>
    <n v="74"/>
    <n v="188"/>
    <n v="114"/>
    <n v="176490"/>
    <n v="2.0700000000000003"/>
    <n v="0.1615"/>
    <n v="1.1157500000000002"/>
    <n v="43.55417252425358"/>
  </r>
  <r>
    <n v="176"/>
    <x v="175"/>
    <s v="Grain Waves         Sweet Chilli 210g"/>
    <s v="CHEEZELS"/>
    <x v="0"/>
    <n v="2760"/>
    <n v="63"/>
    <n v="135"/>
    <n v="72"/>
    <n v="173880"/>
    <n v="0.23"/>
    <n v="9.6900000000000014E-2"/>
    <n v="0.16345000000000001"/>
    <n v="17.293675359227155"/>
  </r>
  <r>
    <n v="177"/>
    <x v="176"/>
    <s v="Pringles Sweet&amp;Spcy BBQ 134g"/>
    <s v="COBS"/>
    <x v="1"/>
    <n v="3330"/>
    <n v="62"/>
    <n v="101"/>
    <n v="39"/>
    <n v="206460"/>
    <n v="1.84"/>
    <n v="0.29070000000000001"/>
    <n v="1.06535"/>
    <n v="28.015426484118194"/>
  </r>
  <r>
    <n v="178"/>
    <x v="177"/>
    <s v="Kettle Original 175g"/>
    <s v="DORITOS"/>
    <x v="3"/>
    <n v="3285"/>
    <n v="58"/>
    <n v="181"/>
    <n v="123"/>
    <n v="190530"/>
    <n v="1.84"/>
    <n v="3.2300000000000002E-2"/>
    <n v="0.93615000000000004"/>
    <n v="81.28991041699895"/>
  </r>
  <r>
    <n v="179"/>
    <x v="178"/>
    <s v="Natural Chip Co     Tmato Hrb&amp;Spce 175g"/>
    <s v="FRENCH"/>
    <x v="2"/>
    <n v="2295"/>
    <n v="48"/>
    <n v="152"/>
    <n v="104"/>
    <n v="110160"/>
    <n v="1.3800000000000001"/>
    <n v="9.6900000000000014E-2"/>
    <n v="0.73845000000000005"/>
    <n v="36.975433229898741"/>
  </r>
  <r>
    <n v="180"/>
    <x v="179"/>
    <s v="Infuzions Thai SweetChili PotatoMix 110g"/>
    <s v="GRNWVES"/>
    <x v="0"/>
    <n v="3360"/>
    <n v="30"/>
    <n v="194"/>
    <n v="164"/>
    <n v="100800"/>
    <n v="0.69000000000000006"/>
    <n v="0.22610000000000002"/>
    <n v="0.45805000000000007"/>
    <n v="13.531622994885673"/>
  </r>
  <r>
    <n v="181"/>
    <x v="180"/>
    <s v="RRD SR Slow Rst     Pork Belly 150g"/>
    <s v="INFUZIONS"/>
    <x v="1"/>
    <n v="2430"/>
    <n v="22"/>
    <n v="110"/>
    <n v="88"/>
    <n v="53460"/>
    <n v="1.3800000000000001"/>
    <n v="9.6900000000000014E-2"/>
    <n v="0.73845000000000005"/>
    <n v="25.032486632312501"/>
  </r>
  <r>
    <n v="182"/>
    <x v="181"/>
    <s v="Natural Chip Co     Tmato Hrb&amp;Spce 175g"/>
    <s v="KETTLE"/>
    <x v="3"/>
    <n v="3555"/>
    <n v="60"/>
    <n v="110"/>
    <n v="50"/>
    <n v="213300"/>
    <n v="1.61"/>
    <n v="0.25840000000000002"/>
    <n v="0.93420000000000003"/>
    <n v="27.343701625344206"/>
  </r>
  <r>
    <n v="183"/>
    <x v="182"/>
    <s v="Tostitos Splash Of  Lime 175g"/>
    <s v="NATURAL"/>
    <x v="2"/>
    <n v="2325"/>
    <n v="63"/>
    <n v="92"/>
    <n v="29"/>
    <n v="146475"/>
    <n v="1.84"/>
    <n v="0.1615"/>
    <n v="1.00075"/>
    <n v="37.888544385679886"/>
  </r>
  <r>
    <n v="184"/>
    <x v="183"/>
    <s v="RRD Pc Sea Salt     165g"/>
    <s v="OLD"/>
    <x v="0"/>
    <n v="3060"/>
    <n v="15"/>
    <n v="95"/>
    <n v="80"/>
    <n v="45900"/>
    <n v="2.0700000000000003"/>
    <n v="0.1615"/>
    <n v="1.1157500000000002"/>
    <n v="19.609184680628854"/>
  </r>
  <r>
    <n v="185"/>
    <x v="184"/>
    <s v="Cheetos Puffs 165g"/>
    <s v="PRINGLES"/>
    <x v="1"/>
    <n v="2535"/>
    <n v="70"/>
    <n v="100"/>
    <n v="30"/>
    <n v="177450"/>
    <n v="0.46"/>
    <n v="0.12920000000000001"/>
    <n v="0.29460000000000003"/>
    <n v="22.326038887001449"/>
  </r>
  <r>
    <n v="186"/>
    <x v="185"/>
    <s v="Old El Paso Salsa   Dip Chnky Tom Ht300g"/>
    <s v="RRD"/>
    <x v="3"/>
    <n v="2475"/>
    <n v="53"/>
    <n v="99"/>
    <n v="46"/>
    <n v="131175"/>
    <n v="1.84"/>
    <n v="6.4600000000000005E-2"/>
    <n v="0.95230000000000004"/>
    <n v="54.947202353164705"/>
  </r>
  <r>
    <n v="187"/>
    <x v="186"/>
    <s v="Smiths Crinkle Cut  Tomato Salsa 150g"/>
    <s v="SMITHS"/>
    <x v="2"/>
    <n v="3165"/>
    <n v="36"/>
    <n v="186"/>
    <n v="150"/>
    <n v="113940"/>
    <n v="1.84"/>
    <n v="0.12920000000000001"/>
    <n v="0.98460000000000003"/>
    <n v="32.0216644930276"/>
  </r>
  <r>
    <n v="188"/>
    <x v="187"/>
    <s v="Natural ChipCo Sea  Salt &amp; Vinegr 175g"/>
    <s v="SUNBITES"/>
    <x v="0"/>
    <n v="3315"/>
    <n v="52"/>
    <n v="127"/>
    <n v="75"/>
    <n v="172380"/>
    <n v="0.23"/>
    <n v="9.6900000000000014E-2"/>
    <n v="0.16345000000000001"/>
    <n v="15.711537963566728"/>
  </r>
  <r>
    <n v="189"/>
    <x v="188"/>
    <s v="CCs Original 175g"/>
    <s v="THINS"/>
    <x v="1"/>
    <n v="3465"/>
    <n v="71"/>
    <n v="180"/>
    <n v="109"/>
    <n v="246015"/>
    <n v="1.61"/>
    <n v="0.19380000000000003"/>
    <n v="0.90190000000000003"/>
    <n v="34.346320947692469"/>
  </r>
  <r>
    <n v="190"/>
    <x v="189"/>
    <s v="Natural ChipCo Sea  Salt &amp; Vinegr 175g"/>
    <s v="TOSTITOS"/>
    <x v="3"/>
    <n v="3480"/>
    <n v="43"/>
    <n v="176"/>
    <n v="133"/>
    <n v="149640"/>
    <n v="1.1500000000000001"/>
    <n v="9.6900000000000014E-2"/>
    <n v="0.62345000000000006"/>
    <n v="31.947454278570003"/>
  </r>
  <r>
    <n v="191"/>
    <x v="190"/>
    <s v="Natural ChipCo      Hony Soy Chckn175g"/>
    <s v="BURGER"/>
    <x v="2"/>
    <n v="3030"/>
    <n v="27"/>
    <n v="191"/>
    <n v="164"/>
    <n v="81810"/>
    <n v="0.46"/>
    <n v="9.6900000000000014E-2"/>
    <n v="0.27845000000000003"/>
    <n v="16.0108322465138"/>
  </r>
  <r>
    <n v="192"/>
    <x v="191"/>
    <s v="Woolworths Medium   Salsa 300g"/>
    <s v="CCS"/>
    <x v="0"/>
    <n v="2460"/>
    <n v="46"/>
    <n v="121"/>
    <n v="75"/>
    <n v="113160"/>
    <n v="0.46"/>
    <n v="0.12920000000000001"/>
    <n v="0.29460000000000003"/>
    <n v="18.098457933386573"/>
  </r>
  <r>
    <n v="193"/>
    <x v="192"/>
    <s v="Infuzions SourCream&amp;Herbs Veg Strws 110g"/>
    <s v="CHEETOS"/>
    <x v="1"/>
    <n v="2340"/>
    <n v="76"/>
    <n v="179"/>
    <n v="103"/>
    <n v="177840"/>
    <n v="1.61"/>
    <n v="9.6900000000000014E-2"/>
    <n v="0.85345000000000004"/>
    <n v="50.25425550218042"/>
  </r>
  <r>
    <n v="194"/>
    <x v="193"/>
    <s v="Cheetos Chs &amp; Bacon Balls 190g"/>
    <s v="CHEEZELS"/>
    <x v="3"/>
    <n v="3150"/>
    <n v="59"/>
    <n v="119"/>
    <n v="60"/>
    <n v="185850"/>
    <n v="1.3800000000000001"/>
    <n v="0.29070000000000001"/>
    <n v="0.83535000000000004"/>
    <n v="23.667807644119694"/>
  </r>
  <r>
    <n v="195"/>
    <x v="194"/>
    <s v="Pringles Sthrn FriedChicken 134g"/>
    <s v="COBS"/>
    <x v="2"/>
    <n v="2490"/>
    <n v="32"/>
    <n v="109"/>
    <n v="77"/>
    <n v="79680"/>
    <n v="0.69000000000000006"/>
    <n v="3.2300000000000002E-2"/>
    <n v="0.36115000000000003"/>
    <n v="36.975433229898741"/>
  </r>
  <r>
    <n v="196"/>
    <x v="195"/>
    <s v="Tyrrells Crisps     Ched &amp; Chives 165g"/>
    <s v="DORITOS"/>
    <x v="0"/>
    <n v="3675"/>
    <n v="23"/>
    <n v="182"/>
    <n v="159"/>
    <n v="84525"/>
    <n v="1.3800000000000001"/>
    <n v="3.2300000000000002E-2"/>
    <n v="0.70615000000000006"/>
    <n v="44.331987068023253"/>
  </r>
  <r>
    <n v="197"/>
    <x v="196"/>
    <s v="Old El Paso Salsa   Dip Chnky Tom Ht300g"/>
    <s v="FRENCH"/>
    <x v="1"/>
    <n v="3210"/>
    <n v="70"/>
    <n v="197"/>
    <n v="127"/>
    <n v="224700"/>
    <n v="1.84"/>
    <n v="6.4600000000000005E-2"/>
    <n v="0.95230000000000004"/>
    <n v="63.147573976133138"/>
  </r>
  <r>
    <n v="198"/>
    <x v="197"/>
    <s v="Kettle Sweet Chilli And Sour Cream 175g"/>
    <s v="GRNWVES"/>
    <x v="3"/>
    <n v="3345"/>
    <n v="76"/>
    <n v="103"/>
    <n v="27"/>
    <n v="254220"/>
    <n v="1.1500000000000001"/>
    <n v="0.22610000000000002"/>
    <n v="0.68805000000000005"/>
    <n v="27.804842090856745"/>
  </r>
  <r>
    <n v="199"/>
    <x v="198"/>
    <s v="Smiths Crinkle Cut  Chips Chs&amp;Onion170g"/>
    <s v="INFUZIONS"/>
    <x v="2"/>
    <n v="2475"/>
    <n v="51"/>
    <n v="160"/>
    <n v="109"/>
    <n v="126225"/>
    <n v="1.84"/>
    <n v="0.29070000000000001"/>
    <n v="1.06535"/>
    <n v="25.408936126640945"/>
  </r>
  <r>
    <n v="200"/>
    <x v="199"/>
    <s v="Doritos Corn Chips  Nacho Cheese 170g"/>
    <s v="KETTLE"/>
    <x v="0"/>
    <n v="3345"/>
    <n v="26"/>
    <n v="116"/>
    <n v="90"/>
    <n v="86970"/>
    <n v="1.1500000000000001"/>
    <n v="6.4600000000000005E-2"/>
    <n v="0.60730000000000006"/>
    <n v="30.425262438099768"/>
  </r>
  <r>
    <n v="201"/>
    <x v="200"/>
    <s v="WW Sour Cream &amp;OnionStacked Chips 160g"/>
    <s v="NATURAL"/>
    <x v="1"/>
    <n v="2865"/>
    <n v="34"/>
    <n v="150"/>
    <n v="116"/>
    <n v="97410"/>
    <n v="1.84"/>
    <n v="0.22610000000000002"/>
    <n v="1.03305"/>
    <n v="23.524103779881106"/>
  </r>
  <r>
    <n v="202"/>
    <x v="201"/>
    <s v="Pringles Sweet&amp;Spcy BBQ 134g"/>
    <s v="OLD"/>
    <x v="3"/>
    <n v="2850"/>
    <n v="56"/>
    <n v="159"/>
    <n v="103"/>
    <n v="159600"/>
    <n v="1.1500000000000001"/>
    <n v="3.2300000000000002E-2"/>
    <n v="0.59115000000000006"/>
    <n v="63.147573976133138"/>
  </r>
  <r>
    <n v="203"/>
    <x v="202"/>
    <s v="Smiths Thinly       Swt Chli&amp;S/Cream175G"/>
    <s v="PRINGLES"/>
    <x v="2"/>
    <n v="2640"/>
    <n v="73"/>
    <n v="162"/>
    <n v="89"/>
    <n v="192720"/>
    <n v="0.46"/>
    <n v="0.12920000000000001"/>
    <n v="0.29460000000000003"/>
    <n v="22.799435113310768"/>
  </r>
  <r>
    <n v="204"/>
    <x v="203"/>
    <s v="RRD Lime &amp; Pepper   165g"/>
    <s v="BURGER"/>
    <x v="0"/>
    <n v="3600"/>
    <n v="15"/>
    <n v="193"/>
    <n v="178"/>
    <n v="54000"/>
    <n v="0.69000000000000006"/>
    <n v="0.12920000000000001"/>
    <n v="0.40960000000000002"/>
    <n v="12.657674283463527"/>
  </r>
  <r>
    <n v="205"/>
    <x v="204"/>
    <s v="Infuzions Mango     Chutny Papadums 70g"/>
    <s v="CCS"/>
    <x v="1"/>
    <n v="2340"/>
    <n v="27"/>
    <n v="133"/>
    <n v="106"/>
    <n v="63180"/>
    <n v="1.3800000000000001"/>
    <n v="0.19380000000000003"/>
    <n v="0.78690000000000004"/>
    <n v="19.609184680628854"/>
  </r>
  <r>
    <n v="206"/>
    <x v="205"/>
    <s v="Cobs Popd Sour Crm  &amp;Chives Chips 110g"/>
    <s v="CHEETOS"/>
    <x v="3"/>
    <n v="3210"/>
    <n v="50"/>
    <n v="163"/>
    <n v="113"/>
    <n v="160500"/>
    <n v="0.46"/>
    <n v="9.6900000000000014E-2"/>
    <n v="0.27845000000000003"/>
    <n v="21.787982978476503"/>
  </r>
  <r>
    <n v="207"/>
    <x v="206"/>
    <s v="Snbts Whlgrn Crisps Cheddr&amp;Mstrd 90g"/>
    <s v="CHEEZELS"/>
    <x v="2"/>
    <n v="2955"/>
    <n v="64"/>
    <n v="93"/>
    <n v="29"/>
    <n v="189120"/>
    <n v="0.23"/>
    <n v="0.19380000000000003"/>
    <n v="0.21190000000000003"/>
    <n v="12.325144409966244"/>
  </r>
  <r>
    <n v="208"/>
    <x v="207"/>
    <s v="WW D/Style Chip     Sea Salt 200g"/>
    <s v="COBS"/>
    <x v="0"/>
    <n v="2325"/>
    <n v="54"/>
    <n v="174"/>
    <n v="120"/>
    <n v="125550"/>
    <n v="0.23"/>
    <n v="0.22610000000000002"/>
    <n v="0.22805000000000003"/>
    <n v="10.481550101269907"/>
  </r>
  <r>
    <n v="209"/>
    <x v="208"/>
    <s v="Red Rock Deli Thai  Chilli&amp;Lime 150g"/>
    <s v="DORITOS"/>
    <x v="1"/>
    <n v="3150"/>
    <n v="67"/>
    <n v="112"/>
    <n v="45"/>
    <n v="211050"/>
    <n v="2.0700000000000003"/>
    <n v="0.1615"/>
    <n v="1.1157500000000002"/>
    <n v="41.443011712642722"/>
  </r>
  <r>
    <n v="210"/>
    <x v="209"/>
    <s v="Kettle Original 175g"/>
    <s v="FRENCH"/>
    <x v="3"/>
    <n v="2430"/>
    <n v="44"/>
    <n v="103"/>
    <n v="59"/>
    <n v="106920"/>
    <n v="0.46"/>
    <n v="0.19380000000000003"/>
    <n v="0.32690000000000002"/>
    <n v="14.45251289565133"/>
  </r>
  <r>
    <n v="211"/>
    <x v="210"/>
    <s v="WW Original Stacked Chips 160g"/>
    <s v="GRNWVES"/>
    <x v="2"/>
    <n v="2445"/>
    <n v="18"/>
    <n v="173"/>
    <n v="155"/>
    <n v="44010"/>
    <n v="0.23"/>
    <n v="9.6900000000000014E-2"/>
    <n v="0.16345000000000001"/>
    <n v="9.2438583074746852"/>
  </r>
  <r>
    <n v="212"/>
    <x v="211"/>
    <s v="RRD Chilli&amp;         Coconut 150g"/>
    <s v="INFUZIONS"/>
    <x v="0"/>
    <n v="3465"/>
    <n v="55"/>
    <n v="144"/>
    <n v="89"/>
    <n v="190575"/>
    <n v="1.84"/>
    <n v="9.6900000000000014E-2"/>
    <n v="0.96845000000000003"/>
    <n v="45.702858663213611"/>
  </r>
  <r>
    <n v="213"/>
    <x v="212"/>
    <s v="Red Rock Deli Thai  Chilli&amp;Lime 150g"/>
    <s v="KETTLE"/>
    <x v="1"/>
    <n v="3735"/>
    <n v="57"/>
    <n v="125"/>
    <n v="68"/>
    <n v="212895"/>
    <n v="1.61"/>
    <n v="0.22610000000000002"/>
    <n v="0.91805000000000003"/>
    <n v="28.491484796029024"/>
  </r>
  <r>
    <n v="214"/>
    <x v="213"/>
    <s v="Kettle Sensations   Siracha Lime 150g"/>
    <s v="NATURAL"/>
    <x v="3"/>
    <n v="3045"/>
    <n v="33"/>
    <n v="114"/>
    <n v="81"/>
    <n v="100485"/>
    <n v="2.0700000000000003"/>
    <n v="0.19380000000000003"/>
    <n v="1.1319000000000001"/>
    <n v="26.550961571504654"/>
  </r>
  <r>
    <n v="215"/>
    <x v="214"/>
    <s v="Cheezels Cheese 330g"/>
    <s v="OLD"/>
    <x v="2"/>
    <n v="2850"/>
    <n v="55"/>
    <n v="152"/>
    <n v="97"/>
    <n v="156750"/>
    <n v="0.92"/>
    <n v="0.1615"/>
    <n v="0.54075000000000006"/>
    <n v="25.032486632312501"/>
  </r>
  <r>
    <n v="216"/>
    <x v="215"/>
    <s v="RRD Sweet Chilli &amp;  Sour Cream 165g"/>
    <s v="PRINGLES"/>
    <x v="0"/>
    <n v="2550"/>
    <n v="58"/>
    <n v="162"/>
    <n v="104"/>
    <n v="147900"/>
    <n v="2.0700000000000003"/>
    <n v="0.29070000000000001"/>
    <n v="1.1803500000000002"/>
    <n v="28.740323448953465"/>
  </r>
  <r>
    <n v="217"/>
    <x v="216"/>
    <s v="RRD Chilli&amp;         Coconut 150g"/>
    <s v="RRD"/>
    <x v="1"/>
    <n v="2550"/>
    <n v="41"/>
    <n v="153"/>
    <n v="112"/>
    <n v="104550"/>
    <n v="0.92"/>
    <n v="0.29070000000000001"/>
    <n v="0.60535000000000005"/>
    <n v="16.109361374921377"/>
  </r>
  <r>
    <n v="218"/>
    <x v="217"/>
    <s v="Twisties Cheese     Burger 250g"/>
    <s v="SMITHS"/>
    <x v="3"/>
    <n v="3255"/>
    <n v="61"/>
    <n v="93"/>
    <n v="32"/>
    <n v="198555"/>
    <n v="1.61"/>
    <n v="0.29070000000000001"/>
    <n v="0.95035000000000003"/>
    <n v="25.993833779664815"/>
  </r>
  <r>
    <n v="219"/>
    <x v="218"/>
    <s v="Kettle Sea Salt     And Vinegar 175g"/>
    <s v="SUNBITES"/>
    <x v="2"/>
    <n v="3720"/>
    <n v="76"/>
    <n v="132"/>
    <n v="56"/>
    <n v="282720"/>
    <n v="0.69000000000000006"/>
    <n v="0.1615"/>
    <n v="0.42575000000000002"/>
    <n v="25.48355871352905"/>
  </r>
  <r>
    <n v="220"/>
    <x v="219"/>
    <s v="Cheezels Cheese 330g"/>
    <s v="THINS"/>
    <x v="0"/>
    <n v="2895"/>
    <n v="43"/>
    <n v="162"/>
    <n v="119"/>
    <n v="124485"/>
    <n v="0.69000000000000006"/>
    <n v="0.25840000000000002"/>
    <n v="0.47420000000000007"/>
    <n v="15.154008144655895"/>
  </r>
  <r>
    <n v="221"/>
    <x v="220"/>
    <s v="Woolworths Cheese   Rings 190g"/>
    <s v="TOSTITOS"/>
    <x v="1"/>
    <n v="3465"/>
    <n v="63"/>
    <n v="118"/>
    <n v="55"/>
    <n v="218295"/>
    <n v="2.0700000000000003"/>
    <n v="9.6900000000000014E-2"/>
    <n v="1.0834500000000002"/>
    <n v="51.881026077681476"/>
  </r>
  <r>
    <n v="222"/>
    <x v="221"/>
    <s v="Smiths Thinly Cut   Roast Chicken 175g"/>
    <s v="TWISTIES"/>
    <x v="3"/>
    <n v="3675"/>
    <n v="65"/>
    <n v="131"/>
    <n v="66"/>
    <n v="238875"/>
    <n v="0.23"/>
    <n v="3.2300000000000002E-2"/>
    <n v="0.13115000000000002"/>
    <n v="30.425262438099768"/>
  </r>
  <r>
    <n v="223"/>
    <x v="222"/>
    <s v="Kettle Sea Salt     And Vinegar 175g"/>
    <s v="BURGER"/>
    <x v="2"/>
    <n v="3135"/>
    <n v="33"/>
    <n v="184"/>
    <n v="151"/>
    <n v="103455"/>
    <n v="0.46"/>
    <n v="0.12920000000000001"/>
    <n v="0.29460000000000003"/>
    <n v="15.329204810551623"/>
  </r>
  <r>
    <n v="224"/>
    <x v="223"/>
    <s v="Cheezels Cheese 330g"/>
    <s v="CCS"/>
    <x v="0"/>
    <n v="3690"/>
    <n v="52"/>
    <n v="102"/>
    <n v="50"/>
    <n v="191880"/>
    <n v="0.46"/>
    <n v="0.12920000000000001"/>
    <n v="0.29460000000000003"/>
    <n v="19.242625542552602"/>
  </r>
  <r>
    <n v="225"/>
    <x v="224"/>
    <s v="Cheezels Cheese 330g"/>
    <s v="CHEETOS"/>
    <x v="1"/>
    <n v="2775"/>
    <n v="69"/>
    <n v="163"/>
    <n v="94"/>
    <n v="191475"/>
    <n v="0.69000000000000006"/>
    <n v="9.6900000000000014E-2"/>
    <n v="0.39345000000000002"/>
    <n v="31.347448679273572"/>
  </r>
  <r>
    <n v="226"/>
    <x v="225"/>
    <s v="Infuzions BBQ Rib   Prawn Crackers 110g"/>
    <s v="CHEEZELS"/>
    <x v="3"/>
    <n v="3720"/>
    <n v="23"/>
    <n v="121"/>
    <n v="98"/>
    <n v="85560"/>
    <n v="1.3800000000000001"/>
    <n v="0.12920000000000001"/>
    <n v="0.75460000000000005"/>
    <n v="22.165993534011626"/>
  </r>
  <r>
    <n v="227"/>
    <x v="226"/>
    <s v="Thins Chips Light&amp;  Tangy 175g"/>
    <s v="COBS"/>
    <x v="2"/>
    <n v="3585"/>
    <n v="16"/>
    <n v="155"/>
    <n v="139"/>
    <n v="57360"/>
    <n v="0.46"/>
    <n v="0.22610000000000002"/>
    <n v="0.34305000000000002"/>
    <n v="8.0687010299903079"/>
  </r>
  <r>
    <n v="228"/>
    <x v="227"/>
    <s v="Red Rock Deli Sp    Salt &amp; Truffle 150G"/>
    <s v="DORITOS"/>
    <x v="0"/>
    <n v="3705"/>
    <n v="20"/>
    <n v="127"/>
    <n v="107"/>
    <n v="74100"/>
    <n v="1.1500000000000001"/>
    <n v="6.4600000000000005E-2"/>
    <n v="0.60730000000000006"/>
    <n v="26.684720410856336"/>
  </r>
  <r>
    <n v="229"/>
    <x v="228"/>
    <s v="Cheezels Cheese 330g"/>
    <s v="FRENCH"/>
    <x v="1"/>
    <n v="2565"/>
    <n v="41"/>
    <n v="197"/>
    <n v="156"/>
    <n v="105165"/>
    <n v="0.92"/>
    <n v="0.1615"/>
    <n v="0.54075000000000006"/>
    <n v="21.612976265060205"/>
  </r>
  <r>
    <n v="230"/>
    <x v="229"/>
    <s v="Kettle Sensations   BBQ&amp;Maple 150g"/>
    <s v="GRNWVES"/>
    <x v="3"/>
    <n v="2790"/>
    <n v="54"/>
    <n v="114"/>
    <n v="60"/>
    <n v="150660"/>
    <n v="0.69000000000000006"/>
    <n v="0.25840000000000002"/>
    <n v="0.47420000000000007"/>
    <n v="16.982052080925232"/>
  </r>
  <r>
    <n v="231"/>
    <x v="230"/>
    <s v="Red Rock Deli Thai  Chilli&amp;Lime 150g"/>
    <s v="INFUZIONS"/>
    <x v="2"/>
    <n v="2505"/>
    <n v="44"/>
    <n v="99"/>
    <n v="55"/>
    <n v="110220"/>
    <n v="0.23"/>
    <n v="9.6900000000000014E-2"/>
    <n v="0.16345000000000001"/>
    <n v="14.45251289565133"/>
  </r>
  <r>
    <n v="232"/>
    <x v="231"/>
    <s v="Red Rock Deli Sp    Salt &amp; Truffle 150G"/>
    <s v="KETTLE"/>
    <x v="0"/>
    <n v="2850"/>
    <n v="25"/>
    <n v="185"/>
    <n v="160"/>
    <n v="71250"/>
    <n v="0.92"/>
    <n v="0.1615"/>
    <n v="0.54075000000000006"/>
    <n v="16.876899044618032"/>
  </r>
  <r>
    <n v="233"/>
    <x v="232"/>
    <s v="Doritos Corn Chips  Cheese Supreme 170g"/>
    <s v="NATURAL"/>
    <x v="1"/>
    <n v="2700"/>
    <n v="24"/>
    <n v="98"/>
    <n v="74"/>
    <n v="64800"/>
    <n v="0.92"/>
    <n v="0.29070000000000001"/>
    <n v="0.60535000000000005"/>
    <n v="12.325144409966246"/>
  </r>
  <r>
    <n v="234"/>
    <x v="233"/>
    <s v="WW Crinkle Cut      Original 175g"/>
    <s v="OLD"/>
    <x v="3"/>
    <n v="3390"/>
    <n v="47"/>
    <n v="196"/>
    <n v="149"/>
    <n v="159330"/>
    <n v="1.3800000000000001"/>
    <n v="0.22610000000000002"/>
    <n v="0.80305000000000004"/>
    <n v="23.952629057035026"/>
  </r>
  <r>
    <n v="235"/>
    <x v="234"/>
    <s v="Old El Paso Salsa   Dip Chnky Tom Ht300g"/>
    <s v="PRINGLES"/>
    <x v="2"/>
    <n v="3360"/>
    <n v="50"/>
    <n v="124"/>
    <n v="74"/>
    <n v="168000"/>
    <n v="2.0700000000000003"/>
    <n v="9.6900000000000014E-2"/>
    <n v="1.0834500000000002"/>
    <n v="46.219291537373422"/>
  </r>
  <r>
    <n v="236"/>
    <x v="235"/>
    <s v="CCs Tasty Cheese    175g"/>
    <s v="BURGER"/>
    <x v="0"/>
    <n v="3255"/>
    <n v="39"/>
    <n v="161"/>
    <n v="122"/>
    <n v="126945"/>
    <n v="1.61"/>
    <n v="0.1615"/>
    <n v="0.88575000000000004"/>
    <n v="27.88521363229777"/>
  </r>
  <r>
    <n v="237"/>
    <x v="236"/>
    <s v="Cobs Popd Sour Crm  &amp;Chives Chips 110g"/>
    <s v="CCS"/>
    <x v="1"/>
    <n v="3600"/>
    <n v="27"/>
    <n v="134"/>
    <n v="107"/>
    <n v="97200"/>
    <n v="0.69000000000000006"/>
    <n v="0.1615"/>
    <n v="0.42575000000000002"/>
    <n v="15.189209140156231"/>
  </r>
  <r>
    <n v="238"/>
    <x v="237"/>
    <s v="Dorito Corn Chp     Supreme 380g"/>
    <s v="CHEETOS"/>
    <x v="3"/>
    <n v="3060"/>
    <n v="48"/>
    <n v="117"/>
    <n v="69"/>
    <n v="146880"/>
    <n v="1.3800000000000001"/>
    <n v="0.19380000000000003"/>
    <n v="0.78690000000000004"/>
    <n v="26.145579574171805"/>
  </r>
  <r>
    <n v="239"/>
    <x v="238"/>
    <s v="RRD Lime &amp; Pepper   165g"/>
    <s v="CHEEZELS"/>
    <x v="2"/>
    <n v="3420"/>
    <n v="24"/>
    <n v="151"/>
    <n v="127"/>
    <n v="82080"/>
    <n v="1.1500000000000001"/>
    <n v="0.22610000000000002"/>
    <n v="0.68805000000000005"/>
    <n v="15.624972357339546"/>
  </r>
  <r>
    <n v="240"/>
    <x v="239"/>
    <s v="Cheezels Cheese Box 125g"/>
    <s v="COBS"/>
    <x v="0"/>
    <n v="2745"/>
    <n v="50"/>
    <n v="116"/>
    <n v="66"/>
    <n v="137250"/>
    <n v="0.69000000000000006"/>
    <n v="0.29070000000000001"/>
    <n v="0.49035000000000006"/>
    <n v="15.406430512457806"/>
  </r>
  <r>
    <n v="241"/>
    <x v="240"/>
    <s v="Smiths Crinkle Cut  Chips Barbecue 170g"/>
    <s v="DORITOS"/>
    <x v="1"/>
    <n v="2595"/>
    <n v="67"/>
    <n v="178"/>
    <n v="111"/>
    <n v="173865"/>
    <n v="1.61"/>
    <n v="0.29070000000000001"/>
    <n v="0.95035000000000003"/>
    <n v="27.242240415991798"/>
  </r>
  <r>
    <n v="242"/>
    <x v="241"/>
    <s v="Cobs Popd Sea Salt  Chips 110g"/>
    <s v="FRENCH"/>
    <x v="3"/>
    <n v="2355"/>
    <n v="32"/>
    <n v="181"/>
    <n v="149"/>
    <n v="75360"/>
    <n v="1.3800000000000001"/>
    <n v="0.29070000000000001"/>
    <n v="0.83535000000000004"/>
    <n v="17.430386382781204"/>
  </r>
  <r>
    <n v="243"/>
    <x v="242"/>
    <s v="Smiths Crinkle Cut  Chips Chicken 170g"/>
    <s v="GRNWVES"/>
    <x v="2"/>
    <n v="3360"/>
    <n v="73"/>
    <n v="125"/>
    <n v="52"/>
    <n v="245280"/>
    <n v="0.46"/>
    <n v="0.12920000000000001"/>
    <n v="0.29460000000000003"/>
    <n v="22.799435113310768"/>
  </r>
  <r>
    <n v="244"/>
    <x v="243"/>
    <s v="WW Supreme Cheese   Corn Chips 200g"/>
    <s v="INFUZIONS"/>
    <x v="0"/>
    <n v="2340"/>
    <n v="17"/>
    <n v="104"/>
    <n v="87"/>
    <n v="39780"/>
    <n v="1.61"/>
    <n v="0.25840000000000002"/>
    <n v="0.93420000000000003"/>
    <n v="14.554796641078772"/>
  </r>
  <r>
    <n v="245"/>
    <x v="244"/>
    <s v="Kettle Sensations   Camembert &amp; Fig 150g"/>
    <s v="KETTLE"/>
    <x v="1"/>
    <n v="2385"/>
    <n v="53"/>
    <n v="198"/>
    <n v="145"/>
    <n v="126405"/>
    <n v="0.46"/>
    <n v="0.1615"/>
    <n v="0.31075000000000003"/>
    <n v="17.375831049016416"/>
  </r>
  <r>
    <n v="246"/>
    <x v="245"/>
    <s v="Smiths Chip Thinly  CutSalt/Vinegr175g"/>
    <s v="NATURAL"/>
    <x v="3"/>
    <n v="2625"/>
    <n v="33"/>
    <n v="124"/>
    <n v="91"/>
    <n v="86625"/>
    <n v="1.3800000000000001"/>
    <n v="0.25840000000000002"/>
    <n v="0.81920000000000004"/>
    <n v="18.774364974234377"/>
  </r>
  <r>
    <n v="247"/>
    <x v="246"/>
    <s v="Twisties Cheese     Burger 250g"/>
    <s v="OLD"/>
    <x v="2"/>
    <n v="2250"/>
    <n v="63"/>
    <n v="124"/>
    <n v="61"/>
    <n v="141750"/>
    <n v="0.92"/>
    <n v="0.29070000000000001"/>
    <n v="0.60535000000000005"/>
    <n v="19.969016247855595"/>
  </r>
  <r>
    <n v="248"/>
    <x v="247"/>
    <s v="Smiths Crinkle Cut  Chips Chs&amp;Onion170g"/>
    <s v="PRINGLES"/>
    <x v="0"/>
    <n v="2310"/>
    <n v="22"/>
    <n v="196"/>
    <n v="174"/>
    <n v="50820"/>
    <n v="0.46"/>
    <n v="0.12920000000000001"/>
    <n v="0.29460000000000003"/>
    <n v="12.516243316156251"/>
  </r>
  <r>
    <n v="249"/>
    <x v="248"/>
    <s v="Pringles Barbeque   134g"/>
    <s v="RRD"/>
    <x v="1"/>
    <n v="2505"/>
    <n v="55"/>
    <n v="173"/>
    <n v="118"/>
    <n v="137775"/>
    <n v="0.23"/>
    <n v="3.2300000000000002E-2"/>
    <n v="0.13115000000000002"/>
    <n v="27.987170877852769"/>
  </r>
  <r>
    <n v="250"/>
    <x v="249"/>
    <s v="Smiths Crinkle      Original 330g"/>
    <s v="SMITHS"/>
    <x v="3"/>
    <n v="2610"/>
    <n v="56"/>
    <n v="110"/>
    <n v="54"/>
    <n v="146160"/>
    <n v="1.3800000000000001"/>
    <n v="0.29070000000000001"/>
    <n v="0.83535000000000004"/>
    <n v="23.058233812302877"/>
  </r>
  <r>
    <n v="251"/>
    <x v="250"/>
    <s v="Old El Paso Salsa   Dip Tomato Mild 300g"/>
    <s v="SUNBITES"/>
    <x v="2"/>
    <n v="2670"/>
    <n v="28"/>
    <n v="152"/>
    <n v="124"/>
    <n v="74760"/>
    <n v="0.23"/>
    <n v="0.1615"/>
    <n v="0.19575000000000001"/>
    <n v="8.9304155548005806"/>
  </r>
  <r>
    <n v="252"/>
    <x v="251"/>
    <s v="Smiths Crnkle Chip  Orgnl Big Bag 380g"/>
    <s v="THINS"/>
    <x v="0"/>
    <n v="3570"/>
    <n v="21"/>
    <n v="154"/>
    <n v="133"/>
    <n v="74970"/>
    <n v="0.69000000000000006"/>
    <n v="0.12920000000000001"/>
    <n v="0.40960000000000002"/>
    <n v="14.976762185891696"/>
  </r>
  <r>
    <n v="253"/>
    <x v="252"/>
    <s v="Smiths Chip Thinly  CutSalt/Vinegr175g"/>
    <s v="BURGER"/>
    <x v="1"/>
    <n v="2520"/>
    <n v="22"/>
    <n v="127"/>
    <n v="105"/>
    <n v="55440"/>
    <n v="0.46"/>
    <n v="0.12920000000000001"/>
    <n v="0.29460000000000003"/>
    <n v="12.516243316156251"/>
  </r>
  <r>
    <n v="254"/>
    <x v="253"/>
    <s v="WW Original Corn    Chips 200g"/>
    <s v="CCS"/>
    <x v="3"/>
    <n v="3705"/>
    <n v="66"/>
    <n v="166"/>
    <n v="100"/>
    <n v="244530"/>
    <n v="0.46"/>
    <n v="3.2300000000000002E-2"/>
    <n v="0.24615000000000001"/>
    <n v="43.357538686953994"/>
  </r>
  <r>
    <n v="255"/>
    <x v="254"/>
    <s v="Kettle Sea Salt     And Vinegar 175g"/>
    <s v="CHEETOS"/>
    <x v="2"/>
    <n v="2880"/>
    <n v="44"/>
    <n v="188"/>
    <n v="144"/>
    <n v="126720"/>
    <n v="1.1500000000000001"/>
    <n v="0.22610000000000002"/>
    <n v="0.68805000000000005"/>
    <n v="21.156312583733627"/>
  </r>
  <r>
    <n v="256"/>
    <x v="255"/>
    <s v="Doritos Mexicana    170g"/>
    <s v="CHEEZELS"/>
    <x v="0"/>
    <n v="3075"/>
    <n v="29"/>
    <n v="121"/>
    <n v="92"/>
    <n v="89175"/>
    <n v="1.61"/>
    <n v="0.29070000000000001"/>
    <n v="0.95035000000000003"/>
    <n v="17.922740588508177"/>
  </r>
  <r>
    <n v="257"/>
    <x v="256"/>
    <s v="French Fries Potato Chips 175g"/>
    <s v="COBS"/>
    <x v="1"/>
    <n v="2505"/>
    <n v="15"/>
    <n v="183"/>
    <n v="168"/>
    <n v="37575"/>
    <n v="0.69000000000000006"/>
    <n v="3.2300000000000002E-2"/>
    <n v="0.36115000000000003"/>
    <n v="25.315348566927053"/>
  </r>
  <r>
    <n v="258"/>
    <x v="257"/>
    <s v="Doritos Corn Chip Mexican Jalapeno 150g"/>
    <s v="DORITOS"/>
    <x v="3"/>
    <n v="3690"/>
    <n v="45"/>
    <n v="137"/>
    <n v="92"/>
    <n v="166050"/>
    <n v="0.46"/>
    <n v="0.29070000000000001"/>
    <n v="0.37535000000000002"/>
    <n v="11.933769759850176"/>
  </r>
  <r>
    <n v="259"/>
    <x v="258"/>
    <s v="Pringles SourCream  Onion 134g"/>
    <s v="FRENCH"/>
    <x v="2"/>
    <n v="3735"/>
    <n v="55"/>
    <n v="132"/>
    <n v="77"/>
    <n v="205425"/>
    <n v="2.0700000000000003"/>
    <n v="0.29070000000000001"/>
    <n v="1.1803500000000002"/>
    <n v="27.987170877852769"/>
  </r>
  <r>
    <n v="260"/>
    <x v="259"/>
    <s v="Pringles Barbeque   134g"/>
    <s v="GRNWVES"/>
    <x v="0"/>
    <n v="3330"/>
    <n v="35"/>
    <n v="132"/>
    <n v="97"/>
    <n v="116550"/>
    <n v="0.23"/>
    <n v="9.6900000000000014E-2"/>
    <n v="0.16345000000000001"/>
    <n v="12.88994456134834"/>
  </r>
  <r>
    <n v="261"/>
    <x v="260"/>
    <s v="Infzns Crn Crnchers Tangy Gcamole 110g"/>
    <s v="INFUZIONS"/>
    <x v="1"/>
    <n v="2820"/>
    <n v="20"/>
    <n v="124"/>
    <n v="104"/>
    <n v="56400"/>
    <n v="1.61"/>
    <n v="0.25840000000000002"/>
    <n v="0.93420000000000003"/>
    <n v="15.786893494033285"/>
  </r>
  <r>
    <n v="262"/>
    <x v="261"/>
    <s v="Smith Crinkle Cut   Bolognese 150g"/>
    <s v="KETTLE"/>
    <x v="3"/>
    <n v="2625"/>
    <n v="67"/>
    <n v="120"/>
    <n v="53"/>
    <n v="175875"/>
    <n v="0.23"/>
    <n v="9.6900000000000014E-2"/>
    <n v="0.16345000000000001"/>
    <n v="17.834232686638238"/>
  </r>
  <r>
    <n v="263"/>
    <x v="262"/>
    <s v="Cheezels Cheese Box 125g"/>
    <s v="NATURAL"/>
    <x v="2"/>
    <n v="2925"/>
    <n v="17"/>
    <n v="143"/>
    <n v="126"/>
    <n v="49725"/>
    <n v="0.69000000000000006"/>
    <n v="0.19380000000000003"/>
    <n v="0.44190000000000007"/>
    <n v="11.002392084403617"/>
  </r>
  <r>
    <n v="264"/>
    <x v="263"/>
    <s v="Thins Chips Seasonedchicken 175g"/>
    <s v="OLD"/>
    <x v="0"/>
    <n v="2265"/>
    <n v="69"/>
    <n v="154"/>
    <n v="85"/>
    <n v="156285"/>
    <n v="0.69000000000000006"/>
    <n v="0.25840000000000002"/>
    <n v="0.47420000000000007"/>
    <n v="19.196313500575677"/>
  </r>
  <r>
    <n v="265"/>
    <x v="264"/>
    <s v="WW Original Corn    Chips 200g"/>
    <s v="PRINGLES"/>
    <x v="1"/>
    <n v="2460"/>
    <n v="76"/>
    <n v="160"/>
    <n v="84"/>
    <n v="186960"/>
    <n v="1.61"/>
    <n v="0.12920000000000001"/>
    <n v="0.86960000000000004"/>
    <n v="43.521461913162149"/>
  </r>
  <r>
    <n v="266"/>
    <x v="265"/>
    <s v="Snbts Whlgrn Crisps Cheddr&amp;Mstrd 90g"/>
    <s v="RRD"/>
    <x v="3"/>
    <n v="3555"/>
    <n v="55"/>
    <n v="128"/>
    <n v="73"/>
    <n v="195525"/>
    <n v="0.92"/>
    <n v="3.2300000000000002E-2"/>
    <n v="0.47615000000000002"/>
    <n v="55.974341755705538"/>
  </r>
  <r>
    <n v="267"/>
    <x v="266"/>
    <s v="WW Original Corn    Chips 200g"/>
    <s v="SMITHS"/>
    <x v="2"/>
    <n v="2895"/>
    <n v="42"/>
    <n v="144"/>
    <n v="102"/>
    <n v="121590"/>
    <n v="1.3800000000000001"/>
    <n v="6.4600000000000005E-2"/>
    <n v="0.72230000000000005"/>
    <n v="42.360680407449117"/>
  </r>
  <r>
    <n v="268"/>
    <x v="267"/>
    <s v="Kettle Mozzarella   Basil &amp; Pesto 175g"/>
    <s v="SUNBITES"/>
    <x v="0"/>
    <n v="2445"/>
    <n v="72"/>
    <n v="97"/>
    <n v="25"/>
    <n v="176040"/>
    <n v="2.0700000000000003"/>
    <n v="0.1615"/>
    <n v="1.1157500000000002"/>
    <n v="42.961571135460638"/>
  </r>
  <r>
    <n v="269"/>
    <x v="268"/>
    <s v="Cobs Popd Sea Salt  Chips 110g"/>
    <s v="THINS"/>
    <x v="1"/>
    <n v="3735"/>
    <n v="35"/>
    <n v="113"/>
    <n v="78"/>
    <n v="130725"/>
    <n v="1.84"/>
    <n v="3.2300000000000002E-2"/>
    <n v="0.93615000000000004"/>
    <n v="63.147573976133138"/>
  </r>
  <r>
    <n v="270"/>
    <x v="269"/>
    <s v="Infuzions SourCream&amp;Herbs Veg Strws 110g"/>
    <s v="TOSTITOS"/>
    <x v="3"/>
    <n v="3300"/>
    <n v="39"/>
    <n v="92"/>
    <n v="53"/>
    <n v="128700"/>
    <n v="0.92"/>
    <n v="9.6900000000000014E-2"/>
    <n v="0.50845000000000007"/>
    <n v="27.213182017944828"/>
  </r>
  <r>
    <n v="271"/>
    <x v="270"/>
    <s v="Tostitos Smoked     Chipotle 175g"/>
    <s v="BURGER"/>
    <x v="2"/>
    <n v="2280"/>
    <n v="24"/>
    <n v="105"/>
    <n v="81"/>
    <n v="54720"/>
    <n v="1.1500000000000001"/>
    <n v="9.6900000000000014E-2"/>
    <n v="0.62345000000000006"/>
    <n v="23.867539519700351"/>
  </r>
  <r>
    <n v="272"/>
    <x v="271"/>
    <s v="RRD SR Slow Rst     Pork Belly 150g"/>
    <s v="CCS"/>
    <x v="0"/>
    <n v="2670"/>
    <n v="19"/>
    <n v="155"/>
    <n v="136"/>
    <n v="50730"/>
    <n v="0.23"/>
    <n v="0.22610000000000002"/>
    <n v="0.22805000000000003"/>
    <n v="6.2173517018803066"/>
  </r>
  <r>
    <n v="273"/>
    <x v="272"/>
    <s v="Smiths Crinkle Cut  French OnionDip 150g"/>
    <s v="CHEETOS"/>
    <x v="1"/>
    <n v="2340"/>
    <n v="65"/>
    <n v="184"/>
    <n v="119"/>
    <n v="152100"/>
    <n v="1.1500000000000001"/>
    <n v="0.1615"/>
    <n v="0.65575000000000006"/>
    <n v="30.425262438099768"/>
  </r>
  <r>
    <n v="274"/>
    <x v="273"/>
    <s v="Smiths Crinkle Cut  Chips Chicken 170g"/>
    <s v="CHEEZELS"/>
    <x v="3"/>
    <n v="2730"/>
    <n v="22"/>
    <n v="113"/>
    <n v="91"/>
    <n v="60060"/>
    <n v="1.1500000000000001"/>
    <n v="9.6900000000000014E-2"/>
    <n v="0.62345000000000006"/>
    <n v="22.851429331606809"/>
  </r>
  <r>
    <n v="275"/>
    <x v="274"/>
    <s v="Kettle Tortilla ChpsHny&amp;Jlpno Chili 150g"/>
    <s v="COBS"/>
    <x v="2"/>
    <n v="3720"/>
    <n v="30"/>
    <n v="125"/>
    <n v="95"/>
    <n v="111600"/>
    <n v="0.46"/>
    <n v="0.19380000000000003"/>
    <n v="0.32690000000000002"/>
    <n v="11.933769759850176"/>
  </r>
  <r>
    <n v="276"/>
    <x v="275"/>
    <s v="Woolworths Cheese   Rings 190g"/>
    <s v="DORITOS"/>
    <x v="0"/>
    <n v="2520"/>
    <n v="31"/>
    <n v="134"/>
    <n v="103"/>
    <n v="78120"/>
    <n v="0.69000000000000006"/>
    <n v="0.29070000000000001"/>
    <n v="0.49035000000000006"/>
    <n v="12.13103551655086"/>
  </r>
  <r>
    <n v="277"/>
    <x v="276"/>
    <s v="Tostitos Smoked     Chipotle 175g"/>
    <s v="FRENCH"/>
    <x v="1"/>
    <n v="3165"/>
    <n v="76"/>
    <n v="148"/>
    <n v="72"/>
    <n v="240540"/>
    <n v="2.0700000000000003"/>
    <n v="0.1615"/>
    <n v="1.1157500000000002"/>
    <n v="44.138818449496895"/>
  </r>
  <r>
    <n v="278"/>
    <x v="277"/>
    <s v="WW Sour Cream &amp;OnionStacked Chips 160g"/>
    <s v="GRNWVES"/>
    <x v="3"/>
    <n v="3630"/>
    <n v="50"/>
    <n v="91"/>
    <n v="41"/>
    <n v="181500"/>
    <n v="2.0700000000000003"/>
    <n v="0.22610000000000002"/>
    <n v="1.1480500000000002"/>
    <n v="30.257628862463655"/>
  </r>
  <r>
    <n v="279"/>
    <x v="278"/>
    <s v="Kettle Mozzarella   Basil &amp; Pesto 175g"/>
    <s v="INFUZIONS"/>
    <x v="2"/>
    <n v="2685"/>
    <n v="48"/>
    <n v="163"/>
    <n v="115"/>
    <n v="128880"/>
    <n v="1.84"/>
    <n v="3.2300000000000002E-2"/>
    <n v="0.93615000000000004"/>
    <n v="73.950866459797481"/>
  </r>
  <r>
    <n v="280"/>
    <x v="279"/>
    <s v="Doritos Corn Chip Mexican Jalapeno 150g"/>
    <s v="KETTLE"/>
    <x v="0"/>
    <n v="3405"/>
    <n v="60"/>
    <n v="111"/>
    <n v="51"/>
    <n v="204300"/>
    <n v="1.3800000000000001"/>
    <n v="0.1615"/>
    <n v="0.77075000000000005"/>
    <n v="32.021664493027608"/>
  </r>
  <r>
    <n v="281"/>
    <x v="280"/>
    <s v="Kettle Sea Salt     And Vinegar 175g"/>
    <s v="NATURAL"/>
    <x v="1"/>
    <n v="2265"/>
    <n v="18"/>
    <n v="138"/>
    <n v="120"/>
    <n v="40770"/>
    <n v="1.84"/>
    <n v="0.12920000000000001"/>
    <n v="0.98460000000000003"/>
    <n v="22.642736107900308"/>
  </r>
  <r>
    <n v="282"/>
    <x v="281"/>
    <s v="Dorito Corn Chp     Supreme 380g"/>
    <s v="OLD"/>
    <x v="3"/>
    <n v="2415"/>
    <n v="46"/>
    <n v="185"/>
    <n v="139"/>
    <n v="111090"/>
    <n v="2.0700000000000003"/>
    <n v="0.22610000000000002"/>
    <n v="1.1480500000000002"/>
    <n v="29.022098063859996"/>
  </r>
  <r>
    <n v="283"/>
    <x v="282"/>
    <s v="Tyrrells Crisps     Ched &amp; Chives 165g"/>
    <s v="PRINGLES"/>
    <x v="2"/>
    <n v="2475"/>
    <n v="63"/>
    <n v="116"/>
    <n v="53"/>
    <n v="155925"/>
    <n v="0.69000000000000006"/>
    <n v="0.1615"/>
    <n v="0.42575000000000002"/>
    <n v="23.201900210427013"/>
  </r>
  <r>
    <n v="284"/>
    <x v="283"/>
    <s v="Natural ChipCo Sea  Salt &amp; Vinegr 175g"/>
    <s v="RRD"/>
    <x v="0"/>
    <n v="2910"/>
    <n v="60"/>
    <n v="122"/>
    <n v="62"/>
    <n v="174600"/>
    <n v="0.69000000000000006"/>
    <n v="0.1615"/>
    <n v="0.42575000000000002"/>
    <n v="22.642736107900308"/>
  </r>
  <r>
    <n v="285"/>
    <x v="284"/>
    <s v="Twisties Cheese     270g"/>
    <s v="BURGER"/>
    <x v="1"/>
    <n v="3030"/>
    <n v="25"/>
    <n v="93"/>
    <n v="68"/>
    <n v="75750"/>
    <n v="1.1500000000000001"/>
    <n v="3.2300000000000002E-2"/>
    <n v="0.59115000000000006"/>
    <n v="42.192247611545085"/>
  </r>
  <r>
    <n v="286"/>
    <x v="285"/>
    <s v="Doritos Corn Chip Southern Chicken 150g"/>
    <s v="CCS"/>
    <x v="3"/>
    <n v="2730"/>
    <n v="58"/>
    <n v="190"/>
    <n v="132"/>
    <n v="158340"/>
    <n v="0.46"/>
    <n v="3.2300000000000002E-2"/>
    <n v="0.24615000000000001"/>
    <n v="40.644955208499475"/>
  </r>
  <r>
    <n v="287"/>
    <x v="286"/>
    <s v="Pringles Chicken    Salt Crips 134g"/>
    <s v="CHEETOS"/>
    <x v="2"/>
    <n v="3735"/>
    <n v="53"/>
    <n v="133"/>
    <n v="80"/>
    <n v="197955"/>
    <n v="0.23"/>
    <n v="0.29070000000000001"/>
    <n v="0.26035000000000003"/>
    <n v="9.1578670588607842"/>
  </r>
  <r>
    <n v="288"/>
    <x v="287"/>
    <s v="Smiths Crnkle Chip  Orgnl Big Bag 380g"/>
    <s v="CHEEZELS"/>
    <x v="0"/>
    <n v="3090"/>
    <n v="53"/>
    <n v="99"/>
    <n v="46"/>
    <n v="163770"/>
    <n v="0.92"/>
    <n v="3.2300000000000002E-2"/>
    <n v="0.47615000000000002"/>
    <n v="54.947202353164705"/>
  </r>
  <r>
    <n v="289"/>
    <x v="288"/>
    <s v="Infuzions BBQ Rib   Prawn Crackers 110g"/>
    <s v="COBS"/>
    <x v="1"/>
    <n v="3555"/>
    <n v="63"/>
    <n v="126"/>
    <n v="63"/>
    <n v="223965"/>
    <n v="0.92"/>
    <n v="9.6900000000000014E-2"/>
    <n v="0.50845000000000007"/>
    <n v="34.58735071845431"/>
  </r>
  <r>
    <n v="290"/>
    <x v="289"/>
    <s v="Pringles Sthrn FriedChicken 134g"/>
    <s v="DORITOS"/>
    <x v="3"/>
    <n v="3600"/>
    <n v="69"/>
    <n v="180"/>
    <n v="111"/>
    <n v="248400"/>
    <n v="1.61"/>
    <n v="0.19380000000000003"/>
    <n v="0.90190000000000003"/>
    <n v="33.859114407836657"/>
  </r>
  <r>
    <n v="291"/>
    <x v="290"/>
    <s v="Kettle Sensations   BBQ&amp;Maple 150g"/>
    <s v="FRENCH"/>
    <x v="2"/>
    <n v="3045"/>
    <n v="66"/>
    <n v="108"/>
    <n v="42"/>
    <n v="200970"/>
    <n v="1.3800000000000001"/>
    <n v="0.22610000000000002"/>
    <n v="0.80305000000000004"/>
    <n v="28.384171854277561"/>
  </r>
  <r>
    <n v="292"/>
    <x v="291"/>
    <s v="Cheetos Puffs 165g"/>
    <s v="GRNWVES"/>
    <x v="0"/>
    <n v="2955"/>
    <n v="39"/>
    <n v="91"/>
    <n v="52"/>
    <n v="115245"/>
    <n v="0.92"/>
    <n v="0.1615"/>
    <n v="0.54075000000000006"/>
    <n v="21.079240150562292"/>
  </r>
  <r>
    <n v="293"/>
    <x v="292"/>
    <s v="Smiths Thinly Cut   Roast Chicken 175g"/>
    <s v="INFUZIONS"/>
    <x v="1"/>
    <n v="2850"/>
    <n v="23"/>
    <n v="101"/>
    <n v="78"/>
    <n v="65550"/>
    <n v="0.92"/>
    <n v="0.25840000000000002"/>
    <n v="0.58920000000000006"/>
    <n v="12.797542333717116"/>
  </r>
  <r>
    <n v="294"/>
    <x v="293"/>
    <s v="Pringles Mystery    Flavour 134g"/>
    <s v="KETTLE"/>
    <x v="3"/>
    <n v="2655"/>
    <n v="39"/>
    <n v="200"/>
    <n v="161"/>
    <n v="103545"/>
    <n v="1.3800000000000001"/>
    <n v="0.29070000000000001"/>
    <n v="0.83535000000000004"/>
    <n v="19.242625542552602"/>
  </r>
  <r>
    <n v="295"/>
    <x v="294"/>
    <s v="Infuzions Thai SweetChili PotatoMix 110g"/>
    <s v="NATURAL"/>
    <x v="2"/>
    <n v="2865"/>
    <n v="37"/>
    <n v="171"/>
    <n v="134"/>
    <n v="106005"/>
    <n v="0.92"/>
    <n v="0.19380000000000003"/>
    <n v="0.55690000000000006"/>
    <n v="18.742731649364309"/>
  </r>
  <r>
    <n v="296"/>
    <x v="295"/>
    <s v="Twisties Cheese     Burger 250g"/>
    <s v="OLD"/>
    <x v="0"/>
    <n v="3555"/>
    <n v="16"/>
    <n v="136"/>
    <n v="120"/>
    <n v="56880"/>
    <n v="0.46"/>
    <n v="0.1615"/>
    <n v="0.31075000000000003"/>
    <n v="9.5470158078801415"/>
  </r>
  <r>
    <n v="297"/>
    <x v="296"/>
    <s v="RRD Steak &amp;         Chimuchurri 150g"/>
    <s v="PRINGLES"/>
    <x v="1"/>
    <n v="3720"/>
    <n v="71"/>
    <n v="162"/>
    <n v="91"/>
    <n v="264120"/>
    <n v="0.46"/>
    <n v="0.29070000000000001"/>
    <n v="0.37535000000000002"/>
    <n v="14.989963389147444"/>
  </r>
  <r>
    <n v="298"/>
    <x v="297"/>
    <s v="Thins Chips Salt &amp;  Vinegar 175g"/>
    <s v="RRD"/>
    <x v="3"/>
    <n v="2370"/>
    <n v="25"/>
    <n v="183"/>
    <n v="158"/>
    <n v="59250"/>
    <n v="1.1500000000000001"/>
    <n v="0.12920000000000001"/>
    <n v="0.63960000000000006"/>
    <n v="21.096123805772542"/>
  </r>
  <r>
    <n v="299"/>
    <x v="298"/>
    <s v="Burger Rings 220g"/>
    <s v="SMITHS"/>
    <x v="2"/>
    <n v="2925"/>
    <n v="37"/>
    <n v="148"/>
    <n v="111"/>
    <n v="108225"/>
    <n v="1.61"/>
    <n v="0.19380000000000003"/>
    <n v="0.90190000000000003"/>
    <n v="24.794303417118709"/>
  </r>
  <r>
    <n v="300"/>
    <x v="299"/>
    <m/>
    <s v="SUNBITES"/>
    <x v="0"/>
    <n v="2520"/>
    <n v="57"/>
    <n v="186"/>
    <n v="129"/>
    <n v="143640"/>
    <n v="1.3800000000000001"/>
    <n v="9.6900000000000014E-2"/>
    <n v="0.73845000000000005"/>
    <n v="40.293044210691079"/>
  </r>
  <r>
    <n v="301"/>
    <x v="300"/>
    <m/>
    <m/>
    <x v="1"/>
    <n v="2910"/>
    <n v="55"/>
    <n v="114"/>
    <n v="59"/>
    <n v="160050"/>
    <n v="1.1500000000000001"/>
    <n v="6.4600000000000005E-2"/>
    <n v="0.60730000000000006"/>
    <n v="44.2516026191744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529F5-2380-4DC4-A9CB-3FF4993818D5}"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68:K181"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items count="23">
        <item h="1" x="0"/>
        <item x="1"/>
        <item h="1" x="4"/>
        <item h="1" x="2"/>
        <item h="1" x="5"/>
        <item h="1" x="6"/>
        <item h="1" x="7"/>
        <item h="1" x="8"/>
        <item h="1" x="9"/>
        <item h="1" x="10"/>
        <item h="1" x="11"/>
        <item h="1" x="12"/>
        <item h="1" x="13"/>
        <item h="1" x="14"/>
        <item h="1"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5"/>
    <field x="1"/>
  </rowFields>
  <rowItems count="13">
    <i>
      <x v="1"/>
    </i>
    <i r="1">
      <x v="11"/>
    </i>
    <i r="1">
      <x v="12"/>
    </i>
    <i>
      <x v="2"/>
    </i>
    <i r="1">
      <x v="1"/>
    </i>
    <i r="1">
      <x v="2"/>
    </i>
    <i r="1">
      <x v="3"/>
    </i>
    <i r="1">
      <x v="4"/>
    </i>
    <i r="1">
      <x v="5"/>
    </i>
    <i r="1">
      <x v="6"/>
    </i>
    <i r="1">
      <x v="7"/>
    </i>
    <i r="1">
      <x v="8"/>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E25CDA-F818-4443-B186-3630E87F56E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D41" firstHeaderRow="0" firstDataRow="1" firstDataCol="1"/>
  <pivotFields count="13">
    <pivotField showAll="0"/>
    <pivotField showAll="0"/>
    <pivotField axis="axisRow" showAll="0">
      <items count="23">
        <item x="0"/>
        <item x="1"/>
        <item x="4"/>
        <item x="2"/>
        <item x="5"/>
        <item x="6"/>
        <item x="7"/>
        <item x="8"/>
        <item x="9"/>
        <item x="10"/>
        <item x="11"/>
        <item x="12"/>
        <item x="13"/>
        <item x="14"/>
        <item x="15"/>
        <item x="16"/>
        <item x="3"/>
        <item x="17"/>
        <item x="18"/>
        <item x="19"/>
        <item x="20"/>
        <item h="1" x="21"/>
        <item t="default"/>
      </items>
    </pivotField>
    <pivotField showAll="0">
      <items count="5">
        <item x="0"/>
        <item x="3"/>
        <item x="2"/>
        <item x="1"/>
        <item t="default"/>
      </items>
    </pivotField>
    <pivotField numFmtId="165" showAll="0"/>
    <pivotField showAll="0"/>
    <pivotField dataField="1" showAll="0"/>
    <pivotField dataField="1" showAll="0"/>
    <pivotField dataField="1" numFmtId="165" showAll="0"/>
    <pivotField showAll="0"/>
    <pivotField numFmtId="166" showAll="0"/>
    <pivotField numFmtId="166"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Total Sales" fld="8" baseField="2" baseItem="0"/>
    <dataField name="Sum of Qnt. Left" fld="7" baseField="0" baseItem="0"/>
    <dataField name="Sum of In stock"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5B8440-2059-4082-953A-51316CE8A681}" name="PivotTable1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0:C367" firstHeaderRow="1" firstDataRow="1" firstDataCol="0"/>
  <pivotFields count="13">
    <pivotField showAll="0"/>
    <pivotField showAll="0"/>
    <pivotField showAll="0">
      <items count="18">
        <item h="1" x="12"/>
        <item h="1" x="7"/>
        <item h="1" x="6"/>
        <item h="1" x="13"/>
        <item h="1" x="2"/>
        <item h="1" x="9"/>
        <item h="1" x="5"/>
        <item h="1" x="15"/>
        <item h="1" x="1"/>
        <item h="1" x="8"/>
        <item h="1" x="4"/>
        <item x="16"/>
        <item h="1" x="0"/>
        <item h="1" x="3"/>
        <item h="1" x="11"/>
        <item h="1" x="14"/>
        <item h="1" x="10"/>
        <item t="default"/>
      </items>
    </pivotField>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A3A8FF-CE09-4CB4-A11A-9F2C12795A81}"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8" firstHeaderRow="1" firstDataRow="1" firstDataCol="1"/>
  <pivotFields count="13">
    <pivotField showAll="0"/>
    <pivotField showAll="0"/>
    <pivotField showAll="0">
      <items count="23">
        <item h="1" x="0"/>
        <item h="1" x="1"/>
        <item h="1" x="4"/>
        <item h="1" x="2"/>
        <item h="1" x="5"/>
        <item h="1" x="6"/>
        <item h="1" x="7"/>
        <item h="1" x="8"/>
        <item h="1" x="9"/>
        <item h="1" x="10"/>
        <item x="11"/>
        <item h="1" x="12"/>
        <item h="1" x="13"/>
        <item h="1" x="14"/>
        <item h="1" x="15"/>
        <item h="1" x="16"/>
        <item h="1" x="3"/>
        <item h="1" x="17"/>
        <item h="1" x="18"/>
        <item h="1" x="19"/>
        <item h="1" x="20"/>
        <item h="1" x="21"/>
        <item t="default"/>
      </items>
    </pivotField>
    <pivotField axis="axisRow"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s>
  <rowFields count="1">
    <field x="3"/>
  </rowFields>
  <rowItems count="5">
    <i>
      <x/>
    </i>
    <i>
      <x v="1"/>
    </i>
    <i>
      <x v="2"/>
    </i>
    <i>
      <x v="3"/>
    </i>
    <i t="grand">
      <x/>
    </i>
  </rowItems>
  <colItems count="1">
    <i/>
  </colItems>
  <dataFields count="1">
    <dataField name="Count of Total Sales" fld="8" subtotal="count" baseField="3"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3AA3020-F7C6-4D82-92BE-2533E6E91DFD}"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16:I133" firstHeaderRow="1" firstDataRow="1" firstDataCol="0"/>
  <pivotFields count="1">
    <pivotField showAll="0">
      <items count="22">
        <item h="1" x="0"/>
        <item h="1" x="1"/>
        <item h="1" x="2"/>
        <item h="1" x="3"/>
        <item h="1" x="4"/>
        <item h="1" x="5"/>
        <item h="1" x="6"/>
        <item h="1" x="7"/>
        <item x="8"/>
        <item h="1" x="9"/>
        <item h="1" x="10"/>
        <item h="1" x="11"/>
        <item h="1" x="12"/>
        <item h="1" x="13"/>
        <item h="1" x="14"/>
        <item h="1" x="15"/>
        <item h="1" x="16"/>
        <item h="1" x="17"/>
        <item h="1" x="18"/>
        <item h="1" x="19"/>
        <item h="1" x="2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28FB1DD-F8B4-46A9-A811-8B2CA3C7E4B3}"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86:B391" firstHeaderRow="1" firstDataRow="1" firstDataCol="1"/>
  <pivotFields count="16">
    <pivotField showAll="0"/>
    <pivotField numFmtId="14" showAll="0"/>
    <pivotField showAll="0"/>
    <pivotField showAll="0">
      <items count="23">
        <item h="1" x="0"/>
        <item x="1"/>
        <item h="1" x="4"/>
        <item h="1" x="2"/>
        <item h="1" x="5"/>
        <item h="1" x="6"/>
        <item h="1" x="7"/>
        <item h="1" x="8"/>
        <item h="1" x="9"/>
        <item h="1" x="10"/>
        <item h="1" x="11"/>
        <item h="1" x="12"/>
        <item h="1" x="13"/>
        <item h="1" x="14"/>
        <item h="1" x="15"/>
        <item h="1" x="16"/>
        <item h="1" x="3"/>
        <item h="1" x="17"/>
        <item h="1" x="18"/>
        <item h="1" x="19"/>
        <item h="1" x="20"/>
        <item h="1" x="21"/>
        <item t="default"/>
      </items>
    </pivotField>
    <pivotField axis="axisRow"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showAll="0" defaultSubtotal="0"/>
    <pivotField showAll="0" defaultSubtotal="0"/>
  </pivotFields>
  <rowFields count="1">
    <field x="4"/>
  </rowFields>
  <rowItems count="5">
    <i>
      <x/>
    </i>
    <i>
      <x v="1"/>
    </i>
    <i>
      <x v="2"/>
    </i>
    <i>
      <x v="3"/>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62CD4CA-B48A-430F-8F68-47EFA44B7960}"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6" firstHeaderRow="1" firstDataRow="2"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
  </rowFields>
  <rowItems count="12">
    <i>
      <x v="1"/>
    </i>
    <i>
      <x v="2"/>
    </i>
    <i>
      <x v="3"/>
    </i>
    <i>
      <x v="4"/>
    </i>
    <i>
      <x v="5"/>
    </i>
    <i>
      <x v="6"/>
    </i>
    <i>
      <x v="7"/>
    </i>
    <i>
      <x v="8"/>
    </i>
    <i>
      <x v="9"/>
    </i>
    <i>
      <x v="11"/>
    </i>
    <i>
      <x v="12"/>
    </i>
    <i t="grand">
      <x/>
    </i>
  </rowItems>
  <colFields count="1">
    <field x="15"/>
  </colFields>
  <colItems count="3">
    <i>
      <x v="1"/>
    </i>
    <i>
      <x v="2"/>
    </i>
    <i t="grand">
      <x/>
    </i>
  </colItems>
  <dataFields count="1">
    <dataField name="Sum of Total Sales" fld="9" baseField="0" baseItem="0"/>
  </dataFields>
  <formats count="1">
    <format dxfId="0">
      <pivotArea field="1" grandCol="1" collapsedLevelsAreSubtotals="1" axis="axisRow" fieldPosition="0">
        <references count="1">
          <reference field="1" count="11">
            <x v="1"/>
            <x v="2"/>
            <x v="3"/>
            <x v="4"/>
            <x v="5"/>
            <x v="6"/>
            <x v="7"/>
            <x v="8"/>
            <x v="9"/>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269AB9-D0DE-45AA-A2CC-068D8A845B6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6:D47" firstHeaderRow="0" firstDataRow="1" firstDataCol="0"/>
  <pivotFields count="13">
    <pivotField showAll="0"/>
    <pivotField showAll="0"/>
    <pivotField showAll="0">
      <items count="23">
        <item x="0"/>
        <item x="1"/>
        <item x="4"/>
        <item x="2"/>
        <item x="5"/>
        <item x="6"/>
        <item x="7"/>
        <item x="8"/>
        <item x="9"/>
        <item x="10"/>
        <item x="11"/>
        <item x="12"/>
        <item x="13"/>
        <item x="14"/>
        <item x="15"/>
        <item x="16"/>
        <item x="3"/>
        <item x="17"/>
        <item x="18"/>
        <item x="19"/>
        <item x="20"/>
        <item x="21"/>
        <item t="default"/>
      </items>
    </pivotField>
    <pivotField showAll="0">
      <items count="5">
        <item x="0"/>
        <item x="3"/>
        <item x="2"/>
        <item x="1"/>
        <item t="default"/>
      </items>
    </pivotField>
    <pivotField numFmtId="165" showAll="0"/>
    <pivotField dataField="1" showAll="0"/>
    <pivotField dataField="1" showAll="0"/>
    <pivotField dataField="1" showAll="0"/>
    <pivotField dataField="1" numFmtId="165" showAll="0"/>
    <pivotField showAll="0"/>
    <pivotField numFmtId="166" showAll="0"/>
    <pivotField numFmtId="166" showAll="0"/>
    <pivotField showAll="0"/>
  </pivotFields>
  <rowItems count="1">
    <i/>
  </rowItems>
  <colFields count="1">
    <field x="-2"/>
  </colFields>
  <colItems count="4">
    <i>
      <x/>
    </i>
    <i i="1">
      <x v="1"/>
    </i>
    <i i="2">
      <x v="2"/>
    </i>
    <i i="3">
      <x v="3"/>
    </i>
  </colItems>
  <dataFields count="4">
    <dataField name="Sum of Total Sales" fld="8" baseField="2" baseItem="0"/>
    <dataField name="Sum of Qnt. Left" fld="7" baseField="0" baseItem="0"/>
    <dataField name="Sum of In stock" fld="6" baseField="0" baseItem="0"/>
    <dataField name="Sum of Total Demand "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7FD9C3-EB2D-492B-94B3-C97C38330F8A}"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E49:E50" firstHeaderRow="1" firstDataRow="1" firstDataCol="0"/>
  <pivotFields count="13">
    <pivotField showAll="0"/>
    <pivotField showAll="0"/>
    <pivotField showAll="0">
      <items count="23">
        <item h="1" x="0"/>
        <item h="1" x="1"/>
        <item h="1" x="4"/>
        <item h="1" x="2"/>
        <item h="1" x="5"/>
        <item h="1" x="6"/>
        <item h="1" x="7"/>
        <item h="1" x="8"/>
        <item h="1" x="9"/>
        <item h="1" x="10"/>
        <item x="11"/>
        <item h="1" x="12"/>
        <item h="1" x="13"/>
        <item h="1" x="14"/>
        <item h="1"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s>
  <rowItems count="1">
    <i/>
  </rowItems>
  <colItems count="1">
    <i/>
  </colItems>
  <dataFields count="1">
    <dataField name="Sum of Total Sales" fld="8"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4772DB-E140-4271-8F36-CFA3F3E7515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9:B157" firstHeaderRow="1" firstDataRow="1" firstDataCol="1"/>
  <pivotFields count="13">
    <pivotField showAll="0"/>
    <pivotField axis="axisRow" showAll="0">
      <items count="109">
        <item x="29"/>
        <item x="61"/>
        <item x="68"/>
        <item x="15"/>
        <item x="93"/>
        <item x="5"/>
        <item x="43"/>
        <item x="80"/>
        <item x="26"/>
        <item x="96"/>
        <item x="82"/>
        <item x="101"/>
        <item x="8"/>
        <item x="102"/>
        <item x="14"/>
        <item x="35"/>
        <item x="95"/>
        <item x="39"/>
        <item x="9"/>
        <item x="51"/>
        <item x="81"/>
        <item x="66"/>
        <item x="87"/>
        <item x="2"/>
        <item x="11"/>
        <item x="49"/>
        <item x="19"/>
        <item x="6"/>
        <item x="90"/>
        <item x="83"/>
        <item x="17"/>
        <item x="44"/>
        <item x="67"/>
        <item x="89"/>
        <item x="99"/>
        <item x="56"/>
        <item x="13"/>
        <item x="40"/>
        <item x="94"/>
        <item x="63"/>
        <item x="52"/>
        <item x="104"/>
        <item x="0"/>
        <item x="28"/>
        <item x="3"/>
        <item x="59"/>
        <item x="27"/>
        <item x="91"/>
        <item x="10"/>
        <item x="57"/>
        <item x="86"/>
        <item x="65"/>
        <item x="85"/>
        <item x="103"/>
        <item x="64"/>
        <item x="88"/>
        <item x="1"/>
        <item x="75"/>
        <item x="25"/>
        <item x="97"/>
        <item x="48"/>
        <item x="60"/>
        <item x="76"/>
        <item x="18"/>
        <item x="7"/>
        <item x="105"/>
        <item x="22"/>
        <item x="42"/>
        <item x="36"/>
        <item x="55"/>
        <item x="23"/>
        <item x="21"/>
        <item x="24"/>
        <item x="12"/>
        <item x="71"/>
        <item x="72"/>
        <item x="37"/>
        <item x="53"/>
        <item x="41"/>
        <item x="20"/>
        <item x="92"/>
        <item x="70"/>
        <item x="31"/>
        <item x="33"/>
        <item x="62"/>
        <item x="50"/>
        <item x="38"/>
        <item x="106"/>
        <item x="32"/>
        <item x="69"/>
        <item x="58"/>
        <item x="16"/>
        <item x="46"/>
        <item x="98"/>
        <item x="73"/>
        <item x="34"/>
        <item x="45"/>
        <item x="30"/>
        <item x="74"/>
        <item x="79"/>
        <item x="47"/>
        <item x="100"/>
        <item x="54"/>
        <item x="78"/>
        <item x="4"/>
        <item x="84"/>
        <item x="77"/>
        <item h="1" x="107"/>
        <item t="default"/>
      </items>
    </pivotField>
    <pivotField showAll="0">
      <items count="23">
        <item x="0"/>
        <item x="1"/>
        <item x="4"/>
        <item x="2"/>
        <item x="5"/>
        <item x="6"/>
        <item x="7"/>
        <item x="8"/>
        <item x="9"/>
        <item x="10"/>
        <item x="11"/>
        <item x="12"/>
        <item x="13"/>
        <item x="14"/>
        <item x="15"/>
        <item x="16"/>
        <item x="3"/>
        <item x="17"/>
        <item x="18"/>
        <item x="19"/>
        <item x="20"/>
        <item x="21"/>
        <item t="default"/>
      </items>
    </pivotField>
    <pivotField showAll="0">
      <items count="5">
        <item x="0"/>
        <item x="3"/>
        <item x="2"/>
        <item x="1"/>
        <item t="default"/>
      </items>
    </pivotField>
    <pivotField numFmtId="165" showAll="0"/>
    <pivotField dataField="1" showAll="0"/>
    <pivotField showAll="0"/>
    <pivotField showAll="0"/>
    <pivotField numFmtId="165" showAll="0"/>
    <pivotField showAll="0"/>
    <pivotField numFmtId="166" showAll="0"/>
    <pivotField numFmtId="166" showAll="0"/>
    <pivotField showAll="0"/>
  </pivotFields>
  <rowFields count="1">
    <field x="1"/>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Items count="1">
    <i/>
  </colItems>
  <dataFields count="1">
    <dataField name="Sum of Total Demand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A972F9-B1D8-4726-84E3-74B6331A0BB6}"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65:A166" firstHeaderRow="1" firstDataRow="1" firstDataCol="0"/>
  <pivotFields count="13">
    <pivotField showAll="0"/>
    <pivotField showAll="0"/>
    <pivotField showAll="0">
      <items count="23">
        <item h="1" x="0"/>
        <item h="1" x="1"/>
        <item h="1" x="4"/>
        <item h="1" x="2"/>
        <item h="1" x="5"/>
        <item h="1" x="6"/>
        <item h="1" x="7"/>
        <item h="1" x="8"/>
        <item h="1" x="9"/>
        <item h="1" x="10"/>
        <item x="11"/>
        <item h="1" x="12"/>
        <item h="1" x="13"/>
        <item h="1" x="14"/>
        <item h="1"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numFmtId="165" showAll="0"/>
    <pivotField showAll="0"/>
    <pivotField numFmtId="166" showAll="0"/>
    <pivotField numFmtId="166" showAll="0"/>
    <pivotField dataField="1" showAll="0"/>
  </pivotFields>
  <rowItems count="1">
    <i/>
  </rowItems>
  <colItems count="1">
    <i/>
  </colItems>
  <dataFields count="1">
    <dataField name="Average of EOQ"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800FA9-DB69-4D50-80C1-D84EDA6A5378}"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63:A164" firstHeaderRow="1" firstDataRow="1" firstDataCol="0"/>
  <pivotFields count="13">
    <pivotField showAll="0"/>
    <pivotField showAll="0"/>
    <pivotField showAll="0">
      <items count="23">
        <item h="1" x="0"/>
        <item h="1" x="1"/>
        <item h="1" x="4"/>
        <item h="1" x="2"/>
        <item h="1" x="5"/>
        <item h="1" x="6"/>
        <item h="1" x="7"/>
        <item h="1" x="8"/>
        <item h="1" x="9"/>
        <item h="1" x="10"/>
        <item x="11"/>
        <item h="1" x="12"/>
        <item h="1" x="13"/>
        <item h="1" x="14"/>
        <item h="1"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numFmtId="165" showAll="0"/>
    <pivotField showAll="0"/>
    <pivotField numFmtId="166" showAll="0"/>
    <pivotField numFmtId="166" showAll="0"/>
    <pivotField dataField="1" showAll="0"/>
  </pivotFields>
  <rowItems count="1">
    <i/>
  </rowItems>
  <colItems count="1">
    <i/>
  </colItems>
  <dataFields count="1">
    <dataField name="Sum of EOQ"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0E7555-688C-4E31-AAC0-065AE0CEB293}"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0:B15" firstHeaderRow="1" firstDataRow="1" firstDataCol="1"/>
  <pivotFields count="13">
    <pivotField showAll="0"/>
    <pivotField showAll="0"/>
    <pivotField showAll="0">
      <items count="23">
        <item h="1" x="0"/>
        <item h="1" x="1"/>
        <item h="1" x="4"/>
        <item h="1" x="2"/>
        <item h="1" x="5"/>
        <item x="6"/>
        <item h="1" x="7"/>
        <item h="1" x="8"/>
        <item h="1" x="9"/>
        <item h="1" x="10"/>
        <item h="1" x="11"/>
        <item h="1" x="12"/>
        <item h="1" x="13"/>
        <item h="1" x="14"/>
        <item h="1" x="15"/>
        <item h="1" x="16"/>
        <item h="1" x="3"/>
        <item h="1" x="17"/>
        <item h="1" x="18"/>
        <item h="1" x="19"/>
        <item h="1" x="20"/>
        <item h="1" x="21"/>
        <item t="default"/>
      </items>
    </pivotField>
    <pivotField axis="axisRow"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s>
  <rowFields count="1">
    <field x="3"/>
  </rowFields>
  <rowItems count="5">
    <i>
      <x/>
    </i>
    <i>
      <x v="1"/>
    </i>
    <i>
      <x v="2"/>
    </i>
    <i>
      <x v="3"/>
    </i>
    <i t="grand">
      <x/>
    </i>
  </rowItems>
  <colItems count="1">
    <i/>
  </colItems>
  <dataFields count="1">
    <dataField name="Sum of Total Sales" fld="8" baseField="3" baseItem="0"/>
  </dataFields>
  <formats count="1">
    <format dxfId="1">
      <pivotArea collapsedLevelsAreSubtotals="1" fieldPosition="0">
        <references count="1">
          <reference field="3" count="0"/>
        </references>
      </pivotArea>
    </format>
  </formats>
  <chartFormats count="1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7"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E91457-83BD-4843-A689-9D5700982F1A}"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1:B326" firstHeaderRow="1" firstDataRow="1" firstDataCol="1"/>
  <pivotFields count="13">
    <pivotField showAll="0"/>
    <pivotField showAll="0"/>
    <pivotField showAll="0">
      <items count="23">
        <item x="0"/>
        <item x="1"/>
        <item x="4"/>
        <item x="2"/>
        <item x="5"/>
        <item x="6"/>
        <item x="7"/>
        <item x="8"/>
        <item x="9"/>
        <item x="10"/>
        <item x="11"/>
        <item x="12"/>
        <item x="13"/>
        <item x="14"/>
        <item x="15"/>
        <item x="16"/>
        <item x="3"/>
        <item x="17"/>
        <item x="18"/>
        <item x="19"/>
        <item x="20"/>
        <item h="1" x="21"/>
        <item t="default"/>
      </items>
    </pivotField>
    <pivotField axis="axisRow" showAll="0">
      <items count="5">
        <item x="0"/>
        <item x="3"/>
        <item x="2"/>
        <item x="1"/>
        <item t="default"/>
      </items>
    </pivotField>
    <pivotField numFmtId="165" showAll="0"/>
    <pivotField showAll="0"/>
    <pivotField showAll="0"/>
    <pivotField showAll="0"/>
    <pivotField numFmtId="165" showAll="0"/>
    <pivotField showAll="0"/>
    <pivotField numFmtId="166" showAll="0"/>
    <pivotField numFmtId="166" showAll="0"/>
    <pivotField dataField="1" showAll="0"/>
  </pivotFields>
  <rowFields count="1">
    <field x="3"/>
  </rowFields>
  <rowItems count="5">
    <i>
      <x/>
    </i>
    <i>
      <x v="1"/>
    </i>
    <i>
      <x v="2"/>
    </i>
    <i>
      <x v="3"/>
    </i>
    <i t="grand">
      <x/>
    </i>
  </rowItems>
  <colItems count="1">
    <i/>
  </colItems>
  <dataFields count="1">
    <dataField name="Sum of EOQ" fld="12" baseField="0" baseItem="0"/>
  </dataFields>
  <formats count="2">
    <format dxfId="3">
      <pivotArea dataOnly="0" fieldPosition="0">
        <references count="1">
          <reference field="3" count="1">
            <x v="0"/>
          </reference>
        </references>
      </pivotArea>
    </format>
    <format dxfId="2">
      <pivotArea collapsedLevelsAreSubtotals="1" fieldPosition="0">
        <references count="1">
          <reference field="3"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8D72D6-91C8-4290-95DB-CA9A9155E71E}"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8:B185"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items count="23">
        <item h="1" x="0"/>
        <item x="1"/>
        <item h="1" x="4"/>
        <item h="1" x="2"/>
        <item h="1" x="5"/>
        <item h="1" x="6"/>
        <item h="1" x="7"/>
        <item h="1" x="8"/>
        <item h="1" x="9"/>
        <item h="1" x="10"/>
        <item h="1" x="11"/>
        <item h="1" x="12"/>
        <item h="1" x="13"/>
        <item h="1" x="14"/>
        <item h="1"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15"/>
    <field x="14"/>
    <field x="1"/>
  </rowFields>
  <rowItems count="17">
    <i>
      <x v="1"/>
    </i>
    <i r="1">
      <x v="4"/>
    </i>
    <i r="2">
      <x v="11"/>
    </i>
    <i r="2">
      <x v="12"/>
    </i>
    <i>
      <x v="2"/>
    </i>
    <i r="1">
      <x v="1"/>
    </i>
    <i r="2">
      <x v="1"/>
    </i>
    <i r="2">
      <x v="2"/>
    </i>
    <i r="2">
      <x v="3"/>
    </i>
    <i r="1">
      <x v="2"/>
    </i>
    <i r="2">
      <x v="4"/>
    </i>
    <i r="2">
      <x v="5"/>
    </i>
    <i r="2">
      <x v="6"/>
    </i>
    <i r="1">
      <x v="3"/>
    </i>
    <i r="2">
      <x v="7"/>
    </i>
    <i r="2">
      <x v="8"/>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CAAAA7-F860-42DC-85F4-CD9A531FD25B}" sourceName="Category">
  <pivotTables>
    <pivotTable tabId="3" name="PivotTable2"/>
    <pivotTable tabId="3" name="PivotTable9"/>
    <pivotTable tabId="3" name="PivotTable10"/>
    <pivotTable tabId="3" name="PivotTable6"/>
  </pivotTables>
  <data>
    <tabular pivotCacheId="1792988825">
      <items count="22">
        <i x="0"/>
        <i x="1"/>
        <i x="4"/>
        <i x="2"/>
        <i x="5"/>
        <i x="6"/>
        <i x="7"/>
        <i x="8"/>
        <i x="9"/>
        <i x="10"/>
        <i x="11" s="1"/>
        <i x="12"/>
        <i x="13"/>
        <i x="14"/>
        <i x="15"/>
        <i x="16"/>
        <i x="3"/>
        <i x="17"/>
        <i x="18"/>
        <i x="19"/>
        <i x="20"/>
        <i x="2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9FA743F3-52CB-4446-91B3-03EFF09766EE}" sourceName="Categories">
  <pivotTables>
    <pivotTable tabId="3" name="PivotTable14"/>
  </pivotTables>
  <data>
    <tabular pivotCacheId="1331353386">
      <items count="21">
        <i x="0"/>
        <i x="1"/>
        <i x="2"/>
        <i x="3"/>
        <i x="4"/>
        <i x="5"/>
        <i x="6"/>
        <i x="7"/>
        <i x="8" s="1"/>
        <i x="9"/>
        <i x="10"/>
        <i x="11"/>
        <i x="12"/>
        <i x="13"/>
        <i x="14"/>
        <i x="15"/>
        <i x="16"/>
        <i x="17"/>
        <i x="18"/>
        <i x="19"/>
        <i x="2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9D88709-C99F-4375-A958-86C86A85266E}" sourceName="Category">
  <pivotTables>
    <pivotTable tabId="3" name="PivotTable16"/>
  </pivotTables>
  <data>
    <tabular pivotCacheId="1784946606">
      <items count="17">
        <i x="12"/>
        <i x="7"/>
        <i x="6"/>
        <i x="13"/>
        <i x="2"/>
        <i x="9"/>
        <i x="5"/>
        <i x="15"/>
        <i x="1"/>
        <i x="8"/>
        <i x="4"/>
        <i x="16" s="1"/>
        <i x="0"/>
        <i x="3"/>
        <i x="11"/>
        <i x="14"/>
        <i x="1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4F294236-3A3A-4532-AF80-96ABE8C0E827}" sourceName="Category">
  <pivotTables>
    <pivotTable tabId="3" name="PivotTable17"/>
    <pivotTable tabId="3" name="PivotTable12"/>
    <pivotTable tabId="3" name="PivotTable13"/>
  </pivotTables>
  <data>
    <tabular pivotCacheId="1147054520">
      <items count="22">
        <i x="0"/>
        <i x="1" s="1"/>
        <i x="4"/>
        <i x="2"/>
        <i x="5"/>
        <i x="6"/>
        <i x="7"/>
        <i x="8"/>
        <i x="9"/>
        <i x="10"/>
        <i x="11"/>
        <i x="12"/>
        <i x="13"/>
        <i x="14"/>
        <i x="15"/>
        <i x="16"/>
        <i x="3"/>
        <i x="17"/>
        <i x="18"/>
        <i x="19"/>
        <i x="20"/>
        <i x="2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528B42C-77E7-4FD8-B24D-A39C258329D1}" cache="Slicer_Category" caption="Category" style="SlicerStyleLight1" rowHeight="241300"/>
  <slicer name="Categories" xr10:uid="{4DC780A7-4F4C-4548-A066-DAD6F7C6ECD9}" cache="Slicer_Categories" caption="Categories" startItem="5" rowHeight="209550"/>
  <slicer name="Category 2" xr10:uid="{F53C54E8-6E4E-44B4-BF34-33EE01A88C52}" cache="Slicer_Category1" caption="Category" rowHeight="209550"/>
  <slicer name="Category 3" xr10:uid="{179ADCC5-EFA5-4345-9E2F-9FCC03A24A80}" cache="Slicer_Category2" caption="Category" startItem="14"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7428ED4-DB6C-415D-8471-6F3C15E40633}" cache="Slicer_Category" caption="Category"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93291C-20BA-48AB-9DAE-A88DA75D86D1}" name="Table1" displayName="Table1" ref="A1:M61" totalsRowShown="0">
  <autoFilter ref="A1:M61" xr:uid="{F579392A-40B7-42BE-B7A8-097A3E7CFD5E}"/>
  <tableColumns count="13">
    <tableColumn id="1" xr3:uid="{2A6DFC6B-6BE1-41BD-B9BE-7272B1D0A4D0}" name="Item #"/>
    <tableColumn id="2" xr3:uid="{6D6DC3C1-3435-4E83-A260-97E29B20440C}" name="Item Name"/>
    <tableColumn id="3" xr3:uid="{8882AA04-510C-405E-A3A9-F772E8E0FE9E}" name="Category"/>
    <tableColumn id="4" xr3:uid="{390BC1ED-8D2F-448D-8511-30B6B542178E}" name="Status"/>
    <tableColumn id="5" xr3:uid="{6AE68E72-A0A8-4EB5-AF29-B8E2FE4597B2}" name="Price"/>
    <tableColumn id="6" xr3:uid="{95615B16-C0DF-4A2B-BBBA-89C8F7587480}" name="Total Demand "/>
    <tableColumn id="7" xr3:uid="{E0157EFC-7702-4081-94EC-81465E9CDF8C}" name="In stock"/>
    <tableColumn id="8" xr3:uid="{4B69FF65-438E-4BF0-9284-34723FF40D7F}" name="Qnt. Left"/>
    <tableColumn id="9" xr3:uid="{C26A8F76-9BEC-4E92-8E6D-9E8DD905F78F}" name="Total Sales"/>
    <tableColumn id="10" xr3:uid="{DDD31E4D-2F7F-468F-8FE8-85755EF9C209}" name="Total Ordering Cost "/>
    <tableColumn id="11" xr3:uid="{6EF13180-D464-4FF2-B86A-5F974B485388}" name="Total Holding Cost"/>
    <tableColumn id="12" xr3:uid="{2F04848D-0513-4095-B606-91B990703DA2}" name="Avg. Inventory"/>
    <tableColumn id="13" xr3:uid="{218A95EF-BC52-45D0-95AB-10583D23C1A5}" name="EOQ"/>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EE9A7F-F3EB-4FE5-8A13-F78B5906AAEC}" name="Table2" displayName="Table2" ref="A1:M197" totalsRowShown="0">
  <autoFilter ref="A1:M197" xr:uid="{FFBC9820-1F6A-4C32-855B-8F3CA861D174}">
    <filterColumn colId="1">
      <customFilters>
        <customFilter operator="notEqual" val=" "/>
      </customFilters>
    </filterColumn>
    <filterColumn colId="2">
      <customFilters>
        <customFilter operator="notEqual" val=" "/>
      </customFilters>
    </filterColumn>
  </autoFilter>
  <sortState xmlns:xlrd2="http://schemas.microsoft.com/office/spreadsheetml/2017/richdata2" ref="A2:M197">
    <sortCondition ref="A1:A197"/>
  </sortState>
  <tableColumns count="13">
    <tableColumn id="1" xr3:uid="{C9BF492B-7E0C-44A6-B650-73CD700CD927}" name="Item #"/>
    <tableColumn id="2" xr3:uid="{825B9F25-DD8A-4444-B8C2-1392036FBAE3}" name="Item Name"/>
    <tableColumn id="3" xr3:uid="{2FF304A4-6618-40A3-B6F4-B7CEC2A04C42}" name="Category"/>
    <tableColumn id="4" xr3:uid="{F1A11B30-F419-4349-B0EE-60281D29C0A8}" name="Status"/>
    <tableColumn id="5" xr3:uid="{FCB2B847-6D21-4CD9-85C9-147059DBC747}" name="Price"/>
    <tableColumn id="6" xr3:uid="{2E561DC3-FD28-4751-98C5-8009F56E5789}" name="Total Demand "/>
    <tableColumn id="7" xr3:uid="{B0495695-C73F-4FE2-8C72-9F97512DCD5F}" name="In stock"/>
    <tableColumn id="8" xr3:uid="{7B08401D-6F10-4C04-88E9-E04097FD6646}" name="Qnt. Left"/>
    <tableColumn id="9" xr3:uid="{C73B96AC-65FF-4FBA-9338-874CD61F090C}" name="Total Sales"/>
    <tableColumn id="10" xr3:uid="{F07BCBFA-F84E-45BD-AF24-B991AC8A1D30}" name="Total Ordering Cost "/>
    <tableColumn id="11" xr3:uid="{B6BB7663-FAC8-4578-BE55-62DEAAADC317}" name="Total Holding Cost"/>
    <tableColumn id="12" xr3:uid="{15A38E67-AB55-474A-AD46-BFFE54661845}" name="Avg. Inventory"/>
    <tableColumn id="13" xr3:uid="{C2D6AE00-0CE5-422C-9F20-0FAB19CC2D43}" name="EOQ"/>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B1794B-8781-48D5-86EF-63FF90F05C1E}" name="Table3" displayName="Table3" ref="A1:F19" totalsRowShown="0">
  <autoFilter ref="A1:F19" xr:uid="{9D858D53-6A75-41C7-8F95-09274446FF4D}"/>
  <tableColumns count="6">
    <tableColumn id="1" xr3:uid="{C54633A8-B7D0-4CE2-B5F9-76D1313F6897}" name="Timeline"/>
    <tableColumn id="2" xr3:uid="{C21558B4-3C2A-4CA9-BFAE-6F016AF23444}" name="Values"/>
    <tableColumn id="3" xr3:uid="{D965C3E8-7F7F-426F-B8AB-C31268EECBE8}" name="Forecast">
      <calculatedColumnFormula>_xlfn.FORECAST.ETS(A2,$B$2:$B$12,$A$2:$A$12,1,1)</calculatedColumnFormula>
    </tableColumn>
    <tableColumn id="4" xr3:uid="{92158D97-D161-4489-A8DF-96B78BDDA406}" name="Lower Confidence Bound" dataDxfId="9">
      <calculatedColumnFormula>C2-_xlfn.FORECAST.ETS.CONFINT(A2,$B$2:$B$12,$A$2:$A$12,0.95,1,1)</calculatedColumnFormula>
    </tableColumn>
    <tableColumn id="5" xr3:uid="{B0244592-9BBA-4EAC-B4A8-305FBB9F89EE}" name="Upper Confidence Bound" dataDxfId="8">
      <calculatedColumnFormula>C2+_xlfn.FORECAST.ETS.CONFINT(A2,$B$2:$B$12,$A$2:$A$12,0.95,1,1)</calculatedColumnFormula>
    </tableColumn>
    <tableColumn id="6" xr3:uid="{AE9E6765-EFD3-4E82-8981-03182511AD0D}" name="Month"/>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8BB04-257F-48F1-9C21-A321D67A8686}" name="Table4" displayName="Table4" ref="A1:E20" totalsRowShown="0">
  <autoFilter ref="A1:E20" xr:uid="{1CEFEAFC-9468-46AB-9C5D-4FC7F190F135}"/>
  <tableColumns count="5">
    <tableColumn id="1" xr3:uid="{3B2F19E6-2F7F-4EEB-BFE7-D83D78DF0013}" name="date" dataDxfId="7"/>
    <tableColumn id="2" xr3:uid="{8E4D9C58-0650-40AF-BA40-46F071166E91}" name="sales"/>
    <tableColumn id="3" xr3:uid="{04028E7C-E514-4A44-B8AD-36233E687C6A}" name="Forecast(sales)">
      <calculatedColumnFormula>_xlfn.FORECAST.ETS(A2,$B$2:$B$8,$A$2:$A$8,1,1)</calculatedColumnFormula>
    </tableColumn>
    <tableColumn id="4" xr3:uid="{A6B2DE4D-BBEE-4CD3-9CF6-93CD62320006}" name="Lower Confidence Bound(sales)" dataDxfId="6">
      <calculatedColumnFormula>C2-_xlfn.FORECAST.ETS.CONFINT(A2,$B$2:$B$8,$A$2:$A$8,0.95,1,1)</calculatedColumnFormula>
    </tableColumn>
    <tableColumn id="5" xr3:uid="{751DC9C2-575D-4F6D-960D-7B4468335B4B}" name="Upper Confidence Bound(sales)" dataDxfId="5">
      <calculatedColumnFormula>C2+_xlfn.FORECAST.ETS.CONFINT(A2,$B$2:$B$8,$A$2:$A$8,0.95,1,1)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6CC740D-CEDD-4045-B2DD-12C6B873FA73}" name="Table5" displayName="Table5" ref="G1:H8" totalsRowShown="0">
  <autoFilter ref="G1:H8" xr:uid="{57BFFD15-B2DB-4045-AB9E-71F45F0B252A}"/>
  <tableColumns count="2">
    <tableColumn id="1" xr3:uid="{2AF332F8-7FDD-497F-AC97-475F7215A254}" name="Statistic"/>
    <tableColumn id="2" xr3:uid="{06DA98A7-4D3A-48F9-84F5-BD0A98676E6B}" name="Valu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0051-46AA-4673-9BE0-21B21A5AC9BA}">
  <dimension ref="A1:M61"/>
  <sheetViews>
    <sheetView topLeftCell="A14" workbookViewId="0">
      <selection activeCell="C1" sqref="A1:M61"/>
    </sheetView>
  </sheetViews>
  <sheetFormatPr defaultRowHeight="15"/>
  <cols>
    <col min="2" max="2" width="13" customWidth="1"/>
    <col min="3" max="3" width="11" customWidth="1"/>
    <col min="6" max="6" width="15.85546875" customWidth="1"/>
    <col min="7" max="7" width="9.85546875" customWidth="1"/>
    <col min="8" max="8" width="10.85546875" customWidth="1"/>
    <col min="9" max="9" width="12.5703125" customWidth="1"/>
    <col min="10" max="10" width="20.5703125" customWidth="1"/>
    <col min="11" max="11" width="19.140625" customWidth="1"/>
    <col min="12" max="12" width="16" customWidth="1"/>
  </cols>
  <sheetData>
    <row r="1" spans="1:13">
      <c r="A1" t="s">
        <v>0</v>
      </c>
      <c r="B1" t="s">
        <v>1</v>
      </c>
      <c r="C1" t="s">
        <v>2</v>
      </c>
      <c r="D1" t="s">
        <v>3</v>
      </c>
      <c r="E1" t="s">
        <v>4</v>
      </c>
      <c r="F1" t="s">
        <v>5</v>
      </c>
      <c r="G1" t="s">
        <v>6</v>
      </c>
      <c r="H1" t="s">
        <v>7</v>
      </c>
      <c r="I1" t="s">
        <v>8</v>
      </c>
      <c r="J1" t="s">
        <v>9</v>
      </c>
      <c r="K1" t="s">
        <v>10</v>
      </c>
      <c r="L1" t="s">
        <v>11</v>
      </c>
      <c r="M1" t="s">
        <v>12</v>
      </c>
    </row>
    <row r="2" spans="1:13">
      <c r="A2">
        <v>300</v>
      </c>
      <c r="C2" t="s">
        <v>47</v>
      </c>
      <c r="D2" t="s">
        <v>16</v>
      </c>
      <c r="E2">
        <v>2520</v>
      </c>
      <c r="F2">
        <v>57</v>
      </c>
      <c r="G2">
        <v>186</v>
      </c>
      <c r="H2">
        <v>129</v>
      </c>
      <c r="I2">
        <v>143640</v>
      </c>
      <c r="J2">
        <v>1.3800000000000001</v>
      </c>
      <c r="K2">
        <v>9.6900000000000014E-2</v>
      </c>
      <c r="L2">
        <v>0.73845000000000005</v>
      </c>
      <c r="M2">
        <v>40.293044210691079</v>
      </c>
    </row>
    <row r="3" spans="1:13">
      <c r="A3">
        <v>296</v>
      </c>
      <c r="B3" t="s">
        <v>218</v>
      </c>
      <c r="C3" t="s">
        <v>42</v>
      </c>
      <c r="D3" t="s">
        <v>16</v>
      </c>
      <c r="E3">
        <v>3555</v>
      </c>
      <c r="F3">
        <v>16</v>
      </c>
      <c r="G3">
        <v>136</v>
      </c>
      <c r="H3">
        <v>120</v>
      </c>
      <c r="I3">
        <v>56880</v>
      </c>
      <c r="J3">
        <v>0.46</v>
      </c>
      <c r="K3">
        <v>0.1615</v>
      </c>
      <c r="L3">
        <v>0.31075000000000003</v>
      </c>
      <c r="M3">
        <v>9.5470158078801415</v>
      </c>
    </row>
    <row r="4" spans="1:13">
      <c r="A4">
        <v>292</v>
      </c>
      <c r="B4" t="s">
        <v>29</v>
      </c>
      <c r="C4" t="s">
        <v>34</v>
      </c>
      <c r="D4" t="s">
        <v>16</v>
      </c>
      <c r="E4">
        <v>2955</v>
      </c>
      <c r="F4">
        <v>39</v>
      </c>
      <c r="G4">
        <v>91</v>
      </c>
      <c r="H4">
        <v>52</v>
      </c>
      <c r="I4">
        <v>115245</v>
      </c>
      <c r="J4">
        <v>0.92</v>
      </c>
      <c r="K4">
        <v>0.1615</v>
      </c>
      <c r="L4">
        <v>0.54075000000000006</v>
      </c>
      <c r="M4">
        <v>21.079240150562292</v>
      </c>
    </row>
    <row r="5" spans="1:13">
      <c r="A5">
        <v>4</v>
      </c>
      <c r="B5" t="s">
        <v>175</v>
      </c>
      <c r="C5" t="s">
        <v>25</v>
      </c>
      <c r="D5" t="s">
        <v>16</v>
      </c>
      <c r="E5">
        <v>2370</v>
      </c>
      <c r="F5">
        <v>59</v>
      </c>
      <c r="G5">
        <v>135</v>
      </c>
      <c r="H5">
        <v>76</v>
      </c>
      <c r="I5">
        <v>139830</v>
      </c>
      <c r="J5">
        <v>1.84</v>
      </c>
      <c r="K5">
        <v>0.12920000000000001</v>
      </c>
      <c r="L5">
        <v>0.98460000000000003</v>
      </c>
      <c r="M5">
        <v>40.993845343382361</v>
      </c>
    </row>
    <row r="6" spans="1:13">
      <c r="A6">
        <v>284</v>
      </c>
      <c r="B6" t="s">
        <v>177</v>
      </c>
      <c r="C6" t="s">
        <v>44</v>
      </c>
      <c r="D6" t="s">
        <v>16</v>
      </c>
      <c r="E6">
        <v>2910</v>
      </c>
      <c r="F6">
        <v>60</v>
      </c>
      <c r="G6">
        <v>122</v>
      </c>
      <c r="H6">
        <v>62</v>
      </c>
      <c r="I6">
        <v>174600</v>
      </c>
      <c r="J6">
        <v>0.69000000000000006</v>
      </c>
      <c r="K6">
        <v>0.1615</v>
      </c>
      <c r="L6">
        <v>0.42575000000000002</v>
      </c>
      <c r="M6">
        <v>22.642736107900308</v>
      </c>
    </row>
    <row r="7" spans="1:13">
      <c r="A7">
        <v>280</v>
      </c>
      <c r="B7" t="s">
        <v>141</v>
      </c>
      <c r="C7" t="s">
        <v>38</v>
      </c>
      <c r="D7" t="s">
        <v>16</v>
      </c>
      <c r="E7">
        <v>3405</v>
      </c>
      <c r="F7">
        <v>60</v>
      </c>
      <c r="G7">
        <v>111</v>
      </c>
      <c r="H7">
        <v>51</v>
      </c>
      <c r="I7">
        <v>204300</v>
      </c>
      <c r="J7">
        <v>1.3800000000000001</v>
      </c>
      <c r="K7">
        <v>0.1615</v>
      </c>
      <c r="L7">
        <v>0.77075000000000005</v>
      </c>
      <c r="M7">
        <v>32.021664493027608</v>
      </c>
    </row>
    <row r="8" spans="1:13">
      <c r="A8">
        <v>276</v>
      </c>
      <c r="B8" t="s">
        <v>221</v>
      </c>
      <c r="C8" t="s">
        <v>30</v>
      </c>
      <c r="D8" t="s">
        <v>16</v>
      </c>
      <c r="E8">
        <v>2520</v>
      </c>
      <c r="F8">
        <v>31</v>
      </c>
      <c r="G8">
        <v>134</v>
      </c>
      <c r="H8">
        <v>103</v>
      </c>
      <c r="I8">
        <v>78120</v>
      </c>
      <c r="J8">
        <v>0.69000000000000006</v>
      </c>
      <c r="K8">
        <v>0.29070000000000001</v>
      </c>
      <c r="L8">
        <v>0.49035000000000006</v>
      </c>
      <c r="M8">
        <v>12.13103551655086</v>
      </c>
    </row>
    <row r="9" spans="1:13">
      <c r="A9">
        <v>268</v>
      </c>
      <c r="B9" t="s">
        <v>168</v>
      </c>
      <c r="C9" t="s">
        <v>47</v>
      </c>
      <c r="D9" t="s">
        <v>16</v>
      </c>
      <c r="E9">
        <v>2445</v>
      </c>
      <c r="F9">
        <v>72</v>
      </c>
      <c r="G9">
        <v>97</v>
      </c>
      <c r="H9">
        <v>25</v>
      </c>
      <c r="I9">
        <v>176040</v>
      </c>
      <c r="J9">
        <v>2.0700000000000003</v>
      </c>
      <c r="K9">
        <v>0.1615</v>
      </c>
      <c r="L9">
        <v>1.1157500000000002</v>
      </c>
      <c r="M9">
        <v>42.961571135460638</v>
      </c>
    </row>
    <row r="10" spans="1:13">
      <c r="A10">
        <v>264</v>
      </c>
      <c r="B10" t="s">
        <v>71</v>
      </c>
      <c r="C10" t="s">
        <v>42</v>
      </c>
      <c r="D10" t="s">
        <v>16</v>
      </c>
      <c r="E10">
        <v>2265</v>
      </c>
      <c r="F10">
        <v>69</v>
      </c>
      <c r="G10">
        <v>154</v>
      </c>
      <c r="H10">
        <v>85</v>
      </c>
      <c r="I10">
        <v>156285</v>
      </c>
      <c r="J10">
        <v>0.69000000000000006</v>
      </c>
      <c r="K10">
        <v>0.25840000000000002</v>
      </c>
      <c r="L10">
        <v>0.47420000000000007</v>
      </c>
      <c r="M10">
        <v>19.196313500575677</v>
      </c>
    </row>
    <row r="11" spans="1:13">
      <c r="A11">
        <v>10</v>
      </c>
      <c r="B11" t="s">
        <v>161</v>
      </c>
      <c r="C11" t="s">
        <v>28</v>
      </c>
      <c r="D11" t="s">
        <v>16</v>
      </c>
      <c r="E11">
        <v>2400</v>
      </c>
      <c r="F11">
        <v>63</v>
      </c>
      <c r="G11">
        <v>144</v>
      </c>
      <c r="H11">
        <v>81</v>
      </c>
      <c r="I11">
        <v>151200</v>
      </c>
      <c r="J11">
        <v>1.61</v>
      </c>
      <c r="K11">
        <v>0.29070000000000001</v>
      </c>
      <c r="L11">
        <v>0.95035000000000003</v>
      </c>
      <c r="M11">
        <v>26.416525459217027</v>
      </c>
    </row>
    <row r="12" spans="1:13">
      <c r="A12">
        <v>260</v>
      </c>
      <c r="B12" t="s">
        <v>181</v>
      </c>
      <c r="C12" t="s">
        <v>34</v>
      </c>
      <c r="D12" t="s">
        <v>16</v>
      </c>
      <c r="E12">
        <v>3330</v>
      </c>
      <c r="F12">
        <v>35</v>
      </c>
      <c r="G12">
        <v>132</v>
      </c>
      <c r="H12">
        <v>97</v>
      </c>
      <c r="I12">
        <v>116550</v>
      </c>
      <c r="J12">
        <v>0.23</v>
      </c>
      <c r="K12">
        <v>9.6900000000000014E-2</v>
      </c>
      <c r="L12">
        <v>0.16345000000000001</v>
      </c>
      <c r="M12">
        <v>12.88994456134834</v>
      </c>
    </row>
    <row r="13" spans="1:13">
      <c r="A13">
        <v>252</v>
      </c>
      <c r="B13" t="s">
        <v>208</v>
      </c>
      <c r="C13" t="s">
        <v>25</v>
      </c>
      <c r="D13" t="s">
        <v>16</v>
      </c>
      <c r="E13">
        <v>3570</v>
      </c>
      <c r="F13">
        <v>21</v>
      </c>
      <c r="G13">
        <v>154</v>
      </c>
      <c r="H13">
        <v>133</v>
      </c>
      <c r="I13">
        <v>74970</v>
      </c>
      <c r="J13">
        <v>0.69000000000000006</v>
      </c>
      <c r="K13">
        <v>0.12920000000000001</v>
      </c>
      <c r="L13">
        <v>0.40960000000000002</v>
      </c>
      <c r="M13">
        <v>14.976762185891696</v>
      </c>
    </row>
    <row r="14" spans="1:13">
      <c r="A14">
        <v>248</v>
      </c>
      <c r="B14" t="s">
        <v>202</v>
      </c>
      <c r="C14" t="s">
        <v>43</v>
      </c>
      <c r="D14" t="s">
        <v>16</v>
      </c>
      <c r="E14">
        <v>2310</v>
      </c>
      <c r="F14">
        <v>22</v>
      </c>
      <c r="G14">
        <v>196</v>
      </c>
      <c r="H14">
        <v>174</v>
      </c>
      <c r="I14">
        <v>50820</v>
      </c>
      <c r="J14">
        <v>0.46</v>
      </c>
      <c r="K14">
        <v>0.12920000000000001</v>
      </c>
      <c r="L14">
        <v>0.29460000000000003</v>
      </c>
      <c r="M14">
        <v>12.516243316156251</v>
      </c>
    </row>
    <row r="15" spans="1:13">
      <c r="A15">
        <v>14</v>
      </c>
      <c r="B15" t="s">
        <v>31</v>
      </c>
      <c r="C15" t="s">
        <v>36</v>
      </c>
      <c r="D15" t="s">
        <v>16</v>
      </c>
      <c r="E15">
        <v>3315</v>
      </c>
      <c r="F15">
        <v>67</v>
      </c>
      <c r="G15">
        <v>131</v>
      </c>
      <c r="H15">
        <v>64</v>
      </c>
      <c r="I15">
        <v>222105</v>
      </c>
      <c r="J15">
        <v>0.92</v>
      </c>
      <c r="K15">
        <v>0.12920000000000001</v>
      </c>
      <c r="L15">
        <v>0.52460000000000007</v>
      </c>
      <c r="M15">
        <v>30.889797127263034</v>
      </c>
    </row>
    <row r="16" spans="1:13">
      <c r="A16">
        <v>244</v>
      </c>
      <c r="B16" t="s">
        <v>228</v>
      </c>
      <c r="C16" t="s">
        <v>36</v>
      </c>
      <c r="D16" t="s">
        <v>16</v>
      </c>
      <c r="E16">
        <v>2340</v>
      </c>
      <c r="F16">
        <v>17</v>
      </c>
      <c r="G16">
        <v>104</v>
      </c>
      <c r="H16">
        <v>87</v>
      </c>
      <c r="I16">
        <v>39780</v>
      </c>
      <c r="J16">
        <v>1.61</v>
      </c>
      <c r="K16">
        <v>0.25840000000000002</v>
      </c>
      <c r="L16">
        <v>0.93420000000000003</v>
      </c>
      <c r="M16">
        <v>14.554796641078772</v>
      </c>
    </row>
    <row r="17" spans="1:13">
      <c r="A17">
        <v>240</v>
      </c>
      <c r="B17" t="s">
        <v>119</v>
      </c>
      <c r="C17" t="s">
        <v>28</v>
      </c>
      <c r="D17" t="s">
        <v>16</v>
      </c>
      <c r="E17">
        <v>2745</v>
      </c>
      <c r="F17">
        <v>50</v>
      </c>
      <c r="G17">
        <v>116</v>
      </c>
      <c r="H17">
        <v>66</v>
      </c>
      <c r="I17">
        <v>137250</v>
      </c>
      <c r="J17">
        <v>0.69000000000000006</v>
      </c>
      <c r="K17">
        <v>0.29070000000000001</v>
      </c>
      <c r="L17">
        <v>0.49035000000000006</v>
      </c>
      <c r="M17">
        <v>15.406430512457806</v>
      </c>
    </row>
    <row r="18" spans="1:13">
      <c r="A18">
        <v>232</v>
      </c>
      <c r="B18" t="s">
        <v>185</v>
      </c>
      <c r="C18" t="s">
        <v>38</v>
      </c>
      <c r="D18" t="s">
        <v>16</v>
      </c>
      <c r="E18">
        <v>2850</v>
      </c>
      <c r="F18">
        <v>25</v>
      </c>
      <c r="G18">
        <v>185</v>
      </c>
      <c r="H18">
        <v>160</v>
      </c>
      <c r="I18">
        <v>71250</v>
      </c>
      <c r="J18">
        <v>0.92</v>
      </c>
      <c r="K18">
        <v>0.1615</v>
      </c>
      <c r="L18">
        <v>0.54075000000000006</v>
      </c>
      <c r="M18">
        <v>16.876899044618032</v>
      </c>
    </row>
    <row r="19" spans="1:13">
      <c r="A19">
        <v>18</v>
      </c>
      <c r="B19" t="s">
        <v>49</v>
      </c>
      <c r="C19" t="s">
        <v>43</v>
      </c>
      <c r="D19" t="s">
        <v>16</v>
      </c>
      <c r="E19">
        <v>2355</v>
      </c>
      <c r="F19">
        <v>16</v>
      </c>
      <c r="G19">
        <v>192</v>
      </c>
      <c r="H19">
        <v>176</v>
      </c>
      <c r="I19">
        <v>37680</v>
      </c>
      <c r="J19">
        <v>1.84</v>
      </c>
      <c r="K19">
        <v>0.29070000000000001</v>
      </c>
      <c r="L19">
        <v>1.06535</v>
      </c>
      <c r="M19">
        <v>14.231850885790045</v>
      </c>
    </row>
    <row r="20" spans="1:13">
      <c r="A20">
        <v>228</v>
      </c>
      <c r="B20" t="s">
        <v>185</v>
      </c>
      <c r="C20" t="s">
        <v>30</v>
      </c>
      <c r="D20" t="s">
        <v>16</v>
      </c>
      <c r="E20">
        <v>3705</v>
      </c>
      <c r="F20">
        <v>20</v>
      </c>
      <c r="G20">
        <v>127</v>
      </c>
      <c r="H20">
        <v>107</v>
      </c>
      <c r="I20">
        <v>74100</v>
      </c>
      <c r="J20">
        <v>1.1500000000000001</v>
      </c>
      <c r="K20">
        <v>6.4600000000000005E-2</v>
      </c>
      <c r="L20">
        <v>0.60730000000000006</v>
      </c>
      <c r="M20">
        <v>26.684720410856336</v>
      </c>
    </row>
    <row r="21" spans="1:13">
      <c r="A21">
        <v>220</v>
      </c>
      <c r="B21" t="s">
        <v>82</v>
      </c>
      <c r="C21" t="s">
        <v>25</v>
      </c>
      <c r="D21" t="s">
        <v>16</v>
      </c>
      <c r="E21">
        <v>2895</v>
      </c>
      <c r="F21">
        <v>43</v>
      </c>
      <c r="G21">
        <v>162</v>
      </c>
      <c r="H21">
        <v>119</v>
      </c>
      <c r="I21">
        <v>124485</v>
      </c>
      <c r="J21">
        <v>0.69000000000000006</v>
      </c>
      <c r="K21">
        <v>0.25840000000000002</v>
      </c>
      <c r="L21">
        <v>0.47420000000000007</v>
      </c>
      <c r="M21">
        <v>15.154008144655895</v>
      </c>
    </row>
    <row r="22" spans="1:13">
      <c r="A22">
        <v>216</v>
      </c>
      <c r="B22" t="s">
        <v>194</v>
      </c>
      <c r="C22" t="s">
        <v>43</v>
      </c>
      <c r="D22" t="s">
        <v>16</v>
      </c>
      <c r="E22">
        <v>2550</v>
      </c>
      <c r="F22">
        <v>58</v>
      </c>
      <c r="G22">
        <v>162</v>
      </c>
      <c r="H22">
        <v>104</v>
      </c>
      <c r="I22">
        <v>147900</v>
      </c>
      <c r="J22">
        <v>2.0700000000000003</v>
      </c>
      <c r="K22">
        <v>0.29070000000000001</v>
      </c>
      <c r="L22">
        <v>1.1803500000000002</v>
      </c>
      <c r="M22">
        <v>28.740323448953465</v>
      </c>
    </row>
    <row r="23" spans="1:13">
      <c r="A23">
        <v>22</v>
      </c>
      <c r="B23" t="s">
        <v>171</v>
      </c>
      <c r="C23" t="s">
        <v>25</v>
      </c>
      <c r="D23" t="s">
        <v>16</v>
      </c>
      <c r="E23">
        <v>2340</v>
      </c>
      <c r="F23">
        <v>65</v>
      </c>
      <c r="G23">
        <v>191</v>
      </c>
      <c r="H23">
        <v>126</v>
      </c>
      <c r="I23">
        <v>152100</v>
      </c>
      <c r="J23">
        <v>0.92</v>
      </c>
      <c r="K23">
        <v>0.29070000000000001</v>
      </c>
      <c r="L23">
        <v>0.60535000000000005</v>
      </c>
      <c r="M23">
        <v>20.283508292066511</v>
      </c>
    </row>
    <row r="24" spans="1:13">
      <c r="A24">
        <v>212</v>
      </c>
      <c r="B24" t="s">
        <v>188</v>
      </c>
      <c r="C24" t="s">
        <v>36</v>
      </c>
      <c r="D24" t="s">
        <v>16</v>
      </c>
      <c r="E24">
        <v>3465</v>
      </c>
      <c r="F24">
        <v>55</v>
      </c>
      <c r="G24">
        <v>144</v>
      </c>
      <c r="H24">
        <v>89</v>
      </c>
      <c r="I24">
        <v>190575</v>
      </c>
      <c r="J24">
        <v>1.84</v>
      </c>
      <c r="K24">
        <v>9.6900000000000014E-2</v>
      </c>
      <c r="L24">
        <v>0.96845000000000003</v>
      </c>
      <c r="M24">
        <v>45.702858663213611</v>
      </c>
    </row>
    <row r="25" spans="1:13">
      <c r="A25">
        <v>208</v>
      </c>
      <c r="B25" t="s">
        <v>226</v>
      </c>
      <c r="C25" t="s">
        <v>28</v>
      </c>
      <c r="D25" t="s">
        <v>16</v>
      </c>
      <c r="E25">
        <v>2325</v>
      </c>
      <c r="F25">
        <v>54</v>
      </c>
      <c r="G25">
        <v>174</v>
      </c>
      <c r="H25">
        <v>120</v>
      </c>
      <c r="I25">
        <v>125550</v>
      </c>
      <c r="J25">
        <v>0.23</v>
      </c>
      <c r="K25">
        <v>0.22610000000000002</v>
      </c>
      <c r="L25">
        <v>0.22805000000000003</v>
      </c>
      <c r="M25">
        <v>10.481550101269907</v>
      </c>
    </row>
    <row r="26" spans="1:13">
      <c r="A26">
        <v>200</v>
      </c>
      <c r="B26" t="s">
        <v>159</v>
      </c>
      <c r="C26" t="s">
        <v>38</v>
      </c>
      <c r="D26" t="s">
        <v>16</v>
      </c>
      <c r="E26">
        <v>3345</v>
      </c>
      <c r="F26">
        <v>26</v>
      </c>
      <c r="G26">
        <v>116</v>
      </c>
      <c r="H26">
        <v>90</v>
      </c>
      <c r="I26">
        <v>86970</v>
      </c>
      <c r="J26">
        <v>1.1500000000000001</v>
      </c>
      <c r="K26">
        <v>6.4600000000000005E-2</v>
      </c>
      <c r="L26">
        <v>0.60730000000000006</v>
      </c>
      <c r="M26">
        <v>30.425262438099768</v>
      </c>
    </row>
    <row r="27" spans="1:13">
      <c r="A27">
        <v>26</v>
      </c>
      <c r="B27" t="s">
        <v>206</v>
      </c>
      <c r="C27" t="s">
        <v>56</v>
      </c>
      <c r="D27" t="s">
        <v>16</v>
      </c>
      <c r="E27">
        <v>2835</v>
      </c>
      <c r="F27">
        <v>58</v>
      </c>
      <c r="G27">
        <v>196</v>
      </c>
      <c r="H27">
        <v>138</v>
      </c>
      <c r="I27">
        <v>164430</v>
      </c>
      <c r="J27">
        <v>0.92</v>
      </c>
      <c r="K27">
        <v>0.25840000000000002</v>
      </c>
      <c r="L27">
        <v>0.58920000000000006</v>
      </c>
      <c r="M27">
        <v>20.322477604249737</v>
      </c>
    </row>
    <row r="28" spans="1:13">
      <c r="A28">
        <v>196</v>
      </c>
      <c r="B28" t="s">
        <v>219</v>
      </c>
      <c r="C28" t="s">
        <v>30</v>
      </c>
      <c r="D28" t="s">
        <v>16</v>
      </c>
      <c r="E28">
        <v>3675</v>
      </c>
      <c r="F28">
        <v>23</v>
      </c>
      <c r="G28">
        <v>182</v>
      </c>
      <c r="H28">
        <v>159</v>
      </c>
      <c r="I28">
        <v>84525</v>
      </c>
      <c r="J28">
        <v>1.3800000000000001</v>
      </c>
      <c r="K28">
        <v>3.2300000000000002E-2</v>
      </c>
      <c r="L28">
        <v>0.70615000000000006</v>
      </c>
      <c r="M28">
        <v>44.331987068023253</v>
      </c>
    </row>
    <row r="29" spans="1:13">
      <c r="A29">
        <v>188</v>
      </c>
      <c r="B29" t="s">
        <v>177</v>
      </c>
      <c r="C29" t="s">
        <v>47</v>
      </c>
      <c r="D29" t="s">
        <v>16</v>
      </c>
      <c r="E29">
        <v>3315</v>
      </c>
      <c r="F29">
        <v>52</v>
      </c>
      <c r="G29">
        <v>127</v>
      </c>
      <c r="H29">
        <v>75</v>
      </c>
      <c r="I29">
        <v>172380</v>
      </c>
      <c r="J29">
        <v>0.23</v>
      </c>
      <c r="K29">
        <v>9.6900000000000014E-2</v>
      </c>
      <c r="L29">
        <v>0.16345000000000001</v>
      </c>
      <c r="M29">
        <v>15.711537963566728</v>
      </c>
    </row>
    <row r="30" spans="1:13">
      <c r="A30">
        <v>184</v>
      </c>
      <c r="B30" t="s">
        <v>190</v>
      </c>
      <c r="C30" t="s">
        <v>42</v>
      </c>
      <c r="D30" t="s">
        <v>16</v>
      </c>
      <c r="E30">
        <v>3060</v>
      </c>
      <c r="F30">
        <v>15</v>
      </c>
      <c r="G30">
        <v>95</v>
      </c>
      <c r="H30">
        <v>80</v>
      </c>
      <c r="I30">
        <v>45900</v>
      </c>
      <c r="J30">
        <v>2.0700000000000003</v>
      </c>
      <c r="K30">
        <v>0.1615</v>
      </c>
      <c r="L30">
        <v>1.1157500000000002</v>
      </c>
      <c r="M30">
        <v>19.609184680628854</v>
      </c>
    </row>
    <row r="31" spans="1:13">
      <c r="A31">
        <v>180</v>
      </c>
      <c r="B31" t="s">
        <v>129</v>
      </c>
      <c r="C31" t="s">
        <v>34</v>
      </c>
      <c r="D31" t="s">
        <v>16</v>
      </c>
      <c r="E31">
        <v>3360</v>
      </c>
      <c r="F31">
        <v>30</v>
      </c>
      <c r="G31">
        <v>194</v>
      </c>
      <c r="H31">
        <v>164</v>
      </c>
      <c r="I31">
        <v>100800</v>
      </c>
      <c r="J31">
        <v>0.69000000000000006</v>
      </c>
      <c r="K31">
        <v>0.22610000000000002</v>
      </c>
      <c r="L31">
        <v>0.45805000000000007</v>
      </c>
      <c r="M31">
        <v>13.531622994885673</v>
      </c>
    </row>
    <row r="32" spans="1:13">
      <c r="A32">
        <v>172</v>
      </c>
      <c r="B32" t="s">
        <v>107</v>
      </c>
      <c r="C32" t="s">
        <v>50</v>
      </c>
      <c r="D32" t="s">
        <v>16</v>
      </c>
      <c r="E32">
        <v>3135</v>
      </c>
      <c r="F32">
        <v>16</v>
      </c>
      <c r="G32">
        <v>178</v>
      </c>
      <c r="H32">
        <v>162</v>
      </c>
      <c r="I32">
        <v>50160</v>
      </c>
      <c r="J32">
        <v>1.3800000000000001</v>
      </c>
      <c r="K32">
        <v>6.4600000000000005E-2</v>
      </c>
      <c r="L32">
        <v>0.72230000000000005</v>
      </c>
      <c r="M32">
        <v>26.145579574171805</v>
      </c>
    </row>
    <row r="33" spans="1:13">
      <c r="A33">
        <v>168</v>
      </c>
      <c r="B33" t="s">
        <v>162</v>
      </c>
      <c r="C33" t="s">
        <v>44</v>
      </c>
      <c r="D33" t="s">
        <v>16</v>
      </c>
      <c r="E33">
        <v>3150</v>
      </c>
      <c r="F33">
        <v>73</v>
      </c>
      <c r="G33">
        <v>122</v>
      </c>
      <c r="H33">
        <v>49</v>
      </c>
      <c r="I33">
        <v>229950</v>
      </c>
      <c r="J33">
        <v>0.92</v>
      </c>
      <c r="K33">
        <v>0.22610000000000002</v>
      </c>
      <c r="L33">
        <v>0.57305000000000006</v>
      </c>
      <c r="M33">
        <v>24.37362137314069</v>
      </c>
    </row>
    <row r="34" spans="1:13">
      <c r="A34">
        <v>164</v>
      </c>
      <c r="B34" t="s">
        <v>223</v>
      </c>
      <c r="C34" t="s">
        <v>38</v>
      </c>
      <c r="D34" t="s">
        <v>16</v>
      </c>
      <c r="E34">
        <v>3030</v>
      </c>
      <c r="F34">
        <v>36</v>
      </c>
      <c r="G34">
        <v>145</v>
      </c>
      <c r="H34">
        <v>109</v>
      </c>
      <c r="I34">
        <v>109080</v>
      </c>
      <c r="J34">
        <v>1.84</v>
      </c>
      <c r="K34">
        <v>0.12920000000000001</v>
      </c>
      <c r="L34">
        <v>0.98460000000000003</v>
      </c>
      <c r="M34">
        <v>32.0216644930276</v>
      </c>
    </row>
    <row r="35" spans="1:13">
      <c r="A35">
        <v>34</v>
      </c>
      <c r="B35" t="s">
        <v>167</v>
      </c>
      <c r="C35" t="s">
        <v>34</v>
      </c>
      <c r="D35" t="s">
        <v>16</v>
      </c>
      <c r="E35">
        <v>3465</v>
      </c>
      <c r="F35">
        <v>34</v>
      </c>
      <c r="G35">
        <v>135</v>
      </c>
      <c r="H35">
        <v>101</v>
      </c>
      <c r="I35">
        <v>117810</v>
      </c>
      <c r="J35">
        <v>1.1500000000000001</v>
      </c>
      <c r="K35">
        <v>0.19380000000000003</v>
      </c>
      <c r="L35">
        <v>0.67190000000000005</v>
      </c>
      <c r="M35">
        <v>20.087527770480481</v>
      </c>
    </row>
    <row r="36" spans="1:13">
      <c r="A36">
        <v>160</v>
      </c>
      <c r="B36" t="s">
        <v>123</v>
      </c>
      <c r="C36" t="s">
        <v>30</v>
      </c>
      <c r="D36" t="s">
        <v>16</v>
      </c>
      <c r="E36">
        <v>3150</v>
      </c>
      <c r="F36">
        <v>37</v>
      </c>
      <c r="G36">
        <v>186</v>
      </c>
      <c r="H36">
        <v>149</v>
      </c>
      <c r="I36">
        <v>116550</v>
      </c>
      <c r="J36">
        <v>1.61</v>
      </c>
      <c r="K36">
        <v>0.19380000000000003</v>
      </c>
      <c r="L36">
        <v>0.90190000000000003</v>
      </c>
      <c r="M36">
        <v>24.794303417118709</v>
      </c>
    </row>
    <row r="37" spans="1:13">
      <c r="A37">
        <v>152</v>
      </c>
      <c r="B37" t="s">
        <v>161</v>
      </c>
      <c r="C37" t="s">
        <v>50</v>
      </c>
      <c r="D37" t="s">
        <v>16</v>
      </c>
      <c r="E37">
        <v>3630</v>
      </c>
      <c r="F37">
        <v>55</v>
      </c>
      <c r="G37">
        <v>164</v>
      </c>
      <c r="H37">
        <v>109</v>
      </c>
      <c r="I37">
        <v>199650</v>
      </c>
      <c r="J37">
        <v>1.3800000000000001</v>
      </c>
      <c r="K37">
        <v>0.29070000000000001</v>
      </c>
      <c r="L37">
        <v>0.83535000000000004</v>
      </c>
      <c r="M37">
        <v>22.851429331606809</v>
      </c>
    </row>
    <row r="38" spans="1:13">
      <c r="A38">
        <v>148</v>
      </c>
      <c r="B38" t="s">
        <v>152</v>
      </c>
      <c r="C38" t="s">
        <v>44</v>
      </c>
      <c r="D38" t="s">
        <v>16</v>
      </c>
      <c r="E38">
        <v>2475</v>
      </c>
      <c r="F38">
        <v>24</v>
      </c>
      <c r="G38">
        <v>184</v>
      </c>
      <c r="H38">
        <v>160</v>
      </c>
      <c r="I38">
        <v>59400</v>
      </c>
      <c r="J38">
        <v>1.3800000000000001</v>
      </c>
      <c r="K38">
        <v>0.19380000000000003</v>
      </c>
      <c r="L38">
        <v>0.78690000000000004</v>
      </c>
      <c r="M38">
        <v>18.48771661494937</v>
      </c>
    </row>
    <row r="39" spans="1:13">
      <c r="A39">
        <v>38</v>
      </c>
      <c r="B39" t="s">
        <v>154</v>
      </c>
      <c r="C39" t="s">
        <v>42</v>
      </c>
      <c r="D39" t="s">
        <v>16</v>
      </c>
      <c r="E39">
        <v>2445</v>
      </c>
      <c r="F39">
        <v>57</v>
      </c>
      <c r="G39">
        <v>95</v>
      </c>
      <c r="H39">
        <v>38</v>
      </c>
      <c r="I39">
        <v>139365</v>
      </c>
      <c r="J39">
        <v>1.3800000000000001</v>
      </c>
      <c r="K39">
        <v>0.1615</v>
      </c>
      <c r="L39">
        <v>0.77075000000000005</v>
      </c>
      <c r="M39">
        <v>31.210857839201147</v>
      </c>
    </row>
    <row r="40" spans="1:13">
      <c r="A40">
        <v>144</v>
      </c>
      <c r="B40" t="s">
        <v>185</v>
      </c>
      <c r="C40" t="s">
        <v>38</v>
      </c>
      <c r="D40" t="s">
        <v>16</v>
      </c>
      <c r="E40">
        <v>2625</v>
      </c>
      <c r="F40">
        <v>57</v>
      </c>
      <c r="G40">
        <v>159</v>
      </c>
      <c r="H40">
        <v>102</v>
      </c>
      <c r="I40">
        <v>149625</v>
      </c>
      <c r="J40">
        <v>1.61</v>
      </c>
      <c r="K40">
        <v>9.6900000000000014E-2</v>
      </c>
      <c r="L40">
        <v>0.85345000000000004</v>
      </c>
      <c r="M40">
        <v>43.521461913162149</v>
      </c>
    </row>
    <row r="41" spans="1:13">
      <c r="A41">
        <v>140</v>
      </c>
      <c r="B41" t="s">
        <v>223</v>
      </c>
      <c r="C41" t="s">
        <v>30</v>
      </c>
      <c r="D41" t="s">
        <v>16</v>
      </c>
      <c r="E41">
        <v>3690</v>
      </c>
      <c r="F41">
        <v>56</v>
      </c>
      <c r="G41">
        <v>94</v>
      </c>
      <c r="H41">
        <v>38</v>
      </c>
      <c r="I41">
        <v>206640</v>
      </c>
      <c r="J41">
        <v>1.1500000000000001</v>
      </c>
      <c r="K41">
        <v>9.6900000000000014E-2</v>
      </c>
      <c r="L41">
        <v>0.62345000000000006</v>
      </c>
      <c r="M41">
        <v>36.458268833792275</v>
      </c>
    </row>
    <row r="42" spans="1:13">
      <c r="A42">
        <v>132</v>
      </c>
      <c r="B42" t="s">
        <v>221</v>
      </c>
      <c r="C42" t="s">
        <v>25</v>
      </c>
      <c r="D42" t="s">
        <v>16</v>
      </c>
      <c r="E42">
        <v>2550</v>
      </c>
      <c r="F42">
        <v>65</v>
      </c>
      <c r="G42">
        <v>125</v>
      </c>
      <c r="H42">
        <v>60</v>
      </c>
      <c r="I42">
        <v>165750</v>
      </c>
      <c r="J42">
        <v>1.84</v>
      </c>
      <c r="K42">
        <v>0.12920000000000001</v>
      </c>
      <c r="L42">
        <v>0.98460000000000003</v>
      </c>
      <c r="M42">
        <v>43.027818778721389</v>
      </c>
    </row>
    <row r="43" spans="1:13">
      <c r="A43">
        <v>42</v>
      </c>
      <c r="B43" t="s">
        <v>68</v>
      </c>
      <c r="C43" t="s">
        <v>47</v>
      </c>
      <c r="D43" t="s">
        <v>16</v>
      </c>
      <c r="E43">
        <v>2835</v>
      </c>
      <c r="F43">
        <v>23</v>
      </c>
      <c r="G43">
        <v>90</v>
      </c>
      <c r="H43">
        <v>67</v>
      </c>
      <c r="I43">
        <v>65205</v>
      </c>
      <c r="J43">
        <v>2.0700000000000003</v>
      </c>
      <c r="K43">
        <v>3.2300000000000002E-2</v>
      </c>
      <c r="L43">
        <v>1.0511500000000003</v>
      </c>
      <c r="M43">
        <v>54.29537380015973</v>
      </c>
    </row>
    <row r="44" spans="1:13">
      <c r="A44">
        <v>128</v>
      </c>
      <c r="B44" t="s">
        <v>182</v>
      </c>
      <c r="C44" t="s">
        <v>43</v>
      </c>
      <c r="D44" t="s">
        <v>16</v>
      </c>
      <c r="E44">
        <v>3360</v>
      </c>
      <c r="F44">
        <v>52</v>
      </c>
      <c r="G44">
        <v>190</v>
      </c>
      <c r="H44">
        <v>138</v>
      </c>
      <c r="I44">
        <v>174720</v>
      </c>
      <c r="J44">
        <v>0.23</v>
      </c>
      <c r="K44">
        <v>0.19380000000000003</v>
      </c>
      <c r="L44">
        <v>0.21190000000000003</v>
      </c>
      <c r="M44">
        <v>11.109735036907914</v>
      </c>
    </row>
    <row r="45" spans="1:13">
      <c r="A45">
        <v>124</v>
      </c>
      <c r="B45" t="s">
        <v>112</v>
      </c>
      <c r="C45" t="s">
        <v>36</v>
      </c>
      <c r="D45" t="s">
        <v>16</v>
      </c>
      <c r="E45">
        <v>3090</v>
      </c>
      <c r="F45">
        <v>53</v>
      </c>
      <c r="G45">
        <v>153</v>
      </c>
      <c r="H45">
        <v>100</v>
      </c>
      <c r="I45">
        <v>163770</v>
      </c>
      <c r="J45">
        <v>1.1500000000000001</v>
      </c>
      <c r="K45">
        <v>0.22610000000000002</v>
      </c>
      <c r="L45">
        <v>0.68805000000000005</v>
      </c>
      <c r="M45">
        <v>23.219430927102955</v>
      </c>
    </row>
    <row r="46" spans="1:13">
      <c r="A46">
        <v>120</v>
      </c>
      <c r="B46" t="s">
        <v>195</v>
      </c>
      <c r="C46" t="s">
        <v>28</v>
      </c>
      <c r="D46" t="s">
        <v>16</v>
      </c>
      <c r="E46">
        <v>3480</v>
      </c>
      <c r="F46">
        <v>20</v>
      </c>
      <c r="G46">
        <v>107</v>
      </c>
      <c r="H46">
        <v>87</v>
      </c>
      <c r="I46">
        <v>69600</v>
      </c>
      <c r="J46">
        <v>1.3800000000000001</v>
      </c>
      <c r="K46">
        <v>0.12920000000000001</v>
      </c>
      <c r="L46">
        <v>0.75460000000000005</v>
      </c>
      <c r="M46">
        <v>20.669895549889546</v>
      </c>
    </row>
    <row r="47" spans="1:13">
      <c r="A47">
        <v>46</v>
      </c>
      <c r="B47" t="s">
        <v>71</v>
      </c>
      <c r="C47" t="s">
        <v>23</v>
      </c>
      <c r="D47" t="s">
        <v>16</v>
      </c>
      <c r="E47">
        <v>2970</v>
      </c>
      <c r="F47">
        <v>17</v>
      </c>
      <c r="G47">
        <v>200</v>
      </c>
      <c r="H47">
        <v>183</v>
      </c>
      <c r="I47">
        <v>50490</v>
      </c>
      <c r="J47">
        <v>0.69000000000000006</v>
      </c>
      <c r="K47">
        <v>0.25840000000000002</v>
      </c>
      <c r="L47">
        <v>0.47420000000000007</v>
      </c>
      <c r="M47">
        <v>9.5283510474903537</v>
      </c>
    </row>
    <row r="48" spans="1:13">
      <c r="A48">
        <v>112</v>
      </c>
      <c r="B48" t="s">
        <v>107</v>
      </c>
      <c r="C48" t="s">
        <v>50</v>
      </c>
      <c r="D48" t="s">
        <v>16</v>
      </c>
      <c r="E48">
        <v>2640</v>
      </c>
      <c r="F48">
        <v>54</v>
      </c>
      <c r="G48">
        <v>170</v>
      </c>
      <c r="H48">
        <v>116</v>
      </c>
      <c r="I48">
        <v>142560</v>
      </c>
      <c r="J48">
        <v>1.3800000000000001</v>
      </c>
      <c r="K48">
        <v>6.4600000000000005E-2</v>
      </c>
      <c r="L48">
        <v>0.72230000000000005</v>
      </c>
      <c r="M48">
        <v>48.032496739541408</v>
      </c>
    </row>
    <row r="49" spans="1:13">
      <c r="A49">
        <v>108</v>
      </c>
      <c r="B49" t="s">
        <v>101</v>
      </c>
      <c r="C49" t="s">
        <v>44</v>
      </c>
      <c r="D49" t="s">
        <v>16</v>
      </c>
      <c r="E49">
        <v>2790</v>
      </c>
      <c r="F49">
        <v>25</v>
      </c>
      <c r="G49">
        <v>142</v>
      </c>
      <c r="H49">
        <v>117</v>
      </c>
      <c r="I49">
        <v>69750</v>
      </c>
      <c r="J49">
        <v>1.61</v>
      </c>
      <c r="K49">
        <v>0.29070000000000001</v>
      </c>
      <c r="L49">
        <v>0.95035000000000003</v>
      </c>
      <c r="M49">
        <v>16.640846873212997</v>
      </c>
    </row>
    <row r="50" spans="1:13">
      <c r="A50">
        <v>103</v>
      </c>
      <c r="B50" t="s">
        <v>103</v>
      </c>
      <c r="C50" t="s">
        <v>36</v>
      </c>
      <c r="D50" t="s">
        <v>16</v>
      </c>
      <c r="E50">
        <v>2640</v>
      </c>
      <c r="F50">
        <v>62</v>
      </c>
      <c r="G50">
        <v>105</v>
      </c>
      <c r="H50">
        <v>43</v>
      </c>
      <c r="I50">
        <v>163680</v>
      </c>
      <c r="J50">
        <v>2.0700000000000003</v>
      </c>
      <c r="K50">
        <v>0.22610000000000002</v>
      </c>
      <c r="L50">
        <v>1.1480500000000002</v>
      </c>
      <c r="M50">
        <v>33.693469536832445</v>
      </c>
    </row>
    <row r="51" spans="1:13">
      <c r="A51">
        <v>50</v>
      </c>
      <c r="B51" t="s">
        <v>158</v>
      </c>
      <c r="C51" t="s">
        <v>32</v>
      </c>
      <c r="D51" t="s">
        <v>16</v>
      </c>
      <c r="E51">
        <v>2850</v>
      </c>
      <c r="F51">
        <v>37</v>
      </c>
      <c r="G51">
        <v>109</v>
      </c>
      <c r="H51">
        <v>72</v>
      </c>
      <c r="I51">
        <v>105450</v>
      </c>
      <c r="J51">
        <v>1.3800000000000001</v>
      </c>
      <c r="K51">
        <v>6.4600000000000005E-2</v>
      </c>
      <c r="L51">
        <v>0.72230000000000005</v>
      </c>
      <c r="M51">
        <v>39.759337941675682</v>
      </c>
    </row>
    <row r="52" spans="1:13">
      <c r="A52">
        <v>99</v>
      </c>
      <c r="B52" t="s">
        <v>152</v>
      </c>
      <c r="C52" t="s">
        <v>28</v>
      </c>
      <c r="D52" t="s">
        <v>16</v>
      </c>
      <c r="E52">
        <v>3645</v>
      </c>
      <c r="F52">
        <v>64</v>
      </c>
      <c r="G52">
        <v>122</v>
      </c>
      <c r="H52">
        <v>58</v>
      </c>
      <c r="I52">
        <v>233280</v>
      </c>
      <c r="J52">
        <v>0.92</v>
      </c>
      <c r="K52">
        <v>3.2300000000000002E-2</v>
      </c>
      <c r="L52">
        <v>0.47615000000000002</v>
      </c>
      <c r="M52">
        <v>60.380629621067484</v>
      </c>
    </row>
    <row r="53" spans="1:13">
      <c r="A53">
        <v>94</v>
      </c>
      <c r="B53" t="s">
        <v>215</v>
      </c>
      <c r="C53" t="s">
        <v>54</v>
      </c>
      <c r="D53" t="s">
        <v>16</v>
      </c>
      <c r="E53">
        <v>2880</v>
      </c>
      <c r="F53">
        <v>48</v>
      </c>
      <c r="G53">
        <v>137</v>
      </c>
      <c r="H53">
        <v>89</v>
      </c>
      <c r="I53">
        <v>138240</v>
      </c>
      <c r="J53">
        <v>0.23</v>
      </c>
      <c r="K53">
        <v>0.22610000000000002</v>
      </c>
      <c r="L53">
        <v>0.22805000000000003</v>
      </c>
      <c r="M53">
        <v>9.8821002052726623</v>
      </c>
    </row>
    <row r="54" spans="1:13">
      <c r="A54">
        <v>90</v>
      </c>
      <c r="B54" t="s">
        <v>203</v>
      </c>
      <c r="C54" t="s">
        <v>47</v>
      </c>
      <c r="D54" t="s">
        <v>16</v>
      </c>
      <c r="E54">
        <v>2610</v>
      </c>
      <c r="F54">
        <v>31</v>
      </c>
      <c r="G54">
        <v>200</v>
      </c>
      <c r="H54">
        <v>169</v>
      </c>
      <c r="I54">
        <v>80910</v>
      </c>
      <c r="J54">
        <v>0.92</v>
      </c>
      <c r="K54">
        <v>9.6900000000000014E-2</v>
      </c>
      <c r="L54">
        <v>0.50845000000000007</v>
      </c>
      <c r="M54">
        <v>24.262071033101716</v>
      </c>
    </row>
    <row r="55" spans="1:13">
      <c r="A55">
        <v>54</v>
      </c>
      <c r="B55" t="s">
        <v>212</v>
      </c>
      <c r="C55" t="s">
        <v>40</v>
      </c>
      <c r="D55" t="s">
        <v>16</v>
      </c>
      <c r="E55">
        <v>2715</v>
      </c>
      <c r="F55">
        <v>51</v>
      </c>
      <c r="G55">
        <v>156</v>
      </c>
      <c r="H55">
        <v>105</v>
      </c>
      <c r="I55">
        <v>138465</v>
      </c>
      <c r="J55">
        <v>1.61</v>
      </c>
      <c r="K55">
        <v>0.1615</v>
      </c>
      <c r="L55">
        <v>0.88575000000000004</v>
      </c>
      <c r="M55">
        <v>31.887961760877062</v>
      </c>
    </row>
    <row r="56" spans="1:13">
      <c r="A56">
        <v>86</v>
      </c>
      <c r="B56" t="s">
        <v>226</v>
      </c>
      <c r="C56" t="s">
        <v>42</v>
      </c>
      <c r="D56" t="s">
        <v>16</v>
      </c>
      <c r="E56">
        <v>3435</v>
      </c>
      <c r="F56">
        <v>48</v>
      </c>
      <c r="G56">
        <v>193</v>
      </c>
      <c r="H56">
        <v>145</v>
      </c>
      <c r="I56">
        <v>164880</v>
      </c>
      <c r="J56">
        <v>1.3800000000000001</v>
      </c>
      <c r="K56">
        <v>3.2300000000000002E-2</v>
      </c>
      <c r="L56">
        <v>0.70615000000000006</v>
      </c>
      <c r="M56">
        <v>64.043328986055201</v>
      </c>
    </row>
    <row r="57" spans="1:13">
      <c r="A57">
        <v>82</v>
      </c>
      <c r="B57" t="s">
        <v>204</v>
      </c>
      <c r="C57" t="s">
        <v>34</v>
      </c>
      <c r="D57" t="s">
        <v>16</v>
      </c>
      <c r="E57">
        <v>3690</v>
      </c>
      <c r="F57">
        <v>68</v>
      </c>
      <c r="G57">
        <v>193</v>
      </c>
      <c r="H57">
        <v>125</v>
      </c>
      <c r="I57">
        <v>250920</v>
      </c>
      <c r="J57">
        <v>0.69000000000000006</v>
      </c>
      <c r="K57">
        <v>0.12920000000000001</v>
      </c>
      <c r="L57">
        <v>0.40960000000000002</v>
      </c>
      <c r="M57">
        <v>26.950246556825491</v>
      </c>
    </row>
    <row r="58" spans="1:13">
      <c r="A58">
        <v>74</v>
      </c>
      <c r="B58" t="s">
        <v>186</v>
      </c>
      <c r="C58" t="s">
        <v>44</v>
      </c>
      <c r="D58" t="s">
        <v>16</v>
      </c>
      <c r="E58">
        <v>3585</v>
      </c>
      <c r="F58">
        <v>68</v>
      </c>
      <c r="G58">
        <v>111</v>
      </c>
      <c r="H58">
        <v>43</v>
      </c>
      <c r="I58">
        <v>243780</v>
      </c>
      <c r="J58">
        <v>2.0700000000000003</v>
      </c>
      <c r="K58">
        <v>0.22610000000000002</v>
      </c>
      <c r="L58">
        <v>1.1480500000000002</v>
      </c>
      <c r="M58">
        <v>35.28615566982166</v>
      </c>
    </row>
    <row r="59" spans="1:13">
      <c r="A59">
        <v>58</v>
      </c>
      <c r="B59" t="s">
        <v>205</v>
      </c>
      <c r="C59" t="s">
        <v>46</v>
      </c>
      <c r="D59" t="s">
        <v>16</v>
      </c>
      <c r="E59">
        <v>2565</v>
      </c>
      <c r="F59">
        <v>71</v>
      </c>
      <c r="G59">
        <v>193</v>
      </c>
      <c r="H59">
        <v>122</v>
      </c>
      <c r="I59">
        <v>182115</v>
      </c>
      <c r="J59">
        <v>1.84</v>
      </c>
      <c r="K59">
        <v>3.2300000000000002E-2</v>
      </c>
      <c r="L59">
        <v>0.93615000000000004</v>
      </c>
      <c r="M59">
        <v>89.939780334884674</v>
      </c>
    </row>
    <row r="60" spans="1:13">
      <c r="A60">
        <v>70</v>
      </c>
      <c r="B60" t="s">
        <v>166</v>
      </c>
      <c r="C60" t="s">
        <v>38</v>
      </c>
      <c r="D60" t="s">
        <v>16</v>
      </c>
      <c r="E60">
        <v>2685</v>
      </c>
      <c r="F60">
        <v>74</v>
      </c>
      <c r="G60">
        <v>120</v>
      </c>
      <c r="H60">
        <v>46</v>
      </c>
      <c r="I60">
        <v>198690</v>
      </c>
      <c r="J60">
        <v>1.1500000000000001</v>
      </c>
      <c r="K60">
        <v>9.6900000000000014E-2</v>
      </c>
      <c r="L60">
        <v>0.62345000000000006</v>
      </c>
      <c r="M60">
        <v>41.91002205201535</v>
      </c>
    </row>
    <row r="61" spans="1:13">
      <c r="A61">
        <v>66</v>
      </c>
      <c r="B61" t="s">
        <v>160</v>
      </c>
      <c r="C61" t="s">
        <v>30</v>
      </c>
      <c r="D61" t="s">
        <v>16</v>
      </c>
      <c r="E61">
        <v>2940</v>
      </c>
      <c r="F61">
        <v>71</v>
      </c>
      <c r="G61">
        <v>133</v>
      </c>
      <c r="H61">
        <v>62</v>
      </c>
      <c r="I61">
        <v>208740</v>
      </c>
      <c r="J61">
        <v>0.46</v>
      </c>
      <c r="K61">
        <v>0.1615</v>
      </c>
      <c r="L61">
        <v>0.31075000000000003</v>
      </c>
      <c r="M61">
        <v>20.111146271020093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4"/>
  <sheetViews>
    <sheetView showGridLines="0" tabSelected="1" zoomScaleNormal="100" workbookViewId="0">
      <selection activeCell="U6" sqref="U6"/>
    </sheetView>
  </sheetViews>
  <sheetFormatPr defaultColWidth="9.140625" defaultRowHeight="15"/>
  <cols>
    <col min="3" max="3" width="9" customWidth="1"/>
    <col min="4" max="4" width="8.42578125" customWidth="1"/>
  </cols>
  <sheetData>
    <row r="1" spans="2:20" ht="18.75" customHeight="1">
      <c r="B1" s="29"/>
      <c r="C1" s="29"/>
      <c r="D1" s="29"/>
      <c r="E1" s="29"/>
      <c r="F1" s="29"/>
      <c r="G1" s="29"/>
      <c r="H1" s="29"/>
      <c r="I1" s="29"/>
      <c r="J1" s="29"/>
      <c r="K1" s="29"/>
      <c r="L1" s="29"/>
      <c r="M1" s="29"/>
      <c r="N1" s="29"/>
      <c r="O1" s="29"/>
      <c r="P1" s="29"/>
      <c r="Q1" s="29"/>
      <c r="R1" s="29"/>
      <c r="S1" s="29"/>
      <c r="T1" s="29"/>
    </row>
    <row r="2" spans="2:20">
      <c r="B2" s="29"/>
      <c r="C2" s="29"/>
      <c r="D2" s="29"/>
      <c r="E2" s="29"/>
      <c r="F2" s="29"/>
      <c r="G2" s="29"/>
      <c r="H2" s="29"/>
      <c r="I2" s="29"/>
      <c r="J2" s="29"/>
      <c r="K2" s="29"/>
      <c r="L2" s="29"/>
      <c r="M2" s="29"/>
      <c r="N2" s="29"/>
      <c r="O2" s="29"/>
      <c r="P2" s="29"/>
      <c r="Q2" s="29"/>
      <c r="R2" s="29"/>
      <c r="S2" s="29"/>
      <c r="T2" s="29"/>
    </row>
    <row r="3" spans="2:20">
      <c r="B3" s="29"/>
      <c r="C3" s="29"/>
      <c r="D3" s="29"/>
      <c r="E3" s="29"/>
      <c r="F3" s="29"/>
      <c r="G3" s="29"/>
      <c r="H3" s="29"/>
      <c r="I3" s="29"/>
      <c r="J3" s="29"/>
      <c r="K3" s="29"/>
      <c r="L3" s="29"/>
      <c r="M3" s="29"/>
      <c r="N3" s="29"/>
      <c r="O3" s="29"/>
      <c r="P3" s="29"/>
      <c r="Q3" s="29"/>
      <c r="R3" s="29"/>
      <c r="S3" s="29"/>
      <c r="T3" s="29"/>
    </row>
    <row r="4" spans="2:20">
      <c r="B4" s="29"/>
      <c r="C4" s="29"/>
      <c r="D4" s="29"/>
      <c r="E4" s="29"/>
      <c r="F4" s="29"/>
      <c r="G4" s="29"/>
      <c r="H4" s="29"/>
      <c r="I4" s="29"/>
      <c r="J4" s="29"/>
      <c r="K4" s="29"/>
      <c r="L4" s="29"/>
      <c r="M4" s="29"/>
      <c r="N4" s="29"/>
      <c r="O4" s="29"/>
      <c r="P4" s="29"/>
      <c r="Q4" s="29"/>
      <c r="R4" s="29"/>
      <c r="S4" s="29"/>
      <c r="T4" s="29"/>
    </row>
    <row r="5" spans="2:20">
      <c r="B5" s="29"/>
      <c r="C5" s="29"/>
      <c r="D5" s="29"/>
      <c r="E5" s="29"/>
      <c r="F5" s="29"/>
      <c r="G5" s="29"/>
      <c r="H5" s="29"/>
      <c r="I5" s="29"/>
      <c r="J5" s="29"/>
      <c r="K5" s="29"/>
      <c r="L5" s="29"/>
      <c r="M5" s="29"/>
      <c r="N5" s="29"/>
      <c r="O5" s="29"/>
      <c r="P5" s="29"/>
      <c r="Q5" s="29"/>
      <c r="R5" s="29"/>
      <c r="S5" s="29"/>
      <c r="T5" s="29"/>
    </row>
    <row r="6" spans="2:20">
      <c r="B6" s="29"/>
      <c r="C6" s="29"/>
      <c r="D6" s="29"/>
      <c r="E6" s="29"/>
      <c r="F6" s="29"/>
      <c r="G6" s="29"/>
      <c r="H6" s="29"/>
      <c r="I6" s="29"/>
      <c r="J6" s="29"/>
      <c r="K6" s="29"/>
      <c r="L6" s="29"/>
      <c r="M6" s="29"/>
      <c r="N6" s="29"/>
      <c r="O6" s="29"/>
      <c r="P6" s="29"/>
      <c r="Q6" s="29"/>
      <c r="R6" s="29"/>
      <c r="S6" s="29"/>
      <c r="T6" s="29"/>
    </row>
    <row r="7" spans="2:20">
      <c r="B7" s="29"/>
      <c r="C7" s="29"/>
      <c r="D7" s="29"/>
      <c r="E7" s="29"/>
      <c r="F7" s="29"/>
      <c r="G7" s="29"/>
      <c r="H7" s="29"/>
      <c r="I7" s="29"/>
      <c r="J7" s="29"/>
      <c r="K7" s="29"/>
      <c r="L7" s="29"/>
      <c r="M7" s="29"/>
      <c r="N7" s="29"/>
      <c r="O7" s="29"/>
      <c r="P7" s="29"/>
      <c r="Q7" s="29"/>
      <c r="R7" s="29"/>
      <c r="S7" s="29"/>
      <c r="T7" s="29"/>
    </row>
    <row r="8" spans="2:20">
      <c r="B8" s="29"/>
      <c r="C8" s="29"/>
      <c r="D8" s="29"/>
      <c r="E8" s="29"/>
      <c r="F8" s="29"/>
      <c r="G8" s="29"/>
      <c r="H8" s="29"/>
      <c r="I8" s="29"/>
      <c r="J8" s="29"/>
      <c r="K8" s="29"/>
      <c r="L8" s="29"/>
      <c r="M8" s="29"/>
      <c r="N8" s="29"/>
      <c r="O8" s="29"/>
      <c r="P8" s="29"/>
      <c r="Q8" s="29"/>
      <c r="R8" s="29"/>
      <c r="S8" s="29"/>
      <c r="T8" s="29"/>
    </row>
    <row r="9" spans="2:20">
      <c r="B9" s="29"/>
      <c r="C9" s="29"/>
      <c r="D9" s="29"/>
      <c r="E9" s="29"/>
      <c r="F9" s="29"/>
      <c r="G9" s="29"/>
      <c r="H9" s="29"/>
      <c r="I9" s="29"/>
      <c r="J9" s="29"/>
      <c r="K9" s="29"/>
      <c r="L9" s="29"/>
      <c r="M9" s="29"/>
      <c r="N9" s="29"/>
      <c r="O9" s="29"/>
      <c r="P9" s="29"/>
      <c r="Q9" s="29"/>
      <c r="R9" s="29"/>
      <c r="S9" s="29"/>
      <c r="T9" s="29"/>
    </row>
    <row r="10" spans="2:20">
      <c r="B10" s="29"/>
      <c r="C10" s="29"/>
      <c r="D10" s="29"/>
      <c r="E10" s="29"/>
      <c r="F10" s="29"/>
      <c r="G10" s="29"/>
      <c r="H10" s="29"/>
      <c r="I10" s="29"/>
      <c r="J10" s="29"/>
      <c r="K10" s="29"/>
      <c r="L10" s="29"/>
      <c r="M10" s="29"/>
      <c r="N10" s="29"/>
      <c r="O10" s="29"/>
      <c r="P10" s="29"/>
      <c r="Q10" s="29"/>
      <c r="R10" s="29"/>
      <c r="S10" s="29"/>
      <c r="T10" s="29"/>
    </row>
    <row r="11" spans="2:20">
      <c r="B11" s="29"/>
      <c r="C11" s="29"/>
      <c r="D11" s="29"/>
      <c r="E11" s="29"/>
      <c r="F11" s="29"/>
      <c r="G11" s="29"/>
      <c r="H11" s="29"/>
      <c r="I11" s="29"/>
      <c r="J11" s="29"/>
      <c r="K11" s="29"/>
      <c r="L11" s="29"/>
      <c r="M11" s="29"/>
      <c r="N11" s="29"/>
      <c r="O11" s="29"/>
      <c r="P11" s="29"/>
      <c r="Q11" s="29"/>
      <c r="R11" s="29"/>
      <c r="S11" s="29"/>
      <c r="T11" s="29"/>
    </row>
    <row r="12" spans="2:20">
      <c r="B12" s="29"/>
      <c r="C12" s="29"/>
      <c r="D12" s="29"/>
      <c r="E12" s="29"/>
      <c r="F12" s="29"/>
      <c r="G12" s="29"/>
      <c r="H12" s="29"/>
      <c r="I12" s="29"/>
      <c r="J12" s="29"/>
      <c r="K12" s="29"/>
      <c r="L12" s="29"/>
      <c r="M12" s="29"/>
      <c r="N12" s="29"/>
      <c r="O12" s="29"/>
      <c r="P12" s="29"/>
      <c r="Q12" s="29"/>
      <c r="R12" s="29"/>
      <c r="S12" s="29"/>
      <c r="T12" s="29"/>
    </row>
    <row r="13" spans="2:20">
      <c r="B13" s="29"/>
      <c r="C13" s="29"/>
      <c r="D13" s="29"/>
      <c r="E13" s="29"/>
      <c r="F13" s="29"/>
      <c r="G13" s="29"/>
      <c r="H13" s="29"/>
      <c r="I13" s="29"/>
      <c r="J13" s="29"/>
      <c r="K13" s="29"/>
      <c r="L13" s="29"/>
      <c r="M13" s="29"/>
      <c r="N13" s="29"/>
      <c r="O13" s="29"/>
      <c r="P13" s="29"/>
      <c r="Q13" s="29"/>
      <c r="R13" s="29"/>
      <c r="S13" s="29"/>
      <c r="T13" s="29"/>
    </row>
    <row r="14" spans="2:20">
      <c r="B14" s="29"/>
      <c r="C14" s="29"/>
      <c r="D14" s="29"/>
      <c r="E14" s="29"/>
      <c r="F14" s="29"/>
      <c r="G14" s="29"/>
      <c r="H14" s="29"/>
      <c r="I14" s="29"/>
      <c r="J14" s="29"/>
      <c r="K14" s="29"/>
      <c r="L14" s="29"/>
      <c r="M14" s="29"/>
      <c r="N14" s="29"/>
      <c r="O14" s="29"/>
      <c r="P14" s="29"/>
      <c r="Q14" s="29"/>
      <c r="R14" s="29"/>
      <c r="S14" s="29"/>
      <c r="T14" s="29"/>
    </row>
    <row r="15" spans="2:20">
      <c r="B15" s="29"/>
      <c r="C15" s="29"/>
      <c r="D15" s="29"/>
      <c r="E15" s="29"/>
      <c r="F15" s="29"/>
      <c r="G15" s="29"/>
      <c r="H15" s="29"/>
      <c r="I15" s="29"/>
      <c r="J15" s="29"/>
      <c r="K15" s="29"/>
      <c r="L15" s="29"/>
      <c r="M15" s="29"/>
      <c r="N15" s="29"/>
      <c r="O15" s="29"/>
      <c r="P15" s="29"/>
      <c r="Q15" s="29"/>
      <c r="R15" s="29"/>
      <c r="S15" s="29"/>
      <c r="T15" s="29"/>
    </row>
    <row r="16" spans="2:20">
      <c r="B16" s="29"/>
      <c r="C16" s="29"/>
      <c r="D16" s="29"/>
      <c r="E16" s="29"/>
      <c r="F16" s="29"/>
      <c r="G16" s="29"/>
      <c r="H16" s="29"/>
      <c r="I16" s="29"/>
      <c r="J16" s="29"/>
      <c r="K16" s="29"/>
      <c r="L16" s="29"/>
      <c r="M16" s="29"/>
      <c r="N16" s="29"/>
      <c r="O16" s="29"/>
      <c r="P16" s="29"/>
      <c r="Q16" s="29"/>
      <c r="R16" s="29"/>
      <c r="S16" s="29"/>
      <c r="T16" s="29"/>
    </row>
    <row r="17" spans="2:20">
      <c r="B17" s="29"/>
      <c r="C17" s="29"/>
      <c r="D17" s="29"/>
      <c r="E17" s="29"/>
      <c r="F17" s="29"/>
      <c r="G17" s="29"/>
      <c r="H17" s="29"/>
      <c r="I17" s="29"/>
      <c r="J17" s="29"/>
      <c r="K17" s="29"/>
      <c r="L17" s="29"/>
      <c r="M17" s="29"/>
      <c r="N17" s="29"/>
      <c r="O17" s="29"/>
      <c r="P17" s="29"/>
      <c r="Q17" s="29"/>
      <c r="R17" s="29"/>
      <c r="S17" s="29"/>
      <c r="T17" s="29"/>
    </row>
    <row r="18" spans="2:20">
      <c r="B18" s="29"/>
      <c r="C18" s="29"/>
      <c r="D18" s="29"/>
      <c r="E18" s="29"/>
      <c r="F18" s="29"/>
      <c r="G18" s="29"/>
      <c r="H18" s="29"/>
      <c r="I18" s="29"/>
      <c r="J18" s="29"/>
      <c r="K18" s="29"/>
      <c r="L18" s="29"/>
      <c r="M18" s="29"/>
      <c r="N18" s="29"/>
      <c r="O18" s="29"/>
      <c r="P18" s="29"/>
      <c r="Q18" s="29"/>
      <c r="R18" s="29"/>
      <c r="S18" s="29"/>
      <c r="T18" s="29"/>
    </row>
    <row r="19" spans="2:20">
      <c r="B19" s="29"/>
      <c r="C19" s="29"/>
      <c r="D19" s="29"/>
      <c r="E19" s="29"/>
      <c r="F19" s="29"/>
      <c r="G19" s="29"/>
      <c r="H19" s="29"/>
      <c r="I19" s="29"/>
      <c r="J19" s="29"/>
      <c r="K19" s="29"/>
      <c r="L19" s="29"/>
      <c r="M19" s="29"/>
      <c r="N19" s="29"/>
      <c r="O19" s="29"/>
      <c r="P19" s="29"/>
      <c r="Q19" s="29"/>
      <c r="R19" s="29"/>
      <c r="S19" s="29"/>
      <c r="T19" s="29"/>
    </row>
    <row r="20" spans="2:20">
      <c r="B20" s="29"/>
      <c r="C20" s="29"/>
      <c r="D20" s="29"/>
      <c r="E20" s="29"/>
      <c r="F20" s="29"/>
      <c r="G20" s="29"/>
      <c r="H20" s="29"/>
      <c r="I20" s="29"/>
      <c r="J20" s="29"/>
      <c r="K20" s="29"/>
      <c r="L20" s="29"/>
      <c r="M20" s="29"/>
      <c r="N20" s="29"/>
      <c r="O20" s="29"/>
      <c r="P20" s="29"/>
      <c r="Q20" s="29"/>
      <c r="R20" s="29"/>
      <c r="S20" s="29"/>
      <c r="T20" s="29"/>
    </row>
    <row r="21" spans="2:20">
      <c r="B21" s="29"/>
      <c r="C21" s="29"/>
      <c r="D21" s="29"/>
      <c r="E21" s="29"/>
      <c r="F21" s="29"/>
      <c r="G21" s="29"/>
      <c r="H21" s="29"/>
      <c r="I21" s="29"/>
      <c r="J21" s="29"/>
      <c r="K21" s="29"/>
      <c r="L21" s="29"/>
      <c r="M21" s="29"/>
      <c r="N21" s="29"/>
      <c r="O21" s="29"/>
      <c r="P21" s="29"/>
      <c r="Q21" s="29"/>
      <c r="R21" s="29"/>
      <c r="S21" s="29"/>
      <c r="T21" s="29"/>
    </row>
    <row r="22" spans="2:20">
      <c r="B22" s="29"/>
      <c r="C22" s="29"/>
      <c r="D22" s="29"/>
      <c r="E22" s="29"/>
      <c r="F22" s="29"/>
      <c r="G22" s="29"/>
      <c r="H22" s="29"/>
      <c r="I22" s="29"/>
      <c r="J22" s="29"/>
      <c r="K22" s="29"/>
      <c r="L22" s="29"/>
      <c r="M22" s="29"/>
      <c r="N22" s="29"/>
      <c r="O22" s="29"/>
      <c r="P22" s="29"/>
      <c r="Q22" s="29"/>
      <c r="R22" s="29"/>
      <c r="S22" s="29"/>
      <c r="T22" s="29"/>
    </row>
    <row r="23" spans="2:20">
      <c r="B23" s="29"/>
      <c r="C23" s="29"/>
      <c r="D23" s="29"/>
      <c r="E23" s="29"/>
      <c r="F23" s="29"/>
      <c r="G23" s="29"/>
      <c r="H23" s="29"/>
      <c r="I23" s="29"/>
      <c r="J23" s="29"/>
      <c r="K23" s="29"/>
      <c r="L23" s="29"/>
      <c r="M23" s="29"/>
      <c r="N23" s="29"/>
      <c r="O23" s="29"/>
      <c r="P23" s="29"/>
      <c r="Q23" s="29"/>
      <c r="R23" s="29"/>
      <c r="S23" s="29"/>
      <c r="T23" s="29"/>
    </row>
    <row r="24" spans="2:20">
      <c r="B24" s="29"/>
      <c r="C24" s="29"/>
      <c r="D24" s="29"/>
      <c r="E24" s="29"/>
      <c r="F24" s="29"/>
      <c r="G24" s="29"/>
      <c r="H24" s="29"/>
      <c r="I24" s="29"/>
      <c r="J24" s="29"/>
      <c r="K24" s="29"/>
      <c r="L24" s="29"/>
      <c r="M24" s="29"/>
      <c r="N24" s="29"/>
      <c r="O24" s="29"/>
      <c r="P24" s="29"/>
      <c r="Q24" s="29"/>
      <c r="R24" s="29"/>
      <c r="S24" s="29"/>
      <c r="T24" s="29"/>
    </row>
    <row r="25" spans="2:20">
      <c r="B25" s="29"/>
      <c r="C25" s="29"/>
      <c r="D25" s="29"/>
      <c r="E25" s="29"/>
      <c r="F25" s="29"/>
      <c r="G25" s="29"/>
      <c r="H25" s="29"/>
      <c r="I25" s="29"/>
      <c r="J25" s="29"/>
      <c r="K25" s="29"/>
      <c r="L25" s="29"/>
      <c r="M25" s="29"/>
      <c r="N25" s="29"/>
      <c r="O25" s="29"/>
      <c r="P25" s="29"/>
      <c r="Q25" s="29"/>
      <c r="R25" s="29"/>
      <c r="S25" s="29"/>
      <c r="T25" s="29"/>
    </row>
    <row r="26" spans="2:20">
      <c r="B26" s="29"/>
      <c r="C26" s="29"/>
      <c r="D26" s="29"/>
      <c r="E26" s="29"/>
      <c r="F26" s="29"/>
      <c r="G26" s="29"/>
      <c r="H26" s="29"/>
      <c r="I26" s="29"/>
      <c r="J26" s="29"/>
      <c r="K26" s="29"/>
      <c r="L26" s="29"/>
      <c r="M26" s="29"/>
      <c r="N26" s="29"/>
      <c r="O26" s="29"/>
      <c r="P26" s="29"/>
      <c r="Q26" s="29"/>
      <c r="R26" s="29"/>
      <c r="S26" s="29"/>
      <c r="T26" s="29"/>
    </row>
    <row r="27" spans="2:20">
      <c r="B27" s="29"/>
      <c r="C27" s="29"/>
      <c r="D27" s="29"/>
      <c r="E27" s="29"/>
      <c r="F27" s="29"/>
      <c r="G27" s="29"/>
      <c r="H27" s="29"/>
      <c r="I27" s="29"/>
      <c r="J27" s="29"/>
      <c r="K27" s="29"/>
      <c r="L27" s="29"/>
      <c r="M27" s="29"/>
      <c r="N27" s="29"/>
      <c r="O27" s="29"/>
      <c r="P27" s="29"/>
      <c r="Q27" s="29"/>
      <c r="R27" s="29"/>
      <c r="S27" s="29"/>
      <c r="T27" s="29"/>
    </row>
    <row r="28" spans="2:20">
      <c r="B28" s="29"/>
      <c r="C28" s="29"/>
      <c r="D28" s="29"/>
      <c r="E28" s="29"/>
      <c r="F28" s="29"/>
      <c r="G28" s="29"/>
      <c r="H28" s="29"/>
      <c r="I28" s="29"/>
      <c r="J28" s="29"/>
      <c r="K28" s="29"/>
      <c r="L28" s="29"/>
      <c r="M28" s="29"/>
      <c r="N28" s="29"/>
      <c r="O28" s="29"/>
      <c r="P28" s="29"/>
      <c r="Q28" s="29"/>
      <c r="R28" s="29"/>
      <c r="S28" s="29"/>
      <c r="T28" s="29"/>
    </row>
    <row r="29" spans="2:20">
      <c r="B29" s="29"/>
      <c r="C29" s="29"/>
      <c r="D29" s="29"/>
      <c r="E29" s="29"/>
      <c r="F29" s="29"/>
      <c r="G29" s="29"/>
      <c r="H29" s="29"/>
      <c r="I29" s="29"/>
      <c r="J29" s="29"/>
      <c r="K29" s="29"/>
      <c r="L29" s="29"/>
      <c r="M29" s="29"/>
      <c r="N29" s="29"/>
      <c r="O29" s="29"/>
      <c r="P29" s="29"/>
      <c r="Q29" s="29"/>
      <c r="R29" s="29"/>
      <c r="S29" s="29"/>
      <c r="T29" s="29"/>
    </row>
    <row r="30" spans="2:20">
      <c r="B30" s="29"/>
      <c r="C30" s="29"/>
      <c r="D30" s="29"/>
      <c r="E30" s="29"/>
      <c r="F30" s="29"/>
      <c r="G30" s="29"/>
      <c r="H30" s="29"/>
      <c r="I30" s="29"/>
      <c r="J30" s="29"/>
      <c r="K30" s="29"/>
      <c r="L30" s="29"/>
      <c r="M30" s="29"/>
      <c r="N30" s="29"/>
      <c r="O30" s="29"/>
      <c r="P30" s="29"/>
      <c r="Q30" s="29"/>
      <c r="R30" s="29"/>
      <c r="S30" s="29"/>
      <c r="T30" s="29"/>
    </row>
    <row r="31" spans="2:20" ht="14.25" customHeight="1">
      <c r="B31" s="29"/>
      <c r="C31" s="29"/>
      <c r="D31" s="29"/>
      <c r="E31" s="29"/>
      <c r="F31" s="29"/>
      <c r="G31" s="29"/>
      <c r="H31" s="29"/>
      <c r="I31" s="29"/>
      <c r="J31" s="29"/>
      <c r="K31" s="29"/>
      <c r="L31" s="29"/>
      <c r="M31" s="29"/>
      <c r="N31" s="29"/>
      <c r="O31" s="29"/>
      <c r="P31" s="29"/>
      <c r="Q31" s="29"/>
      <c r="R31" s="29"/>
      <c r="S31" s="29"/>
      <c r="T31" s="29"/>
    </row>
    <row r="32" spans="2:20" ht="14.25" customHeight="1">
      <c r="B32" s="29"/>
      <c r="C32" s="29"/>
      <c r="D32" s="29"/>
      <c r="E32" s="29"/>
      <c r="F32" s="29"/>
      <c r="G32" s="29"/>
      <c r="H32" s="29"/>
      <c r="I32" s="29"/>
      <c r="J32" s="29"/>
      <c r="K32" s="29"/>
      <c r="L32" s="29"/>
      <c r="M32" s="29"/>
      <c r="N32" s="29"/>
      <c r="O32" s="29"/>
      <c r="P32" s="29"/>
      <c r="Q32" s="29"/>
      <c r="R32" s="29"/>
      <c r="S32" s="29"/>
      <c r="T32" s="29"/>
    </row>
    <row r="33" spans="2:20" ht="12" customHeight="1">
      <c r="B33" s="29"/>
      <c r="C33" s="29"/>
      <c r="D33" s="29"/>
      <c r="E33" s="29"/>
      <c r="F33" s="29"/>
      <c r="G33" s="29"/>
      <c r="H33" s="29"/>
      <c r="I33" s="29"/>
      <c r="J33" s="29"/>
      <c r="K33" s="29"/>
      <c r="L33" s="29"/>
      <c r="M33" s="29"/>
      <c r="N33" s="29"/>
      <c r="O33" s="29"/>
      <c r="P33" s="29"/>
      <c r="Q33" s="29"/>
      <c r="R33" s="29"/>
      <c r="S33" s="29"/>
      <c r="T33" s="29"/>
    </row>
    <row r="34" spans="2:20">
      <c r="B34" s="29"/>
      <c r="C34" s="29"/>
      <c r="D34" s="29"/>
      <c r="E34" s="29"/>
      <c r="F34" s="29"/>
      <c r="G34" s="29"/>
      <c r="H34" s="29"/>
      <c r="I34" s="29"/>
      <c r="J34" s="29"/>
      <c r="K34" s="29"/>
      <c r="L34" s="29"/>
      <c r="M34" s="29"/>
      <c r="N34" s="29"/>
      <c r="O34" s="29"/>
      <c r="P34" s="29"/>
      <c r="Q34" s="29"/>
      <c r="R34" s="29"/>
      <c r="S34" s="29"/>
      <c r="T34" s="29"/>
    </row>
  </sheetData>
  <pageMargins left="0.75" right="0.75" top="1" bottom="1" header="0.5" footer="0.5"/>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812D-D095-4A69-869D-CB6E949E7E10}">
  <dimension ref="A1:M197"/>
  <sheetViews>
    <sheetView topLeftCell="A2" workbookViewId="0">
      <selection sqref="A1:M197"/>
    </sheetView>
  </sheetViews>
  <sheetFormatPr defaultRowHeight="15"/>
  <cols>
    <col min="2" max="2" width="13" customWidth="1"/>
    <col min="3" max="3" width="11" customWidth="1"/>
    <col min="6" max="6" width="15.85546875" customWidth="1"/>
    <col min="7" max="7" width="9.85546875" customWidth="1"/>
    <col min="8" max="8" width="10.85546875" customWidth="1"/>
    <col min="9" max="9" width="12.5703125" customWidth="1"/>
    <col min="10" max="10" width="20.5703125" customWidth="1"/>
    <col min="11" max="11" width="19.140625" customWidth="1"/>
    <col min="12" max="12" width="16" customWidth="1"/>
  </cols>
  <sheetData>
    <row r="1" spans="1:13">
      <c r="A1" t="s">
        <v>0</v>
      </c>
      <c r="B1" t="s">
        <v>1</v>
      </c>
      <c r="C1" t="s">
        <v>2</v>
      </c>
      <c r="D1" t="s">
        <v>3</v>
      </c>
      <c r="E1" t="s">
        <v>4</v>
      </c>
      <c r="F1" t="s">
        <v>5</v>
      </c>
      <c r="G1" t="s">
        <v>6</v>
      </c>
      <c r="H1" t="s">
        <v>7</v>
      </c>
      <c r="I1" t="s">
        <v>8</v>
      </c>
      <c r="J1" t="s">
        <v>9</v>
      </c>
      <c r="K1" t="s">
        <v>10</v>
      </c>
      <c r="L1" t="s">
        <v>11</v>
      </c>
      <c r="M1" t="s">
        <v>12</v>
      </c>
    </row>
    <row r="2" spans="1:13">
      <c r="A2">
        <v>4</v>
      </c>
      <c r="B2" t="s">
        <v>175</v>
      </c>
      <c r="C2" t="s">
        <v>25</v>
      </c>
      <c r="D2" t="s">
        <v>16</v>
      </c>
      <c r="E2">
        <v>2370</v>
      </c>
      <c r="F2">
        <v>59</v>
      </c>
      <c r="G2">
        <v>135</v>
      </c>
      <c r="H2">
        <v>76</v>
      </c>
      <c r="I2">
        <v>139830</v>
      </c>
      <c r="J2">
        <v>1.84</v>
      </c>
      <c r="K2">
        <v>0.12920000000000001</v>
      </c>
      <c r="L2">
        <v>0.98460000000000003</v>
      </c>
      <c r="M2">
        <v>40.993845343382361</v>
      </c>
    </row>
    <row r="3" spans="1:13">
      <c r="A3">
        <v>5</v>
      </c>
      <c r="B3" t="s">
        <v>27</v>
      </c>
      <c r="C3" t="s">
        <v>25</v>
      </c>
      <c r="D3" t="s">
        <v>17</v>
      </c>
      <c r="E3">
        <v>3180</v>
      </c>
      <c r="F3">
        <v>41</v>
      </c>
      <c r="G3">
        <v>131</v>
      </c>
      <c r="H3">
        <v>90</v>
      </c>
      <c r="I3">
        <v>130380</v>
      </c>
      <c r="J3">
        <v>0.92</v>
      </c>
      <c r="K3">
        <v>0.22610000000000002</v>
      </c>
      <c r="L3">
        <v>0.57305000000000006</v>
      </c>
      <c r="M3">
        <v>18.266298847762073</v>
      </c>
    </row>
    <row r="4" spans="1:13">
      <c r="A4">
        <v>8</v>
      </c>
      <c r="B4" t="s">
        <v>192</v>
      </c>
      <c r="C4" t="s">
        <v>23</v>
      </c>
      <c r="D4" t="s">
        <v>26</v>
      </c>
      <c r="E4">
        <v>3270</v>
      </c>
      <c r="F4">
        <v>65</v>
      </c>
      <c r="G4">
        <v>107</v>
      </c>
      <c r="H4">
        <v>42</v>
      </c>
      <c r="I4">
        <v>212550</v>
      </c>
      <c r="J4">
        <v>2.0700000000000003</v>
      </c>
      <c r="K4">
        <v>6.4600000000000005E-2</v>
      </c>
      <c r="L4">
        <v>1.0673000000000001</v>
      </c>
      <c r="M4">
        <v>64.541728168082088</v>
      </c>
    </row>
    <row r="5" spans="1:13">
      <c r="A5">
        <v>10</v>
      </c>
      <c r="B5" t="s">
        <v>161</v>
      </c>
      <c r="C5" t="s">
        <v>28</v>
      </c>
      <c r="D5" t="s">
        <v>16</v>
      </c>
      <c r="E5">
        <v>2400</v>
      </c>
      <c r="F5">
        <v>63</v>
      </c>
      <c r="G5">
        <v>144</v>
      </c>
      <c r="H5">
        <v>81</v>
      </c>
      <c r="I5">
        <v>151200</v>
      </c>
      <c r="J5">
        <v>1.61</v>
      </c>
      <c r="K5">
        <v>0.29070000000000001</v>
      </c>
      <c r="L5">
        <v>0.95035000000000003</v>
      </c>
      <c r="M5">
        <v>26.416525459217027</v>
      </c>
    </row>
    <row r="6" spans="1:13">
      <c r="A6">
        <v>13</v>
      </c>
      <c r="B6" t="s">
        <v>179</v>
      </c>
      <c r="C6" t="s">
        <v>34</v>
      </c>
      <c r="D6" t="s">
        <v>17</v>
      </c>
      <c r="E6">
        <v>2385</v>
      </c>
      <c r="F6">
        <v>23</v>
      </c>
      <c r="G6">
        <v>106</v>
      </c>
      <c r="H6">
        <v>83</v>
      </c>
      <c r="I6">
        <v>54855</v>
      </c>
      <c r="J6">
        <v>2.0700000000000003</v>
      </c>
      <c r="K6">
        <v>0.22610000000000002</v>
      </c>
      <c r="L6">
        <v>1.1480500000000002</v>
      </c>
      <c r="M6">
        <v>20.521722345216375</v>
      </c>
    </row>
    <row r="7" spans="1:13">
      <c r="A7">
        <v>14</v>
      </c>
      <c r="B7" t="s">
        <v>31</v>
      </c>
      <c r="C7" t="s">
        <v>36</v>
      </c>
      <c r="D7" t="s">
        <v>16</v>
      </c>
      <c r="E7">
        <v>3315</v>
      </c>
      <c r="F7">
        <v>67</v>
      </c>
      <c r="G7">
        <v>131</v>
      </c>
      <c r="H7">
        <v>64</v>
      </c>
      <c r="I7">
        <v>222105</v>
      </c>
      <c r="J7">
        <v>0.92</v>
      </c>
      <c r="K7">
        <v>0.12920000000000001</v>
      </c>
      <c r="L7">
        <v>0.52460000000000007</v>
      </c>
      <c r="M7">
        <v>30.889797127263034</v>
      </c>
    </row>
    <row r="8" spans="1:13">
      <c r="A8">
        <v>16</v>
      </c>
      <c r="B8" t="s">
        <v>157</v>
      </c>
      <c r="C8" t="s">
        <v>40</v>
      </c>
      <c r="D8" t="s">
        <v>26</v>
      </c>
      <c r="E8">
        <v>2445</v>
      </c>
      <c r="F8">
        <v>71</v>
      </c>
      <c r="G8">
        <v>121</v>
      </c>
      <c r="H8">
        <v>50</v>
      </c>
      <c r="I8">
        <v>173595</v>
      </c>
      <c r="J8">
        <v>1.84</v>
      </c>
      <c r="K8">
        <v>0.25840000000000002</v>
      </c>
      <c r="L8">
        <v>1.0492000000000001</v>
      </c>
      <c r="M8">
        <v>31.798514286612722</v>
      </c>
    </row>
    <row r="9" spans="1:13">
      <c r="A9">
        <v>17</v>
      </c>
      <c r="B9" t="s">
        <v>171</v>
      </c>
      <c r="C9" t="s">
        <v>42</v>
      </c>
      <c r="D9" t="s">
        <v>17</v>
      </c>
      <c r="E9">
        <v>2370</v>
      </c>
      <c r="F9">
        <v>72</v>
      </c>
      <c r="G9">
        <v>113</v>
      </c>
      <c r="H9">
        <v>41</v>
      </c>
      <c r="I9">
        <v>170640</v>
      </c>
      <c r="J9">
        <v>1.1500000000000001</v>
      </c>
      <c r="K9">
        <v>0.1615</v>
      </c>
      <c r="L9">
        <v>0.65575000000000006</v>
      </c>
      <c r="M9">
        <v>32.021664493027608</v>
      </c>
    </row>
    <row r="10" spans="1:13">
      <c r="A10">
        <v>18</v>
      </c>
      <c r="B10" t="s">
        <v>49</v>
      </c>
      <c r="C10" t="s">
        <v>43</v>
      </c>
      <c r="D10" t="s">
        <v>16</v>
      </c>
      <c r="E10">
        <v>2355</v>
      </c>
      <c r="F10">
        <v>16</v>
      </c>
      <c r="G10">
        <v>192</v>
      </c>
      <c r="H10">
        <v>176</v>
      </c>
      <c r="I10">
        <v>37680</v>
      </c>
      <c r="J10">
        <v>1.84</v>
      </c>
      <c r="K10">
        <v>0.29070000000000001</v>
      </c>
      <c r="L10">
        <v>1.06535</v>
      </c>
      <c r="M10">
        <v>14.231850885790045</v>
      </c>
    </row>
    <row r="11" spans="1:13">
      <c r="A11">
        <v>19</v>
      </c>
      <c r="B11" t="s">
        <v>153</v>
      </c>
      <c r="C11" t="s">
        <v>44</v>
      </c>
      <c r="D11" t="s">
        <v>20</v>
      </c>
      <c r="E11">
        <v>3555</v>
      </c>
      <c r="F11">
        <v>46</v>
      </c>
      <c r="G11">
        <v>181</v>
      </c>
      <c r="H11">
        <v>135</v>
      </c>
      <c r="I11">
        <v>163530</v>
      </c>
      <c r="J11">
        <v>0.23</v>
      </c>
      <c r="K11">
        <v>0.19380000000000003</v>
      </c>
      <c r="L11">
        <v>0.21190000000000003</v>
      </c>
      <c r="M11">
        <v>10.449149559757856</v>
      </c>
    </row>
    <row r="12" spans="1:13">
      <c r="A12">
        <v>20</v>
      </c>
      <c r="B12" t="s">
        <v>216</v>
      </c>
      <c r="C12" t="s">
        <v>46</v>
      </c>
      <c r="D12" t="s">
        <v>26</v>
      </c>
      <c r="E12">
        <v>2805</v>
      </c>
      <c r="F12">
        <v>35</v>
      </c>
      <c r="G12">
        <v>199</v>
      </c>
      <c r="H12">
        <v>164</v>
      </c>
      <c r="I12">
        <v>98175</v>
      </c>
      <c r="J12">
        <v>1.84</v>
      </c>
      <c r="K12">
        <v>3.2300000000000002E-2</v>
      </c>
      <c r="L12">
        <v>0.93615000000000004</v>
      </c>
      <c r="M12">
        <v>63.147573976133138</v>
      </c>
    </row>
    <row r="13" spans="1:13">
      <c r="A13">
        <v>21</v>
      </c>
      <c r="B13" t="s">
        <v>55</v>
      </c>
      <c r="C13" t="s">
        <v>47</v>
      </c>
      <c r="D13" t="s">
        <v>17</v>
      </c>
      <c r="E13">
        <v>3105</v>
      </c>
      <c r="F13">
        <v>15</v>
      </c>
      <c r="G13">
        <v>117</v>
      </c>
      <c r="H13">
        <v>102</v>
      </c>
      <c r="I13">
        <v>46575</v>
      </c>
      <c r="J13">
        <v>0.46</v>
      </c>
      <c r="K13">
        <v>0.1615</v>
      </c>
      <c r="L13">
        <v>0.31075000000000003</v>
      </c>
      <c r="M13">
        <v>9.2438583074746852</v>
      </c>
    </row>
    <row r="14" spans="1:13">
      <c r="A14">
        <v>22</v>
      </c>
      <c r="B14" t="s">
        <v>171</v>
      </c>
      <c r="C14" t="s">
        <v>25</v>
      </c>
      <c r="D14" t="s">
        <v>16</v>
      </c>
      <c r="E14">
        <v>2340</v>
      </c>
      <c r="F14">
        <v>65</v>
      </c>
      <c r="G14">
        <v>191</v>
      </c>
      <c r="H14">
        <v>126</v>
      </c>
      <c r="I14">
        <v>152100</v>
      </c>
      <c r="J14">
        <v>0.92</v>
      </c>
      <c r="K14">
        <v>0.29070000000000001</v>
      </c>
      <c r="L14">
        <v>0.60535000000000005</v>
      </c>
      <c r="M14">
        <v>20.283508292066511</v>
      </c>
    </row>
    <row r="15" spans="1:13">
      <c r="A15">
        <v>23</v>
      </c>
      <c r="B15" t="s">
        <v>191</v>
      </c>
      <c r="C15" t="s">
        <v>50</v>
      </c>
      <c r="D15" t="s">
        <v>20</v>
      </c>
      <c r="E15">
        <v>2430</v>
      </c>
      <c r="F15">
        <v>49</v>
      </c>
      <c r="G15">
        <v>158</v>
      </c>
      <c r="H15">
        <v>109</v>
      </c>
      <c r="I15">
        <v>119070</v>
      </c>
      <c r="J15">
        <v>1.61</v>
      </c>
      <c r="K15">
        <v>0.22610000000000002</v>
      </c>
      <c r="L15">
        <v>0.91805000000000003</v>
      </c>
      <c r="M15">
        <v>26.416525459217027</v>
      </c>
    </row>
    <row r="16" spans="1:13">
      <c r="A16">
        <v>24</v>
      </c>
      <c r="B16" t="s">
        <v>167</v>
      </c>
      <c r="C16" t="s">
        <v>52</v>
      </c>
      <c r="D16" t="s">
        <v>26</v>
      </c>
      <c r="E16">
        <v>2910</v>
      </c>
      <c r="F16">
        <v>69</v>
      </c>
      <c r="G16">
        <v>128</v>
      </c>
      <c r="H16">
        <v>59</v>
      </c>
      <c r="I16">
        <v>200790</v>
      </c>
      <c r="J16">
        <v>1.84</v>
      </c>
      <c r="K16">
        <v>0.19380000000000003</v>
      </c>
      <c r="L16">
        <v>1.0169000000000001</v>
      </c>
      <c r="M16">
        <v>36.196915866773146</v>
      </c>
    </row>
    <row r="17" spans="1:13">
      <c r="A17">
        <v>25</v>
      </c>
      <c r="B17" t="s">
        <v>41</v>
      </c>
      <c r="C17" t="s">
        <v>54</v>
      </c>
      <c r="D17" t="s">
        <v>17</v>
      </c>
      <c r="E17">
        <v>3690</v>
      </c>
      <c r="F17">
        <v>61</v>
      </c>
      <c r="G17">
        <v>105</v>
      </c>
      <c r="H17">
        <v>44</v>
      </c>
      <c r="I17">
        <v>225090</v>
      </c>
      <c r="J17">
        <v>2.0700000000000003</v>
      </c>
      <c r="K17">
        <v>0.19380000000000003</v>
      </c>
      <c r="L17">
        <v>1.1319000000000001</v>
      </c>
      <c r="M17">
        <v>36.098420675040593</v>
      </c>
    </row>
    <row r="18" spans="1:13">
      <c r="A18">
        <v>26</v>
      </c>
      <c r="B18" t="s">
        <v>206</v>
      </c>
      <c r="C18" t="s">
        <v>56</v>
      </c>
      <c r="D18" t="s">
        <v>16</v>
      </c>
      <c r="E18">
        <v>2835</v>
      </c>
      <c r="F18">
        <v>58</v>
      </c>
      <c r="G18">
        <v>196</v>
      </c>
      <c r="H18">
        <v>138</v>
      </c>
      <c r="I18">
        <v>164430</v>
      </c>
      <c r="J18">
        <v>0.92</v>
      </c>
      <c r="K18">
        <v>0.25840000000000002</v>
      </c>
      <c r="L18">
        <v>0.58920000000000006</v>
      </c>
      <c r="M18">
        <v>20.322477604249737</v>
      </c>
    </row>
    <row r="19" spans="1:13">
      <c r="A19">
        <v>29</v>
      </c>
      <c r="B19" t="s">
        <v>171</v>
      </c>
      <c r="C19" t="s">
        <v>23</v>
      </c>
      <c r="D19" t="s">
        <v>17</v>
      </c>
      <c r="E19">
        <v>2835</v>
      </c>
      <c r="F19">
        <v>38</v>
      </c>
      <c r="G19">
        <v>181</v>
      </c>
      <c r="H19">
        <v>143</v>
      </c>
      <c r="I19">
        <v>107730</v>
      </c>
      <c r="J19">
        <v>1.61</v>
      </c>
      <c r="K19">
        <v>0.29070000000000001</v>
      </c>
      <c r="L19">
        <v>0.95035000000000003</v>
      </c>
      <c r="M19">
        <v>20.516213897299341</v>
      </c>
    </row>
    <row r="20" spans="1:13">
      <c r="A20">
        <v>31</v>
      </c>
      <c r="B20" t="s">
        <v>173</v>
      </c>
      <c r="C20" t="s">
        <v>28</v>
      </c>
      <c r="D20" t="s">
        <v>20</v>
      </c>
      <c r="E20">
        <v>3585</v>
      </c>
      <c r="F20">
        <v>29</v>
      </c>
      <c r="G20">
        <v>119</v>
      </c>
      <c r="H20">
        <v>90</v>
      </c>
      <c r="I20">
        <v>103965</v>
      </c>
      <c r="J20">
        <v>1.61</v>
      </c>
      <c r="K20">
        <v>9.6900000000000014E-2</v>
      </c>
      <c r="L20">
        <v>0.85345000000000004</v>
      </c>
      <c r="M20">
        <v>31.043097310173081</v>
      </c>
    </row>
    <row r="21" spans="1:13">
      <c r="A21">
        <v>34</v>
      </c>
      <c r="B21" t="s">
        <v>167</v>
      </c>
      <c r="C21" t="s">
        <v>34</v>
      </c>
      <c r="D21" t="s">
        <v>16</v>
      </c>
      <c r="E21">
        <v>3465</v>
      </c>
      <c r="F21">
        <v>34</v>
      </c>
      <c r="G21">
        <v>135</v>
      </c>
      <c r="H21">
        <v>101</v>
      </c>
      <c r="I21">
        <v>117810</v>
      </c>
      <c r="J21">
        <v>1.1500000000000001</v>
      </c>
      <c r="K21">
        <v>0.19380000000000003</v>
      </c>
      <c r="L21">
        <v>0.67190000000000005</v>
      </c>
      <c r="M21">
        <v>20.087527770480481</v>
      </c>
    </row>
    <row r="22" spans="1:13">
      <c r="A22">
        <v>35</v>
      </c>
      <c r="B22" t="s">
        <v>63</v>
      </c>
      <c r="C22" t="s">
        <v>36</v>
      </c>
      <c r="D22" t="s">
        <v>20</v>
      </c>
      <c r="E22">
        <v>3015</v>
      </c>
      <c r="F22">
        <v>39</v>
      </c>
      <c r="G22">
        <v>115</v>
      </c>
      <c r="H22">
        <v>76</v>
      </c>
      <c r="I22">
        <v>117585</v>
      </c>
      <c r="J22">
        <v>2.0700000000000003</v>
      </c>
      <c r="K22">
        <v>9.6900000000000014E-2</v>
      </c>
      <c r="L22">
        <v>1.0834500000000002</v>
      </c>
      <c r="M22">
        <v>40.81977302691724</v>
      </c>
    </row>
    <row r="23" spans="1:13">
      <c r="A23">
        <v>37</v>
      </c>
      <c r="B23" t="s">
        <v>192</v>
      </c>
      <c r="C23" t="s">
        <v>40</v>
      </c>
      <c r="D23" t="s">
        <v>17</v>
      </c>
      <c r="E23">
        <v>3330</v>
      </c>
      <c r="F23">
        <v>45</v>
      </c>
      <c r="G23">
        <v>159</v>
      </c>
      <c r="H23">
        <v>114</v>
      </c>
      <c r="I23">
        <v>149850</v>
      </c>
      <c r="J23">
        <v>0.92</v>
      </c>
      <c r="K23">
        <v>6.4600000000000005E-2</v>
      </c>
      <c r="L23">
        <v>0.49230000000000002</v>
      </c>
      <c r="M23">
        <v>35.80130927955053</v>
      </c>
    </row>
    <row r="24" spans="1:13">
      <c r="A24">
        <v>38</v>
      </c>
      <c r="B24" t="s">
        <v>154</v>
      </c>
      <c r="C24" t="s">
        <v>42</v>
      </c>
      <c r="D24" t="s">
        <v>16</v>
      </c>
      <c r="E24">
        <v>2445</v>
      </c>
      <c r="F24">
        <v>57</v>
      </c>
      <c r="G24">
        <v>95</v>
      </c>
      <c r="H24">
        <v>38</v>
      </c>
      <c r="I24">
        <v>139365</v>
      </c>
      <c r="J24">
        <v>1.3800000000000001</v>
      </c>
      <c r="K24">
        <v>0.1615</v>
      </c>
      <c r="L24">
        <v>0.77075000000000005</v>
      </c>
      <c r="M24">
        <v>31.210857839201147</v>
      </c>
    </row>
    <row r="25" spans="1:13">
      <c r="A25">
        <v>39</v>
      </c>
      <c r="B25" t="s">
        <v>177</v>
      </c>
      <c r="C25" t="s">
        <v>43</v>
      </c>
      <c r="D25" t="s">
        <v>20</v>
      </c>
      <c r="E25">
        <v>3135</v>
      </c>
      <c r="F25">
        <v>74</v>
      </c>
      <c r="G25">
        <v>161</v>
      </c>
      <c r="H25">
        <v>87</v>
      </c>
      <c r="I25">
        <v>231990</v>
      </c>
      <c r="J25">
        <v>1.1500000000000001</v>
      </c>
      <c r="K25">
        <v>0.29070000000000001</v>
      </c>
      <c r="L25">
        <v>0.72035000000000005</v>
      </c>
      <c r="M25">
        <v>24.196762513474212</v>
      </c>
    </row>
    <row r="26" spans="1:13">
      <c r="A26">
        <v>40</v>
      </c>
      <c r="B26" t="s">
        <v>194</v>
      </c>
      <c r="C26" t="s">
        <v>44</v>
      </c>
      <c r="D26" t="s">
        <v>26</v>
      </c>
      <c r="E26">
        <v>2850</v>
      </c>
      <c r="F26">
        <v>31</v>
      </c>
      <c r="G26">
        <v>104</v>
      </c>
      <c r="H26">
        <v>73</v>
      </c>
      <c r="I26">
        <v>88350</v>
      </c>
      <c r="J26">
        <v>0.23</v>
      </c>
      <c r="K26">
        <v>0.12920000000000001</v>
      </c>
      <c r="L26">
        <v>0.17960000000000001</v>
      </c>
      <c r="M26">
        <v>10.505784931544325</v>
      </c>
    </row>
    <row r="27" spans="1:13">
      <c r="A27">
        <v>41</v>
      </c>
      <c r="B27" t="s">
        <v>174</v>
      </c>
      <c r="C27" t="s">
        <v>46</v>
      </c>
      <c r="D27" t="s">
        <v>17</v>
      </c>
      <c r="E27">
        <v>3330</v>
      </c>
      <c r="F27">
        <v>66</v>
      </c>
      <c r="G27">
        <v>118</v>
      </c>
      <c r="H27">
        <v>52</v>
      </c>
      <c r="I27">
        <v>219780</v>
      </c>
      <c r="J27">
        <v>0.46</v>
      </c>
      <c r="K27">
        <v>0.22610000000000002</v>
      </c>
      <c r="L27">
        <v>0.34305000000000002</v>
      </c>
      <c r="M27">
        <v>16.387609260791749</v>
      </c>
    </row>
    <row r="28" spans="1:13">
      <c r="A28">
        <v>42</v>
      </c>
      <c r="B28" t="s">
        <v>68</v>
      </c>
      <c r="C28" t="s">
        <v>47</v>
      </c>
      <c r="D28" t="s">
        <v>16</v>
      </c>
      <c r="E28">
        <v>2835</v>
      </c>
      <c r="F28">
        <v>23</v>
      </c>
      <c r="G28">
        <v>90</v>
      </c>
      <c r="H28">
        <v>67</v>
      </c>
      <c r="I28">
        <v>65205</v>
      </c>
      <c r="J28">
        <v>2.0700000000000003</v>
      </c>
      <c r="K28">
        <v>3.2300000000000002E-2</v>
      </c>
      <c r="L28">
        <v>1.0511500000000003</v>
      </c>
      <c r="M28">
        <v>54.29537380015973</v>
      </c>
    </row>
    <row r="29" spans="1:13">
      <c r="A29">
        <v>43</v>
      </c>
      <c r="B29" t="s">
        <v>55</v>
      </c>
      <c r="C29" t="s">
        <v>25</v>
      </c>
      <c r="D29" t="s">
        <v>20</v>
      </c>
      <c r="E29">
        <v>3570</v>
      </c>
      <c r="F29">
        <v>57</v>
      </c>
      <c r="G29">
        <v>200</v>
      </c>
      <c r="H29">
        <v>143</v>
      </c>
      <c r="I29">
        <v>203490</v>
      </c>
      <c r="J29">
        <v>0.23</v>
      </c>
      <c r="K29">
        <v>0.25840000000000002</v>
      </c>
      <c r="L29">
        <v>0.24420000000000003</v>
      </c>
      <c r="M29">
        <v>10.07326105267277</v>
      </c>
    </row>
    <row r="30" spans="1:13">
      <c r="A30">
        <v>46</v>
      </c>
      <c r="B30" t="s">
        <v>71</v>
      </c>
      <c r="C30" t="s">
        <v>23</v>
      </c>
      <c r="D30" t="s">
        <v>16</v>
      </c>
      <c r="E30">
        <v>2970</v>
      </c>
      <c r="F30">
        <v>17</v>
      </c>
      <c r="G30">
        <v>200</v>
      </c>
      <c r="H30">
        <v>183</v>
      </c>
      <c r="I30">
        <v>50490</v>
      </c>
      <c r="J30">
        <v>0.69000000000000006</v>
      </c>
      <c r="K30">
        <v>0.25840000000000002</v>
      </c>
      <c r="L30">
        <v>0.47420000000000007</v>
      </c>
      <c r="M30">
        <v>9.5283510474903537</v>
      </c>
    </row>
    <row r="31" spans="1:13">
      <c r="A31">
        <v>48</v>
      </c>
      <c r="B31" t="s">
        <v>219</v>
      </c>
      <c r="C31" t="s">
        <v>28</v>
      </c>
      <c r="D31" t="s">
        <v>26</v>
      </c>
      <c r="E31">
        <v>3510</v>
      </c>
      <c r="F31">
        <v>18</v>
      </c>
      <c r="G31">
        <v>184</v>
      </c>
      <c r="H31">
        <v>166</v>
      </c>
      <c r="I31">
        <v>63180</v>
      </c>
      <c r="J31">
        <v>1.1500000000000001</v>
      </c>
      <c r="K31">
        <v>0.25840000000000002</v>
      </c>
      <c r="L31">
        <v>0.70420000000000005</v>
      </c>
      <c r="M31">
        <v>12.657674283463527</v>
      </c>
    </row>
    <row r="32" spans="1:13">
      <c r="A32">
        <v>51</v>
      </c>
      <c r="B32" t="s">
        <v>167</v>
      </c>
      <c r="C32" t="s">
        <v>34</v>
      </c>
      <c r="D32" t="s">
        <v>20</v>
      </c>
      <c r="E32">
        <v>3495</v>
      </c>
      <c r="F32">
        <v>35</v>
      </c>
      <c r="G32">
        <v>113</v>
      </c>
      <c r="H32">
        <v>78</v>
      </c>
      <c r="I32">
        <v>122325</v>
      </c>
      <c r="J32">
        <v>1.61</v>
      </c>
      <c r="K32">
        <v>9.6900000000000014E-2</v>
      </c>
      <c r="L32">
        <v>0.85345000000000004</v>
      </c>
      <c r="M32">
        <v>34.103587722737259</v>
      </c>
    </row>
    <row r="33" spans="1:13">
      <c r="A33">
        <v>52</v>
      </c>
      <c r="B33" t="s">
        <v>196</v>
      </c>
      <c r="C33" t="s">
        <v>36</v>
      </c>
      <c r="D33" t="s">
        <v>26</v>
      </c>
      <c r="E33">
        <v>3450</v>
      </c>
      <c r="F33">
        <v>74</v>
      </c>
      <c r="G33">
        <v>126</v>
      </c>
      <c r="H33">
        <v>52</v>
      </c>
      <c r="I33">
        <v>255300</v>
      </c>
      <c r="J33">
        <v>0.23</v>
      </c>
      <c r="K33">
        <v>0.22610000000000002</v>
      </c>
      <c r="L33">
        <v>0.22805000000000003</v>
      </c>
      <c r="M33">
        <v>12.269998073350923</v>
      </c>
    </row>
    <row r="34" spans="1:13">
      <c r="A34">
        <v>54</v>
      </c>
      <c r="B34" t="s">
        <v>212</v>
      </c>
      <c r="C34" t="s">
        <v>40</v>
      </c>
      <c r="D34" t="s">
        <v>16</v>
      </c>
      <c r="E34">
        <v>2715</v>
      </c>
      <c r="F34">
        <v>51</v>
      </c>
      <c r="G34">
        <v>156</v>
      </c>
      <c r="H34">
        <v>105</v>
      </c>
      <c r="I34">
        <v>138465</v>
      </c>
      <c r="J34">
        <v>1.61</v>
      </c>
      <c r="K34">
        <v>0.1615</v>
      </c>
      <c r="L34">
        <v>0.88575000000000004</v>
      </c>
      <c r="M34">
        <v>31.887961760877062</v>
      </c>
    </row>
    <row r="35" spans="1:13">
      <c r="A35">
        <v>55</v>
      </c>
      <c r="B35" t="s">
        <v>160</v>
      </c>
      <c r="C35" t="s">
        <v>42</v>
      </c>
      <c r="D35" t="s">
        <v>20</v>
      </c>
      <c r="E35">
        <v>3030</v>
      </c>
      <c r="F35">
        <v>31</v>
      </c>
      <c r="G35">
        <v>174</v>
      </c>
      <c r="H35">
        <v>143</v>
      </c>
      <c r="I35">
        <v>93930</v>
      </c>
      <c r="J35">
        <v>0.46</v>
      </c>
      <c r="K35">
        <v>0.1615</v>
      </c>
      <c r="L35">
        <v>0.31075000000000003</v>
      </c>
      <c r="M35">
        <v>13.28888359662248</v>
      </c>
    </row>
    <row r="36" spans="1:13">
      <c r="A36">
        <v>56</v>
      </c>
      <c r="B36" t="s">
        <v>171</v>
      </c>
      <c r="C36" t="s">
        <v>43</v>
      </c>
      <c r="D36" t="s">
        <v>26</v>
      </c>
      <c r="E36">
        <v>3615</v>
      </c>
      <c r="F36">
        <v>74</v>
      </c>
      <c r="G36">
        <v>146</v>
      </c>
      <c r="H36">
        <v>72</v>
      </c>
      <c r="I36">
        <v>267510</v>
      </c>
      <c r="J36">
        <v>1.3800000000000001</v>
      </c>
      <c r="K36">
        <v>0.29070000000000001</v>
      </c>
      <c r="L36">
        <v>0.83535000000000004</v>
      </c>
      <c r="M36">
        <v>26.506225294450456</v>
      </c>
    </row>
    <row r="37" spans="1:13">
      <c r="A37">
        <v>57</v>
      </c>
      <c r="B37" t="s">
        <v>172</v>
      </c>
      <c r="C37" t="s">
        <v>44</v>
      </c>
      <c r="D37" t="s">
        <v>17</v>
      </c>
      <c r="E37">
        <v>2790</v>
      </c>
      <c r="F37">
        <v>45</v>
      </c>
      <c r="G37">
        <v>180</v>
      </c>
      <c r="H37">
        <v>135</v>
      </c>
      <c r="I37">
        <v>125550</v>
      </c>
      <c r="J37">
        <v>1.61</v>
      </c>
      <c r="K37">
        <v>6.4600000000000005E-2</v>
      </c>
      <c r="L37">
        <v>0.83730000000000004</v>
      </c>
      <c r="M37">
        <v>47.360680482099852</v>
      </c>
    </row>
    <row r="38" spans="1:13">
      <c r="A38">
        <v>58</v>
      </c>
      <c r="B38" t="s">
        <v>205</v>
      </c>
      <c r="C38" t="s">
        <v>46</v>
      </c>
      <c r="D38" t="s">
        <v>16</v>
      </c>
      <c r="E38">
        <v>2565</v>
      </c>
      <c r="F38">
        <v>71</v>
      </c>
      <c r="G38">
        <v>193</v>
      </c>
      <c r="H38">
        <v>122</v>
      </c>
      <c r="I38">
        <v>182115</v>
      </c>
      <c r="J38">
        <v>1.84</v>
      </c>
      <c r="K38">
        <v>3.2300000000000002E-2</v>
      </c>
      <c r="L38">
        <v>0.93615000000000004</v>
      </c>
      <c r="M38">
        <v>89.939780334884674</v>
      </c>
    </row>
    <row r="39" spans="1:13">
      <c r="A39">
        <v>59</v>
      </c>
      <c r="B39" t="s">
        <v>195</v>
      </c>
      <c r="C39" t="s">
        <v>47</v>
      </c>
      <c r="D39" t="s">
        <v>20</v>
      </c>
      <c r="E39">
        <v>3510</v>
      </c>
      <c r="F39">
        <v>15</v>
      </c>
      <c r="G39">
        <v>156</v>
      </c>
      <c r="H39">
        <v>141</v>
      </c>
      <c r="I39">
        <v>52650</v>
      </c>
      <c r="J39">
        <v>0.69000000000000006</v>
      </c>
      <c r="K39">
        <v>0.1615</v>
      </c>
      <c r="L39">
        <v>0.42575000000000002</v>
      </c>
      <c r="M39">
        <v>11.321368053950154</v>
      </c>
    </row>
    <row r="40" spans="1:13">
      <c r="A40">
        <v>60</v>
      </c>
      <c r="B40" t="s">
        <v>49</v>
      </c>
      <c r="C40" t="s">
        <v>25</v>
      </c>
      <c r="D40" t="s">
        <v>26</v>
      </c>
      <c r="E40">
        <v>2505</v>
      </c>
      <c r="F40">
        <v>75</v>
      </c>
      <c r="G40">
        <v>120</v>
      </c>
      <c r="H40">
        <v>45</v>
      </c>
      <c r="I40">
        <v>187875</v>
      </c>
      <c r="J40">
        <v>0.46</v>
      </c>
      <c r="K40">
        <v>3.2300000000000002E-2</v>
      </c>
      <c r="L40">
        <v>0.24615000000000001</v>
      </c>
      <c r="M40">
        <v>46.219291537373415</v>
      </c>
    </row>
    <row r="41" spans="1:13">
      <c r="A41">
        <v>63</v>
      </c>
      <c r="B41" t="s">
        <v>83</v>
      </c>
      <c r="C41" t="s">
        <v>23</v>
      </c>
      <c r="D41" t="s">
        <v>20</v>
      </c>
      <c r="E41">
        <v>2370</v>
      </c>
      <c r="F41">
        <v>36</v>
      </c>
      <c r="G41">
        <v>160</v>
      </c>
      <c r="H41">
        <v>124</v>
      </c>
      <c r="I41">
        <v>85320</v>
      </c>
      <c r="J41">
        <v>0.92</v>
      </c>
      <c r="K41">
        <v>6.4600000000000005E-2</v>
      </c>
      <c r="L41">
        <v>0.49230000000000002</v>
      </c>
      <c r="M41">
        <v>32.0216644930276</v>
      </c>
    </row>
    <row r="42" spans="1:13">
      <c r="A42">
        <v>65</v>
      </c>
      <c r="B42" t="s">
        <v>217</v>
      </c>
      <c r="C42" t="s">
        <v>28</v>
      </c>
      <c r="D42" t="s">
        <v>17</v>
      </c>
      <c r="E42">
        <v>3315</v>
      </c>
      <c r="F42">
        <v>32</v>
      </c>
      <c r="G42">
        <v>183</v>
      </c>
      <c r="H42">
        <v>151</v>
      </c>
      <c r="I42">
        <v>106080</v>
      </c>
      <c r="J42">
        <v>0.46</v>
      </c>
      <c r="K42">
        <v>0.25840000000000002</v>
      </c>
      <c r="L42">
        <v>0.35920000000000002</v>
      </c>
      <c r="M42">
        <v>10.673888164342534</v>
      </c>
    </row>
    <row r="43" spans="1:13">
      <c r="A43">
        <v>68</v>
      </c>
      <c r="B43" t="s">
        <v>224</v>
      </c>
      <c r="C43" t="s">
        <v>34</v>
      </c>
      <c r="D43" t="s">
        <v>26</v>
      </c>
      <c r="E43">
        <v>3015</v>
      </c>
      <c r="F43">
        <v>19</v>
      </c>
      <c r="G43">
        <v>160</v>
      </c>
      <c r="H43">
        <v>141</v>
      </c>
      <c r="I43">
        <v>57285</v>
      </c>
      <c r="J43">
        <v>0.23</v>
      </c>
      <c r="K43">
        <v>0.19380000000000003</v>
      </c>
      <c r="L43">
        <v>0.21190000000000003</v>
      </c>
      <c r="M43">
        <v>6.7155073684485131</v>
      </c>
    </row>
    <row r="44" spans="1:13">
      <c r="A44">
        <v>69</v>
      </c>
      <c r="B44" t="s">
        <v>188</v>
      </c>
      <c r="C44" t="s">
        <v>36</v>
      </c>
      <c r="D44" t="s">
        <v>17</v>
      </c>
      <c r="E44">
        <v>2760</v>
      </c>
      <c r="F44">
        <v>36</v>
      </c>
      <c r="G44">
        <v>108</v>
      </c>
      <c r="H44">
        <v>72</v>
      </c>
      <c r="I44">
        <v>99360</v>
      </c>
      <c r="J44">
        <v>0.23</v>
      </c>
      <c r="K44">
        <v>0.1615</v>
      </c>
      <c r="L44">
        <v>0.19575000000000001</v>
      </c>
      <c r="M44">
        <v>10.12613942677082</v>
      </c>
    </row>
    <row r="45" spans="1:13">
      <c r="A45">
        <v>71</v>
      </c>
      <c r="B45" t="s">
        <v>206</v>
      </c>
      <c r="C45" t="s">
        <v>40</v>
      </c>
      <c r="D45" t="s">
        <v>20</v>
      </c>
      <c r="E45">
        <v>3150</v>
      </c>
      <c r="F45">
        <v>15</v>
      </c>
      <c r="G45">
        <v>126</v>
      </c>
      <c r="H45">
        <v>111</v>
      </c>
      <c r="I45">
        <v>47250</v>
      </c>
      <c r="J45">
        <v>1.61</v>
      </c>
      <c r="K45">
        <v>0.22610000000000002</v>
      </c>
      <c r="L45">
        <v>0.91805000000000003</v>
      </c>
      <c r="M45">
        <v>14.61582330974454</v>
      </c>
    </row>
    <row r="46" spans="1:13">
      <c r="A46">
        <v>72</v>
      </c>
      <c r="B46" t="s">
        <v>167</v>
      </c>
      <c r="C46" t="s">
        <v>42</v>
      </c>
      <c r="D46" t="s">
        <v>26</v>
      </c>
      <c r="E46">
        <v>2925</v>
      </c>
      <c r="F46">
        <v>38</v>
      </c>
      <c r="G46">
        <v>188</v>
      </c>
      <c r="H46">
        <v>150</v>
      </c>
      <c r="I46">
        <v>111150</v>
      </c>
      <c r="J46">
        <v>0.69000000000000006</v>
      </c>
      <c r="K46">
        <v>9.6900000000000014E-2</v>
      </c>
      <c r="L46">
        <v>0.39345000000000002</v>
      </c>
      <c r="M46">
        <v>23.263199921511987</v>
      </c>
    </row>
    <row r="47" spans="1:13">
      <c r="A47">
        <v>73</v>
      </c>
      <c r="B47" t="s">
        <v>41</v>
      </c>
      <c r="C47" t="s">
        <v>43</v>
      </c>
      <c r="D47" t="s">
        <v>17</v>
      </c>
      <c r="E47">
        <v>3000</v>
      </c>
      <c r="F47">
        <v>50</v>
      </c>
      <c r="G47">
        <v>99</v>
      </c>
      <c r="H47">
        <v>49</v>
      </c>
      <c r="I47">
        <v>150000</v>
      </c>
      <c r="J47">
        <v>0.69000000000000006</v>
      </c>
      <c r="K47">
        <v>6.4600000000000005E-2</v>
      </c>
      <c r="L47">
        <v>0.37730000000000002</v>
      </c>
      <c r="M47">
        <v>32.681974467714753</v>
      </c>
    </row>
    <row r="48" spans="1:13">
      <c r="A48">
        <v>74</v>
      </c>
      <c r="B48" t="s">
        <v>186</v>
      </c>
      <c r="C48" t="s">
        <v>44</v>
      </c>
      <c r="D48" t="s">
        <v>16</v>
      </c>
      <c r="E48">
        <v>3585</v>
      </c>
      <c r="F48">
        <v>68</v>
      </c>
      <c r="G48">
        <v>111</v>
      </c>
      <c r="H48">
        <v>43</v>
      </c>
      <c r="I48">
        <v>243780</v>
      </c>
      <c r="J48">
        <v>2.0700000000000003</v>
      </c>
      <c r="K48">
        <v>0.22610000000000002</v>
      </c>
      <c r="L48">
        <v>1.1480500000000002</v>
      </c>
      <c r="M48">
        <v>35.28615566982166</v>
      </c>
    </row>
    <row r="49" spans="1:13">
      <c r="A49">
        <v>77</v>
      </c>
      <c r="B49" t="s">
        <v>211</v>
      </c>
      <c r="C49" t="s">
        <v>23</v>
      </c>
      <c r="D49" t="s">
        <v>17</v>
      </c>
      <c r="E49">
        <v>3225</v>
      </c>
      <c r="F49">
        <v>45</v>
      </c>
      <c r="G49">
        <v>131</v>
      </c>
      <c r="H49">
        <v>86</v>
      </c>
      <c r="I49">
        <v>145125</v>
      </c>
      <c r="J49">
        <v>0.69000000000000006</v>
      </c>
      <c r="K49">
        <v>0.19380000000000003</v>
      </c>
      <c r="L49">
        <v>0.44190000000000007</v>
      </c>
      <c r="M49">
        <v>17.900654639775265</v>
      </c>
    </row>
    <row r="50" spans="1:13">
      <c r="A50">
        <v>79</v>
      </c>
      <c r="B50" t="s">
        <v>91</v>
      </c>
      <c r="C50" t="s">
        <v>28</v>
      </c>
      <c r="D50" t="s">
        <v>20</v>
      </c>
      <c r="E50">
        <v>3420</v>
      </c>
      <c r="F50">
        <v>54</v>
      </c>
      <c r="G50">
        <v>178</v>
      </c>
      <c r="H50">
        <v>124</v>
      </c>
      <c r="I50">
        <v>184680</v>
      </c>
      <c r="J50">
        <v>1.3800000000000001</v>
      </c>
      <c r="K50">
        <v>0.1615</v>
      </c>
      <c r="L50">
        <v>0.77075000000000005</v>
      </c>
      <c r="M50">
        <v>30.378418280312463</v>
      </c>
    </row>
    <row r="51" spans="1:13">
      <c r="A51">
        <v>82</v>
      </c>
      <c r="B51" t="s">
        <v>204</v>
      </c>
      <c r="C51" t="s">
        <v>34</v>
      </c>
      <c r="D51" t="s">
        <v>16</v>
      </c>
      <c r="E51">
        <v>3690</v>
      </c>
      <c r="F51">
        <v>68</v>
      </c>
      <c r="G51">
        <v>193</v>
      </c>
      <c r="H51">
        <v>125</v>
      </c>
      <c r="I51">
        <v>250920</v>
      </c>
      <c r="J51">
        <v>0.69000000000000006</v>
      </c>
      <c r="K51">
        <v>0.12920000000000001</v>
      </c>
      <c r="L51">
        <v>0.40960000000000002</v>
      </c>
      <c r="M51">
        <v>26.950246556825491</v>
      </c>
    </row>
    <row r="52" spans="1:13">
      <c r="A52">
        <v>83</v>
      </c>
      <c r="B52" t="s">
        <v>204</v>
      </c>
      <c r="C52" t="s">
        <v>36</v>
      </c>
      <c r="D52" t="s">
        <v>20</v>
      </c>
      <c r="E52">
        <v>3360</v>
      </c>
      <c r="F52">
        <v>72</v>
      </c>
      <c r="G52">
        <v>131</v>
      </c>
      <c r="H52">
        <v>59</v>
      </c>
      <c r="I52">
        <v>241920</v>
      </c>
      <c r="J52">
        <v>1.3800000000000001</v>
      </c>
      <c r="K52">
        <v>6.4600000000000005E-2</v>
      </c>
      <c r="L52">
        <v>0.72230000000000005</v>
      </c>
      <c r="M52">
        <v>55.463149844848104</v>
      </c>
    </row>
    <row r="53" spans="1:13">
      <c r="A53">
        <v>85</v>
      </c>
      <c r="B53" t="s">
        <v>196</v>
      </c>
      <c r="C53" t="s">
        <v>40</v>
      </c>
      <c r="D53" t="s">
        <v>17</v>
      </c>
      <c r="E53">
        <v>3240</v>
      </c>
      <c r="F53">
        <v>66</v>
      </c>
      <c r="G53">
        <v>103</v>
      </c>
      <c r="H53">
        <v>37</v>
      </c>
      <c r="I53">
        <v>213840</v>
      </c>
      <c r="J53">
        <v>0.69000000000000006</v>
      </c>
      <c r="K53">
        <v>0.29070000000000001</v>
      </c>
      <c r="L53">
        <v>0.49035000000000006</v>
      </c>
      <c r="M53">
        <v>17.700641047669773</v>
      </c>
    </row>
    <row r="54" spans="1:13">
      <c r="A54">
        <v>86</v>
      </c>
      <c r="B54" t="s">
        <v>226</v>
      </c>
      <c r="C54" t="s">
        <v>42</v>
      </c>
      <c r="D54" t="s">
        <v>16</v>
      </c>
      <c r="E54">
        <v>3435</v>
      </c>
      <c r="F54">
        <v>48</v>
      </c>
      <c r="G54">
        <v>193</v>
      </c>
      <c r="H54">
        <v>145</v>
      </c>
      <c r="I54">
        <v>164880</v>
      </c>
      <c r="J54">
        <v>1.3800000000000001</v>
      </c>
      <c r="K54">
        <v>3.2300000000000002E-2</v>
      </c>
      <c r="L54">
        <v>0.70615000000000006</v>
      </c>
      <c r="M54">
        <v>64.043328986055201</v>
      </c>
    </row>
    <row r="55" spans="1:13">
      <c r="A55">
        <v>87</v>
      </c>
      <c r="B55" t="s">
        <v>197</v>
      </c>
      <c r="C55" t="s">
        <v>43</v>
      </c>
      <c r="D55" t="s">
        <v>20</v>
      </c>
      <c r="E55">
        <v>3360</v>
      </c>
      <c r="F55">
        <v>54</v>
      </c>
      <c r="G55">
        <v>181</v>
      </c>
      <c r="H55">
        <v>127</v>
      </c>
      <c r="I55">
        <v>181440</v>
      </c>
      <c r="J55">
        <v>1.1500000000000001</v>
      </c>
      <c r="K55">
        <v>9.6900000000000014E-2</v>
      </c>
      <c r="L55">
        <v>0.62345000000000006</v>
      </c>
      <c r="M55">
        <v>35.80130927955053</v>
      </c>
    </row>
    <row r="56" spans="1:13">
      <c r="A56">
        <v>88</v>
      </c>
      <c r="B56" t="s">
        <v>170</v>
      </c>
      <c r="C56" t="s">
        <v>44</v>
      </c>
      <c r="D56" t="s">
        <v>26</v>
      </c>
      <c r="E56">
        <v>3315</v>
      </c>
      <c r="F56">
        <v>63</v>
      </c>
      <c r="G56">
        <v>178</v>
      </c>
      <c r="H56">
        <v>115</v>
      </c>
      <c r="I56">
        <v>208845</v>
      </c>
      <c r="J56">
        <v>2.0700000000000003</v>
      </c>
      <c r="K56">
        <v>0.12920000000000001</v>
      </c>
      <c r="L56">
        <v>1.0996000000000001</v>
      </c>
      <c r="M56">
        <v>44.930286557675089</v>
      </c>
    </row>
    <row r="57" spans="1:13">
      <c r="A57">
        <v>89</v>
      </c>
      <c r="B57" t="s">
        <v>27</v>
      </c>
      <c r="C57" t="s">
        <v>46</v>
      </c>
      <c r="D57" t="s">
        <v>17</v>
      </c>
      <c r="E57">
        <v>2475</v>
      </c>
      <c r="F57">
        <v>18</v>
      </c>
      <c r="G57">
        <v>129</v>
      </c>
      <c r="H57">
        <v>111</v>
      </c>
      <c r="I57">
        <v>44550</v>
      </c>
      <c r="J57">
        <v>0.92</v>
      </c>
      <c r="K57">
        <v>3.2300000000000002E-2</v>
      </c>
      <c r="L57">
        <v>0.47615000000000002</v>
      </c>
      <c r="M57">
        <v>32.0216644930276</v>
      </c>
    </row>
    <row r="58" spans="1:13">
      <c r="A58">
        <v>90</v>
      </c>
      <c r="B58" t="s">
        <v>203</v>
      </c>
      <c r="C58" t="s">
        <v>47</v>
      </c>
      <c r="D58" t="s">
        <v>16</v>
      </c>
      <c r="E58">
        <v>2610</v>
      </c>
      <c r="F58">
        <v>31</v>
      </c>
      <c r="G58">
        <v>200</v>
      </c>
      <c r="H58">
        <v>169</v>
      </c>
      <c r="I58">
        <v>80910</v>
      </c>
      <c r="J58">
        <v>0.92</v>
      </c>
      <c r="K58">
        <v>9.6900000000000014E-2</v>
      </c>
      <c r="L58">
        <v>0.50845000000000007</v>
      </c>
      <c r="M58">
        <v>24.262071033101716</v>
      </c>
    </row>
    <row r="59" spans="1:13">
      <c r="A59">
        <v>91</v>
      </c>
      <c r="B59" t="s">
        <v>180</v>
      </c>
      <c r="C59" t="s">
        <v>25</v>
      </c>
      <c r="D59" t="s">
        <v>20</v>
      </c>
      <c r="E59">
        <v>3495</v>
      </c>
      <c r="F59">
        <v>15</v>
      </c>
      <c r="G59">
        <v>178</v>
      </c>
      <c r="H59">
        <v>163</v>
      </c>
      <c r="I59">
        <v>52425</v>
      </c>
      <c r="J59">
        <v>1.3800000000000001</v>
      </c>
      <c r="K59">
        <v>6.4600000000000005E-2</v>
      </c>
      <c r="L59">
        <v>0.72230000000000005</v>
      </c>
      <c r="M59">
        <v>25.315348566927053</v>
      </c>
    </row>
    <row r="60" spans="1:13">
      <c r="A60">
        <v>92</v>
      </c>
      <c r="B60" t="s">
        <v>186</v>
      </c>
      <c r="C60" t="s">
        <v>50</v>
      </c>
      <c r="D60" t="s">
        <v>26</v>
      </c>
      <c r="E60">
        <v>2970</v>
      </c>
      <c r="F60">
        <v>65</v>
      </c>
      <c r="G60">
        <v>137</v>
      </c>
      <c r="H60">
        <v>72</v>
      </c>
      <c r="I60">
        <v>193050</v>
      </c>
      <c r="J60">
        <v>2.0700000000000003</v>
      </c>
      <c r="K60">
        <v>0.22610000000000002</v>
      </c>
      <c r="L60">
        <v>1.1480500000000002</v>
      </c>
      <c r="M60">
        <v>34.49900485075144</v>
      </c>
    </row>
    <row r="61" spans="1:13">
      <c r="A61">
        <v>93</v>
      </c>
      <c r="B61" t="s">
        <v>154</v>
      </c>
      <c r="C61" t="s">
        <v>52</v>
      </c>
      <c r="D61" t="s">
        <v>17</v>
      </c>
      <c r="E61">
        <v>2670</v>
      </c>
      <c r="F61">
        <v>59</v>
      </c>
      <c r="G61">
        <v>191</v>
      </c>
      <c r="H61">
        <v>132</v>
      </c>
      <c r="I61">
        <v>157530</v>
      </c>
      <c r="J61">
        <v>0.69000000000000006</v>
      </c>
      <c r="K61">
        <v>0.19380000000000003</v>
      </c>
      <c r="L61">
        <v>0.44190000000000007</v>
      </c>
      <c r="M61">
        <v>20.496922671691177</v>
      </c>
    </row>
    <row r="62" spans="1:13">
      <c r="A62">
        <v>94</v>
      </c>
      <c r="B62" t="s">
        <v>215</v>
      </c>
      <c r="C62" t="s">
        <v>54</v>
      </c>
      <c r="D62" t="s">
        <v>16</v>
      </c>
      <c r="E62">
        <v>2880</v>
      </c>
      <c r="F62">
        <v>48</v>
      </c>
      <c r="G62">
        <v>137</v>
      </c>
      <c r="H62">
        <v>89</v>
      </c>
      <c r="I62">
        <v>138240</v>
      </c>
      <c r="J62">
        <v>0.23</v>
      </c>
      <c r="K62">
        <v>0.22610000000000002</v>
      </c>
      <c r="L62">
        <v>0.22805000000000003</v>
      </c>
      <c r="M62">
        <v>9.8821002052726623</v>
      </c>
    </row>
    <row r="63" spans="1:13">
      <c r="A63">
        <v>97</v>
      </c>
      <c r="B63" t="s">
        <v>191</v>
      </c>
      <c r="C63" t="s">
        <v>23</v>
      </c>
      <c r="D63" t="s">
        <v>20</v>
      </c>
      <c r="E63">
        <v>3465</v>
      </c>
      <c r="F63">
        <v>75</v>
      </c>
      <c r="G63">
        <v>150</v>
      </c>
      <c r="H63">
        <v>75</v>
      </c>
      <c r="I63">
        <v>259875</v>
      </c>
      <c r="J63">
        <v>0.23</v>
      </c>
      <c r="K63">
        <v>0.25840000000000002</v>
      </c>
      <c r="L63">
        <v>0.24420000000000003</v>
      </c>
      <c r="M63">
        <v>11.554822884343354</v>
      </c>
    </row>
    <row r="64" spans="1:13">
      <c r="A64">
        <v>99</v>
      </c>
      <c r="B64" t="s">
        <v>152</v>
      </c>
      <c r="C64" t="s">
        <v>28</v>
      </c>
      <c r="D64" t="s">
        <v>16</v>
      </c>
      <c r="E64">
        <v>3645</v>
      </c>
      <c r="F64">
        <v>64</v>
      </c>
      <c r="G64">
        <v>122</v>
      </c>
      <c r="H64">
        <v>58</v>
      </c>
      <c r="I64">
        <v>233280</v>
      </c>
      <c r="J64">
        <v>0.92</v>
      </c>
      <c r="K64">
        <v>3.2300000000000002E-2</v>
      </c>
      <c r="L64">
        <v>0.47615000000000002</v>
      </c>
      <c r="M64">
        <v>60.380629621067484</v>
      </c>
    </row>
    <row r="65" spans="1:13">
      <c r="A65">
        <v>102</v>
      </c>
      <c r="B65" t="s">
        <v>102</v>
      </c>
      <c r="C65" t="s">
        <v>34</v>
      </c>
      <c r="D65" t="s">
        <v>17</v>
      </c>
      <c r="E65">
        <v>2250</v>
      </c>
      <c r="F65">
        <v>72</v>
      </c>
      <c r="G65">
        <v>155</v>
      </c>
      <c r="H65">
        <v>83</v>
      </c>
      <c r="I65">
        <v>162000</v>
      </c>
      <c r="J65">
        <v>1.1500000000000001</v>
      </c>
      <c r="K65">
        <v>0.22610000000000002</v>
      </c>
      <c r="L65">
        <v>0.68805000000000005</v>
      </c>
      <c r="M65">
        <v>27.063245989771346</v>
      </c>
    </row>
    <row r="66" spans="1:13">
      <c r="A66">
        <v>103</v>
      </c>
      <c r="B66" t="s">
        <v>103</v>
      </c>
      <c r="C66" t="s">
        <v>36</v>
      </c>
      <c r="D66" t="s">
        <v>16</v>
      </c>
      <c r="E66">
        <v>2640</v>
      </c>
      <c r="F66">
        <v>62</v>
      </c>
      <c r="G66">
        <v>105</v>
      </c>
      <c r="H66">
        <v>43</v>
      </c>
      <c r="I66">
        <v>163680</v>
      </c>
      <c r="J66">
        <v>2.0700000000000003</v>
      </c>
      <c r="K66">
        <v>0.22610000000000002</v>
      </c>
      <c r="L66">
        <v>1.1480500000000002</v>
      </c>
      <c r="M66">
        <v>33.693469536832445</v>
      </c>
    </row>
    <row r="67" spans="1:13">
      <c r="A67">
        <v>105</v>
      </c>
      <c r="B67" t="s">
        <v>182</v>
      </c>
      <c r="C67" t="s">
        <v>40</v>
      </c>
      <c r="D67" t="s">
        <v>26</v>
      </c>
      <c r="E67">
        <v>3015</v>
      </c>
      <c r="F67">
        <v>48</v>
      </c>
      <c r="G67">
        <v>91</v>
      </c>
      <c r="H67">
        <v>43</v>
      </c>
      <c r="I67">
        <v>144720</v>
      </c>
      <c r="J67">
        <v>1.84</v>
      </c>
      <c r="K67">
        <v>6.4600000000000005E-2</v>
      </c>
      <c r="L67">
        <v>0.95230000000000004</v>
      </c>
      <c r="M67">
        <v>52.29115914834361</v>
      </c>
    </row>
    <row r="68" spans="1:13">
      <c r="A68">
        <v>106</v>
      </c>
      <c r="B68" t="s">
        <v>105</v>
      </c>
      <c r="C68" t="s">
        <v>42</v>
      </c>
      <c r="D68" t="s">
        <v>26</v>
      </c>
      <c r="E68">
        <v>2670</v>
      </c>
      <c r="F68">
        <v>42</v>
      </c>
      <c r="G68">
        <v>154</v>
      </c>
      <c r="H68">
        <v>112</v>
      </c>
      <c r="I68">
        <v>112140</v>
      </c>
      <c r="J68">
        <v>0.23</v>
      </c>
      <c r="K68">
        <v>0.19380000000000003</v>
      </c>
      <c r="L68">
        <v>0.21190000000000003</v>
      </c>
      <c r="M68">
        <v>9.9845081239277977</v>
      </c>
    </row>
    <row r="69" spans="1:13">
      <c r="A69">
        <v>107</v>
      </c>
      <c r="B69" t="s">
        <v>168</v>
      </c>
      <c r="C69" t="s">
        <v>43</v>
      </c>
      <c r="D69" t="s">
        <v>17</v>
      </c>
      <c r="E69">
        <v>2970</v>
      </c>
      <c r="F69">
        <v>69</v>
      </c>
      <c r="G69">
        <v>159</v>
      </c>
      <c r="H69">
        <v>90</v>
      </c>
      <c r="I69">
        <v>204930</v>
      </c>
      <c r="J69">
        <v>1.61</v>
      </c>
      <c r="K69">
        <v>6.4600000000000005E-2</v>
      </c>
      <c r="L69">
        <v>0.83730000000000004</v>
      </c>
      <c r="M69">
        <v>58.645706453660495</v>
      </c>
    </row>
    <row r="70" spans="1:13">
      <c r="A70">
        <v>108</v>
      </c>
      <c r="B70" t="s">
        <v>101</v>
      </c>
      <c r="C70" t="s">
        <v>44</v>
      </c>
      <c r="D70" t="s">
        <v>16</v>
      </c>
      <c r="E70">
        <v>2790</v>
      </c>
      <c r="F70">
        <v>25</v>
      </c>
      <c r="G70">
        <v>142</v>
      </c>
      <c r="H70">
        <v>117</v>
      </c>
      <c r="I70">
        <v>69750</v>
      </c>
      <c r="J70">
        <v>1.61</v>
      </c>
      <c r="K70">
        <v>0.29070000000000001</v>
      </c>
      <c r="L70">
        <v>0.95035000000000003</v>
      </c>
      <c r="M70">
        <v>16.640846873212997</v>
      </c>
    </row>
    <row r="71" spans="1:13">
      <c r="A71">
        <v>109</v>
      </c>
      <c r="B71" t="s">
        <v>158</v>
      </c>
      <c r="C71" t="s">
        <v>46</v>
      </c>
      <c r="D71" t="s">
        <v>20</v>
      </c>
      <c r="E71">
        <v>2835</v>
      </c>
      <c r="F71">
        <v>60</v>
      </c>
      <c r="G71">
        <v>163</v>
      </c>
      <c r="H71">
        <v>103</v>
      </c>
      <c r="I71">
        <v>170100</v>
      </c>
      <c r="J71">
        <v>1.84</v>
      </c>
      <c r="K71">
        <v>0.25840000000000002</v>
      </c>
      <c r="L71">
        <v>1.0492000000000001</v>
      </c>
      <c r="M71">
        <v>29.23164661948908</v>
      </c>
    </row>
    <row r="72" spans="1:13">
      <c r="A72">
        <v>110</v>
      </c>
      <c r="B72" t="s">
        <v>221</v>
      </c>
      <c r="C72" t="s">
        <v>47</v>
      </c>
      <c r="D72" t="s">
        <v>26</v>
      </c>
      <c r="E72">
        <v>3750</v>
      </c>
      <c r="F72">
        <v>74</v>
      </c>
      <c r="G72">
        <v>121</v>
      </c>
      <c r="H72">
        <v>47</v>
      </c>
      <c r="I72">
        <v>277500</v>
      </c>
      <c r="J72">
        <v>1.84</v>
      </c>
      <c r="K72">
        <v>0.22610000000000002</v>
      </c>
      <c r="L72">
        <v>1.03305</v>
      </c>
      <c r="M72">
        <v>34.70479537124924</v>
      </c>
    </row>
    <row r="73" spans="1:13">
      <c r="A73">
        <v>111</v>
      </c>
      <c r="B73" t="s">
        <v>189</v>
      </c>
      <c r="C73" t="s">
        <v>25</v>
      </c>
      <c r="D73" t="s">
        <v>17</v>
      </c>
      <c r="E73">
        <v>2850</v>
      </c>
      <c r="F73">
        <v>37</v>
      </c>
      <c r="G73">
        <v>94</v>
      </c>
      <c r="H73">
        <v>57</v>
      </c>
      <c r="I73">
        <v>105450</v>
      </c>
      <c r="J73">
        <v>2.0700000000000003</v>
      </c>
      <c r="K73">
        <v>6.4600000000000005E-2</v>
      </c>
      <c r="L73">
        <v>1.0673000000000001</v>
      </c>
      <c r="M73">
        <v>48.69504523399231</v>
      </c>
    </row>
    <row r="74" spans="1:13">
      <c r="A74">
        <v>112</v>
      </c>
      <c r="B74" t="s">
        <v>107</v>
      </c>
      <c r="C74" t="s">
        <v>50</v>
      </c>
      <c r="D74" t="s">
        <v>16</v>
      </c>
      <c r="E74">
        <v>2640</v>
      </c>
      <c r="F74">
        <v>54</v>
      </c>
      <c r="G74">
        <v>170</v>
      </c>
      <c r="H74">
        <v>116</v>
      </c>
      <c r="I74">
        <v>142560</v>
      </c>
      <c r="J74">
        <v>1.3800000000000001</v>
      </c>
      <c r="K74">
        <v>6.4600000000000005E-2</v>
      </c>
      <c r="L74">
        <v>0.72230000000000005</v>
      </c>
      <c r="M74">
        <v>48.032496739541408</v>
      </c>
    </row>
    <row r="75" spans="1:13">
      <c r="A75">
        <v>113</v>
      </c>
      <c r="B75" t="s">
        <v>205</v>
      </c>
      <c r="C75" t="s">
        <v>52</v>
      </c>
      <c r="D75" t="s">
        <v>20</v>
      </c>
      <c r="E75">
        <v>3195</v>
      </c>
      <c r="F75">
        <v>45</v>
      </c>
      <c r="G75">
        <v>151</v>
      </c>
      <c r="H75">
        <v>106</v>
      </c>
      <c r="I75">
        <v>143775</v>
      </c>
      <c r="J75">
        <v>1.3800000000000001</v>
      </c>
      <c r="K75">
        <v>0.12920000000000001</v>
      </c>
      <c r="L75">
        <v>0.75460000000000005</v>
      </c>
      <c r="M75">
        <v>31.004843324834322</v>
      </c>
    </row>
    <row r="76" spans="1:13">
      <c r="A76">
        <v>114</v>
      </c>
      <c r="B76" t="s">
        <v>214</v>
      </c>
      <c r="C76" t="s">
        <v>54</v>
      </c>
      <c r="D76" t="s">
        <v>26</v>
      </c>
      <c r="E76">
        <v>2325</v>
      </c>
      <c r="F76">
        <v>58</v>
      </c>
      <c r="G76">
        <v>153</v>
      </c>
      <c r="H76">
        <v>95</v>
      </c>
      <c r="I76">
        <v>134850</v>
      </c>
      <c r="J76">
        <v>1.1500000000000001</v>
      </c>
      <c r="K76">
        <v>0.29070000000000001</v>
      </c>
      <c r="L76">
        <v>0.72035000000000005</v>
      </c>
      <c r="M76">
        <v>21.421772309063719</v>
      </c>
    </row>
    <row r="77" spans="1:13">
      <c r="A77">
        <v>115</v>
      </c>
      <c r="B77" t="s">
        <v>166</v>
      </c>
      <c r="C77" t="s">
        <v>56</v>
      </c>
      <c r="D77" t="s">
        <v>17</v>
      </c>
      <c r="E77">
        <v>3570</v>
      </c>
      <c r="F77">
        <v>61</v>
      </c>
      <c r="G77">
        <v>122</v>
      </c>
      <c r="H77">
        <v>61</v>
      </c>
      <c r="I77">
        <v>217770</v>
      </c>
      <c r="J77">
        <v>2.0700000000000003</v>
      </c>
      <c r="K77">
        <v>9.6900000000000014E-2</v>
      </c>
      <c r="L77">
        <v>1.0834500000000002</v>
      </c>
      <c r="M77">
        <v>51.050876098891742</v>
      </c>
    </row>
    <row r="78" spans="1:13">
      <c r="A78">
        <v>118</v>
      </c>
      <c r="B78" t="s">
        <v>152</v>
      </c>
      <c r="C78" t="s">
        <v>23</v>
      </c>
      <c r="D78" t="s">
        <v>26</v>
      </c>
      <c r="E78">
        <v>2790</v>
      </c>
      <c r="F78">
        <v>39</v>
      </c>
      <c r="G78">
        <v>134</v>
      </c>
      <c r="H78">
        <v>95</v>
      </c>
      <c r="I78">
        <v>108810</v>
      </c>
      <c r="J78">
        <v>1.1500000000000001</v>
      </c>
      <c r="K78">
        <v>6.4600000000000005E-2</v>
      </c>
      <c r="L78">
        <v>0.60730000000000006</v>
      </c>
      <c r="M78">
        <v>37.263184131805843</v>
      </c>
    </row>
    <row r="79" spans="1:13">
      <c r="A79">
        <v>120</v>
      </c>
      <c r="B79" t="s">
        <v>195</v>
      </c>
      <c r="C79" t="s">
        <v>28</v>
      </c>
      <c r="D79" t="s">
        <v>16</v>
      </c>
      <c r="E79">
        <v>3480</v>
      </c>
      <c r="F79">
        <v>20</v>
      </c>
      <c r="G79">
        <v>107</v>
      </c>
      <c r="H79">
        <v>87</v>
      </c>
      <c r="I79">
        <v>69600</v>
      </c>
      <c r="J79">
        <v>1.3800000000000001</v>
      </c>
      <c r="K79">
        <v>0.12920000000000001</v>
      </c>
      <c r="L79">
        <v>0.75460000000000005</v>
      </c>
      <c r="M79">
        <v>20.669895549889546</v>
      </c>
    </row>
    <row r="80" spans="1:13">
      <c r="A80">
        <v>123</v>
      </c>
      <c r="B80" t="s">
        <v>158</v>
      </c>
      <c r="C80" t="s">
        <v>34</v>
      </c>
      <c r="D80" t="s">
        <v>17</v>
      </c>
      <c r="E80">
        <v>2490</v>
      </c>
      <c r="F80">
        <v>66</v>
      </c>
      <c r="G80">
        <v>134</v>
      </c>
      <c r="H80">
        <v>68</v>
      </c>
      <c r="I80">
        <v>164340</v>
      </c>
      <c r="J80">
        <v>2.0700000000000003</v>
      </c>
      <c r="K80">
        <v>6.4600000000000005E-2</v>
      </c>
      <c r="L80">
        <v>1.0673000000000001</v>
      </c>
      <c r="M80">
        <v>65.036308030430988</v>
      </c>
    </row>
    <row r="81" spans="1:13">
      <c r="A81">
        <v>124</v>
      </c>
      <c r="B81" t="s">
        <v>112</v>
      </c>
      <c r="C81" t="s">
        <v>36</v>
      </c>
      <c r="D81" t="s">
        <v>16</v>
      </c>
      <c r="E81">
        <v>3090</v>
      </c>
      <c r="F81">
        <v>53</v>
      </c>
      <c r="G81">
        <v>153</v>
      </c>
      <c r="H81">
        <v>100</v>
      </c>
      <c r="I81">
        <v>163770</v>
      </c>
      <c r="J81">
        <v>1.1500000000000001</v>
      </c>
      <c r="K81">
        <v>0.22610000000000002</v>
      </c>
      <c r="L81">
        <v>0.68805000000000005</v>
      </c>
      <c r="M81">
        <v>23.219430927102955</v>
      </c>
    </row>
    <row r="82" spans="1:13">
      <c r="A82">
        <v>126</v>
      </c>
      <c r="B82" t="s">
        <v>185</v>
      </c>
      <c r="C82" t="s">
        <v>40</v>
      </c>
      <c r="D82" t="s">
        <v>26</v>
      </c>
      <c r="E82">
        <v>2850</v>
      </c>
      <c r="F82">
        <v>61</v>
      </c>
      <c r="G82">
        <v>163</v>
      </c>
      <c r="H82">
        <v>102</v>
      </c>
      <c r="I82">
        <v>173850</v>
      </c>
      <c r="J82">
        <v>1.84</v>
      </c>
      <c r="K82">
        <v>3.2300000000000002E-2</v>
      </c>
      <c r="L82">
        <v>0.93615000000000004</v>
      </c>
      <c r="M82">
        <v>83.365731576220156</v>
      </c>
    </row>
    <row r="83" spans="1:13">
      <c r="A83">
        <v>127</v>
      </c>
      <c r="B83" t="s">
        <v>174</v>
      </c>
      <c r="C83" t="s">
        <v>42</v>
      </c>
      <c r="D83" t="s">
        <v>17</v>
      </c>
      <c r="E83">
        <v>3165</v>
      </c>
      <c r="F83">
        <v>69</v>
      </c>
      <c r="G83">
        <v>111</v>
      </c>
      <c r="H83">
        <v>42</v>
      </c>
      <c r="I83">
        <v>218385</v>
      </c>
      <c r="J83">
        <v>0.69000000000000006</v>
      </c>
      <c r="K83">
        <v>0.29070000000000001</v>
      </c>
      <c r="L83">
        <v>0.49035000000000006</v>
      </c>
      <c r="M83">
        <v>18.098457933386577</v>
      </c>
    </row>
    <row r="84" spans="1:13">
      <c r="A84">
        <v>128</v>
      </c>
      <c r="B84" t="s">
        <v>182</v>
      </c>
      <c r="C84" t="s">
        <v>43</v>
      </c>
      <c r="D84" t="s">
        <v>16</v>
      </c>
      <c r="E84">
        <v>3360</v>
      </c>
      <c r="F84">
        <v>52</v>
      </c>
      <c r="G84">
        <v>190</v>
      </c>
      <c r="H84">
        <v>138</v>
      </c>
      <c r="I84">
        <v>174720</v>
      </c>
      <c r="J84">
        <v>0.23</v>
      </c>
      <c r="K84">
        <v>0.19380000000000003</v>
      </c>
      <c r="L84">
        <v>0.21190000000000003</v>
      </c>
      <c r="M84">
        <v>11.109735036907914</v>
      </c>
    </row>
    <row r="85" spans="1:13">
      <c r="A85">
        <v>129</v>
      </c>
      <c r="B85" t="s">
        <v>208</v>
      </c>
      <c r="C85" t="s">
        <v>44</v>
      </c>
      <c r="D85" t="s">
        <v>20</v>
      </c>
      <c r="E85">
        <v>3495</v>
      </c>
      <c r="F85">
        <v>22</v>
      </c>
      <c r="G85">
        <v>165</v>
      </c>
      <c r="H85">
        <v>143</v>
      </c>
      <c r="I85">
        <v>76890</v>
      </c>
      <c r="J85">
        <v>0.69000000000000006</v>
      </c>
      <c r="K85">
        <v>3.2300000000000002E-2</v>
      </c>
      <c r="L85">
        <v>0.36115000000000003</v>
      </c>
      <c r="M85">
        <v>30.658409621103246</v>
      </c>
    </row>
    <row r="86" spans="1:13">
      <c r="A86">
        <v>130</v>
      </c>
      <c r="B86" t="s">
        <v>190</v>
      </c>
      <c r="C86" t="s">
        <v>46</v>
      </c>
      <c r="D86" t="s">
        <v>26</v>
      </c>
      <c r="E86">
        <v>3525</v>
      </c>
      <c r="F86">
        <v>56</v>
      </c>
      <c r="G86">
        <v>110</v>
      </c>
      <c r="H86">
        <v>54</v>
      </c>
      <c r="I86">
        <v>197400</v>
      </c>
      <c r="J86">
        <v>0.23</v>
      </c>
      <c r="K86">
        <v>0.12920000000000001</v>
      </c>
      <c r="L86">
        <v>0.17960000000000001</v>
      </c>
      <c r="M86">
        <v>14.120226802483037</v>
      </c>
    </row>
    <row r="87" spans="1:13">
      <c r="A87">
        <v>131</v>
      </c>
      <c r="B87" t="s">
        <v>180</v>
      </c>
      <c r="C87" t="s">
        <v>47</v>
      </c>
      <c r="D87" t="s">
        <v>17</v>
      </c>
      <c r="E87">
        <v>2760</v>
      </c>
      <c r="F87">
        <v>63</v>
      </c>
      <c r="G87">
        <v>164</v>
      </c>
      <c r="H87">
        <v>101</v>
      </c>
      <c r="I87">
        <v>173880</v>
      </c>
      <c r="J87">
        <v>1.84</v>
      </c>
      <c r="K87">
        <v>0.22610000000000002</v>
      </c>
      <c r="L87">
        <v>1.03305</v>
      </c>
      <c r="M87">
        <v>32.0216644930276</v>
      </c>
    </row>
    <row r="88" spans="1:13">
      <c r="A88">
        <v>132</v>
      </c>
      <c r="B88" t="s">
        <v>221</v>
      </c>
      <c r="C88" t="s">
        <v>25</v>
      </c>
      <c r="D88" t="s">
        <v>16</v>
      </c>
      <c r="E88">
        <v>2550</v>
      </c>
      <c r="F88">
        <v>65</v>
      </c>
      <c r="G88">
        <v>125</v>
      </c>
      <c r="H88">
        <v>60</v>
      </c>
      <c r="I88">
        <v>165750</v>
      </c>
      <c r="J88">
        <v>1.84</v>
      </c>
      <c r="K88">
        <v>0.12920000000000001</v>
      </c>
      <c r="L88">
        <v>0.98460000000000003</v>
      </c>
      <c r="M88">
        <v>43.027818778721389</v>
      </c>
    </row>
    <row r="89" spans="1:13">
      <c r="A89">
        <v>133</v>
      </c>
      <c r="B89" t="s">
        <v>194</v>
      </c>
      <c r="C89" t="s">
        <v>50</v>
      </c>
      <c r="D89" t="s">
        <v>20</v>
      </c>
      <c r="E89">
        <v>2475</v>
      </c>
      <c r="F89">
        <v>47</v>
      </c>
      <c r="G89">
        <v>170</v>
      </c>
      <c r="H89">
        <v>123</v>
      </c>
      <c r="I89">
        <v>116325</v>
      </c>
      <c r="J89">
        <v>0.92</v>
      </c>
      <c r="K89">
        <v>3.2300000000000002E-2</v>
      </c>
      <c r="L89">
        <v>0.47615000000000002</v>
      </c>
      <c r="M89">
        <v>51.743592654597862</v>
      </c>
    </row>
    <row r="90" spans="1:13">
      <c r="A90">
        <v>134</v>
      </c>
      <c r="B90" t="s">
        <v>18</v>
      </c>
      <c r="C90" t="s">
        <v>52</v>
      </c>
      <c r="D90" t="s">
        <v>26</v>
      </c>
      <c r="E90">
        <v>2400</v>
      </c>
      <c r="F90">
        <v>32</v>
      </c>
      <c r="G90">
        <v>129</v>
      </c>
      <c r="H90">
        <v>97</v>
      </c>
      <c r="I90">
        <v>76800</v>
      </c>
      <c r="J90">
        <v>1.84</v>
      </c>
      <c r="K90">
        <v>0.1615</v>
      </c>
      <c r="L90">
        <v>1.00075</v>
      </c>
      <c r="M90">
        <v>27.003038471388855</v>
      </c>
    </row>
    <row r="91" spans="1:13">
      <c r="A91">
        <v>137</v>
      </c>
      <c r="B91" t="s">
        <v>210</v>
      </c>
      <c r="C91" t="s">
        <v>23</v>
      </c>
      <c r="D91" t="s">
        <v>20</v>
      </c>
      <c r="E91">
        <v>2625</v>
      </c>
      <c r="F91">
        <v>50</v>
      </c>
      <c r="G91">
        <v>127</v>
      </c>
      <c r="H91">
        <v>77</v>
      </c>
      <c r="I91">
        <v>131250</v>
      </c>
      <c r="J91">
        <v>1.84</v>
      </c>
      <c r="K91">
        <v>9.6900000000000014E-2</v>
      </c>
      <c r="L91">
        <v>0.96845000000000003</v>
      </c>
      <c r="M91">
        <v>43.575965956953006</v>
      </c>
    </row>
    <row r="92" spans="1:13">
      <c r="A92">
        <v>139</v>
      </c>
      <c r="B92" t="s">
        <v>227</v>
      </c>
      <c r="C92" t="s">
        <v>28</v>
      </c>
      <c r="D92" t="s">
        <v>17</v>
      </c>
      <c r="E92">
        <v>2535</v>
      </c>
      <c r="F92">
        <v>62</v>
      </c>
      <c r="G92">
        <v>193</v>
      </c>
      <c r="H92">
        <v>131</v>
      </c>
      <c r="I92">
        <v>157170</v>
      </c>
      <c r="J92">
        <v>1.3800000000000001</v>
      </c>
      <c r="K92">
        <v>3.2300000000000002E-2</v>
      </c>
      <c r="L92">
        <v>0.70615000000000006</v>
      </c>
      <c r="M92">
        <v>72.786213099305158</v>
      </c>
    </row>
    <row r="93" spans="1:13">
      <c r="A93">
        <v>142</v>
      </c>
      <c r="B93" t="s">
        <v>203</v>
      </c>
      <c r="C93" t="s">
        <v>34</v>
      </c>
      <c r="D93" t="s">
        <v>26</v>
      </c>
      <c r="E93">
        <v>2895</v>
      </c>
      <c r="F93">
        <v>42</v>
      </c>
      <c r="G93">
        <v>178</v>
      </c>
      <c r="H93">
        <v>136</v>
      </c>
      <c r="I93">
        <v>121590</v>
      </c>
      <c r="J93">
        <v>0.92</v>
      </c>
      <c r="K93">
        <v>0.12920000000000001</v>
      </c>
      <c r="L93">
        <v>0.52460000000000007</v>
      </c>
      <c r="M93">
        <v>24.456950236296453</v>
      </c>
    </row>
    <row r="94" spans="1:13">
      <c r="A94">
        <v>143</v>
      </c>
      <c r="B94" t="s">
        <v>119</v>
      </c>
      <c r="C94" t="s">
        <v>36</v>
      </c>
      <c r="D94" t="s">
        <v>17</v>
      </c>
      <c r="E94">
        <v>2640</v>
      </c>
      <c r="F94">
        <v>66</v>
      </c>
      <c r="G94">
        <v>114</v>
      </c>
      <c r="H94">
        <v>48</v>
      </c>
      <c r="I94">
        <v>174240</v>
      </c>
      <c r="J94">
        <v>1.1500000000000001</v>
      </c>
      <c r="K94">
        <v>9.6900000000000014E-2</v>
      </c>
      <c r="L94">
        <v>0.62345000000000006</v>
      </c>
      <c r="M94">
        <v>39.579836627912698</v>
      </c>
    </row>
    <row r="95" spans="1:13">
      <c r="A95">
        <v>145</v>
      </c>
      <c r="B95" t="s">
        <v>202</v>
      </c>
      <c r="C95" t="s">
        <v>40</v>
      </c>
      <c r="D95" t="s">
        <v>20</v>
      </c>
      <c r="E95">
        <v>3525</v>
      </c>
      <c r="F95">
        <v>64</v>
      </c>
      <c r="G95">
        <v>164</v>
      </c>
      <c r="H95">
        <v>100</v>
      </c>
      <c r="I95">
        <v>225600</v>
      </c>
      <c r="J95">
        <v>0.46</v>
      </c>
      <c r="K95">
        <v>0.29070000000000001</v>
      </c>
      <c r="L95">
        <v>0.37535000000000002</v>
      </c>
      <c r="M95">
        <v>14.231850885790045</v>
      </c>
    </row>
    <row r="96" spans="1:13">
      <c r="A96">
        <v>146</v>
      </c>
      <c r="B96" t="s">
        <v>197</v>
      </c>
      <c r="C96" t="s">
        <v>42</v>
      </c>
      <c r="D96" t="s">
        <v>26</v>
      </c>
      <c r="E96">
        <v>2895</v>
      </c>
      <c r="F96">
        <v>36</v>
      </c>
      <c r="G96">
        <v>161</v>
      </c>
      <c r="H96">
        <v>125</v>
      </c>
      <c r="I96">
        <v>104220</v>
      </c>
      <c r="J96">
        <v>2.0700000000000003</v>
      </c>
      <c r="K96">
        <v>6.4600000000000005E-2</v>
      </c>
      <c r="L96">
        <v>1.0673000000000001</v>
      </c>
      <c r="M96">
        <v>48.032496739541408</v>
      </c>
    </row>
    <row r="97" spans="1:13">
      <c r="A97">
        <v>147</v>
      </c>
      <c r="B97" t="s">
        <v>215</v>
      </c>
      <c r="C97" t="s">
        <v>43</v>
      </c>
      <c r="D97" t="s">
        <v>17</v>
      </c>
      <c r="E97">
        <v>3435</v>
      </c>
      <c r="F97">
        <v>57</v>
      </c>
      <c r="G97">
        <v>169</v>
      </c>
      <c r="H97">
        <v>112</v>
      </c>
      <c r="I97">
        <v>195795</v>
      </c>
      <c r="J97">
        <v>1.61</v>
      </c>
      <c r="K97">
        <v>9.6900000000000014E-2</v>
      </c>
      <c r="L97">
        <v>0.85345000000000004</v>
      </c>
      <c r="M97">
        <v>43.521461913162149</v>
      </c>
    </row>
    <row r="98" spans="1:13">
      <c r="A98">
        <v>148</v>
      </c>
      <c r="B98" t="s">
        <v>152</v>
      </c>
      <c r="C98" t="s">
        <v>44</v>
      </c>
      <c r="D98" t="s">
        <v>16</v>
      </c>
      <c r="E98">
        <v>2475</v>
      </c>
      <c r="F98">
        <v>24</v>
      </c>
      <c r="G98">
        <v>184</v>
      </c>
      <c r="H98">
        <v>160</v>
      </c>
      <c r="I98">
        <v>59400</v>
      </c>
      <c r="J98">
        <v>1.3800000000000001</v>
      </c>
      <c r="K98">
        <v>0.19380000000000003</v>
      </c>
      <c r="L98">
        <v>0.78690000000000004</v>
      </c>
      <c r="M98">
        <v>18.48771661494937</v>
      </c>
    </row>
    <row r="99" spans="1:13">
      <c r="A99">
        <v>149</v>
      </c>
      <c r="B99" t="s">
        <v>163</v>
      </c>
      <c r="C99" t="s">
        <v>46</v>
      </c>
      <c r="D99" t="s">
        <v>20</v>
      </c>
      <c r="E99">
        <v>2490</v>
      </c>
      <c r="F99">
        <v>74</v>
      </c>
      <c r="G99">
        <v>148</v>
      </c>
      <c r="H99">
        <v>74</v>
      </c>
      <c r="I99">
        <v>184260</v>
      </c>
      <c r="J99">
        <v>1.84</v>
      </c>
      <c r="K99">
        <v>0.29070000000000001</v>
      </c>
      <c r="L99">
        <v>1.06535</v>
      </c>
      <c r="M99">
        <v>30.606752617903673</v>
      </c>
    </row>
    <row r="100" spans="1:13">
      <c r="A100">
        <v>150</v>
      </c>
      <c r="B100" t="s">
        <v>226</v>
      </c>
      <c r="C100" t="s">
        <v>47</v>
      </c>
      <c r="D100" t="s">
        <v>26</v>
      </c>
      <c r="E100">
        <v>2265</v>
      </c>
      <c r="F100">
        <v>45</v>
      </c>
      <c r="G100">
        <v>177</v>
      </c>
      <c r="H100">
        <v>132</v>
      </c>
      <c r="I100">
        <v>101925</v>
      </c>
      <c r="J100">
        <v>1.84</v>
      </c>
      <c r="K100">
        <v>0.1615</v>
      </c>
      <c r="L100">
        <v>1.00075</v>
      </c>
      <c r="M100">
        <v>32.0216644930276</v>
      </c>
    </row>
    <row r="101" spans="1:13">
      <c r="A101">
        <v>151</v>
      </c>
      <c r="B101" t="s">
        <v>219</v>
      </c>
      <c r="C101" t="s">
        <v>25</v>
      </c>
      <c r="D101" t="s">
        <v>17</v>
      </c>
      <c r="E101">
        <v>2520</v>
      </c>
      <c r="F101">
        <v>64</v>
      </c>
      <c r="G101">
        <v>125</v>
      </c>
      <c r="H101">
        <v>61</v>
      </c>
      <c r="I101">
        <v>161280</v>
      </c>
      <c r="J101">
        <v>1.84</v>
      </c>
      <c r="K101">
        <v>0.25840000000000002</v>
      </c>
      <c r="L101">
        <v>1.0492000000000001</v>
      </c>
      <c r="M101">
        <v>30.190314810533742</v>
      </c>
    </row>
    <row r="102" spans="1:13">
      <c r="A102">
        <v>152</v>
      </c>
      <c r="B102" t="s">
        <v>161</v>
      </c>
      <c r="C102" t="s">
        <v>50</v>
      </c>
      <c r="D102" t="s">
        <v>16</v>
      </c>
      <c r="E102">
        <v>3630</v>
      </c>
      <c r="F102">
        <v>55</v>
      </c>
      <c r="G102">
        <v>164</v>
      </c>
      <c r="H102">
        <v>109</v>
      </c>
      <c r="I102">
        <v>199650</v>
      </c>
      <c r="J102">
        <v>1.3800000000000001</v>
      </c>
      <c r="K102">
        <v>0.29070000000000001</v>
      </c>
      <c r="L102">
        <v>0.83535000000000004</v>
      </c>
      <c r="M102">
        <v>22.851429331606809</v>
      </c>
    </row>
    <row r="103" spans="1:13">
      <c r="A103">
        <v>153</v>
      </c>
      <c r="B103" t="s">
        <v>121</v>
      </c>
      <c r="C103" t="s">
        <v>52</v>
      </c>
      <c r="D103" t="s">
        <v>20</v>
      </c>
      <c r="E103">
        <v>2805</v>
      </c>
      <c r="F103">
        <v>76</v>
      </c>
      <c r="G103">
        <v>150</v>
      </c>
      <c r="H103">
        <v>74</v>
      </c>
      <c r="I103">
        <v>213180</v>
      </c>
      <c r="J103">
        <v>0.69000000000000006</v>
      </c>
      <c r="K103">
        <v>6.4600000000000005E-2</v>
      </c>
      <c r="L103">
        <v>0.37730000000000002</v>
      </c>
      <c r="M103">
        <v>40.293044210691079</v>
      </c>
    </row>
    <row r="104" spans="1:13">
      <c r="A104">
        <v>154</v>
      </c>
      <c r="B104" t="s">
        <v>122</v>
      </c>
      <c r="C104" t="s">
        <v>54</v>
      </c>
      <c r="D104" t="s">
        <v>26</v>
      </c>
      <c r="E104">
        <v>2370</v>
      </c>
      <c r="F104">
        <v>62</v>
      </c>
      <c r="G104">
        <v>118</v>
      </c>
      <c r="H104">
        <v>56</v>
      </c>
      <c r="I104">
        <v>146940</v>
      </c>
      <c r="J104">
        <v>1.3800000000000001</v>
      </c>
      <c r="K104">
        <v>0.25840000000000002</v>
      </c>
      <c r="L104">
        <v>0.81920000000000004</v>
      </c>
      <c r="M104">
        <v>25.733812429703896</v>
      </c>
    </row>
    <row r="105" spans="1:13">
      <c r="A105">
        <v>157</v>
      </c>
      <c r="B105" t="s">
        <v>163</v>
      </c>
      <c r="C105" t="s">
        <v>23</v>
      </c>
      <c r="D105" t="s">
        <v>20</v>
      </c>
      <c r="E105">
        <v>3630</v>
      </c>
      <c r="F105">
        <v>24</v>
      </c>
      <c r="G105">
        <v>144</v>
      </c>
      <c r="H105">
        <v>120</v>
      </c>
      <c r="I105">
        <v>87120</v>
      </c>
      <c r="J105">
        <v>1.84</v>
      </c>
      <c r="K105">
        <v>3.2300000000000002E-2</v>
      </c>
      <c r="L105">
        <v>0.93615000000000004</v>
      </c>
      <c r="M105">
        <v>52.29115914834361</v>
      </c>
    </row>
    <row r="106" spans="1:13">
      <c r="A106">
        <v>159</v>
      </c>
      <c r="B106" t="s">
        <v>153</v>
      </c>
      <c r="C106" t="s">
        <v>28</v>
      </c>
      <c r="D106" t="s">
        <v>17</v>
      </c>
      <c r="E106">
        <v>3405</v>
      </c>
      <c r="F106">
        <v>56</v>
      </c>
      <c r="G106">
        <v>127</v>
      </c>
      <c r="H106">
        <v>71</v>
      </c>
      <c r="I106">
        <v>190680</v>
      </c>
      <c r="J106">
        <v>1.3800000000000001</v>
      </c>
      <c r="K106">
        <v>9.6900000000000014E-2</v>
      </c>
      <c r="L106">
        <v>0.73845000000000005</v>
      </c>
      <c r="M106">
        <v>39.938032495711191</v>
      </c>
    </row>
    <row r="107" spans="1:13">
      <c r="A107">
        <v>162</v>
      </c>
      <c r="B107" t="s">
        <v>168</v>
      </c>
      <c r="C107" t="s">
        <v>34</v>
      </c>
      <c r="D107" t="s">
        <v>26</v>
      </c>
      <c r="E107">
        <v>2625</v>
      </c>
      <c r="F107">
        <v>55</v>
      </c>
      <c r="G107">
        <v>182</v>
      </c>
      <c r="H107">
        <v>127</v>
      </c>
      <c r="I107">
        <v>144375</v>
      </c>
      <c r="J107">
        <v>0.23</v>
      </c>
      <c r="K107">
        <v>0.29070000000000001</v>
      </c>
      <c r="L107">
        <v>0.26035000000000003</v>
      </c>
      <c r="M107">
        <v>9.3290569592842552</v>
      </c>
    </row>
    <row r="108" spans="1:13">
      <c r="A108">
        <v>163</v>
      </c>
      <c r="B108" t="s">
        <v>206</v>
      </c>
      <c r="C108" t="s">
        <v>36</v>
      </c>
      <c r="D108" t="s">
        <v>17</v>
      </c>
      <c r="E108">
        <v>2865</v>
      </c>
      <c r="F108">
        <v>71</v>
      </c>
      <c r="G108">
        <v>141</v>
      </c>
      <c r="H108">
        <v>70</v>
      </c>
      <c r="I108">
        <v>203415</v>
      </c>
      <c r="J108">
        <v>0.46</v>
      </c>
      <c r="K108">
        <v>0.19380000000000003</v>
      </c>
      <c r="L108">
        <v>0.32690000000000002</v>
      </c>
      <c r="M108">
        <v>18.358880783206015</v>
      </c>
    </row>
    <row r="109" spans="1:13">
      <c r="A109">
        <v>165</v>
      </c>
      <c r="B109" t="s">
        <v>206</v>
      </c>
      <c r="C109" t="s">
        <v>40</v>
      </c>
      <c r="D109" t="s">
        <v>20</v>
      </c>
      <c r="E109">
        <v>3390</v>
      </c>
      <c r="F109">
        <v>40</v>
      </c>
      <c r="G109">
        <v>160</v>
      </c>
      <c r="H109">
        <v>120</v>
      </c>
      <c r="I109">
        <v>135600</v>
      </c>
      <c r="J109">
        <v>1.84</v>
      </c>
      <c r="K109">
        <v>0.22610000000000002</v>
      </c>
      <c r="L109">
        <v>1.03305</v>
      </c>
      <c r="M109">
        <v>25.515473013715944</v>
      </c>
    </row>
    <row r="110" spans="1:13">
      <c r="A110">
        <v>166</v>
      </c>
      <c r="B110" t="s">
        <v>82</v>
      </c>
      <c r="C110" t="s">
        <v>42</v>
      </c>
      <c r="D110" t="s">
        <v>26</v>
      </c>
      <c r="E110">
        <v>2655</v>
      </c>
      <c r="F110">
        <v>54</v>
      </c>
      <c r="G110">
        <v>184</v>
      </c>
      <c r="H110">
        <v>130</v>
      </c>
      <c r="I110">
        <v>143370</v>
      </c>
      <c r="J110">
        <v>1.61</v>
      </c>
      <c r="K110">
        <v>0.1615</v>
      </c>
      <c r="L110">
        <v>0.88575000000000004</v>
      </c>
      <c r="M110">
        <v>32.812441950413046</v>
      </c>
    </row>
    <row r="111" spans="1:13">
      <c r="A111">
        <v>167</v>
      </c>
      <c r="B111" t="s">
        <v>173</v>
      </c>
      <c r="C111" t="s">
        <v>43</v>
      </c>
      <c r="D111" t="s">
        <v>17</v>
      </c>
      <c r="E111">
        <v>2790</v>
      </c>
      <c r="F111">
        <v>40</v>
      </c>
      <c r="G111">
        <v>192</v>
      </c>
      <c r="H111">
        <v>152</v>
      </c>
      <c r="I111">
        <v>111600</v>
      </c>
      <c r="J111">
        <v>0.23</v>
      </c>
      <c r="K111">
        <v>0.1615</v>
      </c>
      <c r="L111">
        <v>0.19575000000000001</v>
      </c>
      <c r="M111">
        <v>10.673888164342534</v>
      </c>
    </row>
    <row r="112" spans="1:13">
      <c r="A112">
        <v>168</v>
      </c>
      <c r="B112" t="s">
        <v>162</v>
      </c>
      <c r="C112" t="s">
        <v>44</v>
      </c>
      <c r="D112" t="s">
        <v>16</v>
      </c>
      <c r="E112">
        <v>3150</v>
      </c>
      <c r="F112">
        <v>73</v>
      </c>
      <c r="G112">
        <v>122</v>
      </c>
      <c r="H112">
        <v>49</v>
      </c>
      <c r="I112">
        <v>229950</v>
      </c>
      <c r="J112">
        <v>0.92</v>
      </c>
      <c r="K112">
        <v>0.22610000000000002</v>
      </c>
      <c r="L112">
        <v>0.57305000000000006</v>
      </c>
      <c r="M112">
        <v>24.37362137314069</v>
      </c>
    </row>
    <row r="113" spans="1:13">
      <c r="A113">
        <v>169</v>
      </c>
      <c r="B113" t="s">
        <v>194</v>
      </c>
      <c r="C113" t="s">
        <v>46</v>
      </c>
      <c r="D113" t="s">
        <v>20</v>
      </c>
      <c r="E113">
        <v>2640</v>
      </c>
      <c r="F113">
        <v>47</v>
      </c>
      <c r="G113">
        <v>93</v>
      </c>
      <c r="H113">
        <v>46</v>
      </c>
      <c r="I113">
        <v>124080</v>
      </c>
      <c r="J113">
        <v>2.0700000000000003</v>
      </c>
      <c r="K113">
        <v>0.29070000000000001</v>
      </c>
      <c r="L113">
        <v>1.1803500000000002</v>
      </c>
      <c r="M113">
        <v>25.871796327298931</v>
      </c>
    </row>
    <row r="114" spans="1:13">
      <c r="A114">
        <v>170</v>
      </c>
      <c r="B114" t="s">
        <v>179</v>
      </c>
      <c r="C114" t="s">
        <v>47</v>
      </c>
      <c r="D114" t="s">
        <v>26</v>
      </c>
      <c r="E114">
        <v>3510</v>
      </c>
      <c r="F114">
        <v>41</v>
      </c>
      <c r="G114">
        <v>92</v>
      </c>
      <c r="H114">
        <v>51</v>
      </c>
      <c r="I114">
        <v>143910</v>
      </c>
      <c r="J114">
        <v>0.23</v>
      </c>
      <c r="K114">
        <v>6.4600000000000005E-2</v>
      </c>
      <c r="L114">
        <v>0.14730000000000001</v>
      </c>
      <c r="M114">
        <v>17.086558003187324</v>
      </c>
    </row>
    <row r="115" spans="1:13">
      <c r="A115">
        <v>171</v>
      </c>
      <c r="B115" t="s">
        <v>183</v>
      </c>
      <c r="C115" t="s">
        <v>25</v>
      </c>
      <c r="D115" t="s">
        <v>17</v>
      </c>
      <c r="E115">
        <v>3420</v>
      </c>
      <c r="F115">
        <v>27</v>
      </c>
      <c r="G115">
        <v>171</v>
      </c>
      <c r="H115">
        <v>144</v>
      </c>
      <c r="I115">
        <v>92340</v>
      </c>
      <c r="J115">
        <v>0.46</v>
      </c>
      <c r="K115">
        <v>3.2300000000000002E-2</v>
      </c>
      <c r="L115">
        <v>0.24615000000000001</v>
      </c>
      <c r="M115">
        <v>27.731574922424052</v>
      </c>
    </row>
    <row r="116" spans="1:13">
      <c r="A116">
        <v>172</v>
      </c>
      <c r="B116" t="s">
        <v>107</v>
      </c>
      <c r="C116" t="s">
        <v>50</v>
      </c>
      <c r="D116" t="s">
        <v>16</v>
      </c>
      <c r="E116">
        <v>3135</v>
      </c>
      <c r="F116">
        <v>16</v>
      </c>
      <c r="G116">
        <v>178</v>
      </c>
      <c r="H116">
        <v>162</v>
      </c>
      <c r="I116">
        <v>50160</v>
      </c>
      <c r="J116">
        <v>1.3800000000000001</v>
      </c>
      <c r="K116">
        <v>6.4600000000000005E-2</v>
      </c>
      <c r="L116">
        <v>0.72230000000000005</v>
      </c>
      <c r="M116">
        <v>26.145579574171805</v>
      </c>
    </row>
    <row r="117" spans="1:13">
      <c r="A117">
        <v>175</v>
      </c>
      <c r="B117" t="s">
        <v>157</v>
      </c>
      <c r="C117" t="s">
        <v>23</v>
      </c>
      <c r="D117" t="s">
        <v>17</v>
      </c>
      <c r="E117">
        <v>2385</v>
      </c>
      <c r="F117">
        <v>74</v>
      </c>
      <c r="G117">
        <v>188</v>
      </c>
      <c r="H117">
        <v>114</v>
      </c>
      <c r="I117">
        <v>176490</v>
      </c>
      <c r="J117">
        <v>2.0700000000000003</v>
      </c>
      <c r="K117">
        <v>0.1615</v>
      </c>
      <c r="L117">
        <v>1.1157500000000002</v>
      </c>
      <c r="M117">
        <v>43.55417252425358</v>
      </c>
    </row>
    <row r="118" spans="1:13">
      <c r="A118">
        <v>177</v>
      </c>
      <c r="B118" t="s">
        <v>127</v>
      </c>
      <c r="C118" t="s">
        <v>28</v>
      </c>
      <c r="D118" t="s">
        <v>20</v>
      </c>
      <c r="E118">
        <v>3330</v>
      </c>
      <c r="F118">
        <v>62</v>
      </c>
      <c r="G118">
        <v>101</v>
      </c>
      <c r="H118">
        <v>39</v>
      </c>
      <c r="I118">
        <v>206460</v>
      </c>
      <c r="J118">
        <v>1.84</v>
      </c>
      <c r="K118">
        <v>0.29070000000000001</v>
      </c>
      <c r="L118">
        <v>1.06535</v>
      </c>
      <c r="M118">
        <v>28.015426484118194</v>
      </c>
    </row>
    <row r="119" spans="1:13">
      <c r="A119">
        <v>180</v>
      </c>
      <c r="B119" t="s">
        <v>129</v>
      </c>
      <c r="C119" t="s">
        <v>34</v>
      </c>
      <c r="D119" t="s">
        <v>16</v>
      </c>
      <c r="E119">
        <v>3360</v>
      </c>
      <c r="F119">
        <v>30</v>
      </c>
      <c r="G119">
        <v>194</v>
      </c>
      <c r="H119">
        <v>164</v>
      </c>
      <c r="I119">
        <v>100800</v>
      </c>
      <c r="J119">
        <v>0.69000000000000006</v>
      </c>
      <c r="K119">
        <v>0.22610000000000002</v>
      </c>
      <c r="L119">
        <v>0.45805000000000007</v>
      </c>
      <c r="M119">
        <v>13.531622994885673</v>
      </c>
    </row>
    <row r="120" spans="1:13">
      <c r="A120">
        <v>181</v>
      </c>
      <c r="B120" t="s">
        <v>192</v>
      </c>
      <c r="C120" t="s">
        <v>36</v>
      </c>
      <c r="D120" t="s">
        <v>20</v>
      </c>
      <c r="E120">
        <v>2430</v>
      </c>
      <c r="F120">
        <v>22</v>
      </c>
      <c r="G120">
        <v>110</v>
      </c>
      <c r="H120">
        <v>88</v>
      </c>
      <c r="I120">
        <v>53460</v>
      </c>
      <c r="J120">
        <v>1.3800000000000001</v>
      </c>
      <c r="K120">
        <v>9.6900000000000014E-2</v>
      </c>
      <c r="L120">
        <v>0.73845000000000005</v>
      </c>
      <c r="M120">
        <v>25.032486632312501</v>
      </c>
    </row>
    <row r="121" spans="1:13">
      <c r="A121">
        <v>183</v>
      </c>
      <c r="B121" t="s">
        <v>216</v>
      </c>
      <c r="C121" t="s">
        <v>40</v>
      </c>
      <c r="D121" t="s">
        <v>17</v>
      </c>
      <c r="E121">
        <v>2325</v>
      </c>
      <c r="F121">
        <v>63</v>
      </c>
      <c r="G121">
        <v>92</v>
      </c>
      <c r="H121">
        <v>29</v>
      </c>
      <c r="I121">
        <v>146475</v>
      </c>
      <c r="J121">
        <v>1.84</v>
      </c>
      <c r="K121">
        <v>0.1615</v>
      </c>
      <c r="L121">
        <v>1.00075</v>
      </c>
      <c r="M121">
        <v>37.888544385679886</v>
      </c>
    </row>
    <row r="122" spans="1:13">
      <c r="A122">
        <v>184</v>
      </c>
      <c r="B122" t="s">
        <v>190</v>
      </c>
      <c r="C122" t="s">
        <v>42</v>
      </c>
      <c r="D122" t="s">
        <v>16</v>
      </c>
      <c r="E122">
        <v>3060</v>
      </c>
      <c r="F122">
        <v>15</v>
      </c>
      <c r="G122">
        <v>95</v>
      </c>
      <c r="H122">
        <v>80</v>
      </c>
      <c r="I122">
        <v>45900</v>
      </c>
      <c r="J122">
        <v>2.0700000000000003</v>
      </c>
      <c r="K122">
        <v>0.1615</v>
      </c>
      <c r="L122">
        <v>1.1157500000000002</v>
      </c>
      <c r="M122">
        <v>19.609184680628854</v>
      </c>
    </row>
    <row r="123" spans="1:13">
      <c r="A123">
        <v>185</v>
      </c>
      <c r="B123" t="s">
        <v>29</v>
      </c>
      <c r="C123" t="s">
        <v>43</v>
      </c>
      <c r="D123" t="s">
        <v>20</v>
      </c>
      <c r="E123">
        <v>2535</v>
      </c>
      <c r="F123">
        <v>70</v>
      </c>
      <c r="G123">
        <v>100</v>
      </c>
      <c r="H123">
        <v>30</v>
      </c>
      <c r="I123">
        <v>177450</v>
      </c>
      <c r="J123">
        <v>0.46</v>
      </c>
      <c r="K123">
        <v>0.12920000000000001</v>
      </c>
      <c r="L123">
        <v>0.29460000000000003</v>
      </c>
      <c r="M123">
        <v>22.326038887001449</v>
      </c>
    </row>
    <row r="124" spans="1:13">
      <c r="A124">
        <v>186</v>
      </c>
      <c r="B124" t="s">
        <v>178</v>
      </c>
      <c r="C124" t="s">
        <v>44</v>
      </c>
      <c r="D124" t="s">
        <v>26</v>
      </c>
      <c r="E124">
        <v>2475</v>
      </c>
      <c r="F124">
        <v>53</v>
      </c>
      <c r="G124">
        <v>99</v>
      </c>
      <c r="H124">
        <v>46</v>
      </c>
      <c r="I124">
        <v>131175</v>
      </c>
      <c r="J124">
        <v>1.84</v>
      </c>
      <c r="K124">
        <v>6.4600000000000005E-2</v>
      </c>
      <c r="L124">
        <v>0.95230000000000004</v>
      </c>
      <c r="M124">
        <v>54.947202353164705</v>
      </c>
    </row>
    <row r="125" spans="1:13">
      <c r="A125">
        <v>187</v>
      </c>
      <c r="B125" t="s">
        <v>207</v>
      </c>
      <c r="C125" t="s">
        <v>46</v>
      </c>
      <c r="D125" t="s">
        <v>17</v>
      </c>
      <c r="E125">
        <v>3165</v>
      </c>
      <c r="F125">
        <v>36</v>
      </c>
      <c r="G125">
        <v>186</v>
      </c>
      <c r="H125">
        <v>150</v>
      </c>
      <c r="I125">
        <v>113940</v>
      </c>
      <c r="J125">
        <v>1.84</v>
      </c>
      <c r="K125">
        <v>0.12920000000000001</v>
      </c>
      <c r="L125">
        <v>0.98460000000000003</v>
      </c>
      <c r="M125">
        <v>32.0216644930276</v>
      </c>
    </row>
    <row r="126" spans="1:13">
      <c r="A126">
        <v>188</v>
      </c>
      <c r="B126" t="s">
        <v>177</v>
      </c>
      <c r="C126" t="s">
        <v>47</v>
      </c>
      <c r="D126" t="s">
        <v>16</v>
      </c>
      <c r="E126">
        <v>3315</v>
      </c>
      <c r="F126">
        <v>52</v>
      </c>
      <c r="G126">
        <v>127</v>
      </c>
      <c r="H126">
        <v>75</v>
      </c>
      <c r="I126">
        <v>172380</v>
      </c>
      <c r="J126">
        <v>0.23</v>
      </c>
      <c r="K126">
        <v>9.6900000000000014E-2</v>
      </c>
      <c r="L126">
        <v>0.16345000000000001</v>
      </c>
      <c r="M126">
        <v>15.711537963566728</v>
      </c>
    </row>
    <row r="127" spans="1:13">
      <c r="A127">
        <v>189</v>
      </c>
      <c r="B127" t="s">
        <v>107</v>
      </c>
      <c r="C127" t="s">
        <v>25</v>
      </c>
      <c r="D127" t="s">
        <v>20</v>
      </c>
      <c r="E127">
        <v>3465</v>
      </c>
      <c r="F127">
        <v>71</v>
      </c>
      <c r="G127">
        <v>180</v>
      </c>
      <c r="H127">
        <v>109</v>
      </c>
      <c r="I127">
        <v>246015</v>
      </c>
      <c r="J127">
        <v>1.61</v>
      </c>
      <c r="K127">
        <v>0.19380000000000003</v>
      </c>
      <c r="L127">
        <v>0.90190000000000003</v>
      </c>
      <c r="M127">
        <v>34.346320947692469</v>
      </c>
    </row>
    <row r="128" spans="1:13">
      <c r="A128">
        <v>190</v>
      </c>
      <c r="B128" t="s">
        <v>177</v>
      </c>
      <c r="C128" t="s">
        <v>50</v>
      </c>
      <c r="D128" t="s">
        <v>26</v>
      </c>
      <c r="E128">
        <v>3480</v>
      </c>
      <c r="F128">
        <v>43</v>
      </c>
      <c r="G128">
        <v>176</v>
      </c>
      <c r="H128">
        <v>133</v>
      </c>
      <c r="I128">
        <v>149640</v>
      </c>
      <c r="J128">
        <v>1.1500000000000001</v>
      </c>
      <c r="K128">
        <v>9.6900000000000014E-2</v>
      </c>
      <c r="L128">
        <v>0.62345000000000006</v>
      </c>
      <c r="M128">
        <v>31.947454278570003</v>
      </c>
    </row>
    <row r="129" spans="1:13">
      <c r="A129">
        <v>193</v>
      </c>
      <c r="B129" t="s">
        <v>31</v>
      </c>
      <c r="C129" t="s">
        <v>23</v>
      </c>
      <c r="D129" t="s">
        <v>20</v>
      </c>
      <c r="E129">
        <v>2340</v>
      </c>
      <c r="F129">
        <v>76</v>
      </c>
      <c r="G129">
        <v>179</v>
      </c>
      <c r="H129">
        <v>103</v>
      </c>
      <c r="I129">
        <v>177840</v>
      </c>
      <c r="J129">
        <v>1.61</v>
      </c>
      <c r="K129">
        <v>9.6900000000000014E-2</v>
      </c>
      <c r="L129">
        <v>0.85345000000000004</v>
      </c>
      <c r="M129">
        <v>50.25425550218042</v>
      </c>
    </row>
    <row r="130" spans="1:13">
      <c r="A130">
        <v>195</v>
      </c>
      <c r="B130" t="s">
        <v>103</v>
      </c>
      <c r="C130" t="s">
        <v>28</v>
      </c>
      <c r="D130" t="s">
        <v>17</v>
      </c>
      <c r="E130">
        <v>2490</v>
      </c>
      <c r="F130">
        <v>32</v>
      </c>
      <c r="G130">
        <v>109</v>
      </c>
      <c r="H130">
        <v>77</v>
      </c>
      <c r="I130">
        <v>79680</v>
      </c>
      <c r="J130">
        <v>0.69000000000000006</v>
      </c>
      <c r="K130">
        <v>3.2300000000000002E-2</v>
      </c>
      <c r="L130">
        <v>0.36115000000000003</v>
      </c>
      <c r="M130">
        <v>36.975433229898741</v>
      </c>
    </row>
    <row r="131" spans="1:13">
      <c r="A131">
        <v>198</v>
      </c>
      <c r="B131" t="s">
        <v>133</v>
      </c>
      <c r="C131" t="s">
        <v>34</v>
      </c>
      <c r="D131" t="s">
        <v>26</v>
      </c>
      <c r="E131">
        <v>3345</v>
      </c>
      <c r="F131">
        <v>76</v>
      </c>
      <c r="G131">
        <v>103</v>
      </c>
      <c r="H131">
        <v>27</v>
      </c>
      <c r="I131">
        <v>254220</v>
      </c>
      <c r="J131">
        <v>1.1500000000000001</v>
      </c>
      <c r="K131">
        <v>0.22610000000000002</v>
      </c>
      <c r="L131">
        <v>0.68805000000000005</v>
      </c>
      <c r="M131">
        <v>27.804842090856745</v>
      </c>
    </row>
    <row r="132" spans="1:13">
      <c r="A132">
        <v>199</v>
      </c>
      <c r="B132" t="s">
        <v>202</v>
      </c>
      <c r="C132" t="s">
        <v>36</v>
      </c>
      <c r="D132" t="s">
        <v>17</v>
      </c>
      <c r="E132">
        <v>2475</v>
      </c>
      <c r="F132">
        <v>51</v>
      </c>
      <c r="G132">
        <v>160</v>
      </c>
      <c r="H132">
        <v>109</v>
      </c>
      <c r="I132">
        <v>126225</v>
      </c>
      <c r="J132">
        <v>1.84</v>
      </c>
      <c r="K132">
        <v>0.29070000000000001</v>
      </c>
      <c r="L132">
        <v>1.06535</v>
      </c>
      <c r="M132">
        <v>25.408936126640945</v>
      </c>
    </row>
    <row r="133" spans="1:13">
      <c r="A133">
        <v>201</v>
      </c>
      <c r="B133" t="s">
        <v>123</v>
      </c>
      <c r="C133" t="s">
        <v>40</v>
      </c>
      <c r="D133" t="s">
        <v>20</v>
      </c>
      <c r="E133">
        <v>2865</v>
      </c>
      <c r="F133">
        <v>34</v>
      </c>
      <c r="G133">
        <v>150</v>
      </c>
      <c r="H133">
        <v>116</v>
      </c>
      <c r="I133">
        <v>97410</v>
      </c>
      <c r="J133">
        <v>1.84</v>
      </c>
      <c r="K133">
        <v>0.22610000000000002</v>
      </c>
      <c r="L133">
        <v>1.03305</v>
      </c>
      <c r="M133">
        <v>23.524103779881106</v>
      </c>
    </row>
    <row r="134" spans="1:13">
      <c r="A134">
        <v>202</v>
      </c>
      <c r="B134" t="s">
        <v>127</v>
      </c>
      <c r="C134" t="s">
        <v>42</v>
      </c>
      <c r="D134" t="s">
        <v>26</v>
      </c>
      <c r="E134">
        <v>2850</v>
      </c>
      <c r="F134">
        <v>56</v>
      </c>
      <c r="G134">
        <v>159</v>
      </c>
      <c r="H134">
        <v>103</v>
      </c>
      <c r="I134">
        <v>159600</v>
      </c>
      <c r="J134">
        <v>1.1500000000000001</v>
      </c>
      <c r="K134">
        <v>3.2300000000000002E-2</v>
      </c>
      <c r="L134">
        <v>0.59115000000000006</v>
      </c>
      <c r="M134">
        <v>63.147573976133138</v>
      </c>
    </row>
    <row r="135" spans="1:13">
      <c r="A135">
        <v>203</v>
      </c>
      <c r="B135" t="s">
        <v>209</v>
      </c>
      <c r="C135" t="s">
        <v>43</v>
      </c>
      <c r="D135" t="s">
        <v>17</v>
      </c>
      <c r="E135">
        <v>2640</v>
      </c>
      <c r="F135">
        <v>73</v>
      </c>
      <c r="G135">
        <v>162</v>
      </c>
      <c r="H135">
        <v>89</v>
      </c>
      <c r="I135">
        <v>192720</v>
      </c>
      <c r="J135">
        <v>0.46</v>
      </c>
      <c r="K135">
        <v>0.12920000000000001</v>
      </c>
      <c r="L135">
        <v>0.29460000000000003</v>
      </c>
      <c r="M135">
        <v>22.799435113310768</v>
      </c>
    </row>
    <row r="136" spans="1:13">
      <c r="A136">
        <v>206</v>
      </c>
      <c r="B136" t="s">
        <v>155</v>
      </c>
      <c r="C136" t="s">
        <v>23</v>
      </c>
      <c r="D136" t="s">
        <v>26</v>
      </c>
      <c r="E136">
        <v>3210</v>
      </c>
      <c r="F136">
        <v>50</v>
      </c>
      <c r="G136">
        <v>163</v>
      </c>
      <c r="H136">
        <v>113</v>
      </c>
      <c r="I136">
        <v>160500</v>
      </c>
      <c r="J136">
        <v>0.46</v>
      </c>
      <c r="K136">
        <v>9.6900000000000014E-2</v>
      </c>
      <c r="L136">
        <v>0.27845000000000003</v>
      </c>
      <c r="M136">
        <v>21.787982978476503</v>
      </c>
    </row>
    <row r="137" spans="1:13">
      <c r="A137">
        <v>208</v>
      </c>
      <c r="B137" t="s">
        <v>226</v>
      </c>
      <c r="C137" t="s">
        <v>28</v>
      </c>
      <c r="D137" t="s">
        <v>16</v>
      </c>
      <c r="E137">
        <v>2325</v>
      </c>
      <c r="F137">
        <v>54</v>
      </c>
      <c r="G137">
        <v>174</v>
      </c>
      <c r="H137">
        <v>120</v>
      </c>
      <c r="I137">
        <v>125550</v>
      </c>
      <c r="J137">
        <v>0.23</v>
      </c>
      <c r="K137">
        <v>0.22610000000000002</v>
      </c>
      <c r="L137">
        <v>0.22805000000000003</v>
      </c>
      <c r="M137">
        <v>10.481550101269907</v>
      </c>
    </row>
    <row r="138" spans="1:13">
      <c r="A138">
        <v>211</v>
      </c>
      <c r="B138" t="s">
        <v>27</v>
      </c>
      <c r="C138" t="s">
        <v>34</v>
      </c>
      <c r="D138" t="s">
        <v>17</v>
      </c>
      <c r="E138">
        <v>2445</v>
      </c>
      <c r="F138">
        <v>18</v>
      </c>
      <c r="G138">
        <v>173</v>
      </c>
      <c r="H138">
        <v>155</v>
      </c>
      <c r="I138">
        <v>44010</v>
      </c>
      <c r="J138">
        <v>0.23</v>
      </c>
      <c r="K138">
        <v>9.6900000000000014E-2</v>
      </c>
      <c r="L138">
        <v>0.16345000000000001</v>
      </c>
      <c r="M138">
        <v>9.2438583074746852</v>
      </c>
    </row>
    <row r="139" spans="1:13">
      <c r="A139">
        <v>212</v>
      </c>
      <c r="B139" t="s">
        <v>188</v>
      </c>
      <c r="C139" t="s">
        <v>36</v>
      </c>
      <c r="D139" t="s">
        <v>16</v>
      </c>
      <c r="E139">
        <v>3465</v>
      </c>
      <c r="F139">
        <v>55</v>
      </c>
      <c r="G139">
        <v>144</v>
      </c>
      <c r="H139">
        <v>89</v>
      </c>
      <c r="I139">
        <v>190575</v>
      </c>
      <c r="J139">
        <v>1.84</v>
      </c>
      <c r="K139">
        <v>9.6900000000000014E-2</v>
      </c>
      <c r="L139">
        <v>0.96845000000000003</v>
      </c>
      <c r="M139">
        <v>45.702858663213611</v>
      </c>
    </row>
    <row r="140" spans="1:13">
      <c r="A140">
        <v>214</v>
      </c>
      <c r="B140" t="s">
        <v>172</v>
      </c>
      <c r="C140" t="s">
        <v>40</v>
      </c>
      <c r="D140" t="s">
        <v>26</v>
      </c>
      <c r="E140">
        <v>3045</v>
      </c>
      <c r="F140">
        <v>33</v>
      </c>
      <c r="G140">
        <v>114</v>
      </c>
      <c r="H140">
        <v>81</v>
      </c>
      <c r="I140">
        <v>100485</v>
      </c>
      <c r="J140">
        <v>2.0700000000000003</v>
      </c>
      <c r="K140">
        <v>0.19380000000000003</v>
      </c>
      <c r="L140">
        <v>1.1319000000000001</v>
      </c>
      <c r="M140">
        <v>26.550961571504654</v>
      </c>
    </row>
    <row r="141" spans="1:13">
      <c r="A141">
        <v>215</v>
      </c>
      <c r="B141" t="s">
        <v>82</v>
      </c>
      <c r="C141" t="s">
        <v>42</v>
      </c>
      <c r="D141" t="s">
        <v>17</v>
      </c>
      <c r="E141">
        <v>2850</v>
      </c>
      <c r="F141">
        <v>55</v>
      </c>
      <c r="G141">
        <v>152</v>
      </c>
      <c r="H141">
        <v>97</v>
      </c>
      <c r="I141">
        <v>156750</v>
      </c>
      <c r="J141">
        <v>0.92</v>
      </c>
      <c r="K141">
        <v>0.1615</v>
      </c>
      <c r="L141">
        <v>0.54075000000000006</v>
      </c>
      <c r="M141">
        <v>25.032486632312501</v>
      </c>
    </row>
    <row r="142" spans="1:13">
      <c r="A142">
        <v>216</v>
      </c>
      <c r="B142" t="s">
        <v>194</v>
      </c>
      <c r="C142" t="s">
        <v>43</v>
      </c>
      <c r="D142" t="s">
        <v>16</v>
      </c>
      <c r="E142">
        <v>2550</v>
      </c>
      <c r="F142">
        <v>58</v>
      </c>
      <c r="G142">
        <v>162</v>
      </c>
      <c r="H142">
        <v>104</v>
      </c>
      <c r="I142">
        <v>147900</v>
      </c>
      <c r="J142">
        <v>2.0700000000000003</v>
      </c>
      <c r="K142">
        <v>0.29070000000000001</v>
      </c>
      <c r="L142">
        <v>1.1803500000000002</v>
      </c>
      <c r="M142">
        <v>28.740323448953465</v>
      </c>
    </row>
    <row r="143" spans="1:13">
      <c r="A143">
        <v>217</v>
      </c>
      <c r="B143" t="s">
        <v>188</v>
      </c>
      <c r="C143" t="s">
        <v>44</v>
      </c>
      <c r="D143" t="s">
        <v>20</v>
      </c>
      <c r="E143">
        <v>2550</v>
      </c>
      <c r="F143">
        <v>41</v>
      </c>
      <c r="G143">
        <v>153</v>
      </c>
      <c r="H143">
        <v>112</v>
      </c>
      <c r="I143">
        <v>104550</v>
      </c>
      <c r="J143">
        <v>0.92</v>
      </c>
      <c r="K143">
        <v>0.29070000000000001</v>
      </c>
      <c r="L143">
        <v>0.60535000000000005</v>
      </c>
      <c r="M143">
        <v>16.109361374921377</v>
      </c>
    </row>
    <row r="144" spans="1:13">
      <c r="A144">
        <v>218</v>
      </c>
      <c r="B144" t="s">
        <v>218</v>
      </c>
      <c r="C144" t="s">
        <v>46</v>
      </c>
      <c r="D144" t="s">
        <v>26</v>
      </c>
      <c r="E144">
        <v>3255</v>
      </c>
      <c r="F144">
        <v>61</v>
      </c>
      <c r="G144">
        <v>93</v>
      </c>
      <c r="H144">
        <v>32</v>
      </c>
      <c r="I144">
        <v>198555</v>
      </c>
      <c r="J144">
        <v>1.61</v>
      </c>
      <c r="K144">
        <v>0.29070000000000001</v>
      </c>
      <c r="L144">
        <v>0.95035000000000003</v>
      </c>
      <c r="M144">
        <v>25.993833779664815</v>
      </c>
    </row>
    <row r="145" spans="1:13">
      <c r="A145">
        <v>219</v>
      </c>
      <c r="B145" t="s">
        <v>169</v>
      </c>
      <c r="C145" t="s">
        <v>47</v>
      </c>
      <c r="D145" t="s">
        <v>17</v>
      </c>
      <c r="E145">
        <v>3720</v>
      </c>
      <c r="F145">
        <v>76</v>
      </c>
      <c r="G145">
        <v>132</v>
      </c>
      <c r="H145">
        <v>56</v>
      </c>
      <c r="I145">
        <v>282720</v>
      </c>
      <c r="J145">
        <v>0.69000000000000006</v>
      </c>
      <c r="K145">
        <v>0.1615</v>
      </c>
      <c r="L145">
        <v>0.42575000000000002</v>
      </c>
      <c r="M145">
        <v>25.48355871352905</v>
      </c>
    </row>
    <row r="146" spans="1:13">
      <c r="A146">
        <v>220</v>
      </c>
      <c r="B146" t="s">
        <v>82</v>
      </c>
      <c r="C146" t="s">
        <v>25</v>
      </c>
      <c r="D146" t="s">
        <v>16</v>
      </c>
      <c r="E146">
        <v>2895</v>
      </c>
      <c r="F146">
        <v>43</v>
      </c>
      <c r="G146">
        <v>162</v>
      </c>
      <c r="H146">
        <v>119</v>
      </c>
      <c r="I146">
        <v>124485</v>
      </c>
      <c r="J146">
        <v>0.69000000000000006</v>
      </c>
      <c r="K146">
        <v>0.25840000000000002</v>
      </c>
      <c r="L146">
        <v>0.47420000000000007</v>
      </c>
      <c r="M146">
        <v>15.154008144655895</v>
      </c>
    </row>
    <row r="147" spans="1:13">
      <c r="A147">
        <v>221</v>
      </c>
      <c r="B147" t="s">
        <v>221</v>
      </c>
      <c r="C147" t="s">
        <v>50</v>
      </c>
      <c r="D147" t="s">
        <v>20</v>
      </c>
      <c r="E147">
        <v>3465</v>
      </c>
      <c r="F147">
        <v>63</v>
      </c>
      <c r="G147">
        <v>118</v>
      </c>
      <c r="H147">
        <v>55</v>
      </c>
      <c r="I147">
        <v>218295</v>
      </c>
      <c r="J147">
        <v>2.0700000000000003</v>
      </c>
      <c r="K147">
        <v>9.6900000000000014E-2</v>
      </c>
      <c r="L147">
        <v>1.0834500000000002</v>
      </c>
      <c r="M147">
        <v>51.881026077681476</v>
      </c>
    </row>
    <row r="148" spans="1:13">
      <c r="A148">
        <v>222</v>
      </c>
      <c r="B148" t="s">
        <v>210</v>
      </c>
      <c r="C148" t="s">
        <v>52</v>
      </c>
      <c r="D148" t="s">
        <v>26</v>
      </c>
      <c r="E148">
        <v>3675</v>
      </c>
      <c r="F148">
        <v>65</v>
      </c>
      <c r="G148">
        <v>131</v>
      </c>
      <c r="H148">
        <v>66</v>
      </c>
      <c r="I148">
        <v>238875</v>
      </c>
      <c r="J148">
        <v>0.23</v>
      </c>
      <c r="K148">
        <v>3.2300000000000002E-2</v>
      </c>
      <c r="L148">
        <v>0.13115000000000002</v>
      </c>
      <c r="M148">
        <v>30.425262438099768</v>
      </c>
    </row>
    <row r="149" spans="1:13">
      <c r="A149">
        <v>225</v>
      </c>
      <c r="B149" t="s">
        <v>82</v>
      </c>
      <c r="C149" t="s">
        <v>23</v>
      </c>
      <c r="D149" t="s">
        <v>20</v>
      </c>
      <c r="E149">
        <v>2775</v>
      </c>
      <c r="F149">
        <v>69</v>
      </c>
      <c r="G149">
        <v>163</v>
      </c>
      <c r="H149">
        <v>94</v>
      </c>
      <c r="I149">
        <v>191475</v>
      </c>
      <c r="J149">
        <v>0.69000000000000006</v>
      </c>
      <c r="K149">
        <v>9.6900000000000014E-2</v>
      </c>
      <c r="L149">
        <v>0.39345000000000002</v>
      </c>
      <c r="M149">
        <v>31.347448679273572</v>
      </c>
    </row>
    <row r="150" spans="1:13">
      <c r="A150">
        <v>227</v>
      </c>
      <c r="B150" t="s">
        <v>212</v>
      </c>
      <c r="C150" t="s">
        <v>28</v>
      </c>
      <c r="D150" t="s">
        <v>17</v>
      </c>
      <c r="E150">
        <v>3585</v>
      </c>
      <c r="F150">
        <v>16</v>
      </c>
      <c r="G150">
        <v>155</v>
      </c>
      <c r="H150">
        <v>139</v>
      </c>
      <c r="I150">
        <v>57360</v>
      </c>
      <c r="J150">
        <v>0.46</v>
      </c>
      <c r="K150">
        <v>0.22610000000000002</v>
      </c>
      <c r="L150">
        <v>0.34305000000000002</v>
      </c>
      <c r="M150">
        <v>8.0687010299903079</v>
      </c>
    </row>
    <row r="151" spans="1:13">
      <c r="A151">
        <v>230</v>
      </c>
      <c r="B151" t="s">
        <v>170</v>
      </c>
      <c r="C151" t="s">
        <v>34</v>
      </c>
      <c r="D151" t="s">
        <v>26</v>
      </c>
      <c r="E151">
        <v>2790</v>
      </c>
      <c r="F151">
        <v>54</v>
      </c>
      <c r="G151">
        <v>114</v>
      </c>
      <c r="H151">
        <v>60</v>
      </c>
      <c r="I151">
        <v>150660</v>
      </c>
      <c r="J151">
        <v>0.69000000000000006</v>
      </c>
      <c r="K151">
        <v>0.25840000000000002</v>
      </c>
      <c r="L151">
        <v>0.47420000000000007</v>
      </c>
      <c r="M151">
        <v>16.982052080925232</v>
      </c>
    </row>
    <row r="152" spans="1:13">
      <c r="A152">
        <v>231</v>
      </c>
      <c r="B152" t="s">
        <v>187</v>
      </c>
      <c r="C152" t="s">
        <v>36</v>
      </c>
      <c r="D152" t="s">
        <v>17</v>
      </c>
      <c r="E152">
        <v>2505</v>
      </c>
      <c r="F152">
        <v>44</v>
      </c>
      <c r="G152">
        <v>99</v>
      </c>
      <c r="H152">
        <v>55</v>
      </c>
      <c r="I152">
        <v>110220</v>
      </c>
      <c r="J152">
        <v>0.23</v>
      </c>
      <c r="K152">
        <v>9.6900000000000014E-2</v>
      </c>
      <c r="L152">
        <v>0.16345000000000001</v>
      </c>
      <c r="M152">
        <v>14.45251289565133</v>
      </c>
    </row>
    <row r="153" spans="1:13">
      <c r="A153">
        <v>233</v>
      </c>
      <c r="B153" t="s">
        <v>158</v>
      </c>
      <c r="C153" t="s">
        <v>40</v>
      </c>
      <c r="D153" t="s">
        <v>20</v>
      </c>
      <c r="E153">
        <v>2700</v>
      </c>
      <c r="F153">
        <v>24</v>
      </c>
      <c r="G153">
        <v>98</v>
      </c>
      <c r="H153">
        <v>74</v>
      </c>
      <c r="I153">
        <v>64800</v>
      </c>
      <c r="J153">
        <v>0.92</v>
      </c>
      <c r="K153">
        <v>0.29070000000000001</v>
      </c>
      <c r="L153">
        <v>0.60535000000000005</v>
      </c>
      <c r="M153">
        <v>12.325144409966246</v>
      </c>
    </row>
    <row r="154" spans="1:13">
      <c r="A154">
        <v>234</v>
      </c>
      <c r="B154" t="s">
        <v>225</v>
      </c>
      <c r="C154" t="s">
        <v>42</v>
      </c>
      <c r="D154" t="s">
        <v>26</v>
      </c>
      <c r="E154">
        <v>3390</v>
      </c>
      <c r="F154">
        <v>47</v>
      </c>
      <c r="G154">
        <v>196</v>
      </c>
      <c r="H154">
        <v>149</v>
      </c>
      <c r="I154">
        <v>159330</v>
      </c>
      <c r="J154">
        <v>1.3800000000000001</v>
      </c>
      <c r="K154">
        <v>0.22610000000000002</v>
      </c>
      <c r="L154">
        <v>0.80305000000000004</v>
      </c>
      <c r="M154">
        <v>23.952629057035026</v>
      </c>
    </row>
    <row r="155" spans="1:13">
      <c r="A155">
        <v>235</v>
      </c>
      <c r="B155" t="s">
        <v>178</v>
      </c>
      <c r="C155" t="s">
        <v>43</v>
      </c>
      <c r="D155" t="s">
        <v>17</v>
      </c>
      <c r="E155">
        <v>3360</v>
      </c>
      <c r="F155">
        <v>50</v>
      </c>
      <c r="G155">
        <v>124</v>
      </c>
      <c r="H155">
        <v>74</v>
      </c>
      <c r="I155">
        <v>168000</v>
      </c>
      <c r="J155">
        <v>2.0700000000000003</v>
      </c>
      <c r="K155">
        <v>9.6900000000000014E-2</v>
      </c>
      <c r="L155">
        <v>1.0834500000000002</v>
      </c>
      <c r="M155">
        <v>46.219291537373422</v>
      </c>
    </row>
    <row r="156" spans="1:13">
      <c r="A156">
        <v>238</v>
      </c>
      <c r="B156" t="s">
        <v>156</v>
      </c>
      <c r="C156" t="s">
        <v>23</v>
      </c>
      <c r="D156" t="s">
        <v>26</v>
      </c>
      <c r="E156">
        <v>3060</v>
      </c>
      <c r="F156">
        <v>48</v>
      </c>
      <c r="G156">
        <v>117</v>
      </c>
      <c r="H156">
        <v>69</v>
      </c>
      <c r="I156">
        <v>146880</v>
      </c>
      <c r="J156">
        <v>1.3800000000000001</v>
      </c>
      <c r="K156">
        <v>0.19380000000000003</v>
      </c>
      <c r="L156">
        <v>0.78690000000000004</v>
      </c>
      <c r="M156">
        <v>26.145579574171805</v>
      </c>
    </row>
    <row r="157" spans="1:13">
      <c r="A157">
        <v>240</v>
      </c>
      <c r="B157" t="s">
        <v>119</v>
      </c>
      <c r="C157" t="s">
        <v>28</v>
      </c>
      <c r="D157" t="s">
        <v>16</v>
      </c>
      <c r="E157">
        <v>2745</v>
      </c>
      <c r="F157">
        <v>50</v>
      </c>
      <c r="G157">
        <v>116</v>
      </c>
      <c r="H157">
        <v>66</v>
      </c>
      <c r="I157">
        <v>137250</v>
      </c>
      <c r="J157">
        <v>0.69000000000000006</v>
      </c>
      <c r="K157">
        <v>0.29070000000000001</v>
      </c>
      <c r="L157">
        <v>0.49035000000000006</v>
      </c>
      <c r="M157">
        <v>15.406430512457806</v>
      </c>
    </row>
    <row r="158" spans="1:13">
      <c r="A158">
        <v>243</v>
      </c>
      <c r="B158" t="s">
        <v>201</v>
      </c>
      <c r="C158" t="s">
        <v>34</v>
      </c>
      <c r="D158" t="s">
        <v>17</v>
      </c>
      <c r="E158">
        <v>3360</v>
      </c>
      <c r="F158">
        <v>73</v>
      </c>
      <c r="G158">
        <v>125</v>
      </c>
      <c r="H158">
        <v>52</v>
      </c>
      <c r="I158">
        <v>245280</v>
      </c>
      <c r="J158">
        <v>0.46</v>
      </c>
      <c r="K158">
        <v>0.12920000000000001</v>
      </c>
      <c r="L158">
        <v>0.29460000000000003</v>
      </c>
      <c r="M158">
        <v>22.799435113310768</v>
      </c>
    </row>
    <row r="159" spans="1:13">
      <c r="A159">
        <v>244</v>
      </c>
      <c r="B159" t="s">
        <v>228</v>
      </c>
      <c r="C159" t="s">
        <v>36</v>
      </c>
      <c r="D159" t="s">
        <v>16</v>
      </c>
      <c r="E159">
        <v>2340</v>
      </c>
      <c r="F159">
        <v>17</v>
      </c>
      <c r="G159">
        <v>104</v>
      </c>
      <c r="H159">
        <v>87</v>
      </c>
      <c r="I159">
        <v>39780</v>
      </c>
      <c r="J159">
        <v>1.61</v>
      </c>
      <c r="K159">
        <v>0.25840000000000002</v>
      </c>
      <c r="L159">
        <v>0.93420000000000003</v>
      </c>
      <c r="M159">
        <v>14.554796641078772</v>
      </c>
    </row>
    <row r="160" spans="1:13">
      <c r="A160">
        <v>246</v>
      </c>
      <c r="B160" t="s">
        <v>197</v>
      </c>
      <c r="C160" t="s">
        <v>40</v>
      </c>
      <c r="D160" t="s">
        <v>26</v>
      </c>
      <c r="E160">
        <v>2625</v>
      </c>
      <c r="F160">
        <v>33</v>
      </c>
      <c r="G160">
        <v>124</v>
      </c>
      <c r="H160">
        <v>91</v>
      </c>
      <c r="I160">
        <v>86625</v>
      </c>
      <c r="J160">
        <v>1.3800000000000001</v>
      </c>
      <c r="K160">
        <v>0.25840000000000002</v>
      </c>
      <c r="L160">
        <v>0.81920000000000004</v>
      </c>
      <c r="M160">
        <v>18.774364974234377</v>
      </c>
    </row>
    <row r="161" spans="1:13">
      <c r="A161">
        <v>247</v>
      </c>
      <c r="B161" t="s">
        <v>218</v>
      </c>
      <c r="C161" t="s">
        <v>42</v>
      </c>
      <c r="D161" t="s">
        <v>17</v>
      </c>
      <c r="E161">
        <v>2250</v>
      </c>
      <c r="F161">
        <v>63</v>
      </c>
      <c r="G161">
        <v>124</v>
      </c>
      <c r="H161">
        <v>61</v>
      </c>
      <c r="I161">
        <v>141750</v>
      </c>
      <c r="J161">
        <v>0.92</v>
      </c>
      <c r="K161">
        <v>0.29070000000000001</v>
      </c>
      <c r="L161">
        <v>0.60535000000000005</v>
      </c>
      <c r="M161">
        <v>19.969016247855595</v>
      </c>
    </row>
    <row r="162" spans="1:13">
      <c r="A162">
        <v>248</v>
      </c>
      <c r="B162" t="s">
        <v>202</v>
      </c>
      <c r="C162" t="s">
        <v>43</v>
      </c>
      <c r="D162" t="s">
        <v>16</v>
      </c>
      <c r="E162">
        <v>2310</v>
      </c>
      <c r="F162">
        <v>22</v>
      </c>
      <c r="G162">
        <v>196</v>
      </c>
      <c r="H162">
        <v>174</v>
      </c>
      <c r="I162">
        <v>50820</v>
      </c>
      <c r="J162">
        <v>0.46</v>
      </c>
      <c r="K162">
        <v>0.12920000000000001</v>
      </c>
      <c r="L162">
        <v>0.29460000000000003</v>
      </c>
      <c r="M162">
        <v>12.516243316156251</v>
      </c>
    </row>
    <row r="163" spans="1:13">
      <c r="A163">
        <v>249</v>
      </c>
      <c r="B163" t="s">
        <v>181</v>
      </c>
      <c r="C163" t="s">
        <v>44</v>
      </c>
      <c r="D163" t="s">
        <v>20</v>
      </c>
      <c r="E163">
        <v>2505</v>
      </c>
      <c r="F163">
        <v>55</v>
      </c>
      <c r="G163">
        <v>173</v>
      </c>
      <c r="H163">
        <v>118</v>
      </c>
      <c r="I163">
        <v>137775</v>
      </c>
      <c r="J163">
        <v>0.23</v>
      </c>
      <c r="K163">
        <v>3.2300000000000002E-2</v>
      </c>
      <c r="L163">
        <v>0.13115000000000002</v>
      </c>
      <c r="M163">
        <v>27.987170877852769</v>
      </c>
    </row>
    <row r="164" spans="1:13">
      <c r="A164">
        <v>250</v>
      </c>
      <c r="B164" t="s">
        <v>199</v>
      </c>
      <c r="C164" t="s">
        <v>46</v>
      </c>
      <c r="D164" t="s">
        <v>26</v>
      </c>
      <c r="E164">
        <v>2610</v>
      </c>
      <c r="F164">
        <v>56</v>
      </c>
      <c r="G164">
        <v>110</v>
      </c>
      <c r="H164">
        <v>54</v>
      </c>
      <c r="I164">
        <v>146160</v>
      </c>
      <c r="J164">
        <v>1.3800000000000001</v>
      </c>
      <c r="K164">
        <v>0.29070000000000001</v>
      </c>
      <c r="L164">
        <v>0.83535000000000004</v>
      </c>
      <c r="M164">
        <v>23.058233812302877</v>
      </c>
    </row>
    <row r="165" spans="1:13">
      <c r="A165">
        <v>251</v>
      </c>
      <c r="B165" t="s">
        <v>180</v>
      </c>
      <c r="C165" t="s">
        <v>47</v>
      </c>
      <c r="D165" t="s">
        <v>17</v>
      </c>
      <c r="E165">
        <v>2670</v>
      </c>
      <c r="F165">
        <v>28</v>
      </c>
      <c r="G165">
        <v>152</v>
      </c>
      <c r="H165">
        <v>124</v>
      </c>
      <c r="I165">
        <v>74760</v>
      </c>
      <c r="J165">
        <v>0.23</v>
      </c>
      <c r="K165">
        <v>0.1615</v>
      </c>
      <c r="L165">
        <v>0.19575000000000001</v>
      </c>
      <c r="M165">
        <v>8.9304155548005806</v>
      </c>
    </row>
    <row r="166" spans="1:13">
      <c r="A166">
        <v>252</v>
      </c>
      <c r="B166" t="s">
        <v>208</v>
      </c>
      <c r="C166" t="s">
        <v>25</v>
      </c>
      <c r="D166" t="s">
        <v>16</v>
      </c>
      <c r="E166">
        <v>3570</v>
      </c>
      <c r="F166">
        <v>21</v>
      </c>
      <c r="G166">
        <v>154</v>
      </c>
      <c r="H166">
        <v>133</v>
      </c>
      <c r="I166">
        <v>74970</v>
      </c>
      <c r="J166">
        <v>0.69000000000000006</v>
      </c>
      <c r="K166">
        <v>0.12920000000000001</v>
      </c>
      <c r="L166">
        <v>0.40960000000000002</v>
      </c>
      <c r="M166">
        <v>14.976762185891696</v>
      </c>
    </row>
    <row r="167" spans="1:13">
      <c r="A167">
        <v>255</v>
      </c>
      <c r="B167" t="s">
        <v>169</v>
      </c>
      <c r="C167" t="s">
        <v>23</v>
      </c>
      <c r="D167" t="s">
        <v>17</v>
      </c>
      <c r="E167">
        <v>2880</v>
      </c>
      <c r="F167">
        <v>44</v>
      </c>
      <c r="G167">
        <v>188</v>
      </c>
      <c r="H167">
        <v>144</v>
      </c>
      <c r="I167">
        <v>126720</v>
      </c>
      <c r="J167">
        <v>1.1500000000000001</v>
      </c>
      <c r="K167">
        <v>0.22610000000000002</v>
      </c>
      <c r="L167">
        <v>0.68805000000000005</v>
      </c>
      <c r="M167">
        <v>21.156312583733627</v>
      </c>
    </row>
    <row r="168" spans="1:13">
      <c r="A168">
        <v>257</v>
      </c>
      <c r="B168" t="s">
        <v>105</v>
      </c>
      <c r="C168" t="s">
        <v>28</v>
      </c>
      <c r="D168" t="s">
        <v>20</v>
      </c>
      <c r="E168">
        <v>2505</v>
      </c>
      <c r="F168">
        <v>15</v>
      </c>
      <c r="G168">
        <v>183</v>
      </c>
      <c r="H168">
        <v>168</v>
      </c>
      <c r="I168">
        <v>37575</v>
      </c>
      <c r="J168">
        <v>0.69000000000000006</v>
      </c>
      <c r="K168">
        <v>3.2300000000000002E-2</v>
      </c>
      <c r="L168">
        <v>0.36115000000000003</v>
      </c>
      <c r="M168">
        <v>25.315348566927053</v>
      </c>
    </row>
    <row r="169" spans="1:13">
      <c r="A169">
        <v>260</v>
      </c>
      <c r="B169" t="s">
        <v>181</v>
      </c>
      <c r="C169" t="s">
        <v>34</v>
      </c>
      <c r="D169" t="s">
        <v>16</v>
      </c>
      <c r="E169">
        <v>3330</v>
      </c>
      <c r="F169">
        <v>35</v>
      </c>
      <c r="G169">
        <v>132</v>
      </c>
      <c r="H169">
        <v>97</v>
      </c>
      <c r="I169">
        <v>116550</v>
      </c>
      <c r="J169">
        <v>0.23</v>
      </c>
      <c r="K169">
        <v>9.6900000000000014E-2</v>
      </c>
      <c r="L169">
        <v>0.16345000000000001</v>
      </c>
      <c r="M169">
        <v>12.88994456134834</v>
      </c>
    </row>
    <row r="170" spans="1:13">
      <c r="A170">
        <v>261</v>
      </c>
      <c r="B170" t="s">
        <v>122</v>
      </c>
      <c r="C170" t="s">
        <v>36</v>
      </c>
      <c r="D170" t="s">
        <v>20</v>
      </c>
      <c r="E170">
        <v>2820</v>
      </c>
      <c r="F170">
        <v>20</v>
      </c>
      <c r="G170">
        <v>124</v>
      </c>
      <c r="H170">
        <v>104</v>
      </c>
      <c r="I170">
        <v>56400</v>
      </c>
      <c r="J170">
        <v>1.61</v>
      </c>
      <c r="K170">
        <v>0.25840000000000002</v>
      </c>
      <c r="L170">
        <v>0.93420000000000003</v>
      </c>
      <c r="M170">
        <v>15.786893494033285</v>
      </c>
    </row>
    <row r="171" spans="1:13">
      <c r="A171">
        <v>263</v>
      </c>
      <c r="B171" t="s">
        <v>119</v>
      </c>
      <c r="C171" t="s">
        <v>40</v>
      </c>
      <c r="D171" t="s">
        <v>17</v>
      </c>
      <c r="E171">
        <v>2925</v>
      </c>
      <c r="F171">
        <v>17</v>
      </c>
      <c r="G171">
        <v>143</v>
      </c>
      <c r="H171">
        <v>126</v>
      </c>
      <c r="I171">
        <v>49725</v>
      </c>
      <c r="J171">
        <v>0.69000000000000006</v>
      </c>
      <c r="K171">
        <v>0.19380000000000003</v>
      </c>
      <c r="L171">
        <v>0.44190000000000007</v>
      </c>
      <c r="M171">
        <v>11.002392084403617</v>
      </c>
    </row>
    <row r="172" spans="1:13">
      <c r="A172">
        <v>264</v>
      </c>
      <c r="B172" t="s">
        <v>71</v>
      </c>
      <c r="C172" t="s">
        <v>42</v>
      </c>
      <c r="D172" t="s">
        <v>16</v>
      </c>
      <c r="E172">
        <v>2265</v>
      </c>
      <c r="F172">
        <v>69</v>
      </c>
      <c r="G172">
        <v>154</v>
      </c>
      <c r="H172">
        <v>85</v>
      </c>
      <c r="I172">
        <v>156285</v>
      </c>
      <c r="J172">
        <v>0.69000000000000006</v>
      </c>
      <c r="K172">
        <v>0.25840000000000002</v>
      </c>
      <c r="L172">
        <v>0.47420000000000007</v>
      </c>
      <c r="M172">
        <v>19.196313500575677</v>
      </c>
    </row>
    <row r="173" spans="1:13">
      <c r="A173">
        <v>265</v>
      </c>
      <c r="B173" t="s">
        <v>227</v>
      </c>
      <c r="C173" t="s">
        <v>43</v>
      </c>
      <c r="D173" t="s">
        <v>20</v>
      </c>
      <c r="E173">
        <v>2460</v>
      </c>
      <c r="F173">
        <v>76</v>
      </c>
      <c r="G173">
        <v>160</v>
      </c>
      <c r="H173">
        <v>84</v>
      </c>
      <c r="I173">
        <v>186960</v>
      </c>
      <c r="J173">
        <v>1.61</v>
      </c>
      <c r="K173">
        <v>0.12920000000000001</v>
      </c>
      <c r="L173">
        <v>0.86960000000000004</v>
      </c>
      <c r="M173">
        <v>43.521461913162149</v>
      </c>
    </row>
    <row r="174" spans="1:13">
      <c r="A174">
        <v>266</v>
      </c>
      <c r="B174" t="s">
        <v>101</v>
      </c>
      <c r="C174" t="s">
        <v>44</v>
      </c>
      <c r="D174" t="s">
        <v>26</v>
      </c>
      <c r="E174">
        <v>3555</v>
      </c>
      <c r="F174">
        <v>55</v>
      </c>
      <c r="G174">
        <v>128</v>
      </c>
      <c r="H174">
        <v>73</v>
      </c>
      <c r="I174">
        <v>195525</v>
      </c>
      <c r="J174">
        <v>0.92</v>
      </c>
      <c r="K174">
        <v>3.2300000000000002E-2</v>
      </c>
      <c r="L174">
        <v>0.47615000000000002</v>
      </c>
      <c r="M174">
        <v>55.974341755705538</v>
      </c>
    </row>
    <row r="175" spans="1:13">
      <c r="A175">
        <v>267</v>
      </c>
      <c r="B175" t="s">
        <v>227</v>
      </c>
      <c r="C175" t="s">
        <v>46</v>
      </c>
      <c r="D175" t="s">
        <v>17</v>
      </c>
      <c r="E175">
        <v>2895</v>
      </c>
      <c r="F175">
        <v>42</v>
      </c>
      <c r="G175">
        <v>144</v>
      </c>
      <c r="H175">
        <v>102</v>
      </c>
      <c r="I175">
        <v>121590</v>
      </c>
      <c r="J175">
        <v>1.3800000000000001</v>
      </c>
      <c r="K175">
        <v>6.4600000000000005E-2</v>
      </c>
      <c r="L175">
        <v>0.72230000000000005</v>
      </c>
      <c r="M175">
        <v>42.360680407449117</v>
      </c>
    </row>
    <row r="176" spans="1:13">
      <c r="A176">
        <v>268</v>
      </c>
      <c r="B176" t="s">
        <v>168</v>
      </c>
      <c r="C176" t="s">
        <v>47</v>
      </c>
      <c r="D176" t="s">
        <v>16</v>
      </c>
      <c r="E176">
        <v>2445</v>
      </c>
      <c r="F176">
        <v>72</v>
      </c>
      <c r="G176">
        <v>97</v>
      </c>
      <c r="H176">
        <v>25</v>
      </c>
      <c r="I176">
        <v>176040</v>
      </c>
      <c r="J176">
        <v>2.0700000000000003</v>
      </c>
      <c r="K176">
        <v>0.1615</v>
      </c>
      <c r="L176">
        <v>1.1157500000000002</v>
      </c>
      <c r="M176">
        <v>42.961571135460638</v>
      </c>
    </row>
    <row r="177" spans="1:13">
      <c r="A177">
        <v>269</v>
      </c>
      <c r="B177" t="s">
        <v>154</v>
      </c>
      <c r="C177" t="s">
        <v>25</v>
      </c>
      <c r="D177" t="s">
        <v>20</v>
      </c>
      <c r="E177">
        <v>3735</v>
      </c>
      <c r="F177">
        <v>35</v>
      </c>
      <c r="G177">
        <v>113</v>
      </c>
      <c r="H177">
        <v>78</v>
      </c>
      <c r="I177">
        <v>130725</v>
      </c>
      <c r="J177">
        <v>1.84</v>
      </c>
      <c r="K177">
        <v>3.2300000000000002E-2</v>
      </c>
      <c r="L177">
        <v>0.93615000000000004</v>
      </c>
      <c r="M177">
        <v>63.147573976133138</v>
      </c>
    </row>
    <row r="178" spans="1:13">
      <c r="A178">
        <v>270</v>
      </c>
      <c r="B178" t="s">
        <v>31</v>
      </c>
      <c r="C178" t="s">
        <v>50</v>
      </c>
      <c r="D178" t="s">
        <v>26</v>
      </c>
      <c r="E178">
        <v>3300</v>
      </c>
      <c r="F178">
        <v>39</v>
      </c>
      <c r="G178">
        <v>92</v>
      </c>
      <c r="H178">
        <v>53</v>
      </c>
      <c r="I178">
        <v>128700</v>
      </c>
      <c r="J178">
        <v>0.92</v>
      </c>
      <c r="K178">
        <v>9.6900000000000014E-2</v>
      </c>
      <c r="L178">
        <v>0.50845000000000007</v>
      </c>
      <c r="M178">
        <v>27.213182017944828</v>
      </c>
    </row>
    <row r="179" spans="1:13">
      <c r="A179">
        <v>273</v>
      </c>
      <c r="B179" t="s">
        <v>204</v>
      </c>
      <c r="C179" t="s">
        <v>23</v>
      </c>
      <c r="D179" t="s">
        <v>20</v>
      </c>
      <c r="E179">
        <v>2340</v>
      </c>
      <c r="F179">
        <v>65</v>
      </c>
      <c r="G179">
        <v>184</v>
      </c>
      <c r="H179">
        <v>119</v>
      </c>
      <c r="I179">
        <v>152100</v>
      </c>
      <c r="J179">
        <v>1.1500000000000001</v>
      </c>
      <c r="K179">
        <v>0.1615</v>
      </c>
      <c r="L179">
        <v>0.65575000000000006</v>
      </c>
      <c r="M179">
        <v>30.425262438099768</v>
      </c>
    </row>
    <row r="180" spans="1:13">
      <c r="A180">
        <v>275</v>
      </c>
      <c r="B180" t="s">
        <v>143</v>
      </c>
      <c r="C180" t="s">
        <v>28</v>
      </c>
      <c r="D180" t="s">
        <v>17</v>
      </c>
      <c r="E180">
        <v>3720</v>
      </c>
      <c r="F180">
        <v>30</v>
      </c>
      <c r="G180">
        <v>125</v>
      </c>
      <c r="H180">
        <v>95</v>
      </c>
      <c r="I180">
        <v>111600</v>
      </c>
      <c r="J180">
        <v>0.46</v>
      </c>
      <c r="K180">
        <v>0.19380000000000003</v>
      </c>
      <c r="L180">
        <v>0.32690000000000002</v>
      </c>
      <c r="M180">
        <v>11.933769759850176</v>
      </c>
    </row>
    <row r="181" spans="1:13">
      <c r="A181">
        <v>278</v>
      </c>
      <c r="B181" t="s">
        <v>123</v>
      </c>
      <c r="C181" t="s">
        <v>34</v>
      </c>
      <c r="D181" t="s">
        <v>26</v>
      </c>
      <c r="E181">
        <v>3630</v>
      </c>
      <c r="F181">
        <v>50</v>
      </c>
      <c r="G181">
        <v>91</v>
      </c>
      <c r="H181">
        <v>41</v>
      </c>
      <c r="I181">
        <v>181500</v>
      </c>
      <c r="J181">
        <v>2.0700000000000003</v>
      </c>
      <c r="K181">
        <v>0.22610000000000002</v>
      </c>
      <c r="L181">
        <v>1.1480500000000002</v>
      </c>
      <c r="M181">
        <v>30.257628862463655</v>
      </c>
    </row>
    <row r="182" spans="1:13">
      <c r="A182">
        <v>279</v>
      </c>
      <c r="B182" t="s">
        <v>168</v>
      </c>
      <c r="C182" t="s">
        <v>36</v>
      </c>
      <c r="D182" t="s">
        <v>17</v>
      </c>
      <c r="E182">
        <v>2685</v>
      </c>
      <c r="F182">
        <v>48</v>
      </c>
      <c r="G182">
        <v>163</v>
      </c>
      <c r="H182">
        <v>115</v>
      </c>
      <c r="I182">
        <v>128880</v>
      </c>
      <c r="J182">
        <v>1.84</v>
      </c>
      <c r="K182">
        <v>3.2300000000000002E-2</v>
      </c>
      <c r="L182">
        <v>0.93615000000000004</v>
      </c>
      <c r="M182">
        <v>73.950866459797481</v>
      </c>
    </row>
    <row r="183" spans="1:13">
      <c r="A183">
        <v>281</v>
      </c>
      <c r="B183" t="s">
        <v>169</v>
      </c>
      <c r="C183" t="s">
        <v>40</v>
      </c>
      <c r="D183" t="s">
        <v>20</v>
      </c>
      <c r="E183">
        <v>2265</v>
      </c>
      <c r="F183">
        <v>18</v>
      </c>
      <c r="G183">
        <v>138</v>
      </c>
      <c r="H183">
        <v>120</v>
      </c>
      <c r="I183">
        <v>40770</v>
      </c>
      <c r="J183">
        <v>1.84</v>
      </c>
      <c r="K183">
        <v>0.12920000000000001</v>
      </c>
      <c r="L183">
        <v>0.98460000000000003</v>
      </c>
      <c r="M183">
        <v>22.642736107900308</v>
      </c>
    </row>
    <row r="184" spans="1:13">
      <c r="A184">
        <v>282</v>
      </c>
      <c r="B184" t="s">
        <v>156</v>
      </c>
      <c r="C184" t="s">
        <v>42</v>
      </c>
      <c r="D184" t="s">
        <v>26</v>
      </c>
      <c r="E184">
        <v>2415</v>
      </c>
      <c r="F184">
        <v>46</v>
      </c>
      <c r="G184">
        <v>185</v>
      </c>
      <c r="H184">
        <v>139</v>
      </c>
      <c r="I184">
        <v>111090</v>
      </c>
      <c r="J184">
        <v>2.0700000000000003</v>
      </c>
      <c r="K184">
        <v>0.22610000000000002</v>
      </c>
      <c r="L184">
        <v>1.1480500000000002</v>
      </c>
      <c r="M184">
        <v>29.022098063859996</v>
      </c>
    </row>
    <row r="185" spans="1:13">
      <c r="A185">
        <v>283</v>
      </c>
      <c r="B185" t="s">
        <v>219</v>
      </c>
      <c r="C185" t="s">
        <v>43</v>
      </c>
      <c r="D185" t="s">
        <v>17</v>
      </c>
      <c r="E185">
        <v>2475</v>
      </c>
      <c r="F185">
        <v>63</v>
      </c>
      <c r="G185">
        <v>116</v>
      </c>
      <c r="H185">
        <v>53</v>
      </c>
      <c r="I185">
        <v>155925</v>
      </c>
      <c r="J185">
        <v>0.69000000000000006</v>
      </c>
      <c r="K185">
        <v>0.1615</v>
      </c>
      <c r="L185">
        <v>0.42575000000000002</v>
      </c>
      <c r="M185">
        <v>23.201900210427013</v>
      </c>
    </row>
    <row r="186" spans="1:13">
      <c r="A186">
        <v>284</v>
      </c>
      <c r="B186" t="s">
        <v>177</v>
      </c>
      <c r="C186" t="s">
        <v>44</v>
      </c>
      <c r="D186" t="s">
        <v>16</v>
      </c>
      <c r="E186">
        <v>2910</v>
      </c>
      <c r="F186">
        <v>60</v>
      </c>
      <c r="G186">
        <v>122</v>
      </c>
      <c r="H186">
        <v>62</v>
      </c>
      <c r="I186">
        <v>174600</v>
      </c>
      <c r="J186">
        <v>0.69000000000000006</v>
      </c>
      <c r="K186">
        <v>0.1615</v>
      </c>
      <c r="L186">
        <v>0.42575000000000002</v>
      </c>
      <c r="M186">
        <v>22.642736107900308</v>
      </c>
    </row>
    <row r="187" spans="1:13">
      <c r="A187">
        <v>287</v>
      </c>
      <c r="B187" t="s">
        <v>182</v>
      </c>
      <c r="C187" t="s">
        <v>23</v>
      </c>
      <c r="D187" t="s">
        <v>17</v>
      </c>
      <c r="E187">
        <v>3735</v>
      </c>
      <c r="F187">
        <v>53</v>
      </c>
      <c r="G187">
        <v>133</v>
      </c>
      <c r="H187">
        <v>80</v>
      </c>
      <c r="I187">
        <v>197955</v>
      </c>
      <c r="J187">
        <v>0.23</v>
      </c>
      <c r="K187">
        <v>0.29070000000000001</v>
      </c>
      <c r="L187">
        <v>0.26035000000000003</v>
      </c>
      <c r="M187">
        <v>9.1578670588607842</v>
      </c>
    </row>
    <row r="188" spans="1:13">
      <c r="A188">
        <v>289</v>
      </c>
      <c r="B188" t="s">
        <v>166</v>
      </c>
      <c r="C188" t="s">
        <v>28</v>
      </c>
      <c r="D188" t="s">
        <v>20</v>
      </c>
      <c r="E188">
        <v>3555</v>
      </c>
      <c r="F188">
        <v>63</v>
      </c>
      <c r="G188">
        <v>126</v>
      </c>
      <c r="H188">
        <v>63</v>
      </c>
      <c r="I188">
        <v>223965</v>
      </c>
      <c r="J188">
        <v>0.92</v>
      </c>
      <c r="K188">
        <v>9.6900000000000014E-2</v>
      </c>
      <c r="L188">
        <v>0.50845000000000007</v>
      </c>
      <c r="M188">
        <v>34.58735071845431</v>
      </c>
    </row>
    <row r="189" spans="1:13">
      <c r="A189">
        <v>292</v>
      </c>
      <c r="B189" t="s">
        <v>29</v>
      </c>
      <c r="C189" t="s">
        <v>34</v>
      </c>
      <c r="D189" t="s">
        <v>16</v>
      </c>
      <c r="E189">
        <v>2955</v>
      </c>
      <c r="F189">
        <v>39</v>
      </c>
      <c r="G189">
        <v>91</v>
      </c>
      <c r="H189">
        <v>52</v>
      </c>
      <c r="I189">
        <v>115245</v>
      </c>
      <c r="J189">
        <v>0.92</v>
      </c>
      <c r="K189">
        <v>0.1615</v>
      </c>
      <c r="L189">
        <v>0.54075000000000006</v>
      </c>
      <c r="M189">
        <v>21.079240150562292</v>
      </c>
    </row>
    <row r="190" spans="1:13">
      <c r="A190">
        <v>293</v>
      </c>
      <c r="B190" t="s">
        <v>210</v>
      </c>
      <c r="C190" t="s">
        <v>36</v>
      </c>
      <c r="D190" t="s">
        <v>20</v>
      </c>
      <c r="E190">
        <v>2850</v>
      </c>
      <c r="F190">
        <v>23</v>
      </c>
      <c r="G190">
        <v>101</v>
      </c>
      <c r="H190">
        <v>78</v>
      </c>
      <c r="I190">
        <v>65550</v>
      </c>
      <c r="J190">
        <v>0.92</v>
      </c>
      <c r="K190">
        <v>0.25840000000000002</v>
      </c>
      <c r="L190">
        <v>0.58920000000000006</v>
      </c>
      <c r="M190">
        <v>12.797542333717116</v>
      </c>
    </row>
    <row r="191" spans="1:13">
      <c r="A191">
        <v>295</v>
      </c>
      <c r="B191" t="s">
        <v>129</v>
      </c>
      <c r="C191" t="s">
        <v>40</v>
      </c>
      <c r="D191" t="s">
        <v>17</v>
      </c>
      <c r="E191">
        <v>2865</v>
      </c>
      <c r="F191">
        <v>37</v>
      </c>
      <c r="G191">
        <v>171</v>
      </c>
      <c r="H191">
        <v>134</v>
      </c>
      <c r="I191">
        <v>106005</v>
      </c>
      <c r="J191">
        <v>0.92</v>
      </c>
      <c r="K191">
        <v>0.19380000000000003</v>
      </c>
      <c r="L191">
        <v>0.55690000000000006</v>
      </c>
      <c r="M191">
        <v>18.742731649364309</v>
      </c>
    </row>
    <row r="192" spans="1:13">
      <c r="A192">
        <v>296</v>
      </c>
      <c r="B192" t="s">
        <v>218</v>
      </c>
      <c r="C192" t="s">
        <v>42</v>
      </c>
      <c r="D192" t="s">
        <v>16</v>
      </c>
      <c r="E192">
        <v>3555</v>
      </c>
      <c r="F192">
        <v>16</v>
      </c>
      <c r="G192">
        <v>136</v>
      </c>
      <c r="H192">
        <v>120</v>
      </c>
      <c r="I192">
        <v>56880</v>
      </c>
      <c r="J192">
        <v>0.46</v>
      </c>
      <c r="K192">
        <v>0.1615</v>
      </c>
      <c r="L192">
        <v>0.31075000000000003</v>
      </c>
      <c r="M192">
        <v>9.5470158078801415</v>
      </c>
    </row>
    <row r="193" spans="1:13">
      <c r="A193">
        <v>297</v>
      </c>
      <c r="B193" t="s">
        <v>193</v>
      </c>
      <c r="C193" t="s">
        <v>43</v>
      </c>
      <c r="D193" t="s">
        <v>20</v>
      </c>
      <c r="E193">
        <v>3720</v>
      </c>
      <c r="F193">
        <v>71</v>
      </c>
      <c r="G193">
        <v>162</v>
      </c>
      <c r="H193">
        <v>91</v>
      </c>
      <c r="I193">
        <v>264120</v>
      </c>
      <c r="J193">
        <v>0.46</v>
      </c>
      <c r="K193">
        <v>0.29070000000000001</v>
      </c>
      <c r="L193">
        <v>0.37535000000000002</v>
      </c>
      <c r="M193">
        <v>14.989963389147444</v>
      </c>
    </row>
    <row r="194" spans="1:13">
      <c r="A194">
        <v>298</v>
      </c>
      <c r="B194" t="s">
        <v>213</v>
      </c>
      <c r="C194" t="s">
        <v>44</v>
      </c>
      <c r="D194" t="s">
        <v>26</v>
      </c>
      <c r="E194">
        <v>2370</v>
      </c>
      <c r="F194">
        <v>25</v>
      </c>
      <c r="G194">
        <v>183</v>
      </c>
      <c r="H194">
        <v>158</v>
      </c>
      <c r="I194">
        <v>59250</v>
      </c>
      <c r="J194">
        <v>1.1500000000000001</v>
      </c>
      <c r="K194">
        <v>0.12920000000000001</v>
      </c>
      <c r="L194">
        <v>0.63960000000000006</v>
      </c>
      <c r="M194">
        <v>21.096123805772542</v>
      </c>
    </row>
    <row r="195" spans="1:13">
      <c r="A195">
        <v>299</v>
      </c>
      <c r="B195" t="s">
        <v>68</v>
      </c>
      <c r="C195" t="s">
        <v>46</v>
      </c>
      <c r="D195" t="s">
        <v>17</v>
      </c>
      <c r="E195">
        <v>2925</v>
      </c>
      <c r="F195">
        <v>37</v>
      </c>
      <c r="G195">
        <v>148</v>
      </c>
      <c r="H195">
        <v>111</v>
      </c>
      <c r="I195">
        <v>108225</v>
      </c>
      <c r="J195">
        <v>1.61</v>
      </c>
      <c r="K195">
        <v>0.19380000000000003</v>
      </c>
      <c r="L195">
        <v>0.90190000000000003</v>
      </c>
      <c r="M195">
        <v>24.794303417118709</v>
      </c>
    </row>
    <row r="196" spans="1:13" hidden="1">
      <c r="A196">
        <v>300</v>
      </c>
      <c r="C196" t="s">
        <v>47</v>
      </c>
      <c r="D196" t="s">
        <v>16</v>
      </c>
      <c r="E196">
        <v>2520</v>
      </c>
      <c r="F196">
        <v>57</v>
      </c>
      <c r="G196">
        <v>186</v>
      </c>
      <c r="H196">
        <v>129</v>
      </c>
      <c r="I196">
        <v>143640</v>
      </c>
      <c r="J196">
        <v>1.3800000000000001</v>
      </c>
      <c r="K196">
        <v>9.6900000000000014E-2</v>
      </c>
      <c r="L196">
        <v>0.73845000000000005</v>
      </c>
      <c r="M196">
        <v>40.293044210691079</v>
      </c>
    </row>
    <row r="197" spans="1:13" hidden="1">
      <c r="A197">
        <v>301</v>
      </c>
      <c r="D197" t="s">
        <v>20</v>
      </c>
      <c r="E197">
        <v>2910</v>
      </c>
      <c r="F197">
        <v>55</v>
      </c>
      <c r="G197">
        <v>114</v>
      </c>
      <c r="H197">
        <v>59</v>
      </c>
      <c r="I197">
        <v>160050</v>
      </c>
      <c r="J197">
        <v>1.1500000000000001</v>
      </c>
      <c r="K197">
        <v>6.4600000000000005E-2</v>
      </c>
      <c r="L197">
        <v>0.60730000000000006</v>
      </c>
      <c r="M197">
        <v>44.251602619174427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DF1DD-92B7-4762-92D2-DF38908B44DE}">
  <dimension ref="A1:I19"/>
  <sheetViews>
    <sheetView workbookViewId="0">
      <selection activeCell="H5" sqref="H5"/>
    </sheetView>
  </sheetViews>
  <sheetFormatPr defaultRowHeight="15"/>
  <cols>
    <col min="1" max="1" width="11" customWidth="1"/>
    <col min="2" max="2" width="9.28515625" bestFit="1" customWidth="1"/>
    <col min="3" max="3" width="10.5703125" customWidth="1"/>
    <col min="4" max="4" width="25.28515625" customWidth="1"/>
    <col min="5" max="5" width="25.42578125" customWidth="1"/>
  </cols>
  <sheetData>
    <row r="1" spans="1:9">
      <c r="A1" t="s">
        <v>278</v>
      </c>
      <c r="B1" t="s">
        <v>279</v>
      </c>
      <c r="C1" t="s">
        <v>280</v>
      </c>
      <c r="D1" t="s">
        <v>281</v>
      </c>
      <c r="E1" t="s">
        <v>282</v>
      </c>
      <c r="F1" t="s">
        <v>304</v>
      </c>
    </row>
    <row r="2" spans="1:9">
      <c r="A2">
        <v>2</v>
      </c>
      <c r="B2">
        <v>4404420</v>
      </c>
      <c r="F2" t="s">
        <v>292</v>
      </c>
    </row>
    <row r="3" spans="1:9">
      <c r="A3">
        <v>3</v>
      </c>
      <c r="B3">
        <v>4466445</v>
      </c>
      <c r="F3" t="s">
        <v>293</v>
      </c>
    </row>
    <row r="4" spans="1:9">
      <c r="A4">
        <v>4</v>
      </c>
      <c r="B4">
        <v>4331445</v>
      </c>
      <c r="F4" t="s">
        <v>294</v>
      </c>
    </row>
    <row r="5" spans="1:9">
      <c r="A5">
        <v>5</v>
      </c>
      <c r="B5">
        <v>4386165</v>
      </c>
      <c r="F5" t="s">
        <v>295</v>
      </c>
    </row>
    <row r="6" spans="1:9">
      <c r="A6">
        <v>6</v>
      </c>
      <c r="B6">
        <v>4352610</v>
      </c>
      <c r="F6" t="s">
        <v>296</v>
      </c>
    </row>
    <row r="7" spans="1:9">
      <c r="A7">
        <v>7</v>
      </c>
      <c r="B7">
        <v>3701025</v>
      </c>
      <c r="F7" t="s">
        <v>297</v>
      </c>
    </row>
    <row r="8" spans="1:9">
      <c r="A8">
        <v>8</v>
      </c>
      <c r="B8">
        <v>4340430</v>
      </c>
      <c r="F8" t="s">
        <v>298</v>
      </c>
      <c r="I8" t="s">
        <v>305</v>
      </c>
    </row>
    <row r="9" spans="1:9">
      <c r="A9">
        <v>9</v>
      </c>
      <c r="B9">
        <v>1001715</v>
      </c>
      <c r="F9" t="s">
        <v>299</v>
      </c>
      <c r="I9" t="s">
        <v>306</v>
      </c>
    </row>
    <row r="10" spans="1:9">
      <c r="A10">
        <v>10</v>
      </c>
      <c r="B10">
        <v>1961265</v>
      </c>
      <c r="F10" t="s">
        <v>300</v>
      </c>
    </row>
    <row r="11" spans="1:9">
      <c r="A11">
        <v>11</v>
      </c>
      <c r="B11">
        <v>2920815</v>
      </c>
      <c r="F11" t="s">
        <v>301</v>
      </c>
    </row>
    <row r="12" spans="1:9">
      <c r="A12">
        <v>12</v>
      </c>
      <c r="B12">
        <v>4017900</v>
      </c>
      <c r="C12">
        <v>4017900</v>
      </c>
      <c r="D12" s="46">
        <v>4017900</v>
      </c>
      <c r="E12" s="46">
        <v>4017900</v>
      </c>
      <c r="F12" t="s">
        <v>302</v>
      </c>
    </row>
    <row r="13" spans="1:9">
      <c r="A13">
        <v>13</v>
      </c>
      <c r="C13">
        <f t="shared" ref="C13:C19" si="0">_xlfn.FORECAST.ETS(A13,$B$2:$B$12,$A$2:$A$12,1,1)</f>
        <v>2222801.3263196601</v>
      </c>
      <c r="D13" s="46">
        <f t="shared" ref="D13:D19" si="1">C13-_xlfn.FORECAST.ETS.CONFINT(A13,$B$2:$B$12,$A$2:$A$12,0.95,1,1)</f>
        <v>365499.87249248452</v>
      </c>
      <c r="E13" s="46">
        <f t="shared" ref="E13:E19" si="2">C13+_xlfn.FORECAST.ETS.CONFINT(A13,$B$2:$B$12,$A$2:$A$12,0.95,1,1)</f>
        <v>4080102.7801468354</v>
      </c>
      <c r="F13" t="s">
        <v>303</v>
      </c>
    </row>
    <row r="14" spans="1:9">
      <c r="A14">
        <v>14</v>
      </c>
      <c r="C14">
        <f t="shared" si="0"/>
        <v>2025098.4504662473</v>
      </c>
      <c r="D14" s="46">
        <f t="shared" si="1"/>
        <v>167788.63880133466</v>
      </c>
      <c r="E14" s="46">
        <f t="shared" si="2"/>
        <v>3882408.2621311601</v>
      </c>
      <c r="F14" t="s">
        <v>292</v>
      </c>
    </row>
    <row r="15" spans="1:9">
      <c r="A15">
        <v>15</v>
      </c>
      <c r="C15">
        <f t="shared" si="0"/>
        <v>1827395.5746128331</v>
      </c>
      <c r="D15" s="46">
        <f t="shared" si="1"/>
        <v>-29929.095337415347</v>
      </c>
      <c r="E15" s="46">
        <f t="shared" si="2"/>
        <v>3684720.2445630813</v>
      </c>
      <c r="F15" t="s">
        <v>293</v>
      </c>
    </row>
    <row r="16" spans="1:9">
      <c r="A16">
        <v>16</v>
      </c>
      <c r="C16">
        <f t="shared" si="0"/>
        <v>1629692.6987594203</v>
      </c>
      <c r="D16" s="46">
        <f t="shared" si="1"/>
        <v>-227655.18702370883</v>
      </c>
      <c r="E16" s="46">
        <f t="shared" si="2"/>
        <v>3487040.5845425492</v>
      </c>
      <c r="F16" t="s">
        <v>294</v>
      </c>
    </row>
    <row r="17" spans="1:6">
      <c r="A17">
        <v>17</v>
      </c>
      <c r="C17">
        <f t="shared" si="0"/>
        <v>1431989.8229060061</v>
      </c>
      <c r="D17" s="46">
        <f t="shared" si="1"/>
        <v>-425391.49316668278</v>
      </c>
      <c r="E17" s="46">
        <f t="shared" si="2"/>
        <v>3289371.138978695</v>
      </c>
      <c r="F17" t="s">
        <v>295</v>
      </c>
    </row>
    <row r="18" spans="1:6">
      <c r="A18">
        <v>18</v>
      </c>
      <c r="C18">
        <f t="shared" si="0"/>
        <v>1234286.9470525936</v>
      </c>
      <c r="D18" s="46">
        <f t="shared" si="1"/>
        <v>-623139.87039183592</v>
      </c>
      <c r="E18" s="46">
        <f t="shared" si="2"/>
        <v>3091713.7644970231</v>
      </c>
      <c r="F18" t="s">
        <v>296</v>
      </c>
    </row>
    <row r="19" spans="1:6">
      <c r="A19">
        <v>19</v>
      </c>
      <c r="C19">
        <f t="shared" si="0"/>
        <v>1036584.0711991793</v>
      </c>
      <c r="D19" s="46">
        <f t="shared" si="1"/>
        <v>-820902.17492969253</v>
      </c>
      <c r="E19" s="46">
        <f t="shared" si="2"/>
        <v>2894070.3173280512</v>
      </c>
      <c r="F19" t="s">
        <v>297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4288F-36A7-457D-8888-6E1CFDF1149D}">
  <dimension ref="A1:I24"/>
  <sheetViews>
    <sheetView workbookViewId="0">
      <selection activeCell="E25" sqref="E25"/>
    </sheetView>
  </sheetViews>
  <sheetFormatPr defaultRowHeight="15"/>
  <cols>
    <col min="1" max="1" width="13.85546875" customWidth="1"/>
    <col min="2" max="2" width="16.42578125" customWidth="1"/>
  </cols>
  <sheetData>
    <row r="1" spans="1:9">
      <c r="A1" t="s">
        <v>247</v>
      </c>
    </row>
    <row r="2" spans="1:9" ht="15.75" thickBot="1"/>
    <row r="3" spans="1:9">
      <c r="A3" s="45" t="s">
        <v>248</v>
      </c>
      <c r="B3" s="45"/>
    </row>
    <row r="4" spans="1:9">
      <c r="A4" s="42" t="s">
        <v>249</v>
      </c>
      <c r="B4" s="42">
        <v>0.33974915223779417</v>
      </c>
    </row>
    <row r="5" spans="1:9">
      <c r="A5" s="42" t="s">
        <v>250</v>
      </c>
      <c r="B5" s="42">
        <v>0.11542948644629984</v>
      </c>
    </row>
    <row r="6" spans="1:9">
      <c r="A6" s="42" t="s">
        <v>251</v>
      </c>
      <c r="B6" s="42">
        <v>-0.10571314194212519</v>
      </c>
    </row>
    <row r="7" spans="1:9">
      <c r="A7" s="42" t="s">
        <v>252</v>
      </c>
      <c r="B7" s="42">
        <v>191.9052345498138</v>
      </c>
    </row>
    <row r="8" spans="1:9" ht="15.75" thickBot="1">
      <c r="A8" s="43" t="s">
        <v>253</v>
      </c>
      <c r="B8" s="43">
        <v>6</v>
      </c>
    </row>
    <row r="10" spans="1:9" ht="15.75" thickBot="1">
      <c r="A10" t="s">
        <v>254</v>
      </c>
    </row>
    <row r="11" spans="1:9">
      <c r="A11" s="44"/>
      <c r="B11" s="44" t="s">
        <v>259</v>
      </c>
      <c r="C11" s="44" t="s">
        <v>260</v>
      </c>
      <c r="D11" s="44" t="s">
        <v>261</v>
      </c>
      <c r="E11" s="44" t="s">
        <v>262</v>
      </c>
      <c r="F11" s="44" t="s">
        <v>263</v>
      </c>
    </row>
    <row r="12" spans="1:9">
      <c r="A12" s="42" t="s">
        <v>255</v>
      </c>
      <c r="B12" s="42">
        <v>1</v>
      </c>
      <c r="C12" s="42">
        <v>19222.85714285713</v>
      </c>
      <c r="D12" s="42">
        <v>19222.85714285713</v>
      </c>
      <c r="E12" s="42">
        <v>0.52196850190074706</v>
      </c>
      <c r="F12" s="42">
        <v>0.50998480672499569</v>
      </c>
    </row>
    <row r="13" spans="1:9">
      <c r="A13" s="42" t="s">
        <v>256</v>
      </c>
      <c r="B13" s="42">
        <v>4</v>
      </c>
      <c r="C13" s="42">
        <v>147310.47619047618</v>
      </c>
      <c r="D13" s="42">
        <v>36827.619047619046</v>
      </c>
      <c r="E13" s="42"/>
      <c r="F13" s="42"/>
    </row>
    <row r="14" spans="1:9" ht="15.75" thickBot="1">
      <c r="A14" s="43" t="s">
        <v>257</v>
      </c>
      <c r="B14" s="43">
        <v>5</v>
      </c>
      <c r="C14" s="43">
        <v>166533.33333333331</v>
      </c>
      <c r="D14" s="43"/>
      <c r="E14" s="43"/>
      <c r="F14" s="43"/>
    </row>
    <row r="15" spans="1:9" ht="15.75" thickBot="1"/>
    <row r="16" spans="1:9">
      <c r="A16" s="44"/>
      <c r="B16" s="44" t="s">
        <v>264</v>
      </c>
      <c r="C16" s="44" t="s">
        <v>252</v>
      </c>
      <c r="D16" s="44" t="s">
        <v>265</v>
      </c>
      <c r="E16" s="44" t="s">
        <v>266</v>
      </c>
      <c r="F16" s="44" t="s">
        <v>267</v>
      </c>
      <c r="G16" s="44" t="s">
        <v>268</v>
      </c>
      <c r="H16" s="44" t="s">
        <v>269</v>
      </c>
      <c r="I16" s="44" t="s">
        <v>270</v>
      </c>
    </row>
    <row r="17" spans="1:9">
      <c r="A17" s="42" t="s">
        <v>258</v>
      </c>
      <c r="B17" s="42">
        <v>1500140.666666667</v>
      </c>
      <c r="C17" s="42">
        <v>2071056.2003763369</v>
      </c>
      <c r="D17" s="42">
        <v>0.72433604959347442</v>
      </c>
      <c r="E17" s="42">
        <v>0.50895776211289523</v>
      </c>
      <c r="F17" s="42">
        <v>-4250033.1834577546</v>
      </c>
      <c r="G17" s="42">
        <v>7250314.5167910885</v>
      </c>
      <c r="H17" s="42">
        <v>-4250033.1834577546</v>
      </c>
      <c r="I17" s="42">
        <v>7250314.5167910885</v>
      </c>
    </row>
    <row r="18" spans="1:9" ht="15.75" thickBot="1">
      <c r="A18" s="43">
        <v>45143</v>
      </c>
      <c r="B18" s="43">
        <v>-33.142857142857146</v>
      </c>
      <c r="C18" s="43">
        <v>45.874125322992917</v>
      </c>
      <c r="D18" s="43">
        <v>-0.72247387627563908</v>
      </c>
      <c r="E18" s="43">
        <v>0.50998480672499524</v>
      </c>
      <c r="F18" s="43">
        <v>-160.50984785111098</v>
      </c>
      <c r="G18" s="43">
        <v>94.22413356539667</v>
      </c>
      <c r="H18" s="43">
        <v>-160.50984785111098</v>
      </c>
      <c r="I18" s="43">
        <v>94.22413356539667</v>
      </c>
    </row>
    <row r="24" spans="1:9">
      <c r="B24" s="50" t="s">
        <v>311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C88CA-DF8E-4866-9F13-3A5DB0E1395C}">
  <dimension ref="A1:H20"/>
  <sheetViews>
    <sheetView workbookViewId="0">
      <selection activeCell="G19" sqref="G19"/>
    </sheetView>
  </sheetViews>
  <sheetFormatPr defaultRowHeight="15"/>
  <cols>
    <col min="1" max="1" width="9.7109375" bestFit="1" customWidth="1"/>
    <col min="2" max="2" width="9.28515625" bestFit="1" customWidth="1"/>
    <col min="3" max="3" width="16.42578125" customWidth="1"/>
    <col min="4" max="4" width="31.140625" customWidth="1"/>
    <col min="5" max="5" width="31.28515625" customWidth="1"/>
    <col min="7" max="7" width="10.140625" customWidth="1"/>
    <col min="8" max="8" width="8.28515625" customWidth="1"/>
  </cols>
  <sheetData>
    <row r="1" spans="1:8">
      <c r="A1" t="s">
        <v>307</v>
      </c>
      <c r="B1" t="s">
        <v>310</v>
      </c>
      <c r="C1" t="s">
        <v>312</v>
      </c>
      <c r="D1" t="s">
        <v>313</v>
      </c>
      <c r="E1" t="s">
        <v>314</v>
      </c>
      <c r="G1" t="s">
        <v>315</v>
      </c>
      <c r="H1" t="s">
        <v>316</v>
      </c>
    </row>
    <row r="2" spans="1:8">
      <c r="A2" s="48">
        <v>45143</v>
      </c>
      <c r="B2">
        <v>4130</v>
      </c>
      <c r="G2" t="s">
        <v>317</v>
      </c>
      <c r="H2" s="51">
        <f>_xlfn.FORECAST.ETS.STAT($B$2:$B$8,$A$2:$A$8,1,1,1)</f>
        <v>0.1</v>
      </c>
    </row>
    <row r="3" spans="1:8">
      <c r="A3" s="48">
        <v>45144</v>
      </c>
      <c r="B3">
        <v>3990</v>
      </c>
      <c r="G3" t="s">
        <v>318</v>
      </c>
      <c r="H3" s="51">
        <f>_xlfn.FORECAST.ETS.STAT($B$2:$B$8,$A$2:$A$8,2,1,1)</f>
        <v>1E-3</v>
      </c>
    </row>
    <row r="4" spans="1:8">
      <c r="A4" s="48">
        <v>45145</v>
      </c>
      <c r="B4">
        <v>3840</v>
      </c>
      <c r="G4" t="s">
        <v>319</v>
      </c>
      <c r="H4" s="51">
        <f>_xlfn.FORECAST.ETS.STAT($B$2:$B$8,$A$2:$A$8,3,1,1)</f>
        <v>2.2204460492503131E-16</v>
      </c>
    </row>
    <row r="5" spans="1:8">
      <c r="A5" s="48">
        <v>45146</v>
      </c>
      <c r="B5">
        <v>3900</v>
      </c>
      <c r="G5" t="s">
        <v>320</v>
      </c>
      <c r="H5" s="51">
        <f>_xlfn.FORECAST.ETS.STAT($B$2:$B$8,$A$2:$A$8,4,1,1)</f>
        <v>0.59896295369235331</v>
      </c>
    </row>
    <row r="6" spans="1:8">
      <c r="A6" s="48">
        <v>45147</v>
      </c>
      <c r="B6">
        <v>3960</v>
      </c>
      <c r="G6" t="s">
        <v>321</v>
      </c>
      <c r="H6" s="51">
        <f>_xlfn.FORECAST.ETS.STAT($B$2:$B$8,$A$2:$A$8,5,1,1)</f>
        <v>3.4454422715399356E-2</v>
      </c>
    </row>
    <row r="7" spans="1:8">
      <c r="A7" s="48">
        <v>45148</v>
      </c>
      <c r="B7">
        <v>3500</v>
      </c>
      <c r="G7" t="s">
        <v>322</v>
      </c>
      <c r="H7" s="51">
        <f>_xlfn.FORECAST.ETS.STAT($B$2:$B$8,$A$2:$A$8,6,1,1)</f>
        <v>131.77184981231773</v>
      </c>
    </row>
    <row r="8" spans="1:8">
      <c r="A8" s="48">
        <v>45149</v>
      </c>
      <c r="B8">
        <v>3950</v>
      </c>
      <c r="C8">
        <v>3950</v>
      </c>
      <c r="D8" s="46">
        <v>3950</v>
      </c>
      <c r="E8" s="46">
        <v>3950</v>
      </c>
      <c r="G8" t="s">
        <v>323</v>
      </c>
      <c r="H8" s="51">
        <f>_xlfn.FORECAST.ETS.STAT($B$2:$B$8,$A$2:$A$8,7,1,1)</f>
        <v>171.39492265207645</v>
      </c>
    </row>
    <row r="9" spans="1:8">
      <c r="A9" s="48">
        <v>45150</v>
      </c>
      <c r="C9">
        <f t="shared" ref="C9:C20" si="0">_xlfn.FORECAST.ETS(A9,$B$2:$B$8,$A$2:$A$8,1,1)</f>
        <v>3734.9574199421527</v>
      </c>
      <c r="D9" s="46">
        <f t="shared" ref="D9:D20" si="1">C9-_xlfn.FORECAST.ETS.CONFINT(A9,$B$2:$B$8,$A$2:$A$8,0.95,1,1)</f>
        <v>3399.0295444110548</v>
      </c>
      <c r="E9" s="46">
        <f t="shared" ref="E9:E20" si="2">C9+_xlfn.FORECAST.ETS.CONFINT(A9,$B$2:$B$8,$A$2:$A$8,0.95,1,1)</f>
        <v>4070.8852954732506</v>
      </c>
    </row>
    <row r="10" spans="1:8">
      <c r="A10" s="48">
        <v>45151</v>
      </c>
      <c r="C10">
        <f t="shared" si="0"/>
        <v>3684.526881885427</v>
      </c>
      <c r="D10" s="46">
        <f t="shared" si="1"/>
        <v>3346.8899536778113</v>
      </c>
      <c r="E10" s="46">
        <f t="shared" si="2"/>
        <v>4022.1638100930427</v>
      </c>
    </row>
    <row r="11" spans="1:8">
      <c r="A11" s="48">
        <v>45152</v>
      </c>
      <c r="C11">
        <f t="shared" si="0"/>
        <v>3634.0963438287008</v>
      </c>
      <c r="D11" s="46">
        <f t="shared" si="1"/>
        <v>3294.7252179646453</v>
      </c>
      <c r="E11" s="46">
        <f t="shared" si="2"/>
        <v>3973.4674696927564</v>
      </c>
    </row>
    <row r="12" spans="1:8">
      <c r="A12" s="48">
        <v>45153</v>
      </c>
      <c r="C12">
        <f t="shared" si="0"/>
        <v>3583.6658057719751</v>
      </c>
      <c r="D12" s="46">
        <f t="shared" si="1"/>
        <v>3242.5353899539209</v>
      </c>
      <c r="E12" s="46">
        <f t="shared" si="2"/>
        <v>3924.7962215900293</v>
      </c>
    </row>
    <row r="13" spans="1:8">
      <c r="A13" s="48">
        <v>45154</v>
      </c>
      <c r="C13">
        <f t="shared" si="0"/>
        <v>3533.2352677152489</v>
      </c>
      <c r="D13" s="46">
        <f t="shared" si="1"/>
        <v>3190.3205267628732</v>
      </c>
      <c r="E13" s="46">
        <f t="shared" si="2"/>
        <v>3876.1500086676247</v>
      </c>
    </row>
    <row r="14" spans="1:8">
      <c r="A14" s="48">
        <v>45155</v>
      </c>
      <c r="C14">
        <f t="shared" si="0"/>
        <v>3482.8047296585232</v>
      </c>
      <c r="D14" s="46">
        <f t="shared" si="1"/>
        <v>3138.0806897889183</v>
      </c>
      <c r="E14" s="46">
        <f t="shared" si="2"/>
        <v>3827.5287695281281</v>
      </c>
    </row>
    <row r="15" spans="1:8">
      <c r="A15" s="48">
        <v>45156</v>
      </c>
      <c r="C15">
        <f t="shared" si="0"/>
        <v>3432.3741916017971</v>
      </c>
      <c r="D15" s="46">
        <f t="shared" si="1"/>
        <v>3085.8159445551682</v>
      </c>
      <c r="E15" s="46">
        <f t="shared" si="2"/>
        <v>3778.9324386484259</v>
      </c>
    </row>
    <row r="16" spans="1:8">
      <c r="A16" s="48">
        <v>45157</v>
      </c>
      <c r="C16">
        <f t="shared" si="0"/>
        <v>3381.9436535450714</v>
      </c>
      <c r="D16" s="46">
        <f t="shared" si="1"/>
        <v>3033.5263605564151</v>
      </c>
      <c r="E16" s="46">
        <f t="shared" si="2"/>
        <v>3730.3609465337277</v>
      </c>
    </row>
    <row r="17" spans="1:5">
      <c r="A17" s="48">
        <v>45158</v>
      </c>
      <c r="C17">
        <f t="shared" si="0"/>
        <v>3331.5131154883452</v>
      </c>
      <c r="D17" s="46">
        <f t="shared" si="1"/>
        <v>2981.212011105802</v>
      </c>
      <c r="E17" s="46">
        <f t="shared" si="2"/>
        <v>3681.8142198708883</v>
      </c>
    </row>
    <row r="18" spans="1:5">
      <c r="A18" s="48">
        <v>45159</v>
      </c>
      <c r="C18">
        <f t="shared" si="0"/>
        <v>3281.082577431619</v>
      </c>
      <c r="D18" s="46">
        <f t="shared" si="1"/>
        <v>2928.872973182436</v>
      </c>
      <c r="E18" s="46">
        <f t="shared" si="2"/>
        <v>3633.2921816808021</v>
      </c>
    </row>
    <row r="19" spans="1:5">
      <c r="A19" s="48">
        <v>45160</v>
      </c>
      <c r="C19">
        <f t="shared" si="0"/>
        <v>3230.6520393748933</v>
      </c>
      <c r="D19" s="46">
        <f t="shared" si="1"/>
        <v>2876.5093272801391</v>
      </c>
      <c r="E19" s="46">
        <f t="shared" si="2"/>
        <v>3584.7947514696475</v>
      </c>
    </row>
    <row r="20" spans="1:5">
      <c r="A20" s="48">
        <v>45161</v>
      </c>
      <c r="C20">
        <f t="shared" si="0"/>
        <v>3180.2215013181672</v>
      </c>
      <c r="D20" s="46">
        <f t="shared" si="1"/>
        <v>2824.1211572575494</v>
      </c>
      <c r="E20" s="46">
        <f t="shared" si="2"/>
        <v>3536.3218453787849</v>
      </c>
    </row>
  </sheetData>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4A1EC-4D6A-4461-9A87-ADD3158B2DD2}">
  <dimension ref="A1:I25"/>
  <sheetViews>
    <sheetView workbookViewId="0">
      <selection activeCell="A10" sqref="A10"/>
    </sheetView>
  </sheetViews>
  <sheetFormatPr defaultRowHeight="15"/>
  <cols>
    <col min="1" max="1" width="19.28515625" customWidth="1"/>
    <col min="2" max="2" width="32.5703125" customWidth="1"/>
  </cols>
  <sheetData>
    <row r="1" spans="1:9">
      <c r="A1" t="s">
        <v>247</v>
      </c>
    </row>
    <row r="2" spans="1:9" ht="15.75" thickBot="1"/>
    <row r="3" spans="1:9">
      <c r="A3" s="45" t="s">
        <v>248</v>
      </c>
      <c r="B3" s="45"/>
    </row>
    <row r="4" spans="1:9">
      <c r="A4" s="42" t="s">
        <v>249</v>
      </c>
      <c r="B4" s="42">
        <v>0.35686426764782764</v>
      </c>
    </row>
    <row r="5" spans="1:9">
      <c r="A5" s="42" t="s">
        <v>250</v>
      </c>
      <c r="B5" s="42">
        <v>0.12735210552382034</v>
      </c>
    </row>
    <row r="6" spans="1:9">
      <c r="A6" s="42" t="s">
        <v>251</v>
      </c>
      <c r="B6" s="42">
        <v>-9.0809868095224566E-2</v>
      </c>
    </row>
    <row r="7" spans="1:9">
      <c r="A7" s="42" t="s">
        <v>252</v>
      </c>
      <c r="B7" s="42">
        <v>995.5541302791072</v>
      </c>
    </row>
    <row r="8" spans="1:9" ht="15.75" thickBot="1">
      <c r="A8" s="43" t="s">
        <v>253</v>
      </c>
      <c r="B8" s="43">
        <v>6</v>
      </c>
    </row>
    <row r="10" spans="1:9" ht="15.75" thickBot="1">
      <c r="A10" t="s">
        <v>254</v>
      </c>
    </row>
    <row r="11" spans="1:9">
      <c r="A11" s="44"/>
      <c r="B11" s="44" t="s">
        <v>259</v>
      </c>
      <c r="C11" s="44" t="s">
        <v>260</v>
      </c>
      <c r="D11" s="44" t="s">
        <v>261</v>
      </c>
      <c r="E11" s="44" t="s">
        <v>262</v>
      </c>
      <c r="F11" s="44" t="s">
        <v>263</v>
      </c>
    </row>
    <row r="12" spans="1:9">
      <c r="A12" s="42" t="s">
        <v>255</v>
      </c>
      <c r="B12" s="42">
        <v>1</v>
      </c>
      <c r="C12" s="42">
        <v>578571.22807017621</v>
      </c>
      <c r="D12" s="42">
        <v>578571.22807017621</v>
      </c>
      <c r="E12" s="42">
        <v>0.5837502448809111</v>
      </c>
      <c r="F12" s="42">
        <v>0.48742730646384197</v>
      </c>
    </row>
    <row r="13" spans="1:9">
      <c r="A13" s="42" t="s">
        <v>256</v>
      </c>
      <c r="B13" s="42">
        <v>4</v>
      </c>
      <c r="C13" s="42">
        <v>3964512.1052631577</v>
      </c>
      <c r="D13" s="42">
        <v>991128.02631578944</v>
      </c>
      <c r="E13" s="42"/>
      <c r="F13" s="42"/>
    </row>
    <row r="14" spans="1:9" ht="15.75" thickBot="1">
      <c r="A14" s="43" t="s">
        <v>257</v>
      </c>
      <c r="B14" s="43">
        <v>5</v>
      </c>
      <c r="C14" s="43">
        <v>4543083.333333334</v>
      </c>
      <c r="D14" s="43"/>
      <c r="E14" s="43"/>
      <c r="F14" s="43"/>
    </row>
    <row r="15" spans="1:9" ht="15.75" thickBot="1"/>
    <row r="16" spans="1:9">
      <c r="A16" s="44"/>
      <c r="B16" s="44" t="s">
        <v>264</v>
      </c>
      <c r="C16" s="44" t="s">
        <v>252</v>
      </c>
      <c r="D16" s="44" t="s">
        <v>265</v>
      </c>
      <c r="E16" s="44" t="s">
        <v>266</v>
      </c>
      <c r="F16" s="44" t="s">
        <v>267</v>
      </c>
      <c r="G16" s="44" t="s">
        <v>268</v>
      </c>
      <c r="H16" s="44" t="s">
        <v>269</v>
      </c>
      <c r="I16" s="44" t="s">
        <v>270</v>
      </c>
    </row>
    <row r="17" spans="1:9">
      <c r="A17" s="42" t="s">
        <v>258</v>
      </c>
      <c r="B17" s="42">
        <v>5146.8947368421059</v>
      </c>
      <c r="C17" s="42">
        <v>2247.1173691897197</v>
      </c>
      <c r="D17" s="42">
        <v>2.2904432173465006</v>
      </c>
      <c r="E17" s="42">
        <v>8.3816150210575854E-2</v>
      </c>
      <c r="F17" s="42">
        <v>-1092.1032836496342</v>
      </c>
      <c r="G17" s="42">
        <v>11385.892757333846</v>
      </c>
      <c r="H17" s="42">
        <v>-1092.1032836496342</v>
      </c>
      <c r="I17" s="42">
        <v>11385.892757333846</v>
      </c>
    </row>
    <row r="18" spans="1:9" ht="15.75" thickBot="1">
      <c r="A18" s="43">
        <v>12</v>
      </c>
      <c r="B18" s="43">
        <v>-238.94736842105269</v>
      </c>
      <c r="C18" s="43">
        <v>312.74380378750789</v>
      </c>
      <c r="D18" s="43">
        <v>-0.76403549975175278</v>
      </c>
      <c r="E18" s="43">
        <v>0.48742730646384225</v>
      </c>
      <c r="F18" s="43">
        <v>-1107.2633716278181</v>
      </c>
      <c r="G18" s="43">
        <v>629.36863478571263</v>
      </c>
      <c r="H18" s="43">
        <v>-1107.2633716278181</v>
      </c>
      <c r="I18" s="43">
        <v>629.36863478571263</v>
      </c>
    </row>
    <row r="25" spans="1:9">
      <c r="H25" s="50" t="s">
        <v>311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D506A-3008-4D11-B415-33B3C1A55F92}">
  <dimension ref="A3:N391"/>
  <sheetViews>
    <sheetView topLeftCell="A263" zoomScale="130" zoomScaleNormal="130" workbookViewId="0">
      <selection activeCell="B281" sqref="B281"/>
    </sheetView>
  </sheetViews>
  <sheetFormatPr defaultRowHeight="15"/>
  <cols>
    <col min="1" max="1" width="15" bestFit="1" customWidth="1"/>
    <col min="2" max="2" width="18.7109375" bestFit="1" customWidth="1"/>
    <col min="3" max="4" width="14.42578125" bestFit="1" customWidth="1"/>
    <col min="5" max="5" width="17.28515625" bestFit="1" customWidth="1"/>
    <col min="7" max="7" width="14.42578125" bestFit="1" customWidth="1"/>
    <col min="8" max="8" width="10" bestFit="1" customWidth="1"/>
    <col min="10" max="10" width="13.140625" bestFit="1" customWidth="1"/>
    <col min="11" max="11" width="17.28515625" bestFit="1" customWidth="1"/>
    <col min="13" max="13" width="9.7109375" bestFit="1" customWidth="1"/>
  </cols>
  <sheetData>
    <row r="3" spans="1:4">
      <c r="A3" s="26" t="s">
        <v>146</v>
      </c>
      <c r="B3" t="s">
        <v>151</v>
      </c>
    </row>
    <row r="4" spans="1:4">
      <c r="A4" s="27" t="s">
        <v>16</v>
      </c>
      <c r="B4" s="28">
        <v>1</v>
      </c>
    </row>
    <row r="5" spans="1:4">
      <c r="A5" s="27" t="s">
        <v>26</v>
      </c>
      <c r="B5" s="28">
        <v>5</v>
      </c>
    </row>
    <row r="6" spans="1:4">
      <c r="A6" s="27" t="s">
        <v>17</v>
      </c>
      <c r="B6" s="28">
        <v>5</v>
      </c>
    </row>
    <row r="7" spans="1:4">
      <c r="A7" s="27" t="s">
        <v>20</v>
      </c>
      <c r="B7" s="28">
        <v>6</v>
      </c>
    </row>
    <row r="8" spans="1:4">
      <c r="A8" s="27" t="s">
        <v>148</v>
      </c>
      <c r="B8" s="28">
        <v>17</v>
      </c>
      <c r="D8">
        <f>COUNT(B4:B7)</f>
        <v>4</v>
      </c>
    </row>
    <row r="10" spans="1:4">
      <c r="A10" s="26" t="s">
        <v>146</v>
      </c>
      <c r="B10" t="s">
        <v>147</v>
      </c>
      <c r="C10" s="26"/>
      <c r="D10" s="26"/>
    </row>
    <row r="11" spans="1:4">
      <c r="A11" s="27" t="s">
        <v>16</v>
      </c>
      <c r="B11" s="35">
        <v>9756330</v>
      </c>
      <c r="C11" t="str">
        <f>A11</f>
        <v>In Stock</v>
      </c>
      <c r="D11" s="36">
        <f>(B11/$B$15)</f>
        <v>0.23087296062904364</v>
      </c>
    </row>
    <row r="12" spans="1:4">
      <c r="A12" s="27" t="s">
        <v>26</v>
      </c>
      <c r="B12" s="35">
        <v>11589330</v>
      </c>
      <c r="C12" t="str">
        <f t="shared" ref="C12:C14" si="0">A12</f>
        <v>Out Of Stock</v>
      </c>
      <c r="D12" s="36">
        <f t="shared" ref="D12:D14" si="1">(B12/$B$15)</f>
        <v>0.27424891622228792</v>
      </c>
    </row>
    <row r="13" spans="1:4">
      <c r="A13" s="27" t="s">
        <v>17</v>
      </c>
      <c r="B13" s="35">
        <v>10488750</v>
      </c>
      <c r="C13" t="str">
        <f t="shared" si="0"/>
        <v>Over Stock</v>
      </c>
      <c r="D13" s="36">
        <f t="shared" si="1"/>
        <v>0.24820488501289742</v>
      </c>
    </row>
    <row r="14" spans="1:4">
      <c r="A14" s="27" t="s">
        <v>20</v>
      </c>
      <c r="B14" s="35">
        <v>10424025</v>
      </c>
      <c r="C14" t="str">
        <f t="shared" si="0"/>
        <v>Running Low</v>
      </c>
      <c r="D14" s="36">
        <f t="shared" si="1"/>
        <v>0.24667323813577099</v>
      </c>
    </row>
    <row r="15" spans="1:4">
      <c r="A15" s="27" t="s">
        <v>148</v>
      </c>
      <c r="B15" s="28">
        <v>42258435</v>
      </c>
    </row>
    <row r="19" spans="1:6">
      <c r="A19" s="26" t="s">
        <v>146</v>
      </c>
      <c r="B19" t="s">
        <v>147</v>
      </c>
      <c r="C19" t="s">
        <v>283</v>
      </c>
      <c r="D19" t="s">
        <v>284</v>
      </c>
    </row>
    <row r="20" spans="1:6">
      <c r="A20" s="27" t="s">
        <v>15</v>
      </c>
      <c r="B20" s="28">
        <v>1982895</v>
      </c>
      <c r="C20" s="28">
        <v>1913</v>
      </c>
      <c r="D20" s="28">
        <v>2594</v>
      </c>
      <c r="E20" t="str">
        <f>A20</f>
        <v>BURGER</v>
      </c>
      <c r="F20">
        <f>B20</f>
        <v>1982895</v>
      </c>
    </row>
    <row r="21" spans="1:6">
      <c r="A21" s="27" t="s">
        <v>19</v>
      </c>
      <c r="B21" s="28">
        <v>2352870</v>
      </c>
      <c r="C21" s="28">
        <v>1864</v>
      </c>
      <c r="D21" s="28">
        <v>2639</v>
      </c>
      <c r="E21" t="str">
        <f t="shared" ref="E21:E40" si="2">A21</f>
        <v>CCS</v>
      </c>
      <c r="F21">
        <f t="shared" ref="F21:F42" si="3">B21</f>
        <v>2352870</v>
      </c>
    </row>
    <row r="22" spans="1:6">
      <c r="A22" s="27" t="s">
        <v>23</v>
      </c>
      <c r="B22" s="28">
        <v>2518230</v>
      </c>
      <c r="C22" s="28">
        <v>1781</v>
      </c>
      <c r="D22" s="28">
        <v>2649</v>
      </c>
      <c r="E22" t="str">
        <f t="shared" si="2"/>
        <v>CHEETOS</v>
      </c>
      <c r="F22">
        <f t="shared" si="3"/>
        <v>2518230</v>
      </c>
    </row>
    <row r="23" spans="1:6">
      <c r="A23" s="27" t="s">
        <v>22</v>
      </c>
      <c r="B23" s="28">
        <v>2680605</v>
      </c>
      <c r="C23" s="28">
        <v>1642</v>
      </c>
      <c r="D23" s="28">
        <v>2509</v>
      </c>
      <c r="E23" t="str">
        <f t="shared" si="2"/>
        <v>CHEEZELS</v>
      </c>
      <c r="F23">
        <f t="shared" si="3"/>
        <v>2680605</v>
      </c>
    </row>
    <row r="24" spans="1:6">
      <c r="A24" s="27" t="s">
        <v>28</v>
      </c>
      <c r="B24" s="28">
        <v>2239275</v>
      </c>
      <c r="C24" s="28">
        <v>1726</v>
      </c>
      <c r="D24" s="28">
        <v>2446</v>
      </c>
      <c r="E24" t="str">
        <f t="shared" si="2"/>
        <v>COBS</v>
      </c>
      <c r="F24">
        <f t="shared" si="3"/>
        <v>2239275</v>
      </c>
    </row>
    <row r="25" spans="1:6">
      <c r="A25" s="27" t="s">
        <v>30</v>
      </c>
      <c r="B25" s="28">
        <v>2491590</v>
      </c>
      <c r="C25" s="28">
        <v>1611</v>
      </c>
      <c r="D25" s="28">
        <v>2391</v>
      </c>
      <c r="E25" t="str">
        <f t="shared" si="2"/>
        <v>DORITOS</v>
      </c>
      <c r="F25">
        <f t="shared" si="3"/>
        <v>2491590</v>
      </c>
    </row>
    <row r="26" spans="1:6">
      <c r="A26" s="27" t="s">
        <v>32</v>
      </c>
      <c r="B26" s="28">
        <v>2388795</v>
      </c>
      <c r="C26" s="28">
        <v>1556</v>
      </c>
      <c r="D26" s="28">
        <v>2391</v>
      </c>
      <c r="E26" t="str">
        <f t="shared" si="2"/>
        <v>FRENCH</v>
      </c>
      <c r="F26">
        <f t="shared" si="3"/>
        <v>2388795</v>
      </c>
    </row>
    <row r="27" spans="1:6">
      <c r="A27" s="27" t="s">
        <v>34</v>
      </c>
      <c r="B27" s="28">
        <v>2403765</v>
      </c>
      <c r="C27" s="28">
        <v>1590</v>
      </c>
      <c r="D27" s="28">
        <v>2379</v>
      </c>
      <c r="E27" t="str">
        <f t="shared" si="2"/>
        <v>GRNWVES</v>
      </c>
      <c r="F27">
        <f t="shared" si="3"/>
        <v>2403765</v>
      </c>
    </row>
    <row r="28" spans="1:6">
      <c r="A28" s="27" t="s">
        <v>36</v>
      </c>
      <c r="B28" s="28">
        <v>2412465</v>
      </c>
      <c r="C28" s="28">
        <v>1309</v>
      </c>
      <c r="D28" s="28">
        <v>2129</v>
      </c>
      <c r="E28" t="str">
        <f t="shared" si="2"/>
        <v>INFUZIONS</v>
      </c>
      <c r="F28">
        <f t="shared" si="3"/>
        <v>2412465</v>
      </c>
    </row>
    <row r="29" spans="1:6">
      <c r="A29" s="27" t="s">
        <v>38</v>
      </c>
      <c r="B29" s="28">
        <v>2274825</v>
      </c>
      <c r="C29" s="28">
        <v>1782</v>
      </c>
      <c r="D29" s="28">
        <v>2567</v>
      </c>
      <c r="E29" t="str">
        <f t="shared" si="2"/>
        <v>KETTLE</v>
      </c>
      <c r="F29">
        <f t="shared" si="3"/>
        <v>2274825</v>
      </c>
    </row>
    <row r="30" spans="1:6">
      <c r="A30" s="27" t="s">
        <v>40</v>
      </c>
      <c r="B30" s="28">
        <v>2095065</v>
      </c>
      <c r="C30" s="28">
        <v>1553</v>
      </c>
      <c r="D30" s="28">
        <v>2273</v>
      </c>
      <c r="E30" t="str">
        <f t="shared" si="2"/>
        <v>NATURAL</v>
      </c>
      <c r="F30">
        <f t="shared" si="3"/>
        <v>2095065</v>
      </c>
    </row>
    <row r="31" spans="1:6">
      <c r="A31" s="27" t="s">
        <v>42</v>
      </c>
      <c r="B31" s="28">
        <v>2245665</v>
      </c>
      <c r="C31" s="28">
        <v>1760</v>
      </c>
      <c r="D31" s="28">
        <v>2574</v>
      </c>
      <c r="E31" t="str">
        <f t="shared" si="2"/>
        <v>OLD</v>
      </c>
      <c r="F31">
        <f t="shared" si="3"/>
        <v>2245665</v>
      </c>
    </row>
    <row r="32" spans="1:6">
      <c r="A32" s="27" t="s">
        <v>43</v>
      </c>
      <c r="B32" s="28">
        <v>2899560</v>
      </c>
      <c r="C32" s="28">
        <v>1702</v>
      </c>
      <c r="D32" s="28">
        <v>2671</v>
      </c>
      <c r="E32" t="str">
        <f t="shared" si="2"/>
        <v>PRINGLES</v>
      </c>
      <c r="F32">
        <f t="shared" si="3"/>
        <v>2899560</v>
      </c>
    </row>
    <row r="33" spans="1:8">
      <c r="A33" s="27" t="s">
        <v>44</v>
      </c>
      <c r="B33" s="28">
        <v>2068920</v>
      </c>
      <c r="C33" s="28">
        <v>1539</v>
      </c>
      <c r="D33" s="28">
        <v>2225</v>
      </c>
      <c r="E33" t="str">
        <f t="shared" si="2"/>
        <v>RRD</v>
      </c>
      <c r="F33">
        <f t="shared" si="3"/>
        <v>2068920</v>
      </c>
    </row>
    <row r="34" spans="1:8">
      <c r="A34" s="27" t="s">
        <v>46</v>
      </c>
      <c r="B34" s="28">
        <v>1908930</v>
      </c>
      <c r="C34" s="28">
        <v>1175</v>
      </c>
      <c r="D34" s="28">
        <v>1834</v>
      </c>
      <c r="E34" t="str">
        <f t="shared" si="2"/>
        <v>SMITHS</v>
      </c>
      <c r="F34">
        <f t="shared" si="3"/>
        <v>1908930</v>
      </c>
    </row>
    <row r="35" spans="1:8">
      <c r="A35" s="27" t="s">
        <v>47</v>
      </c>
      <c r="B35" s="28">
        <v>1792095</v>
      </c>
      <c r="C35" s="28">
        <v>1219</v>
      </c>
      <c r="D35" s="28">
        <v>1811</v>
      </c>
      <c r="E35" t="str">
        <f t="shared" si="2"/>
        <v>SUNBITES</v>
      </c>
      <c r="F35">
        <f t="shared" si="3"/>
        <v>1792095</v>
      </c>
    </row>
    <row r="36" spans="1:8">
      <c r="A36" s="27" t="s">
        <v>25</v>
      </c>
      <c r="B36" s="28">
        <v>1967115</v>
      </c>
      <c r="C36" s="28">
        <v>1404</v>
      </c>
      <c r="D36" s="28">
        <v>2079</v>
      </c>
      <c r="E36" t="str">
        <f t="shared" si="2"/>
        <v>THINS</v>
      </c>
      <c r="F36">
        <f t="shared" si="3"/>
        <v>1967115</v>
      </c>
    </row>
    <row r="37" spans="1:8">
      <c r="A37" s="27" t="s">
        <v>50</v>
      </c>
      <c r="B37" s="28">
        <v>1317450</v>
      </c>
      <c r="C37" s="28">
        <v>932</v>
      </c>
      <c r="D37" s="28">
        <v>1363</v>
      </c>
      <c r="E37" t="str">
        <f t="shared" si="2"/>
        <v>TOSTITOS</v>
      </c>
      <c r="F37">
        <f t="shared" si="3"/>
        <v>1317450</v>
      </c>
    </row>
    <row r="38" spans="1:8">
      <c r="A38" s="27" t="s">
        <v>52</v>
      </c>
      <c r="B38" s="28">
        <v>1030950</v>
      </c>
      <c r="C38" s="28">
        <v>534</v>
      </c>
      <c r="D38" s="28">
        <v>880</v>
      </c>
      <c r="E38" t="str">
        <f t="shared" si="2"/>
        <v>TWISTIES</v>
      </c>
      <c r="F38">
        <f t="shared" si="3"/>
        <v>1030950</v>
      </c>
    </row>
    <row r="39" spans="1:8">
      <c r="A39" s="27" t="s">
        <v>54</v>
      </c>
      <c r="B39" s="28">
        <v>645120</v>
      </c>
      <c r="C39" s="28">
        <v>284</v>
      </c>
      <c r="D39" s="28">
        <v>513</v>
      </c>
      <c r="E39" t="str">
        <f t="shared" si="2"/>
        <v>TYRRELLS</v>
      </c>
      <c r="F39">
        <f t="shared" si="3"/>
        <v>645120</v>
      </c>
    </row>
    <row r="40" spans="1:8">
      <c r="A40" s="27" t="s">
        <v>56</v>
      </c>
      <c r="B40" s="28">
        <v>382200</v>
      </c>
      <c r="C40" s="28">
        <v>199</v>
      </c>
      <c r="D40" s="28">
        <v>318</v>
      </c>
      <c r="E40" t="str">
        <f t="shared" si="2"/>
        <v>WOOLWORTHS</v>
      </c>
      <c r="F40">
        <f t="shared" si="3"/>
        <v>382200</v>
      </c>
    </row>
    <row r="41" spans="1:8">
      <c r="A41" s="27" t="s">
        <v>148</v>
      </c>
      <c r="B41" s="28">
        <v>42098385</v>
      </c>
      <c r="C41" s="28">
        <v>29075</v>
      </c>
      <c r="D41" s="28">
        <v>43235</v>
      </c>
      <c r="E41" t="b">
        <f>IF(A41="(blank)","Others")</f>
        <v>0</v>
      </c>
      <c r="F41">
        <f t="shared" si="3"/>
        <v>42098385</v>
      </c>
      <c r="G41" s="33">
        <f>F41</f>
        <v>42098385</v>
      </c>
    </row>
    <row r="42" spans="1:8">
      <c r="E42">
        <f>A42</f>
        <v>0</v>
      </c>
      <c r="F42">
        <f t="shared" si="3"/>
        <v>0</v>
      </c>
      <c r="G42" s="33">
        <f>F42</f>
        <v>0</v>
      </c>
      <c r="H42">
        <f>COUNTA(E20:E40)</f>
        <v>21</v>
      </c>
    </row>
    <row r="46" spans="1:8">
      <c r="A46" t="s">
        <v>147</v>
      </c>
      <c r="B46" t="s">
        <v>283</v>
      </c>
      <c r="C46" t="s">
        <v>284</v>
      </c>
      <c r="D46" t="s">
        <v>149</v>
      </c>
      <c r="E46" s="26"/>
      <c r="F46" s="26"/>
    </row>
    <row r="47" spans="1:8">
      <c r="A47" s="28">
        <v>42258435</v>
      </c>
      <c r="B47" s="28">
        <v>29134</v>
      </c>
      <c r="C47" s="28">
        <v>43349</v>
      </c>
      <c r="D47" s="28">
        <v>14215</v>
      </c>
    </row>
    <row r="49" spans="1:6">
      <c r="A49" s="26" t="s">
        <v>146</v>
      </c>
      <c r="B49" t="s">
        <v>149</v>
      </c>
      <c r="C49">
        <f>COUNTA(A50:A156)</f>
        <v>107</v>
      </c>
      <c r="E49" t="s">
        <v>147</v>
      </c>
    </row>
    <row r="50" spans="1:6">
      <c r="A50" s="27" t="s">
        <v>68</v>
      </c>
      <c r="B50" s="28">
        <v>60</v>
      </c>
      <c r="E50" s="28">
        <v>2095065</v>
      </c>
    </row>
    <row r="51" spans="1:6">
      <c r="A51" s="27" t="s">
        <v>152</v>
      </c>
      <c r="B51" s="28">
        <v>168</v>
      </c>
    </row>
    <row r="52" spans="1:6">
      <c r="A52" s="27" t="s">
        <v>107</v>
      </c>
      <c r="B52" s="28">
        <v>161</v>
      </c>
    </row>
    <row r="53" spans="1:6">
      <c r="A53" s="27" t="s">
        <v>153</v>
      </c>
      <c r="B53" s="28">
        <v>159</v>
      </c>
    </row>
    <row r="54" spans="1:6">
      <c r="A54" s="27" t="s">
        <v>132</v>
      </c>
      <c r="B54" s="28">
        <v>59</v>
      </c>
      <c r="C54" t="s">
        <v>286</v>
      </c>
      <c r="D54" t="s">
        <v>16</v>
      </c>
      <c r="E54" t="s">
        <v>285</v>
      </c>
    </row>
    <row r="55" spans="1:6">
      <c r="A55" s="27" t="s">
        <v>29</v>
      </c>
      <c r="B55" s="28">
        <v>185</v>
      </c>
      <c r="C55" s="31">
        <f>B47</f>
        <v>29134</v>
      </c>
      <c r="D55" s="31">
        <f t="shared" ref="D55:E55" si="4">C47</f>
        <v>43349</v>
      </c>
      <c r="E55" s="31">
        <f t="shared" si="4"/>
        <v>14215</v>
      </c>
    </row>
    <row r="56" spans="1:6">
      <c r="A56" s="27" t="s">
        <v>82</v>
      </c>
      <c r="B56" s="28">
        <v>336</v>
      </c>
    </row>
    <row r="57" spans="1:6">
      <c r="A57" s="27" t="s">
        <v>119</v>
      </c>
      <c r="B57" s="28">
        <v>133</v>
      </c>
    </row>
    <row r="58" spans="1:6">
      <c r="A58" s="27" t="s">
        <v>154</v>
      </c>
      <c r="B58" s="28">
        <v>183</v>
      </c>
    </row>
    <row r="59" spans="1:6">
      <c r="A59" s="27" t="s">
        <v>155</v>
      </c>
      <c r="B59" s="28">
        <v>77</v>
      </c>
    </row>
    <row r="60" spans="1:6">
      <c r="A60" s="27" t="s">
        <v>121</v>
      </c>
      <c r="B60" s="28">
        <v>107</v>
      </c>
      <c r="F60" s="26"/>
    </row>
    <row r="61" spans="1:6">
      <c r="A61" s="27" t="s">
        <v>156</v>
      </c>
      <c r="B61" s="28">
        <v>94</v>
      </c>
    </row>
    <row r="62" spans="1:6">
      <c r="A62" s="27" t="s">
        <v>157</v>
      </c>
      <c r="B62" s="28">
        <v>209</v>
      </c>
    </row>
    <row r="63" spans="1:6">
      <c r="A63" s="27" t="s">
        <v>141</v>
      </c>
      <c r="B63" s="28">
        <v>105</v>
      </c>
    </row>
    <row r="64" spans="1:6">
      <c r="A64" s="27" t="s">
        <v>49</v>
      </c>
      <c r="B64" s="28">
        <v>149</v>
      </c>
    </row>
    <row r="65" spans="1:2">
      <c r="A65" s="27" t="s">
        <v>158</v>
      </c>
      <c r="B65" s="28">
        <v>187</v>
      </c>
    </row>
    <row r="66" spans="1:2">
      <c r="A66" s="27" t="s">
        <v>159</v>
      </c>
      <c r="B66" s="28">
        <v>26</v>
      </c>
    </row>
    <row r="67" spans="1:2">
      <c r="A67" s="27" t="s">
        <v>160</v>
      </c>
      <c r="B67" s="28">
        <v>150</v>
      </c>
    </row>
    <row r="68" spans="1:2">
      <c r="A68" s="27" t="s">
        <v>161</v>
      </c>
      <c r="B68" s="28">
        <v>147</v>
      </c>
    </row>
    <row r="69" spans="1:2">
      <c r="A69" s="27" t="s">
        <v>162</v>
      </c>
      <c r="B69" s="28">
        <v>100</v>
      </c>
    </row>
    <row r="70" spans="1:2">
      <c r="A70" s="27" t="s">
        <v>163</v>
      </c>
      <c r="B70" s="28">
        <v>98</v>
      </c>
    </row>
    <row r="71" spans="1:2">
      <c r="A71" s="27" t="s">
        <v>105</v>
      </c>
      <c r="B71" s="28">
        <v>57</v>
      </c>
    </row>
    <row r="72" spans="1:2">
      <c r="A72" s="27" t="s">
        <v>164</v>
      </c>
      <c r="B72" s="28">
        <v>63</v>
      </c>
    </row>
    <row r="73" spans="1:2">
      <c r="A73" s="27" t="s">
        <v>165</v>
      </c>
      <c r="B73" s="28">
        <v>70</v>
      </c>
    </row>
    <row r="74" spans="1:2">
      <c r="A74" s="27" t="s">
        <v>41</v>
      </c>
      <c r="B74" s="28">
        <v>210</v>
      </c>
    </row>
    <row r="75" spans="1:2">
      <c r="A75" s="27" t="s">
        <v>166</v>
      </c>
      <c r="B75" s="28">
        <v>292</v>
      </c>
    </row>
    <row r="76" spans="1:2">
      <c r="A76" s="27" t="s">
        <v>167</v>
      </c>
      <c r="B76" s="28">
        <v>203</v>
      </c>
    </row>
    <row r="77" spans="1:2">
      <c r="A77" s="27" t="s">
        <v>31</v>
      </c>
      <c r="B77" s="28">
        <v>224</v>
      </c>
    </row>
    <row r="78" spans="1:2">
      <c r="A78" s="27" t="s">
        <v>129</v>
      </c>
      <c r="B78" s="28">
        <v>67</v>
      </c>
    </row>
    <row r="79" spans="1:2">
      <c r="A79" s="27" t="s">
        <v>122</v>
      </c>
      <c r="B79" s="28">
        <v>82</v>
      </c>
    </row>
    <row r="80" spans="1:2">
      <c r="A80" s="27" t="s">
        <v>55</v>
      </c>
      <c r="B80" s="28">
        <v>72</v>
      </c>
    </row>
    <row r="81" spans="1:2">
      <c r="A81" s="27" t="s">
        <v>83</v>
      </c>
      <c r="B81" s="28">
        <v>36</v>
      </c>
    </row>
    <row r="82" spans="1:2">
      <c r="A82" s="27" t="s">
        <v>168</v>
      </c>
      <c r="B82" s="28">
        <v>244</v>
      </c>
    </row>
    <row r="83" spans="1:2">
      <c r="A83" s="27" t="s">
        <v>128</v>
      </c>
      <c r="B83" s="28">
        <v>102</v>
      </c>
    </row>
    <row r="84" spans="1:2">
      <c r="A84" s="27" t="s">
        <v>169</v>
      </c>
      <c r="B84" s="28">
        <v>171</v>
      </c>
    </row>
    <row r="85" spans="1:2">
      <c r="A85" s="27" t="s">
        <v>170</v>
      </c>
      <c r="B85" s="28">
        <v>183</v>
      </c>
    </row>
    <row r="86" spans="1:2">
      <c r="A86" s="27" t="s">
        <v>171</v>
      </c>
      <c r="B86" s="28">
        <v>302</v>
      </c>
    </row>
    <row r="87" spans="1:2">
      <c r="A87" s="27" t="s">
        <v>172</v>
      </c>
      <c r="B87" s="28">
        <v>78</v>
      </c>
    </row>
    <row r="88" spans="1:2">
      <c r="A88" s="27" t="s">
        <v>133</v>
      </c>
      <c r="B88" s="28">
        <v>76</v>
      </c>
    </row>
    <row r="89" spans="1:2">
      <c r="A89" s="27" t="s">
        <v>102</v>
      </c>
      <c r="B89" s="28">
        <v>72</v>
      </c>
    </row>
    <row r="90" spans="1:2">
      <c r="A90" s="27" t="s">
        <v>91</v>
      </c>
      <c r="B90" s="28">
        <v>91</v>
      </c>
    </row>
    <row r="91" spans="1:2">
      <c r="A91" s="27" t="s">
        <v>143</v>
      </c>
      <c r="B91" s="28">
        <v>30</v>
      </c>
    </row>
    <row r="92" spans="1:2">
      <c r="A92" s="27" t="s">
        <v>173</v>
      </c>
      <c r="B92" s="28">
        <v>103</v>
      </c>
    </row>
    <row r="93" spans="1:2">
      <c r="A93" s="27" t="s">
        <v>174</v>
      </c>
      <c r="B93" s="28">
        <v>243</v>
      </c>
    </row>
    <row r="94" spans="1:2">
      <c r="A94" s="27" t="s">
        <v>175</v>
      </c>
      <c r="B94" s="28">
        <v>59</v>
      </c>
    </row>
    <row r="95" spans="1:2">
      <c r="A95" s="27" t="s">
        <v>176</v>
      </c>
      <c r="B95" s="28">
        <v>150</v>
      </c>
    </row>
    <row r="96" spans="1:2">
      <c r="A96" s="27" t="s">
        <v>177</v>
      </c>
      <c r="B96" s="28">
        <v>229</v>
      </c>
    </row>
    <row r="97" spans="1:2">
      <c r="A97" s="27" t="s">
        <v>178</v>
      </c>
      <c r="B97" s="28">
        <v>173</v>
      </c>
    </row>
    <row r="98" spans="1:2">
      <c r="A98" s="27" t="s">
        <v>179</v>
      </c>
      <c r="B98" s="28">
        <v>111</v>
      </c>
    </row>
    <row r="99" spans="1:2">
      <c r="A99" s="27" t="s">
        <v>180</v>
      </c>
      <c r="B99" s="28">
        <v>106</v>
      </c>
    </row>
    <row r="100" spans="1:2">
      <c r="A100" s="27" t="s">
        <v>181</v>
      </c>
      <c r="B100" s="28">
        <v>132</v>
      </c>
    </row>
    <row r="101" spans="1:2">
      <c r="A101" s="27" t="s">
        <v>182</v>
      </c>
      <c r="B101" s="28">
        <v>153</v>
      </c>
    </row>
    <row r="102" spans="1:2">
      <c r="A102" s="27" t="s">
        <v>183</v>
      </c>
      <c r="B102" s="28">
        <v>66</v>
      </c>
    </row>
    <row r="103" spans="1:2">
      <c r="A103" s="27" t="s">
        <v>184</v>
      </c>
      <c r="B103" s="28">
        <v>55</v>
      </c>
    </row>
    <row r="104" spans="1:2">
      <c r="A104" s="27" t="s">
        <v>103</v>
      </c>
      <c r="B104" s="28">
        <v>185</v>
      </c>
    </row>
    <row r="105" spans="1:2">
      <c r="A105" s="27" t="s">
        <v>127</v>
      </c>
      <c r="B105" s="28">
        <v>118</v>
      </c>
    </row>
    <row r="106" spans="1:2">
      <c r="A106" s="27" t="s">
        <v>18</v>
      </c>
      <c r="B106" s="28">
        <v>75</v>
      </c>
    </row>
    <row r="107" spans="1:2">
      <c r="A107" s="27" t="s">
        <v>185</v>
      </c>
      <c r="B107" s="28">
        <v>163</v>
      </c>
    </row>
    <row r="108" spans="1:2">
      <c r="A108" s="27" t="s">
        <v>186</v>
      </c>
      <c r="B108" s="28">
        <v>173</v>
      </c>
    </row>
    <row r="109" spans="1:2">
      <c r="A109" s="27" t="s">
        <v>187</v>
      </c>
      <c r="B109" s="28">
        <v>168</v>
      </c>
    </row>
    <row r="110" spans="1:2">
      <c r="A110" s="27" t="s">
        <v>188</v>
      </c>
      <c r="B110" s="28">
        <v>132</v>
      </c>
    </row>
    <row r="111" spans="1:2">
      <c r="A111" s="27" t="s">
        <v>189</v>
      </c>
      <c r="B111" s="28">
        <v>130</v>
      </c>
    </row>
    <row r="112" spans="1:2">
      <c r="A112" s="27" t="s">
        <v>190</v>
      </c>
      <c r="B112" s="28">
        <v>71</v>
      </c>
    </row>
    <row r="113" spans="1:9">
      <c r="A113" s="27" t="s">
        <v>191</v>
      </c>
      <c r="B113" s="28">
        <v>124</v>
      </c>
    </row>
    <row r="114" spans="1:9">
      <c r="A114" s="27" t="s">
        <v>192</v>
      </c>
      <c r="B114" s="28">
        <v>151</v>
      </c>
    </row>
    <row r="115" spans="1:9">
      <c r="A115" s="27" t="s">
        <v>193</v>
      </c>
      <c r="B115" s="28">
        <v>71</v>
      </c>
    </row>
    <row r="116" spans="1:9">
      <c r="A116" s="27" t="s">
        <v>194</v>
      </c>
      <c r="B116" s="28">
        <v>307</v>
      </c>
      <c r="G116" s="17"/>
      <c r="H116" s="18"/>
      <c r="I116" s="19"/>
    </row>
    <row r="117" spans="1:9">
      <c r="A117" s="27" t="s">
        <v>195</v>
      </c>
      <c r="B117" s="28">
        <v>102</v>
      </c>
      <c r="G117" s="20"/>
      <c r="H117" s="21"/>
      <c r="I117" s="22"/>
    </row>
    <row r="118" spans="1:9">
      <c r="A118" s="27" t="s">
        <v>196</v>
      </c>
      <c r="B118" s="28">
        <v>140</v>
      </c>
      <c r="G118" s="20"/>
      <c r="H118" s="21"/>
      <c r="I118" s="22"/>
    </row>
    <row r="119" spans="1:9">
      <c r="A119" s="27" t="s">
        <v>197</v>
      </c>
      <c r="B119" s="28">
        <v>214</v>
      </c>
      <c r="G119" s="20"/>
      <c r="H119" s="21"/>
      <c r="I119" s="22"/>
    </row>
    <row r="120" spans="1:9">
      <c r="A120" s="27" t="s">
        <v>198</v>
      </c>
      <c r="B120" s="28">
        <v>49</v>
      </c>
      <c r="G120" s="20"/>
      <c r="H120" s="21"/>
      <c r="I120" s="22"/>
    </row>
    <row r="121" spans="1:9">
      <c r="A121" s="27" t="s">
        <v>199</v>
      </c>
      <c r="B121" s="28">
        <v>109</v>
      </c>
      <c r="G121" s="20"/>
      <c r="H121" s="21"/>
      <c r="I121" s="22"/>
    </row>
    <row r="122" spans="1:9">
      <c r="A122" s="27" t="s">
        <v>63</v>
      </c>
      <c r="B122" s="28">
        <v>39</v>
      </c>
      <c r="G122" s="20"/>
      <c r="H122" s="21"/>
      <c r="I122" s="22"/>
    </row>
    <row r="123" spans="1:9">
      <c r="A123" s="27" t="s">
        <v>200</v>
      </c>
      <c r="B123" s="28">
        <v>114</v>
      </c>
      <c r="G123" s="20"/>
      <c r="H123" s="21"/>
      <c r="I123" s="22"/>
    </row>
    <row r="124" spans="1:9">
      <c r="A124" s="27" t="s">
        <v>201</v>
      </c>
      <c r="B124" s="28">
        <v>156</v>
      </c>
      <c r="G124" s="20"/>
      <c r="H124" s="21"/>
      <c r="I124" s="22"/>
    </row>
    <row r="125" spans="1:9">
      <c r="A125" s="27" t="s">
        <v>202</v>
      </c>
      <c r="B125" s="28">
        <v>176</v>
      </c>
      <c r="G125" s="20"/>
      <c r="H125" s="21"/>
      <c r="I125" s="22"/>
    </row>
    <row r="126" spans="1:9">
      <c r="A126" s="27" t="s">
        <v>203</v>
      </c>
      <c r="B126" s="28">
        <v>90</v>
      </c>
      <c r="G126" s="20"/>
      <c r="H126" s="21"/>
      <c r="I126" s="22"/>
    </row>
    <row r="127" spans="1:9">
      <c r="A127" s="27" t="s">
        <v>204</v>
      </c>
      <c r="B127" s="28">
        <v>205</v>
      </c>
      <c r="G127" s="20"/>
      <c r="H127" s="21"/>
      <c r="I127" s="22"/>
    </row>
    <row r="128" spans="1:9">
      <c r="A128" s="27" t="s">
        <v>205</v>
      </c>
      <c r="B128" s="28">
        <v>265</v>
      </c>
      <c r="G128" s="20"/>
      <c r="H128" s="21"/>
      <c r="I128" s="22"/>
    </row>
    <row r="129" spans="1:9">
      <c r="A129" s="27" t="s">
        <v>206</v>
      </c>
      <c r="B129" s="28">
        <v>184</v>
      </c>
      <c r="G129" s="20"/>
      <c r="H129" s="21"/>
      <c r="I129" s="22"/>
    </row>
    <row r="130" spans="1:9">
      <c r="A130" s="27" t="s">
        <v>207</v>
      </c>
      <c r="B130" s="28">
        <v>36</v>
      </c>
      <c r="G130" s="20"/>
      <c r="H130" s="21"/>
      <c r="I130" s="22"/>
    </row>
    <row r="131" spans="1:9">
      <c r="A131" s="27" t="s">
        <v>208</v>
      </c>
      <c r="B131" s="28">
        <v>188</v>
      </c>
      <c r="G131" s="20"/>
      <c r="H131" s="21"/>
      <c r="I131" s="22"/>
    </row>
    <row r="132" spans="1:9">
      <c r="A132" s="27" t="s">
        <v>209</v>
      </c>
      <c r="B132" s="28">
        <v>129</v>
      </c>
      <c r="G132" s="20"/>
      <c r="H132" s="21"/>
      <c r="I132" s="22"/>
    </row>
    <row r="133" spans="1:9">
      <c r="A133" s="27" t="s">
        <v>210</v>
      </c>
      <c r="B133" s="28">
        <v>173</v>
      </c>
      <c r="G133" s="23"/>
      <c r="H133" s="24"/>
      <c r="I133" s="25"/>
    </row>
    <row r="134" spans="1:9">
      <c r="A134" s="27" t="s">
        <v>101</v>
      </c>
      <c r="B134" s="28">
        <v>164</v>
      </c>
    </row>
    <row r="135" spans="1:9">
      <c r="A135" s="27" t="s">
        <v>211</v>
      </c>
      <c r="B135" s="28">
        <v>168</v>
      </c>
    </row>
    <row r="136" spans="1:9">
      <c r="A136" s="27" t="s">
        <v>212</v>
      </c>
      <c r="B136" s="28">
        <v>83</v>
      </c>
    </row>
    <row r="137" spans="1:9">
      <c r="A137" s="27" t="s">
        <v>213</v>
      </c>
      <c r="B137" s="28">
        <v>25</v>
      </c>
    </row>
    <row r="138" spans="1:9">
      <c r="A138" s="27" t="s">
        <v>71</v>
      </c>
      <c r="B138" s="28">
        <v>86</v>
      </c>
    </row>
    <row r="139" spans="1:9">
      <c r="A139" s="27" t="s">
        <v>214</v>
      </c>
      <c r="B139" s="28">
        <v>58</v>
      </c>
    </row>
    <row r="140" spans="1:9">
      <c r="A140" s="27" t="s">
        <v>215</v>
      </c>
      <c r="B140" s="28">
        <v>205</v>
      </c>
    </row>
    <row r="141" spans="1:9">
      <c r="A141" s="27" t="s">
        <v>216</v>
      </c>
      <c r="B141" s="28">
        <v>146</v>
      </c>
    </row>
    <row r="142" spans="1:9">
      <c r="A142" s="27" t="s">
        <v>217</v>
      </c>
      <c r="B142" s="28">
        <v>57</v>
      </c>
    </row>
    <row r="143" spans="1:9">
      <c r="A143" s="27" t="s">
        <v>218</v>
      </c>
      <c r="B143" s="28">
        <v>140</v>
      </c>
    </row>
    <row r="144" spans="1:9">
      <c r="A144" s="27" t="s">
        <v>112</v>
      </c>
      <c r="B144" s="28">
        <v>53</v>
      </c>
    </row>
    <row r="145" spans="1:4">
      <c r="A145" s="27" t="s">
        <v>219</v>
      </c>
      <c r="B145" s="28">
        <v>207</v>
      </c>
    </row>
    <row r="146" spans="1:4">
      <c r="A146" s="27" t="s">
        <v>220</v>
      </c>
      <c r="B146" s="28">
        <v>72</v>
      </c>
    </row>
    <row r="147" spans="1:4">
      <c r="A147" s="27" t="s">
        <v>221</v>
      </c>
      <c r="B147" s="28">
        <v>279</v>
      </c>
    </row>
    <row r="148" spans="1:4">
      <c r="A148" s="27" t="s">
        <v>222</v>
      </c>
      <c r="B148" s="28">
        <v>92</v>
      </c>
    </row>
    <row r="149" spans="1:4">
      <c r="A149" s="27" t="s">
        <v>223</v>
      </c>
      <c r="B149" s="28">
        <v>142</v>
      </c>
    </row>
    <row r="150" spans="1:4">
      <c r="A150" s="27" t="s">
        <v>224</v>
      </c>
      <c r="B150" s="28">
        <v>19</v>
      </c>
    </row>
    <row r="151" spans="1:4">
      <c r="A151" s="27" t="s">
        <v>225</v>
      </c>
      <c r="B151" s="28">
        <v>47</v>
      </c>
    </row>
    <row r="152" spans="1:4">
      <c r="A152" s="27" t="s">
        <v>226</v>
      </c>
      <c r="B152" s="28">
        <v>147</v>
      </c>
    </row>
    <row r="153" spans="1:4">
      <c r="A153" s="27" t="s">
        <v>227</v>
      </c>
      <c r="B153" s="28">
        <v>246</v>
      </c>
    </row>
    <row r="154" spans="1:4">
      <c r="A154" s="27" t="s">
        <v>27</v>
      </c>
      <c r="B154" s="28">
        <v>77</v>
      </c>
    </row>
    <row r="155" spans="1:4">
      <c r="A155" s="27" t="s">
        <v>123</v>
      </c>
      <c r="B155" s="28">
        <v>121</v>
      </c>
    </row>
    <row r="156" spans="1:4">
      <c r="A156" s="27" t="s">
        <v>228</v>
      </c>
      <c r="B156" s="28">
        <v>34</v>
      </c>
    </row>
    <row r="157" spans="1:4">
      <c r="A157" s="27" t="s">
        <v>148</v>
      </c>
      <c r="B157" s="28">
        <v>14103</v>
      </c>
      <c r="D157" s="31">
        <f>B157</f>
        <v>14103</v>
      </c>
    </row>
    <row r="163" spans="1:14">
      <c r="A163" t="s">
        <v>150</v>
      </c>
    </row>
    <row r="164" spans="1:14">
      <c r="A164" s="28">
        <v>478.65944327145888</v>
      </c>
      <c r="B164" s="32">
        <f>A164</f>
        <v>478.65944327145888</v>
      </c>
    </row>
    <row r="165" spans="1:14">
      <c r="A165" t="s">
        <v>229</v>
      </c>
    </row>
    <row r="166" spans="1:14">
      <c r="A166" s="28">
        <v>28.156437839497581</v>
      </c>
      <c r="B166" s="32">
        <f>A166</f>
        <v>28.156437839497581</v>
      </c>
    </row>
    <row r="168" spans="1:14">
      <c r="A168" s="26" t="s">
        <v>146</v>
      </c>
      <c r="B168" t="s">
        <v>147</v>
      </c>
      <c r="J168" s="26" t="s">
        <v>146</v>
      </c>
      <c r="K168" t="s">
        <v>147</v>
      </c>
    </row>
    <row r="169" spans="1:14">
      <c r="A169" s="27" t="s">
        <v>231</v>
      </c>
      <c r="B169" s="28">
        <v>547830</v>
      </c>
      <c r="D169" s="41" t="str">
        <f>A169</f>
        <v>2022</v>
      </c>
      <c r="E169" s="41">
        <f>B169</f>
        <v>547830</v>
      </c>
      <c r="J169" s="27" t="s">
        <v>231</v>
      </c>
      <c r="K169" s="28">
        <v>547830</v>
      </c>
    </row>
    <row r="170" spans="1:14">
      <c r="A170" s="30" t="s">
        <v>232</v>
      </c>
      <c r="B170" s="28">
        <v>547830</v>
      </c>
      <c r="D170" s="41" t="str">
        <f t="shared" ref="D170:D185" si="5">A170</f>
        <v>Qtr4</v>
      </c>
      <c r="E170" s="41">
        <f t="shared" ref="E170:E185" si="6">B170</f>
        <v>547830</v>
      </c>
      <c r="J170" s="39" t="s">
        <v>233</v>
      </c>
      <c r="K170" s="28">
        <v>314880</v>
      </c>
    </row>
    <row r="171" spans="1:14">
      <c r="A171" s="40" t="s">
        <v>233</v>
      </c>
      <c r="B171" s="28">
        <v>314880</v>
      </c>
      <c r="D171" s="31" t="str">
        <f t="shared" si="5"/>
        <v>Nov</v>
      </c>
      <c r="E171" s="31">
        <f t="shared" si="6"/>
        <v>314880</v>
      </c>
      <c r="J171" s="39" t="s">
        <v>234</v>
      </c>
      <c r="K171" s="28">
        <v>232950</v>
      </c>
    </row>
    <row r="172" spans="1:14">
      <c r="A172" s="40" t="s">
        <v>234</v>
      </c>
      <c r="B172" s="28">
        <v>232950</v>
      </c>
      <c r="D172" s="31" t="str">
        <f t="shared" si="5"/>
        <v>Dec</v>
      </c>
      <c r="E172" s="31">
        <f t="shared" si="6"/>
        <v>232950</v>
      </c>
      <c r="J172" s="27" t="s">
        <v>235</v>
      </c>
      <c r="K172" s="28">
        <v>1805040</v>
      </c>
      <c r="M172">
        <v>11</v>
      </c>
      <c r="N172">
        <f>K170</f>
        <v>314880</v>
      </c>
    </row>
    <row r="173" spans="1:14">
      <c r="A173" s="27" t="s">
        <v>235</v>
      </c>
      <c r="B173" s="28">
        <v>1805040</v>
      </c>
      <c r="D173" s="41" t="str">
        <f t="shared" si="5"/>
        <v>2023</v>
      </c>
      <c r="E173" s="41">
        <f t="shared" si="6"/>
        <v>1805040</v>
      </c>
      <c r="J173" s="39" t="s">
        <v>237</v>
      </c>
      <c r="K173" s="28">
        <v>262830</v>
      </c>
      <c r="M173">
        <v>12</v>
      </c>
      <c r="N173">
        <f>K171</f>
        <v>232950</v>
      </c>
    </row>
    <row r="174" spans="1:14">
      <c r="A174" s="30" t="s">
        <v>236</v>
      </c>
      <c r="B174" s="28">
        <v>613260</v>
      </c>
      <c r="D174" s="41" t="str">
        <f t="shared" si="5"/>
        <v>Qtr1</v>
      </c>
      <c r="E174" s="41">
        <f t="shared" si="6"/>
        <v>613260</v>
      </c>
      <c r="G174">
        <v>11</v>
      </c>
      <c r="H174" s="35">
        <f>E171</f>
        <v>314880</v>
      </c>
      <c r="J174" s="39" t="s">
        <v>238</v>
      </c>
      <c r="K174" s="28">
        <v>165075</v>
      </c>
      <c r="M174">
        <v>2</v>
      </c>
      <c r="N174">
        <f t="shared" ref="N174:N181" si="7">K174</f>
        <v>165075</v>
      </c>
    </row>
    <row r="175" spans="1:14">
      <c r="A175" s="40" t="s">
        <v>237</v>
      </c>
      <c r="B175" s="28">
        <v>262830</v>
      </c>
      <c r="D175" s="31" t="str">
        <f t="shared" si="5"/>
        <v>Jan</v>
      </c>
      <c r="E175" s="31">
        <f t="shared" si="6"/>
        <v>262830</v>
      </c>
      <c r="G175">
        <v>12</v>
      </c>
      <c r="H175" s="35">
        <f>E172</f>
        <v>232950</v>
      </c>
      <c r="J175" s="39" t="s">
        <v>239</v>
      </c>
      <c r="K175" s="28">
        <v>185355</v>
      </c>
      <c r="M175">
        <v>3</v>
      </c>
      <c r="N175">
        <f t="shared" si="7"/>
        <v>185355</v>
      </c>
    </row>
    <row r="176" spans="1:14">
      <c r="A176" s="40" t="s">
        <v>238</v>
      </c>
      <c r="B176" s="28">
        <v>165075</v>
      </c>
      <c r="D176" s="31" t="str">
        <f t="shared" si="5"/>
        <v>Feb</v>
      </c>
      <c r="E176" s="31">
        <f t="shared" si="6"/>
        <v>165075</v>
      </c>
      <c r="G176">
        <v>2</v>
      </c>
      <c r="H176" s="35">
        <f t="shared" ref="H176:H177" si="8">E176</f>
        <v>165075</v>
      </c>
      <c r="J176" s="39" t="s">
        <v>241</v>
      </c>
      <c r="K176" s="28">
        <v>51600</v>
      </c>
      <c r="M176">
        <v>4</v>
      </c>
      <c r="N176">
        <f t="shared" si="7"/>
        <v>51600</v>
      </c>
    </row>
    <row r="177" spans="1:14">
      <c r="A177" s="40" t="s">
        <v>239</v>
      </c>
      <c r="B177" s="28">
        <v>185355</v>
      </c>
      <c r="D177" s="31" t="str">
        <f t="shared" si="5"/>
        <v>Mar</v>
      </c>
      <c r="E177" s="31">
        <f t="shared" si="6"/>
        <v>185355</v>
      </c>
      <c r="G177">
        <v>3</v>
      </c>
      <c r="H177" s="35">
        <f t="shared" si="8"/>
        <v>185355</v>
      </c>
      <c r="J177" s="39" t="s">
        <v>242</v>
      </c>
      <c r="K177" s="28">
        <v>334320</v>
      </c>
      <c r="M177">
        <v>5</v>
      </c>
      <c r="N177">
        <f t="shared" si="7"/>
        <v>334320</v>
      </c>
    </row>
    <row r="178" spans="1:14">
      <c r="A178" s="30" t="s">
        <v>240</v>
      </c>
      <c r="B178" s="28">
        <v>640980</v>
      </c>
      <c r="D178" s="41" t="str">
        <f t="shared" si="5"/>
        <v>Qtr2</v>
      </c>
      <c r="E178" s="41">
        <f t="shared" si="6"/>
        <v>640980</v>
      </c>
      <c r="G178">
        <v>4</v>
      </c>
      <c r="H178" s="35">
        <f>E179</f>
        <v>51600</v>
      </c>
      <c r="J178" s="39" t="s">
        <v>243</v>
      </c>
      <c r="K178" s="28">
        <v>255060</v>
      </c>
      <c r="M178">
        <v>6</v>
      </c>
      <c r="N178">
        <f t="shared" si="7"/>
        <v>255060</v>
      </c>
    </row>
    <row r="179" spans="1:14">
      <c r="A179" s="40" t="s">
        <v>241</v>
      </c>
      <c r="B179" s="28">
        <v>51600</v>
      </c>
      <c r="D179" s="31" t="str">
        <f t="shared" si="5"/>
        <v>Apr</v>
      </c>
      <c r="E179" s="31">
        <f t="shared" si="6"/>
        <v>51600</v>
      </c>
      <c r="G179">
        <v>5</v>
      </c>
      <c r="H179" s="35">
        <f t="shared" ref="H179:H180" si="9">E180</f>
        <v>334320</v>
      </c>
      <c r="J179" s="39" t="s">
        <v>245</v>
      </c>
      <c r="K179" s="28">
        <v>341730</v>
      </c>
      <c r="M179">
        <v>7</v>
      </c>
      <c r="N179">
        <f t="shared" si="7"/>
        <v>341730</v>
      </c>
    </row>
    <row r="180" spans="1:14">
      <c r="A180" s="40" t="s">
        <v>242</v>
      </c>
      <c r="B180" s="28">
        <v>334320</v>
      </c>
      <c r="D180" s="31" t="str">
        <f t="shared" si="5"/>
        <v>May</v>
      </c>
      <c r="E180" s="31">
        <f t="shared" si="6"/>
        <v>334320</v>
      </c>
      <c r="G180">
        <v>6</v>
      </c>
      <c r="H180" s="35">
        <f t="shared" si="9"/>
        <v>255060</v>
      </c>
      <c r="J180" s="39" t="s">
        <v>246</v>
      </c>
      <c r="K180" s="28">
        <v>209070</v>
      </c>
      <c r="M180">
        <v>8</v>
      </c>
      <c r="N180">
        <f t="shared" si="7"/>
        <v>209070</v>
      </c>
    </row>
    <row r="181" spans="1:14">
      <c r="A181" s="40" t="s">
        <v>243</v>
      </c>
      <c r="B181" s="28">
        <v>255060</v>
      </c>
      <c r="D181" s="31" t="str">
        <f t="shared" si="5"/>
        <v>Jun</v>
      </c>
      <c r="E181" s="31">
        <f t="shared" si="6"/>
        <v>255060</v>
      </c>
      <c r="G181">
        <v>7</v>
      </c>
      <c r="H181" s="35">
        <f>E183</f>
        <v>341730</v>
      </c>
      <c r="J181" s="27" t="s">
        <v>148</v>
      </c>
      <c r="K181" s="28">
        <v>2352870</v>
      </c>
      <c r="M181">
        <v>9</v>
      </c>
      <c r="N181">
        <f t="shared" si="7"/>
        <v>2352870</v>
      </c>
    </row>
    <row r="182" spans="1:14">
      <c r="A182" s="30" t="s">
        <v>244</v>
      </c>
      <c r="B182" s="28">
        <v>550800</v>
      </c>
      <c r="D182" s="41" t="str">
        <f t="shared" si="5"/>
        <v>Qtr3</v>
      </c>
      <c r="E182" s="41">
        <f t="shared" si="6"/>
        <v>550800</v>
      </c>
      <c r="G182">
        <v>8</v>
      </c>
      <c r="H182" s="35">
        <f t="shared" ref="H182:H183" si="10">E184</f>
        <v>209070</v>
      </c>
    </row>
    <row r="183" spans="1:14">
      <c r="A183" s="40" t="s">
        <v>245</v>
      </c>
      <c r="B183" s="28">
        <v>341730</v>
      </c>
      <c r="D183" s="31" t="str">
        <f t="shared" si="5"/>
        <v>Jul</v>
      </c>
      <c r="E183" s="31">
        <f t="shared" si="6"/>
        <v>341730</v>
      </c>
      <c r="G183">
        <v>9</v>
      </c>
      <c r="H183" s="35">
        <f t="shared" si="10"/>
        <v>2352870</v>
      </c>
    </row>
    <row r="184" spans="1:14">
      <c r="A184" s="40" t="s">
        <v>246</v>
      </c>
      <c r="B184" s="28">
        <v>209070</v>
      </c>
      <c r="D184" s="31" t="str">
        <f t="shared" si="5"/>
        <v>Aug</v>
      </c>
      <c r="E184" s="31">
        <f t="shared" si="6"/>
        <v>209070</v>
      </c>
    </row>
    <row r="185" spans="1:14">
      <c r="A185" s="27" t="s">
        <v>148</v>
      </c>
      <c r="B185" s="28">
        <v>2352870</v>
      </c>
      <c r="D185" s="31" t="str">
        <f t="shared" si="5"/>
        <v>Grand Total</v>
      </c>
      <c r="E185" s="31">
        <f t="shared" si="6"/>
        <v>2352870</v>
      </c>
    </row>
    <row r="189" spans="1:14">
      <c r="A189" t="s">
        <v>247</v>
      </c>
    </row>
    <row r="190" spans="1:14" ht="15.75" thickBot="1"/>
    <row r="191" spans="1:14">
      <c r="A191" s="45" t="s">
        <v>248</v>
      </c>
      <c r="B191" s="45"/>
    </row>
    <row r="192" spans="1:14">
      <c r="A192" s="42" t="s">
        <v>249</v>
      </c>
      <c r="B192" s="42">
        <v>0.44119377986059255</v>
      </c>
    </row>
    <row r="193" spans="1:9">
      <c r="A193" s="42" t="s">
        <v>250</v>
      </c>
      <c r="B193" s="42">
        <v>0.19465195138767699</v>
      </c>
    </row>
    <row r="194" spans="1:9">
      <c r="A194" s="42" t="s">
        <v>251</v>
      </c>
      <c r="B194" s="42">
        <v>7.9602230157345133E-2</v>
      </c>
    </row>
    <row r="195" spans="1:9">
      <c r="A195" s="42" t="s">
        <v>252</v>
      </c>
      <c r="B195" s="42">
        <v>1064489.7201408078</v>
      </c>
    </row>
    <row r="196" spans="1:9" ht="15.75" thickBot="1">
      <c r="A196" s="43" t="s">
        <v>253</v>
      </c>
      <c r="B196" s="43">
        <v>9</v>
      </c>
    </row>
    <row r="198" spans="1:9" ht="15.75" thickBot="1">
      <c r="A198" t="s">
        <v>254</v>
      </c>
    </row>
    <row r="199" spans="1:9">
      <c r="A199" s="44"/>
      <c r="B199" s="44" t="s">
        <v>259</v>
      </c>
      <c r="C199" s="44" t="s">
        <v>260</v>
      </c>
      <c r="D199" s="44" t="s">
        <v>261</v>
      </c>
      <c r="E199" s="44" t="s">
        <v>262</v>
      </c>
      <c r="F199" s="44" t="s">
        <v>263</v>
      </c>
    </row>
    <row r="200" spans="1:9">
      <c r="A200" s="42" t="s">
        <v>255</v>
      </c>
      <c r="B200" s="42">
        <v>1</v>
      </c>
      <c r="C200" s="42">
        <v>1917150180301.8145</v>
      </c>
      <c r="D200" s="42">
        <v>1917150180301.8145</v>
      </c>
      <c r="E200" s="42">
        <v>1.6918941593780992</v>
      </c>
      <c r="F200" s="42">
        <v>0.23453182757620838</v>
      </c>
    </row>
    <row r="201" spans="1:9">
      <c r="A201" s="42" t="s">
        <v>256</v>
      </c>
      <c r="B201" s="42">
        <v>7</v>
      </c>
      <c r="C201" s="42">
        <v>7931968549998.1855</v>
      </c>
      <c r="D201" s="42">
        <v>1133138364285.4551</v>
      </c>
      <c r="E201" s="42"/>
      <c r="F201" s="42"/>
    </row>
    <row r="202" spans="1:9" ht="15.75" thickBot="1">
      <c r="A202" s="43" t="s">
        <v>257</v>
      </c>
      <c r="B202" s="43">
        <v>8</v>
      </c>
      <c r="C202" s="43">
        <v>9849118730300</v>
      </c>
      <c r="D202" s="43"/>
      <c r="E202" s="43"/>
      <c r="F202" s="43"/>
    </row>
    <row r="203" spans="1:9" ht="15.75" thickBot="1"/>
    <row r="204" spans="1:9">
      <c r="A204" s="44"/>
      <c r="B204" s="44" t="s">
        <v>264</v>
      </c>
      <c r="C204" s="44" t="s">
        <v>252</v>
      </c>
      <c r="D204" s="44" t="s">
        <v>265</v>
      </c>
      <c r="E204" s="44" t="s">
        <v>266</v>
      </c>
      <c r="F204" s="44" t="s">
        <v>267</v>
      </c>
      <c r="G204" s="44" t="s">
        <v>268</v>
      </c>
      <c r="H204" s="44" t="s">
        <v>269</v>
      </c>
      <c r="I204" s="44" t="s">
        <v>270</v>
      </c>
    </row>
    <row r="205" spans="1:9">
      <c r="A205" s="42" t="s">
        <v>258</v>
      </c>
      <c r="B205" s="42">
        <v>4855042.0391061455</v>
      </c>
      <c r="C205" s="42">
        <v>823013.28409808793</v>
      </c>
      <c r="D205" s="42">
        <v>5.8991053156895514</v>
      </c>
      <c r="E205" s="42">
        <v>6.0002127008377127E-4</v>
      </c>
      <c r="F205" s="42">
        <v>2908924.8681447841</v>
      </c>
      <c r="G205" s="42">
        <v>6801159.2100675069</v>
      </c>
      <c r="H205" s="42">
        <v>2908924.8681447841</v>
      </c>
      <c r="I205" s="42">
        <v>6801159.2100675069</v>
      </c>
    </row>
    <row r="206" spans="1:9" ht="15.75" thickBot="1">
      <c r="A206" s="43">
        <v>11</v>
      </c>
      <c r="B206" s="43">
        <v>-155236.13128491619</v>
      </c>
      <c r="C206" s="43">
        <v>119345.54590603901</v>
      </c>
      <c r="D206" s="43">
        <v>-1.3007283188191532</v>
      </c>
      <c r="E206" s="43">
        <v>0.234531827576208</v>
      </c>
      <c r="F206" s="43">
        <v>-437443.50345391606</v>
      </c>
      <c r="G206" s="43">
        <v>126971.24088408367</v>
      </c>
      <c r="H206" s="43">
        <v>-437443.50345391606</v>
      </c>
      <c r="I206" s="43">
        <v>126971.24088408367</v>
      </c>
    </row>
    <row r="210" spans="1:3">
      <c r="A210" t="s">
        <v>271</v>
      </c>
    </row>
    <row r="211" spans="1:3" ht="15.75" thickBot="1"/>
    <row r="212" spans="1:3">
      <c r="A212" s="44" t="s">
        <v>272</v>
      </c>
      <c r="B212" s="44" t="s">
        <v>273</v>
      </c>
      <c r="C212" s="44" t="s">
        <v>274</v>
      </c>
    </row>
    <row r="213" spans="1:3">
      <c r="A213" s="42">
        <v>1</v>
      </c>
      <c r="B213" s="42">
        <v>2992208.4636871512</v>
      </c>
      <c r="C213" s="42">
        <v>1025691.5363128488</v>
      </c>
    </row>
    <row r="214" spans="1:3">
      <c r="A214" s="42">
        <v>2</v>
      </c>
      <c r="B214" s="42">
        <v>4544569.7765363129</v>
      </c>
      <c r="C214" s="42">
        <v>-140149.77653631289</v>
      </c>
    </row>
    <row r="215" spans="1:3">
      <c r="A215" s="42">
        <v>3</v>
      </c>
      <c r="B215" s="42">
        <v>4389333.645251397</v>
      </c>
      <c r="C215" s="42">
        <v>77111.354748602957</v>
      </c>
    </row>
    <row r="216" spans="1:3">
      <c r="A216" s="42">
        <v>4</v>
      </c>
      <c r="B216" s="42">
        <v>4234097.5139664803</v>
      </c>
      <c r="C216" s="42">
        <v>97347.48603351973</v>
      </c>
    </row>
    <row r="217" spans="1:3">
      <c r="A217" s="42">
        <v>5</v>
      </c>
      <c r="B217" s="42">
        <v>4078861.3826815644</v>
      </c>
      <c r="C217" s="42">
        <v>307303.61731843557</v>
      </c>
    </row>
    <row r="218" spans="1:3">
      <c r="A218" s="42">
        <v>6</v>
      </c>
      <c r="B218" s="42">
        <v>3923625.2513966486</v>
      </c>
      <c r="C218" s="42">
        <v>428984.74860335141</v>
      </c>
    </row>
    <row r="219" spans="1:3">
      <c r="A219" s="42">
        <v>7</v>
      </c>
      <c r="B219" s="42">
        <v>3768389.1201117323</v>
      </c>
      <c r="C219" s="42">
        <v>-67364.120111732278</v>
      </c>
    </row>
    <row r="220" spans="1:3">
      <c r="A220" s="42">
        <v>8</v>
      </c>
      <c r="B220" s="42">
        <v>3613152.988826816</v>
      </c>
      <c r="C220" s="42">
        <v>727277.01117318403</v>
      </c>
    </row>
    <row r="221" spans="1:3" ht="15.75" thickBot="1">
      <c r="A221" s="43">
        <v>9</v>
      </c>
      <c r="B221" s="43">
        <v>3457916.8575418997</v>
      </c>
      <c r="C221" s="43">
        <v>-2456201.8575418997</v>
      </c>
    </row>
    <row r="227" spans="1:6">
      <c r="A227" t="s">
        <v>247</v>
      </c>
    </row>
    <row r="228" spans="1:6" ht="15.75" thickBot="1"/>
    <row r="229" spans="1:6">
      <c r="A229" s="45" t="s">
        <v>248</v>
      </c>
      <c r="B229" s="45"/>
    </row>
    <row r="230" spans="1:6">
      <c r="A230" s="42" t="s">
        <v>249</v>
      </c>
      <c r="B230" s="42">
        <v>0.44119377986059255</v>
      </c>
    </row>
    <row r="231" spans="1:6">
      <c r="A231" s="42" t="s">
        <v>250</v>
      </c>
      <c r="B231" s="42">
        <v>0.19465195138767699</v>
      </c>
    </row>
    <row r="232" spans="1:6">
      <c r="A232" s="42" t="s">
        <v>251</v>
      </c>
      <c r="B232" s="42">
        <v>7.9602230157345133E-2</v>
      </c>
    </row>
    <row r="233" spans="1:6">
      <c r="A233" s="42" t="s">
        <v>252</v>
      </c>
      <c r="B233" s="42">
        <v>1064489.7201408078</v>
      </c>
    </row>
    <row r="234" spans="1:6" ht="15.75" thickBot="1">
      <c r="A234" s="43" t="s">
        <v>253</v>
      </c>
      <c r="B234" s="43">
        <v>9</v>
      </c>
    </row>
    <row r="236" spans="1:6" ht="15.75" thickBot="1">
      <c r="A236" t="s">
        <v>254</v>
      </c>
    </row>
    <row r="237" spans="1:6">
      <c r="A237" s="44"/>
      <c r="B237" s="44" t="s">
        <v>259</v>
      </c>
      <c r="C237" s="44" t="s">
        <v>260</v>
      </c>
      <c r="D237" s="44" t="s">
        <v>261</v>
      </c>
      <c r="E237" s="44" t="s">
        <v>262</v>
      </c>
      <c r="F237" s="44" t="s">
        <v>263</v>
      </c>
    </row>
    <row r="238" spans="1:6">
      <c r="A238" s="42" t="s">
        <v>255</v>
      </c>
      <c r="B238" s="42">
        <v>1</v>
      </c>
      <c r="C238" s="42">
        <v>1917150180301.8145</v>
      </c>
      <c r="D238" s="42">
        <v>1917150180301.8145</v>
      </c>
      <c r="E238" s="42">
        <v>1.6918941593780992</v>
      </c>
      <c r="F238" s="42">
        <v>0.23453182757620838</v>
      </c>
    </row>
    <row r="239" spans="1:6">
      <c r="A239" s="42" t="s">
        <v>256</v>
      </c>
      <c r="B239" s="42">
        <v>7</v>
      </c>
      <c r="C239" s="42">
        <v>7931968549998.1855</v>
      </c>
      <c r="D239" s="42">
        <v>1133138364285.4551</v>
      </c>
      <c r="E239" s="42"/>
      <c r="F239" s="42"/>
    </row>
    <row r="240" spans="1:6" ht="15.75" thickBot="1">
      <c r="A240" s="43" t="s">
        <v>257</v>
      </c>
      <c r="B240" s="43">
        <v>8</v>
      </c>
      <c r="C240" s="43">
        <v>9849118730300</v>
      </c>
      <c r="D240" s="43"/>
      <c r="E240" s="43"/>
      <c r="F240" s="43"/>
    </row>
    <row r="241" spans="1:9" ht="15.75" thickBot="1"/>
    <row r="242" spans="1:9">
      <c r="A242" s="44"/>
      <c r="B242" s="44" t="s">
        <v>264</v>
      </c>
      <c r="C242" s="44" t="s">
        <v>252</v>
      </c>
      <c r="D242" s="44" t="s">
        <v>265</v>
      </c>
      <c r="E242" s="44" t="s">
        <v>266</v>
      </c>
      <c r="F242" s="44" t="s">
        <v>267</v>
      </c>
      <c r="G242" s="44" t="s">
        <v>268</v>
      </c>
      <c r="H242" s="44" t="s">
        <v>269</v>
      </c>
      <c r="I242" s="44" t="s">
        <v>270</v>
      </c>
    </row>
    <row r="243" spans="1:9">
      <c r="A243" s="42" t="s">
        <v>258</v>
      </c>
      <c r="B243" s="42">
        <v>4855042.0391061455</v>
      </c>
      <c r="C243" s="42">
        <v>823013.28409808793</v>
      </c>
      <c r="D243" s="42">
        <v>5.8991053156895514</v>
      </c>
      <c r="E243" s="42">
        <v>6.0002127008377127E-4</v>
      </c>
      <c r="F243" s="42">
        <v>2908924.8681447841</v>
      </c>
      <c r="G243" s="42">
        <v>6801159.2100675069</v>
      </c>
      <c r="H243" s="42">
        <v>2908924.8681447841</v>
      </c>
      <c r="I243" s="42">
        <v>6801159.2100675069</v>
      </c>
    </row>
    <row r="244" spans="1:9" ht="15.75" thickBot="1">
      <c r="A244" s="43">
        <v>11</v>
      </c>
      <c r="B244" s="43">
        <v>-155236.13128491619</v>
      </c>
      <c r="C244" s="43">
        <v>119345.54590603901</v>
      </c>
      <c r="D244" s="43">
        <v>-1.3007283188191532</v>
      </c>
      <c r="E244" s="43">
        <v>0.234531827576208</v>
      </c>
      <c r="F244" s="43">
        <v>-437443.50345391606</v>
      </c>
      <c r="G244" s="43">
        <v>126971.24088408367</v>
      </c>
      <c r="H244" s="43">
        <v>-437443.50345391606</v>
      </c>
      <c r="I244" s="43">
        <v>126971.24088408367</v>
      </c>
    </row>
    <row r="248" spans="1:9">
      <c r="A248" t="s">
        <v>271</v>
      </c>
      <c r="F248" t="s">
        <v>276</v>
      </c>
    </row>
    <row r="249" spans="1:9" ht="15.75" thickBot="1"/>
    <row r="250" spans="1:9">
      <c r="A250" s="44" t="s">
        <v>272</v>
      </c>
      <c r="B250" s="44" t="s">
        <v>273</v>
      </c>
      <c r="C250" s="44" t="s">
        <v>274</v>
      </c>
      <c r="D250" s="44" t="s">
        <v>275</v>
      </c>
      <c r="F250" s="44" t="s">
        <v>277</v>
      </c>
      <c r="G250" s="44">
        <v>2920815</v>
      </c>
    </row>
    <row r="251" spans="1:9">
      <c r="A251" s="42">
        <v>1</v>
      </c>
      <c r="B251" s="42">
        <v>2992208.4636871512</v>
      </c>
      <c r="C251" s="42">
        <v>1025691.5363128488</v>
      </c>
      <c r="D251" s="42">
        <v>1.0300807556047558</v>
      </c>
      <c r="F251" s="42">
        <v>5.5555555555555554</v>
      </c>
      <c r="G251" s="42">
        <v>1001715</v>
      </c>
    </row>
    <row r="252" spans="1:9">
      <c r="A252" s="42">
        <v>2</v>
      </c>
      <c r="B252" s="42">
        <v>4544569.7765363129</v>
      </c>
      <c r="C252" s="42">
        <v>-140149.77653631289</v>
      </c>
      <c r="D252" s="42">
        <v>-0.14074951640073741</v>
      </c>
      <c r="F252" s="42">
        <v>16.666666666666664</v>
      </c>
      <c r="G252" s="42">
        <v>3701025</v>
      </c>
    </row>
    <row r="253" spans="1:9">
      <c r="A253" s="42">
        <v>3</v>
      </c>
      <c r="B253" s="42">
        <v>4389333.645251397</v>
      </c>
      <c r="C253" s="42">
        <v>77111.354748602957</v>
      </c>
      <c r="D253" s="42">
        <v>7.7441335677473966E-2</v>
      </c>
      <c r="F253" s="42">
        <v>27.777777777777779</v>
      </c>
      <c r="G253" s="42">
        <v>4017900</v>
      </c>
    </row>
    <row r="254" spans="1:9">
      <c r="A254" s="42">
        <v>4</v>
      </c>
      <c r="B254" s="42">
        <v>4234097.5139664803</v>
      </c>
      <c r="C254" s="42">
        <v>97347.48603351973</v>
      </c>
      <c r="D254" s="42">
        <v>9.7764062995101139E-2</v>
      </c>
      <c r="F254" s="42">
        <v>38.888888888888886</v>
      </c>
      <c r="G254" s="42">
        <v>4331445</v>
      </c>
    </row>
    <row r="255" spans="1:9">
      <c r="A255" s="42">
        <v>5</v>
      </c>
      <c r="B255" s="42">
        <v>4078861.3826815644</v>
      </c>
      <c r="C255" s="42">
        <v>307303.61731843557</v>
      </c>
      <c r="D255" s="42">
        <v>0.30861865494705404</v>
      </c>
      <c r="F255" s="42">
        <v>50</v>
      </c>
      <c r="G255" s="42">
        <v>4340430</v>
      </c>
    </row>
    <row r="256" spans="1:9">
      <c r="A256" s="42">
        <v>6</v>
      </c>
      <c r="B256" s="42">
        <v>3923625.2513966486</v>
      </c>
      <c r="C256" s="42">
        <v>428984.74860335141</v>
      </c>
      <c r="D256" s="42">
        <v>0.43082049362789587</v>
      </c>
      <c r="F256" s="42">
        <v>61.111111111111114</v>
      </c>
      <c r="G256" s="42">
        <v>4352610</v>
      </c>
    </row>
    <row r="257" spans="1:7">
      <c r="A257" s="42">
        <v>7</v>
      </c>
      <c r="B257" s="42">
        <v>3768389.1201117323</v>
      </c>
      <c r="C257" s="42">
        <v>-67364.120111732278</v>
      </c>
      <c r="D257" s="42">
        <v>-6.76523899132358E-2</v>
      </c>
      <c r="F257" s="42">
        <v>72.222222222222214</v>
      </c>
      <c r="G257" s="42">
        <v>4386165</v>
      </c>
    </row>
    <row r="258" spans="1:7">
      <c r="A258" s="42">
        <v>8</v>
      </c>
      <c r="B258" s="42">
        <v>3613152.988826816</v>
      </c>
      <c r="C258" s="42">
        <v>727277.01117318403</v>
      </c>
      <c r="D258" s="42">
        <v>0.73038923173364323</v>
      </c>
      <c r="F258" s="42">
        <v>83.333333333333329</v>
      </c>
      <c r="G258" s="42">
        <v>4404420</v>
      </c>
    </row>
    <row r="259" spans="1:7" ht="15.75" thickBot="1">
      <c r="A259" s="43">
        <v>9</v>
      </c>
      <c r="B259" s="43">
        <v>3457916.8575418997</v>
      </c>
      <c r="C259" s="43">
        <v>-2456201.8575418997</v>
      </c>
      <c r="D259" s="43">
        <v>-2.4667126282719529</v>
      </c>
      <c r="F259" s="43">
        <v>94.444444444444443</v>
      </c>
      <c r="G259" s="43">
        <v>4466445</v>
      </c>
    </row>
    <row r="265" spans="1:7">
      <c r="A265" t="s">
        <v>307</v>
      </c>
      <c r="B265" t="s">
        <v>310</v>
      </c>
      <c r="E265" t="s">
        <v>305</v>
      </c>
      <c r="F265" t="s">
        <v>308</v>
      </c>
    </row>
    <row r="266" spans="1:7">
      <c r="A266" s="48">
        <v>45143</v>
      </c>
      <c r="B266">
        <v>4130</v>
      </c>
      <c r="E266" t="s">
        <v>306</v>
      </c>
      <c r="F266" t="s">
        <v>309</v>
      </c>
    </row>
    <row r="267" spans="1:7">
      <c r="A267" s="48">
        <v>45144</v>
      </c>
      <c r="B267">
        <v>3990</v>
      </c>
    </row>
    <row r="268" spans="1:7">
      <c r="A268" s="48">
        <v>45145</v>
      </c>
      <c r="B268">
        <v>3840</v>
      </c>
    </row>
    <row r="269" spans="1:7">
      <c r="A269" s="48">
        <v>45146</v>
      </c>
      <c r="B269">
        <v>3900</v>
      </c>
    </row>
    <row r="270" spans="1:7">
      <c r="A270" s="48">
        <v>45147</v>
      </c>
      <c r="B270">
        <v>3960</v>
      </c>
    </row>
    <row r="271" spans="1:7">
      <c r="A271" s="48">
        <v>45148</v>
      </c>
      <c r="B271">
        <v>3500</v>
      </c>
    </row>
    <row r="272" spans="1:7">
      <c r="A272" s="48">
        <v>45149</v>
      </c>
      <c r="B272">
        <v>3950</v>
      </c>
    </row>
    <row r="275" spans="1:2">
      <c r="A275" s="50" t="s">
        <v>324</v>
      </c>
      <c r="B275" s="50" t="s">
        <v>325</v>
      </c>
    </row>
    <row r="276" spans="1:2">
      <c r="A276">
        <v>12</v>
      </c>
      <c r="B276">
        <f ca="1">RANDBETWEEN(200,456)*10</f>
        <v>2710</v>
      </c>
    </row>
    <row r="277" spans="1:2">
      <c r="A277">
        <v>5</v>
      </c>
      <c r="B277">
        <f t="shared" ref="B277:B282" ca="1" si="11">RANDBETWEEN(200,456)*10</f>
        <v>3400</v>
      </c>
    </row>
    <row r="278" spans="1:2">
      <c r="A278">
        <v>7</v>
      </c>
      <c r="B278">
        <f t="shared" ca="1" si="11"/>
        <v>3880</v>
      </c>
    </row>
    <row r="279" spans="1:2">
      <c r="A279">
        <v>8</v>
      </c>
      <c r="B279">
        <f t="shared" ca="1" si="11"/>
        <v>2360</v>
      </c>
    </row>
    <row r="280" spans="1:2">
      <c r="A280">
        <v>9</v>
      </c>
      <c r="B280">
        <f t="shared" ca="1" si="11"/>
        <v>4360</v>
      </c>
    </row>
    <row r="281" spans="1:2">
      <c r="A281">
        <v>6</v>
      </c>
      <c r="B281">
        <f t="shared" ca="1" si="11"/>
        <v>2940</v>
      </c>
    </row>
    <row r="282" spans="1:2">
      <c r="A282">
        <v>7.4</v>
      </c>
      <c r="B282">
        <f t="shared" ca="1" si="11"/>
        <v>2890</v>
      </c>
    </row>
    <row r="321" spans="1:2">
      <c r="A321" s="26" t="s">
        <v>146</v>
      </c>
      <c r="B321" t="s">
        <v>150</v>
      </c>
    </row>
    <row r="322" spans="1:2">
      <c r="A322" s="47" t="s">
        <v>16</v>
      </c>
      <c r="B322" s="34">
        <v>2019.461085240072</v>
      </c>
    </row>
    <row r="323" spans="1:2">
      <c r="A323" s="27" t="s">
        <v>26</v>
      </c>
      <c r="B323" s="34">
        <v>2215.6742335600925</v>
      </c>
    </row>
    <row r="324" spans="1:2">
      <c r="A324" s="27" t="s">
        <v>17</v>
      </c>
      <c r="B324" s="34">
        <v>2081.7303912987491</v>
      </c>
    </row>
    <row r="325" spans="1:2">
      <c r="A325" s="27" t="s">
        <v>20</v>
      </c>
      <c r="B325" s="34">
        <v>2261.0715121578064</v>
      </c>
    </row>
    <row r="326" spans="1:2">
      <c r="A326" s="27" t="s">
        <v>148</v>
      </c>
      <c r="B326" s="28">
        <v>8577.9372222567199</v>
      </c>
    </row>
    <row r="350" spans="1:3">
      <c r="A350" s="17"/>
      <c r="B350" s="18"/>
      <c r="C350" s="19"/>
    </row>
    <row r="351" spans="1:3">
      <c r="A351" s="20"/>
      <c r="B351" s="21"/>
      <c r="C351" s="22"/>
    </row>
    <row r="352" spans="1:3">
      <c r="A352" s="20"/>
      <c r="B352" s="21"/>
      <c r="C352" s="22"/>
    </row>
    <row r="353" spans="1:3">
      <c r="A353" s="20"/>
      <c r="B353" s="21"/>
      <c r="C353" s="22"/>
    </row>
    <row r="354" spans="1:3">
      <c r="A354" s="20"/>
      <c r="B354" s="21"/>
      <c r="C354" s="22"/>
    </row>
    <row r="355" spans="1:3">
      <c r="A355" s="20"/>
      <c r="B355" s="21"/>
      <c r="C355" s="22"/>
    </row>
    <row r="356" spans="1:3">
      <c r="A356" s="20"/>
      <c r="B356" s="21"/>
      <c r="C356" s="22"/>
    </row>
    <row r="357" spans="1:3">
      <c r="A357" s="20"/>
      <c r="B357" s="21"/>
      <c r="C357" s="22"/>
    </row>
    <row r="358" spans="1:3">
      <c r="A358" s="20"/>
      <c r="B358" s="21"/>
      <c r="C358" s="22"/>
    </row>
    <row r="359" spans="1:3">
      <c r="A359" s="20"/>
      <c r="B359" s="21"/>
      <c r="C359" s="22"/>
    </row>
    <row r="360" spans="1:3">
      <c r="A360" s="20"/>
      <c r="B360" s="21"/>
      <c r="C360" s="22"/>
    </row>
    <row r="361" spans="1:3">
      <c r="A361" s="20"/>
      <c r="B361" s="21"/>
      <c r="C361" s="22"/>
    </row>
    <row r="362" spans="1:3">
      <c r="A362" s="20"/>
      <c r="B362" s="21"/>
      <c r="C362" s="22"/>
    </row>
    <row r="363" spans="1:3">
      <c r="A363" s="20"/>
      <c r="B363" s="21"/>
      <c r="C363" s="22"/>
    </row>
    <row r="364" spans="1:3">
      <c r="A364" s="20"/>
      <c r="B364" s="21"/>
      <c r="C364" s="22"/>
    </row>
    <row r="365" spans="1:3">
      <c r="A365" s="20"/>
      <c r="B365" s="21"/>
      <c r="C365" s="22"/>
    </row>
    <row r="366" spans="1:3">
      <c r="A366" s="20"/>
      <c r="B366" s="21"/>
      <c r="C366" s="22"/>
    </row>
    <row r="367" spans="1:3">
      <c r="A367" s="23"/>
      <c r="B367" s="24"/>
      <c r="C367" s="25"/>
    </row>
    <row r="386" spans="1:2">
      <c r="A386" s="26" t="s">
        <v>146</v>
      </c>
      <c r="B386" t="s">
        <v>147</v>
      </c>
    </row>
    <row r="387" spans="1:2">
      <c r="A387" s="27" t="s">
        <v>16</v>
      </c>
      <c r="B387" s="28">
        <v>499935</v>
      </c>
    </row>
    <row r="388" spans="1:2">
      <c r="A388" s="27" t="s">
        <v>26</v>
      </c>
      <c r="B388" s="28">
        <v>1081995</v>
      </c>
    </row>
    <row r="389" spans="1:2">
      <c r="A389" s="27" t="s">
        <v>17</v>
      </c>
      <c r="B389" s="28">
        <v>164640</v>
      </c>
    </row>
    <row r="390" spans="1:2">
      <c r="A390" s="27" t="s">
        <v>20</v>
      </c>
      <c r="B390" s="28">
        <v>606300</v>
      </c>
    </row>
    <row r="391" spans="1:2">
      <c r="A391" s="27" t="s">
        <v>148</v>
      </c>
      <c r="B391" s="28">
        <v>2352870</v>
      </c>
    </row>
  </sheetData>
  <sortState xmlns:xlrd2="http://schemas.microsoft.com/office/spreadsheetml/2017/richdata2" ref="G251:G259">
    <sortCondition ref="G251"/>
  </sortState>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EF47-E97C-4CED-92C0-720C338CAEF1}">
  <dimension ref="A3:D24"/>
  <sheetViews>
    <sheetView workbookViewId="0">
      <selection activeCell="D23" sqref="D23"/>
    </sheetView>
  </sheetViews>
  <sheetFormatPr defaultRowHeight="15"/>
  <cols>
    <col min="1" max="1" width="17.28515625" bestFit="1" customWidth="1"/>
    <col min="2" max="2" width="16.28515625" bestFit="1" customWidth="1"/>
    <col min="3" max="3" width="9" bestFit="1" customWidth="1"/>
    <col min="4" max="4" width="12.5703125" bestFit="1" customWidth="1"/>
  </cols>
  <sheetData>
    <row r="3" spans="1:4">
      <c r="A3" s="26" t="s">
        <v>147</v>
      </c>
      <c r="B3" s="26" t="s">
        <v>287</v>
      </c>
    </row>
    <row r="4" spans="1:4">
      <c r="A4" s="26" t="s">
        <v>146</v>
      </c>
      <c r="B4" t="s">
        <v>231</v>
      </c>
      <c r="C4" t="s">
        <v>235</v>
      </c>
      <c r="D4" t="s">
        <v>148</v>
      </c>
    </row>
    <row r="5" spans="1:4">
      <c r="A5" s="49" t="s">
        <v>237</v>
      </c>
      <c r="B5" s="28"/>
      <c r="C5" s="28">
        <v>4335465</v>
      </c>
      <c r="D5" s="35">
        <v>4335465</v>
      </c>
    </row>
    <row r="6" spans="1:4">
      <c r="A6" s="49" t="s">
        <v>238</v>
      </c>
      <c r="B6" s="28"/>
      <c r="C6" s="28">
        <v>4404420</v>
      </c>
      <c r="D6" s="35">
        <v>4404420</v>
      </c>
    </row>
    <row r="7" spans="1:4">
      <c r="A7" s="49" t="s">
        <v>239</v>
      </c>
      <c r="B7" s="28"/>
      <c r="C7" s="28">
        <v>4466445</v>
      </c>
      <c r="D7" s="35">
        <v>4466445</v>
      </c>
    </row>
    <row r="8" spans="1:4">
      <c r="A8" s="49" t="s">
        <v>241</v>
      </c>
      <c r="B8" s="28"/>
      <c r="C8" s="28">
        <v>4331445</v>
      </c>
      <c r="D8" s="35">
        <v>4331445</v>
      </c>
    </row>
    <row r="9" spans="1:4">
      <c r="A9" s="49" t="s">
        <v>242</v>
      </c>
      <c r="B9" s="28"/>
      <c r="C9" s="28">
        <v>4386165</v>
      </c>
      <c r="D9" s="35">
        <v>4386165</v>
      </c>
    </row>
    <row r="10" spans="1:4">
      <c r="A10" s="49" t="s">
        <v>243</v>
      </c>
      <c r="B10" s="28"/>
      <c r="C10" s="28">
        <v>4352610</v>
      </c>
      <c r="D10" s="35">
        <v>4352610</v>
      </c>
    </row>
    <row r="11" spans="1:4">
      <c r="A11" s="49" t="s">
        <v>245</v>
      </c>
      <c r="B11" s="28"/>
      <c r="C11" s="28">
        <v>3701025</v>
      </c>
      <c r="D11" s="35">
        <v>3701025</v>
      </c>
    </row>
    <row r="12" spans="1:4">
      <c r="A12" s="49" t="s">
        <v>246</v>
      </c>
      <c r="B12" s="28"/>
      <c r="C12" s="28">
        <v>4340430</v>
      </c>
      <c r="D12" s="35">
        <v>4340430</v>
      </c>
    </row>
    <row r="13" spans="1:4">
      <c r="A13" s="49" t="s">
        <v>288</v>
      </c>
      <c r="B13" s="28"/>
      <c r="C13" s="28">
        <v>1001715</v>
      </c>
      <c r="D13" s="35">
        <v>1001715</v>
      </c>
    </row>
    <row r="14" spans="1:4">
      <c r="A14" s="49" t="s">
        <v>233</v>
      </c>
      <c r="B14" s="28">
        <v>2920815</v>
      </c>
      <c r="C14" s="28"/>
      <c r="D14" s="35">
        <v>2920815</v>
      </c>
    </row>
    <row r="15" spans="1:4">
      <c r="A15" s="49" t="s">
        <v>234</v>
      </c>
      <c r="B15" s="28">
        <v>4017900</v>
      </c>
      <c r="C15" s="28"/>
      <c r="D15" s="35">
        <v>4017900</v>
      </c>
    </row>
    <row r="16" spans="1:4">
      <c r="A16" s="49" t="s">
        <v>148</v>
      </c>
      <c r="B16" s="28">
        <v>6938715</v>
      </c>
      <c r="C16" s="28">
        <v>35319720</v>
      </c>
      <c r="D16" s="28">
        <v>42258435</v>
      </c>
    </row>
    <row r="22" spans="2:3">
      <c r="B22" t="s">
        <v>289</v>
      </c>
      <c r="C22" t="s">
        <v>290</v>
      </c>
    </row>
    <row r="24" spans="2:3">
      <c r="B24" t="s">
        <v>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997"/>
  <sheetViews>
    <sheetView topLeftCell="D1" workbookViewId="0">
      <selection activeCell="H23" sqref="H23"/>
    </sheetView>
  </sheetViews>
  <sheetFormatPr defaultColWidth="9.140625" defaultRowHeight="15" zeroHeight="1"/>
  <cols>
    <col min="1" max="1" width="11.85546875" style="1" customWidth="1"/>
    <col min="2" max="2" width="15.5703125" style="2" customWidth="1"/>
    <col min="3" max="3" width="45.85546875" style="2" customWidth="1"/>
    <col min="4" max="4" width="13.42578125" style="1" customWidth="1"/>
    <col min="5" max="5" width="20.7109375" style="2" customWidth="1"/>
    <col min="6" max="6" width="15.5703125" style="1" customWidth="1"/>
    <col min="7" max="7" width="14" style="2" customWidth="1"/>
    <col min="8" max="8" width="13.42578125" style="2" customWidth="1"/>
    <col min="9" max="9" width="9" style="1"/>
    <col min="10" max="10" width="17.140625" style="1" customWidth="1"/>
    <col min="11" max="11" width="19.140625" style="3" customWidth="1"/>
    <col min="12" max="13" width="15.42578125" style="3" customWidth="1"/>
    <col min="14" max="14" width="15.7109375" style="3" customWidth="1"/>
    <col min="15" max="21" width="2.7109375" style="3" customWidth="1"/>
    <col min="22" max="22" width="20.7109375" style="1" customWidth="1"/>
    <col min="23" max="23" width="2.7109375" style="3" customWidth="1"/>
    <col min="24" max="24" width="20.7109375" style="1" customWidth="1"/>
    <col min="25" max="25" width="2.85546875" style="3" customWidth="1"/>
    <col min="26" max="44" width="10.7109375" style="3" customWidth="1"/>
    <col min="45" max="16384" width="9.140625" style="3"/>
  </cols>
  <sheetData>
    <row r="1" spans="1:24" ht="56.25">
      <c r="A1" s="4" t="s">
        <v>0</v>
      </c>
      <c r="B1" s="37" t="s">
        <v>230</v>
      </c>
      <c r="C1" s="4" t="s">
        <v>1</v>
      </c>
      <c r="D1" s="4" t="s">
        <v>2</v>
      </c>
      <c r="E1" s="4" t="s">
        <v>3</v>
      </c>
      <c r="F1" s="4" t="s">
        <v>4</v>
      </c>
      <c r="G1" s="5" t="s">
        <v>5</v>
      </c>
      <c r="H1" s="4" t="s">
        <v>6</v>
      </c>
      <c r="I1" s="5" t="s">
        <v>7</v>
      </c>
      <c r="J1" s="4" t="s">
        <v>8</v>
      </c>
      <c r="K1" s="5" t="s">
        <v>9</v>
      </c>
      <c r="L1" s="13" t="s">
        <v>10</v>
      </c>
      <c r="M1" s="13" t="s">
        <v>11</v>
      </c>
      <c r="N1" s="4" t="s">
        <v>12</v>
      </c>
      <c r="V1" s="15" t="s">
        <v>13</v>
      </c>
      <c r="X1" s="15" t="s">
        <v>3</v>
      </c>
    </row>
    <row r="2" spans="1:24" ht="17.25">
      <c r="A2" s="2">
        <v>1</v>
      </c>
      <c r="B2" s="38">
        <v>44877</v>
      </c>
      <c r="C2" s="6" t="s">
        <v>14</v>
      </c>
      <c r="D2" s="2" t="s">
        <v>15</v>
      </c>
      <c r="E2" s="2" t="s">
        <v>16</v>
      </c>
      <c r="F2" s="7">
        <v>3690</v>
      </c>
      <c r="G2" s="2">
        <v>34</v>
      </c>
      <c r="H2" s="2">
        <v>113</v>
      </c>
      <c r="I2" s="1">
        <v>79</v>
      </c>
      <c r="J2" s="7">
        <f t="shared" ref="J2:J65" si="0">F2*G2</f>
        <v>125460</v>
      </c>
      <c r="K2" s="3">
        <v>2.0700000000000003</v>
      </c>
      <c r="L2" s="14">
        <v>0.25840000000000002</v>
      </c>
      <c r="M2" s="14">
        <f>AVERAGE(K2:L2)</f>
        <v>1.1642000000000001</v>
      </c>
      <c r="N2" s="3">
        <f>SQRT((2*G2*K2)/L2)</f>
        <v>23.339598156464973</v>
      </c>
      <c r="V2" s="8" t="s">
        <v>15</v>
      </c>
      <c r="X2" s="2" t="s">
        <v>17</v>
      </c>
    </row>
    <row r="3" spans="1:24" ht="17.25">
      <c r="A3" s="2">
        <v>2</v>
      </c>
      <c r="B3" s="38">
        <v>44878</v>
      </c>
      <c r="C3" s="6" t="s">
        <v>18</v>
      </c>
      <c r="D3" s="1" t="s">
        <v>19</v>
      </c>
      <c r="E3" s="2" t="s">
        <v>20</v>
      </c>
      <c r="F3" s="7">
        <v>3660</v>
      </c>
      <c r="G3" s="2">
        <v>43</v>
      </c>
      <c r="H3" s="2">
        <v>133</v>
      </c>
      <c r="I3" s="1">
        <v>90</v>
      </c>
      <c r="J3" s="7">
        <f t="shared" si="0"/>
        <v>157380</v>
      </c>
      <c r="K3" s="3">
        <v>1.61</v>
      </c>
      <c r="L3" s="14">
        <v>3.2300000000000002E-2</v>
      </c>
      <c r="M3" s="14">
        <f t="shared" ref="M3:M66" si="1">AVERAGE(K3:L3)</f>
        <v>0.82115000000000005</v>
      </c>
      <c r="N3" s="3">
        <f t="shared" ref="N3:N66" si="2">SQRT((2*G3*K3)/L3)</f>
        <v>65.472798218050428</v>
      </c>
      <c r="V3" s="8" t="s">
        <v>19</v>
      </c>
      <c r="X3" s="2" t="s">
        <v>16</v>
      </c>
    </row>
    <row r="4" spans="1:24" ht="17.25">
      <c r="A4" s="2">
        <v>3</v>
      </c>
      <c r="B4" s="38">
        <v>44879</v>
      </c>
      <c r="C4" s="6" t="s">
        <v>21</v>
      </c>
      <c r="D4" s="1" t="s">
        <v>22</v>
      </c>
      <c r="E4" s="2" t="s">
        <v>17</v>
      </c>
      <c r="F4" s="7">
        <v>3660</v>
      </c>
      <c r="G4" s="2">
        <v>70</v>
      </c>
      <c r="H4" s="2">
        <v>195</v>
      </c>
      <c r="I4" s="1">
        <v>125</v>
      </c>
      <c r="J4" s="7">
        <f t="shared" si="0"/>
        <v>256200</v>
      </c>
      <c r="K4" s="3">
        <v>2.0700000000000003</v>
      </c>
      <c r="L4" s="14">
        <v>6.4600000000000005E-2</v>
      </c>
      <c r="M4" s="14">
        <f t="shared" si="1"/>
        <v>1.0673000000000001</v>
      </c>
      <c r="N4" s="3">
        <f t="shared" si="2"/>
        <v>66.97811666100435</v>
      </c>
      <c r="V4" s="8" t="s">
        <v>23</v>
      </c>
      <c r="X4" s="2" t="s">
        <v>20</v>
      </c>
    </row>
    <row r="5" spans="1:24" ht="17.25">
      <c r="A5" s="2">
        <v>4</v>
      </c>
      <c r="B5" s="38">
        <v>44880</v>
      </c>
      <c r="C5" s="6" t="s">
        <v>24</v>
      </c>
      <c r="D5" s="1" t="s">
        <v>25</v>
      </c>
      <c r="E5" s="2" t="s">
        <v>16</v>
      </c>
      <c r="F5" s="7">
        <v>2370</v>
      </c>
      <c r="G5" s="2">
        <v>59</v>
      </c>
      <c r="H5" s="2">
        <v>135</v>
      </c>
      <c r="I5" s="1">
        <v>76</v>
      </c>
      <c r="J5" s="7">
        <f t="shared" si="0"/>
        <v>139830</v>
      </c>
      <c r="K5" s="3">
        <v>1.84</v>
      </c>
      <c r="L5" s="14">
        <v>0.12920000000000001</v>
      </c>
      <c r="M5" s="14">
        <f t="shared" si="1"/>
        <v>0.98460000000000003</v>
      </c>
      <c r="N5" s="3">
        <f t="shared" si="2"/>
        <v>40.993845343382361</v>
      </c>
      <c r="V5" s="9" t="s">
        <v>22</v>
      </c>
      <c r="X5" s="2" t="s">
        <v>26</v>
      </c>
    </row>
    <row r="6" spans="1:24" ht="17.25">
      <c r="A6" s="2">
        <v>5</v>
      </c>
      <c r="B6" s="38">
        <v>44881</v>
      </c>
      <c r="C6" s="6" t="s">
        <v>27</v>
      </c>
      <c r="D6" s="1" t="s">
        <v>25</v>
      </c>
      <c r="E6" s="2" t="s">
        <v>17</v>
      </c>
      <c r="F6" s="7">
        <v>3180</v>
      </c>
      <c r="G6" s="2">
        <v>41</v>
      </c>
      <c r="H6" s="2">
        <v>131</v>
      </c>
      <c r="I6" s="1">
        <v>90</v>
      </c>
      <c r="J6" s="7">
        <f t="shared" si="0"/>
        <v>130380</v>
      </c>
      <c r="K6" s="3">
        <v>0.92</v>
      </c>
      <c r="L6" s="14">
        <v>0.22610000000000002</v>
      </c>
      <c r="M6" s="14">
        <f t="shared" si="1"/>
        <v>0.57305000000000006</v>
      </c>
      <c r="N6" s="3">
        <f t="shared" si="2"/>
        <v>18.266298847762073</v>
      </c>
      <c r="V6" s="10" t="s">
        <v>28</v>
      </c>
      <c r="X6" s="16"/>
    </row>
    <row r="7" spans="1:24" ht="17.25">
      <c r="A7" s="2">
        <v>6</v>
      </c>
      <c r="B7" s="38">
        <v>44882</v>
      </c>
      <c r="C7" s="6" t="s">
        <v>29</v>
      </c>
      <c r="D7" s="8" t="s">
        <v>15</v>
      </c>
      <c r="E7" s="2" t="s">
        <v>16</v>
      </c>
      <c r="F7" s="7">
        <v>2790</v>
      </c>
      <c r="G7" s="2">
        <v>76</v>
      </c>
      <c r="H7" s="2">
        <v>158</v>
      </c>
      <c r="I7" s="1">
        <v>82</v>
      </c>
      <c r="J7" s="7">
        <f t="shared" si="0"/>
        <v>212040</v>
      </c>
      <c r="K7" s="3">
        <v>2.0700000000000003</v>
      </c>
      <c r="L7" s="14">
        <v>0.29070000000000001</v>
      </c>
      <c r="M7" s="14">
        <f t="shared" si="1"/>
        <v>1.1803500000000002</v>
      </c>
      <c r="N7" s="3">
        <f t="shared" si="2"/>
        <v>32.899132833198976</v>
      </c>
      <c r="V7" s="10" t="s">
        <v>30</v>
      </c>
      <c r="X7" s="16"/>
    </row>
    <row r="8" spans="1:24" ht="17.25">
      <c r="A8" s="2">
        <v>7</v>
      </c>
      <c r="B8" s="38">
        <v>44883</v>
      </c>
      <c r="C8" s="6" t="s">
        <v>31</v>
      </c>
      <c r="D8" s="8" t="s">
        <v>19</v>
      </c>
      <c r="E8" s="2" t="s">
        <v>20</v>
      </c>
      <c r="F8" s="7">
        <v>3750</v>
      </c>
      <c r="G8" s="2">
        <v>42</v>
      </c>
      <c r="H8" s="2">
        <v>149</v>
      </c>
      <c r="I8" s="1">
        <v>107</v>
      </c>
      <c r="J8" s="7">
        <f t="shared" si="0"/>
        <v>157500</v>
      </c>
      <c r="K8" s="3">
        <v>0.69000000000000006</v>
      </c>
      <c r="L8" s="14">
        <v>3.2300000000000002E-2</v>
      </c>
      <c r="M8" s="14">
        <f t="shared" si="1"/>
        <v>0.36115000000000003</v>
      </c>
      <c r="N8" s="3">
        <f t="shared" si="2"/>
        <v>42.360680407449117</v>
      </c>
      <c r="V8" s="11" t="s">
        <v>32</v>
      </c>
      <c r="X8" s="16"/>
    </row>
    <row r="9" spans="1:24" ht="17.25">
      <c r="A9" s="2">
        <v>8</v>
      </c>
      <c r="B9" s="38">
        <v>44884</v>
      </c>
      <c r="C9" s="6" t="s">
        <v>33</v>
      </c>
      <c r="D9" s="8" t="s">
        <v>23</v>
      </c>
      <c r="E9" s="2" t="s">
        <v>26</v>
      </c>
      <c r="F9" s="7">
        <v>3270</v>
      </c>
      <c r="G9" s="2">
        <v>65</v>
      </c>
      <c r="H9" s="2">
        <v>107</v>
      </c>
      <c r="I9" s="1">
        <v>42</v>
      </c>
      <c r="J9" s="7">
        <f t="shared" si="0"/>
        <v>212550</v>
      </c>
      <c r="K9" s="3">
        <v>2.0700000000000003</v>
      </c>
      <c r="L9" s="14">
        <v>6.4600000000000005E-2</v>
      </c>
      <c r="M9" s="14">
        <f t="shared" si="1"/>
        <v>1.0673000000000001</v>
      </c>
      <c r="N9" s="3">
        <f t="shared" si="2"/>
        <v>64.541728168082088</v>
      </c>
      <c r="V9" s="11" t="s">
        <v>34</v>
      </c>
      <c r="X9" s="16"/>
    </row>
    <row r="10" spans="1:24" ht="17.25">
      <c r="A10" s="2">
        <v>9</v>
      </c>
      <c r="B10" s="38">
        <v>44885</v>
      </c>
      <c r="C10" s="6" t="s">
        <v>35</v>
      </c>
      <c r="D10" s="9" t="s">
        <v>22</v>
      </c>
      <c r="E10" s="2" t="s">
        <v>17</v>
      </c>
      <c r="F10" s="7">
        <v>2940</v>
      </c>
      <c r="G10" s="2">
        <v>64</v>
      </c>
      <c r="H10" s="2">
        <v>98</v>
      </c>
      <c r="I10" s="1">
        <v>34</v>
      </c>
      <c r="J10" s="7">
        <f t="shared" si="0"/>
        <v>188160</v>
      </c>
      <c r="K10" s="3">
        <v>0.69000000000000006</v>
      </c>
      <c r="L10" s="14">
        <v>0.25840000000000002</v>
      </c>
      <c r="M10" s="14">
        <f t="shared" si="1"/>
        <v>0.47420000000000007</v>
      </c>
      <c r="N10" s="3">
        <f t="shared" si="2"/>
        <v>18.48771661494937</v>
      </c>
      <c r="V10" s="11" t="s">
        <v>36</v>
      </c>
      <c r="X10" s="16"/>
    </row>
    <row r="11" spans="1:24" ht="17.25">
      <c r="A11" s="2">
        <v>10</v>
      </c>
      <c r="B11" s="38">
        <v>44886</v>
      </c>
      <c r="C11" s="6" t="s">
        <v>37</v>
      </c>
      <c r="D11" s="10" t="s">
        <v>28</v>
      </c>
      <c r="E11" s="2" t="s">
        <v>16</v>
      </c>
      <c r="F11" s="7">
        <v>2400</v>
      </c>
      <c r="G11" s="2">
        <v>63</v>
      </c>
      <c r="H11" s="2">
        <v>144</v>
      </c>
      <c r="I11" s="1">
        <v>81</v>
      </c>
      <c r="J11" s="7">
        <f t="shared" si="0"/>
        <v>151200</v>
      </c>
      <c r="K11" s="3">
        <v>1.61</v>
      </c>
      <c r="L11" s="14">
        <v>0.29070000000000001</v>
      </c>
      <c r="M11" s="14">
        <f t="shared" si="1"/>
        <v>0.95035000000000003</v>
      </c>
      <c r="N11" s="3">
        <f t="shared" si="2"/>
        <v>26.416525459217027</v>
      </c>
      <c r="V11" s="11" t="s">
        <v>38</v>
      </c>
      <c r="X11" s="16"/>
    </row>
    <row r="12" spans="1:24" ht="17.25">
      <c r="A12" s="2">
        <v>11</v>
      </c>
      <c r="B12" s="38">
        <v>44887</v>
      </c>
      <c r="C12" s="6" t="s">
        <v>39</v>
      </c>
      <c r="D12" s="10" t="s">
        <v>30</v>
      </c>
      <c r="E12" s="2" t="s">
        <v>20</v>
      </c>
      <c r="F12" s="7">
        <v>2925</v>
      </c>
      <c r="G12" s="2">
        <v>30</v>
      </c>
      <c r="H12" s="2">
        <v>91</v>
      </c>
      <c r="I12" s="1">
        <v>61</v>
      </c>
      <c r="J12" s="7">
        <f t="shared" si="0"/>
        <v>87750</v>
      </c>
      <c r="K12" s="3">
        <v>0.46</v>
      </c>
      <c r="L12" s="14">
        <v>3.2300000000000002E-2</v>
      </c>
      <c r="M12" s="14">
        <f t="shared" si="1"/>
        <v>0.24615000000000001</v>
      </c>
      <c r="N12" s="3">
        <f t="shared" si="2"/>
        <v>29.23164661948908</v>
      </c>
      <c r="V12" s="12" t="s">
        <v>40</v>
      </c>
      <c r="X12" s="16"/>
    </row>
    <row r="13" spans="1:24" ht="17.25">
      <c r="A13" s="2">
        <v>12</v>
      </c>
      <c r="B13" s="38">
        <v>44888</v>
      </c>
      <c r="C13" s="6" t="s">
        <v>41</v>
      </c>
      <c r="D13" s="11" t="s">
        <v>32</v>
      </c>
      <c r="E13" s="2" t="s">
        <v>26</v>
      </c>
      <c r="F13" s="7">
        <v>2850</v>
      </c>
      <c r="G13" s="2">
        <v>76</v>
      </c>
      <c r="H13" s="2">
        <v>133</v>
      </c>
      <c r="I13" s="1">
        <v>57</v>
      </c>
      <c r="J13" s="7">
        <f t="shared" si="0"/>
        <v>216600</v>
      </c>
      <c r="K13" s="3">
        <v>2.0700000000000003</v>
      </c>
      <c r="L13" s="14">
        <v>0.12920000000000001</v>
      </c>
      <c r="M13" s="14">
        <f t="shared" si="1"/>
        <v>1.0996000000000001</v>
      </c>
      <c r="N13" s="3">
        <f t="shared" si="2"/>
        <v>49.348699249798457</v>
      </c>
      <c r="V13" s="12" t="s">
        <v>42</v>
      </c>
      <c r="X13" s="16"/>
    </row>
    <row r="14" spans="1:24" ht="17.25">
      <c r="A14" s="2">
        <v>13</v>
      </c>
      <c r="B14" s="38">
        <v>44889</v>
      </c>
      <c r="C14" s="6" t="s">
        <v>39</v>
      </c>
      <c r="D14" s="11" t="s">
        <v>34</v>
      </c>
      <c r="E14" s="2" t="s">
        <v>17</v>
      </c>
      <c r="F14" s="7">
        <v>2385</v>
      </c>
      <c r="G14" s="2">
        <v>23</v>
      </c>
      <c r="H14" s="2">
        <v>106</v>
      </c>
      <c r="I14" s="1">
        <v>83</v>
      </c>
      <c r="J14" s="7">
        <f t="shared" si="0"/>
        <v>54855</v>
      </c>
      <c r="K14" s="3">
        <v>2.0700000000000003</v>
      </c>
      <c r="L14" s="14">
        <v>0.22610000000000002</v>
      </c>
      <c r="M14" s="14">
        <f t="shared" si="1"/>
        <v>1.1480500000000002</v>
      </c>
      <c r="N14" s="3">
        <f t="shared" si="2"/>
        <v>20.521722345216375</v>
      </c>
      <c r="V14" s="12" t="s">
        <v>43</v>
      </c>
      <c r="X14" s="16"/>
    </row>
    <row r="15" spans="1:24" ht="17.25">
      <c r="A15" s="2">
        <v>14</v>
      </c>
      <c r="B15" s="38">
        <v>44890</v>
      </c>
      <c r="C15" s="6" t="s">
        <v>31</v>
      </c>
      <c r="D15" s="11" t="s">
        <v>36</v>
      </c>
      <c r="E15" s="2" t="s">
        <v>16</v>
      </c>
      <c r="F15" s="7">
        <v>3315</v>
      </c>
      <c r="G15" s="2">
        <v>67</v>
      </c>
      <c r="H15" s="2">
        <v>131</v>
      </c>
      <c r="I15" s="1">
        <v>64</v>
      </c>
      <c r="J15" s="7">
        <f t="shared" si="0"/>
        <v>222105</v>
      </c>
      <c r="K15" s="3">
        <v>0.92</v>
      </c>
      <c r="L15" s="14">
        <v>0.12920000000000001</v>
      </c>
      <c r="M15" s="14">
        <f t="shared" si="1"/>
        <v>0.52460000000000007</v>
      </c>
      <c r="N15" s="3">
        <f t="shared" si="2"/>
        <v>30.889797127263034</v>
      </c>
      <c r="V15" s="12" t="s">
        <v>44</v>
      </c>
      <c r="X15" s="16"/>
    </row>
    <row r="16" spans="1:24" ht="17.25">
      <c r="A16" s="2">
        <v>15</v>
      </c>
      <c r="B16" s="38">
        <v>44891</v>
      </c>
      <c r="C16" s="6" t="s">
        <v>45</v>
      </c>
      <c r="D16" s="11" t="s">
        <v>38</v>
      </c>
      <c r="E16" s="2" t="s">
        <v>20</v>
      </c>
      <c r="F16" s="7">
        <v>2880</v>
      </c>
      <c r="G16" s="2">
        <v>22</v>
      </c>
      <c r="H16" s="2">
        <v>173</v>
      </c>
      <c r="I16" s="1">
        <v>151</v>
      </c>
      <c r="J16" s="7">
        <f t="shared" si="0"/>
        <v>63360</v>
      </c>
      <c r="K16" s="3">
        <v>1.1500000000000001</v>
      </c>
      <c r="L16" s="14">
        <v>9.6900000000000014E-2</v>
      </c>
      <c r="M16" s="14">
        <f t="shared" si="1"/>
        <v>0.62345000000000006</v>
      </c>
      <c r="N16" s="3">
        <f t="shared" si="2"/>
        <v>22.851429331606809</v>
      </c>
      <c r="V16" s="12" t="s">
        <v>46</v>
      </c>
      <c r="X16" s="16"/>
    </row>
    <row r="17" spans="1:24" ht="16.5">
      <c r="A17" s="2">
        <v>16</v>
      </c>
      <c r="B17" s="38">
        <v>44892</v>
      </c>
      <c r="C17" s="6" t="s">
        <v>35</v>
      </c>
      <c r="D17" s="12" t="s">
        <v>40</v>
      </c>
      <c r="E17" s="2" t="s">
        <v>26</v>
      </c>
      <c r="F17" s="7">
        <v>2445</v>
      </c>
      <c r="G17" s="2">
        <v>71</v>
      </c>
      <c r="H17" s="2">
        <v>121</v>
      </c>
      <c r="I17" s="1">
        <v>50</v>
      </c>
      <c r="J17" s="7">
        <f t="shared" si="0"/>
        <v>173595</v>
      </c>
      <c r="K17" s="3">
        <v>1.84</v>
      </c>
      <c r="L17" s="14">
        <v>0.25840000000000002</v>
      </c>
      <c r="M17" s="14">
        <f t="shared" si="1"/>
        <v>1.0492000000000001</v>
      </c>
      <c r="N17" s="3">
        <f t="shared" si="2"/>
        <v>31.798514286612722</v>
      </c>
      <c r="V17" s="12" t="s">
        <v>47</v>
      </c>
      <c r="X17" s="16"/>
    </row>
    <row r="18" spans="1:24" ht="16.5">
      <c r="A18" s="2">
        <v>17</v>
      </c>
      <c r="B18" s="38">
        <v>44893</v>
      </c>
      <c r="C18" s="6" t="s">
        <v>48</v>
      </c>
      <c r="D18" s="12" t="s">
        <v>42</v>
      </c>
      <c r="E18" s="2" t="s">
        <v>17</v>
      </c>
      <c r="F18" s="7">
        <v>2370</v>
      </c>
      <c r="G18" s="2">
        <v>72</v>
      </c>
      <c r="H18" s="2">
        <v>113</v>
      </c>
      <c r="I18" s="1">
        <v>41</v>
      </c>
      <c r="J18" s="7">
        <f t="shared" si="0"/>
        <v>170640</v>
      </c>
      <c r="K18" s="3">
        <v>1.1500000000000001</v>
      </c>
      <c r="L18" s="14">
        <v>0.1615</v>
      </c>
      <c r="M18" s="14">
        <f t="shared" si="1"/>
        <v>0.65575000000000006</v>
      </c>
      <c r="N18" s="3">
        <f t="shared" si="2"/>
        <v>32.021664493027608</v>
      </c>
      <c r="V18" s="2" t="s">
        <v>25</v>
      </c>
      <c r="X18" s="16"/>
    </row>
    <row r="19" spans="1:24" ht="16.5">
      <c r="A19" s="2">
        <v>18</v>
      </c>
      <c r="B19" s="38">
        <v>44894</v>
      </c>
      <c r="C19" s="6" t="s">
        <v>49</v>
      </c>
      <c r="D19" s="12" t="s">
        <v>43</v>
      </c>
      <c r="E19" s="2" t="s">
        <v>16</v>
      </c>
      <c r="F19" s="7">
        <v>2355</v>
      </c>
      <c r="G19" s="2">
        <v>16</v>
      </c>
      <c r="H19" s="2">
        <v>192</v>
      </c>
      <c r="I19" s="1">
        <v>176</v>
      </c>
      <c r="J19" s="7">
        <f t="shared" si="0"/>
        <v>37680</v>
      </c>
      <c r="K19" s="3">
        <v>1.84</v>
      </c>
      <c r="L19" s="14">
        <v>0.29070000000000001</v>
      </c>
      <c r="M19" s="14">
        <f t="shared" si="1"/>
        <v>1.06535</v>
      </c>
      <c r="N19" s="3">
        <f t="shared" si="2"/>
        <v>14.231850885790045</v>
      </c>
      <c r="V19" s="2" t="s">
        <v>50</v>
      </c>
      <c r="X19" s="16"/>
    </row>
    <row r="20" spans="1:24" ht="16.5">
      <c r="A20" s="2">
        <v>19</v>
      </c>
      <c r="B20" s="38">
        <v>44895</v>
      </c>
      <c r="C20" s="6" t="s">
        <v>51</v>
      </c>
      <c r="D20" s="12" t="s">
        <v>44</v>
      </c>
      <c r="E20" s="2" t="s">
        <v>20</v>
      </c>
      <c r="F20" s="7">
        <v>3555</v>
      </c>
      <c r="G20" s="2">
        <v>46</v>
      </c>
      <c r="H20" s="2">
        <v>181</v>
      </c>
      <c r="I20" s="1">
        <v>135</v>
      </c>
      <c r="J20" s="7">
        <f t="shared" si="0"/>
        <v>163530</v>
      </c>
      <c r="K20" s="3">
        <v>0.23</v>
      </c>
      <c r="L20" s="14">
        <v>0.19380000000000003</v>
      </c>
      <c r="M20" s="14">
        <f t="shared" si="1"/>
        <v>0.21190000000000003</v>
      </c>
      <c r="N20" s="3">
        <f t="shared" si="2"/>
        <v>10.449149559757856</v>
      </c>
      <c r="V20" s="2" t="s">
        <v>52</v>
      </c>
      <c r="X20" s="16"/>
    </row>
    <row r="21" spans="1:24" ht="16.5">
      <c r="A21" s="2">
        <v>20</v>
      </c>
      <c r="B21" s="38">
        <v>44896</v>
      </c>
      <c r="C21" s="6" t="s">
        <v>53</v>
      </c>
      <c r="D21" s="12" t="s">
        <v>46</v>
      </c>
      <c r="E21" s="2" t="s">
        <v>26</v>
      </c>
      <c r="F21" s="7">
        <v>2805</v>
      </c>
      <c r="G21" s="2">
        <v>35</v>
      </c>
      <c r="H21" s="2">
        <v>199</v>
      </c>
      <c r="I21" s="1">
        <v>164</v>
      </c>
      <c r="J21" s="7">
        <f t="shared" si="0"/>
        <v>98175</v>
      </c>
      <c r="K21" s="3">
        <v>1.84</v>
      </c>
      <c r="L21" s="14">
        <v>3.2300000000000002E-2</v>
      </c>
      <c r="M21" s="14">
        <f t="shared" si="1"/>
        <v>0.93615000000000004</v>
      </c>
      <c r="N21" s="3">
        <f t="shared" si="2"/>
        <v>63.147573976133138</v>
      </c>
      <c r="V21" s="2" t="s">
        <v>54</v>
      </c>
      <c r="X21" s="16"/>
    </row>
    <row r="22" spans="1:24" ht="16.5">
      <c r="A22" s="2">
        <v>21</v>
      </c>
      <c r="B22" s="38">
        <v>44897</v>
      </c>
      <c r="C22" s="6" t="s">
        <v>55</v>
      </c>
      <c r="D22" s="12" t="s">
        <v>47</v>
      </c>
      <c r="E22" s="2" t="s">
        <v>17</v>
      </c>
      <c r="F22" s="7">
        <v>3105</v>
      </c>
      <c r="G22" s="2">
        <v>15</v>
      </c>
      <c r="H22" s="2">
        <v>117</v>
      </c>
      <c r="I22" s="1">
        <v>102</v>
      </c>
      <c r="J22" s="7">
        <f t="shared" si="0"/>
        <v>46575</v>
      </c>
      <c r="K22" s="3">
        <v>0.46</v>
      </c>
      <c r="L22" s="14">
        <v>0.1615</v>
      </c>
      <c r="M22" s="14">
        <f t="shared" si="1"/>
        <v>0.31075000000000003</v>
      </c>
      <c r="N22" s="3">
        <f t="shared" si="2"/>
        <v>9.2438583074746852</v>
      </c>
      <c r="V22" s="2" t="s">
        <v>56</v>
      </c>
      <c r="X22" s="16"/>
    </row>
    <row r="23" spans="1:24">
      <c r="A23" s="2">
        <v>22</v>
      </c>
      <c r="B23" s="38">
        <v>44898</v>
      </c>
      <c r="C23" s="6" t="s">
        <v>48</v>
      </c>
      <c r="D23" s="2" t="s">
        <v>25</v>
      </c>
      <c r="E23" s="2" t="s">
        <v>16</v>
      </c>
      <c r="F23" s="7">
        <v>2340</v>
      </c>
      <c r="G23" s="2">
        <v>65</v>
      </c>
      <c r="H23" s="2">
        <v>191</v>
      </c>
      <c r="I23" s="1">
        <v>126</v>
      </c>
      <c r="J23" s="7">
        <f t="shared" si="0"/>
        <v>152100</v>
      </c>
      <c r="K23" s="3">
        <v>0.92</v>
      </c>
      <c r="L23" s="14">
        <v>0.29070000000000001</v>
      </c>
      <c r="M23" s="14">
        <f t="shared" si="1"/>
        <v>0.60535000000000005</v>
      </c>
      <c r="N23" s="3">
        <f t="shared" si="2"/>
        <v>20.283508292066511</v>
      </c>
      <c r="V23" s="2"/>
      <c r="X23" s="16"/>
    </row>
    <row r="24" spans="1:24">
      <c r="A24" s="2">
        <v>23</v>
      </c>
      <c r="B24" s="38">
        <v>44899</v>
      </c>
      <c r="C24" s="6" t="s">
        <v>57</v>
      </c>
      <c r="D24" s="2" t="s">
        <v>50</v>
      </c>
      <c r="E24" s="2" t="s">
        <v>20</v>
      </c>
      <c r="F24" s="7">
        <v>2430</v>
      </c>
      <c r="G24" s="2">
        <v>49</v>
      </c>
      <c r="H24" s="2">
        <v>158</v>
      </c>
      <c r="I24" s="1">
        <v>109</v>
      </c>
      <c r="J24" s="7">
        <f t="shared" si="0"/>
        <v>119070</v>
      </c>
      <c r="K24" s="3">
        <v>1.61</v>
      </c>
      <c r="L24" s="14">
        <v>0.22610000000000002</v>
      </c>
      <c r="M24" s="14">
        <f t="shared" si="1"/>
        <v>0.91805000000000003</v>
      </c>
      <c r="N24" s="3">
        <f t="shared" si="2"/>
        <v>26.416525459217027</v>
      </c>
      <c r="V24" s="2"/>
      <c r="X24" s="16"/>
    </row>
    <row r="25" spans="1:24">
      <c r="A25" s="2">
        <v>24</v>
      </c>
      <c r="B25" s="38">
        <v>44900</v>
      </c>
      <c r="C25" s="6" t="s">
        <v>58</v>
      </c>
      <c r="D25" s="2" t="s">
        <v>52</v>
      </c>
      <c r="E25" s="2" t="s">
        <v>26</v>
      </c>
      <c r="F25" s="7">
        <v>2910</v>
      </c>
      <c r="G25" s="2">
        <v>69</v>
      </c>
      <c r="H25" s="2">
        <v>128</v>
      </c>
      <c r="I25" s="1">
        <v>59</v>
      </c>
      <c r="J25" s="7">
        <f t="shared" si="0"/>
        <v>200790</v>
      </c>
      <c r="K25" s="3">
        <v>1.84</v>
      </c>
      <c r="L25" s="14">
        <v>0.19380000000000003</v>
      </c>
      <c r="M25" s="14">
        <f t="shared" si="1"/>
        <v>1.0169000000000001</v>
      </c>
      <c r="N25" s="3">
        <f t="shared" si="2"/>
        <v>36.196915866773146</v>
      </c>
      <c r="V25" s="2"/>
      <c r="X25" s="16"/>
    </row>
    <row r="26" spans="1:24">
      <c r="A26" s="2">
        <v>25</v>
      </c>
      <c r="B26" s="38">
        <v>44901</v>
      </c>
      <c r="C26" s="6" t="s">
        <v>41</v>
      </c>
      <c r="D26" s="2" t="s">
        <v>54</v>
      </c>
      <c r="E26" s="2" t="s">
        <v>17</v>
      </c>
      <c r="F26" s="7">
        <v>3690</v>
      </c>
      <c r="G26" s="2">
        <v>61</v>
      </c>
      <c r="H26" s="2">
        <v>105</v>
      </c>
      <c r="I26" s="1">
        <v>44</v>
      </c>
      <c r="J26" s="7">
        <f t="shared" si="0"/>
        <v>225090</v>
      </c>
      <c r="K26" s="3">
        <v>2.0700000000000003</v>
      </c>
      <c r="L26" s="14">
        <v>0.19380000000000003</v>
      </c>
      <c r="M26" s="14">
        <f t="shared" si="1"/>
        <v>1.1319000000000001</v>
      </c>
      <c r="N26" s="3">
        <f t="shared" si="2"/>
        <v>36.098420675040593</v>
      </c>
      <c r="V26" s="2"/>
      <c r="X26" s="16"/>
    </row>
    <row r="27" spans="1:24">
      <c r="A27" s="2">
        <v>26</v>
      </c>
      <c r="B27" s="38">
        <v>44902</v>
      </c>
      <c r="C27" s="6" t="s">
        <v>59</v>
      </c>
      <c r="D27" s="2" t="s">
        <v>56</v>
      </c>
      <c r="E27" s="2" t="s">
        <v>16</v>
      </c>
      <c r="F27" s="7">
        <v>2835</v>
      </c>
      <c r="G27" s="2">
        <v>58</v>
      </c>
      <c r="H27" s="2">
        <v>196</v>
      </c>
      <c r="I27" s="1">
        <v>138</v>
      </c>
      <c r="J27" s="7">
        <f t="shared" si="0"/>
        <v>164430</v>
      </c>
      <c r="K27" s="3">
        <v>0.92</v>
      </c>
      <c r="L27" s="14">
        <v>0.25840000000000002</v>
      </c>
      <c r="M27" s="14">
        <f t="shared" si="1"/>
        <v>0.58920000000000006</v>
      </c>
      <c r="N27" s="3">
        <f t="shared" si="2"/>
        <v>20.322477604249737</v>
      </c>
      <c r="V27" s="2"/>
      <c r="X27" s="16"/>
    </row>
    <row r="28" spans="1:24" ht="17.25">
      <c r="A28" s="2">
        <v>27</v>
      </c>
      <c r="B28" s="38">
        <v>44903</v>
      </c>
      <c r="C28" s="6" t="s">
        <v>60</v>
      </c>
      <c r="D28" s="8" t="s">
        <v>15</v>
      </c>
      <c r="E28" s="2" t="s">
        <v>20</v>
      </c>
      <c r="F28" s="7">
        <v>2340</v>
      </c>
      <c r="G28" s="2">
        <v>53</v>
      </c>
      <c r="H28" s="2">
        <v>120</v>
      </c>
      <c r="I28" s="1">
        <v>67</v>
      </c>
      <c r="J28" s="7">
        <f t="shared" si="0"/>
        <v>124020</v>
      </c>
      <c r="K28" s="3">
        <v>0.92</v>
      </c>
      <c r="L28" s="14">
        <v>0.19380000000000003</v>
      </c>
      <c r="M28" s="14">
        <f t="shared" si="1"/>
        <v>0.55690000000000006</v>
      </c>
      <c r="N28" s="3">
        <f t="shared" si="2"/>
        <v>22.432101426451439</v>
      </c>
      <c r="V28" s="3"/>
      <c r="X28" s="16"/>
    </row>
    <row r="29" spans="1:24" ht="17.25">
      <c r="A29" s="2">
        <v>28</v>
      </c>
      <c r="B29" s="38">
        <v>44904</v>
      </c>
      <c r="C29" s="6" t="s">
        <v>41</v>
      </c>
      <c r="D29" s="8" t="s">
        <v>19</v>
      </c>
      <c r="E29" s="2" t="s">
        <v>26</v>
      </c>
      <c r="F29" s="7">
        <v>2970</v>
      </c>
      <c r="G29" s="2">
        <v>23</v>
      </c>
      <c r="H29" s="2">
        <v>140</v>
      </c>
      <c r="I29" s="1">
        <v>117</v>
      </c>
      <c r="J29" s="7">
        <f t="shared" si="0"/>
        <v>68310</v>
      </c>
      <c r="K29" s="3">
        <v>1.3800000000000001</v>
      </c>
      <c r="L29" s="14">
        <v>6.4600000000000005E-2</v>
      </c>
      <c r="M29" s="14">
        <f t="shared" si="1"/>
        <v>0.72230000000000005</v>
      </c>
      <c r="N29" s="3">
        <f t="shared" si="2"/>
        <v>31.347448679273572</v>
      </c>
      <c r="V29" s="3"/>
      <c r="X29" s="16"/>
    </row>
    <row r="30" spans="1:24" ht="17.25">
      <c r="A30" s="2">
        <v>29</v>
      </c>
      <c r="B30" s="38">
        <v>44905</v>
      </c>
      <c r="C30" s="6" t="s">
        <v>48</v>
      </c>
      <c r="D30" s="8" t="s">
        <v>23</v>
      </c>
      <c r="E30" s="2" t="s">
        <v>17</v>
      </c>
      <c r="F30" s="7">
        <v>2835</v>
      </c>
      <c r="G30" s="2">
        <v>38</v>
      </c>
      <c r="H30" s="2">
        <v>181</v>
      </c>
      <c r="I30" s="1">
        <v>143</v>
      </c>
      <c r="J30" s="7">
        <f t="shared" si="0"/>
        <v>107730</v>
      </c>
      <c r="K30" s="3">
        <v>1.61</v>
      </c>
      <c r="L30" s="14">
        <v>0.29070000000000001</v>
      </c>
      <c r="M30" s="14">
        <f t="shared" si="1"/>
        <v>0.95035000000000003</v>
      </c>
      <c r="N30" s="3">
        <f t="shared" si="2"/>
        <v>20.516213897299341</v>
      </c>
      <c r="V30" s="3"/>
      <c r="X30" s="16"/>
    </row>
    <row r="31" spans="1:24" ht="17.25">
      <c r="A31" s="2">
        <v>30</v>
      </c>
      <c r="B31" s="38">
        <v>44906</v>
      </c>
      <c r="C31" s="6" t="s">
        <v>61</v>
      </c>
      <c r="D31" s="9" t="s">
        <v>22</v>
      </c>
      <c r="E31" s="2" t="s">
        <v>16</v>
      </c>
      <c r="F31" s="7">
        <v>2520</v>
      </c>
      <c r="G31" s="2">
        <v>75</v>
      </c>
      <c r="H31" s="2">
        <v>192</v>
      </c>
      <c r="I31" s="1">
        <v>117</v>
      </c>
      <c r="J31" s="7">
        <f t="shared" si="0"/>
        <v>189000</v>
      </c>
      <c r="K31" s="3">
        <v>0.46</v>
      </c>
      <c r="L31" s="14">
        <v>0.19380000000000003</v>
      </c>
      <c r="M31" s="14">
        <f t="shared" si="1"/>
        <v>0.32690000000000002</v>
      </c>
      <c r="N31" s="3">
        <f t="shared" si="2"/>
        <v>18.86894675658359</v>
      </c>
      <c r="V31" s="3"/>
      <c r="X31" s="16"/>
    </row>
    <row r="32" spans="1:24" ht="17.25">
      <c r="A32" s="2">
        <v>31</v>
      </c>
      <c r="B32" s="38">
        <v>44907</v>
      </c>
      <c r="C32" s="6" t="s">
        <v>14</v>
      </c>
      <c r="D32" s="10" t="s">
        <v>28</v>
      </c>
      <c r="E32" s="2" t="s">
        <v>20</v>
      </c>
      <c r="F32" s="7">
        <v>3585</v>
      </c>
      <c r="G32" s="2">
        <v>29</v>
      </c>
      <c r="H32" s="2">
        <v>119</v>
      </c>
      <c r="I32" s="1">
        <v>90</v>
      </c>
      <c r="J32" s="7">
        <f t="shared" si="0"/>
        <v>103965</v>
      </c>
      <c r="K32" s="3">
        <v>1.61</v>
      </c>
      <c r="L32" s="14">
        <v>9.6900000000000014E-2</v>
      </c>
      <c r="M32" s="14">
        <f t="shared" si="1"/>
        <v>0.85345000000000004</v>
      </c>
      <c r="N32" s="3">
        <f t="shared" si="2"/>
        <v>31.043097310173081</v>
      </c>
      <c r="V32" s="3"/>
      <c r="X32" s="16"/>
    </row>
    <row r="33" spans="1:24" ht="17.25">
      <c r="A33" s="2">
        <v>32</v>
      </c>
      <c r="B33" s="38">
        <v>44908</v>
      </c>
      <c r="C33" s="6" t="s">
        <v>62</v>
      </c>
      <c r="D33" s="10" t="s">
        <v>30</v>
      </c>
      <c r="E33" s="2" t="s">
        <v>26</v>
      </c>
      <c r="F33" s="7">
        <v>3435</v>
      </c>
      <c r="G33" s="2">
        <v>49</v>
      </c>
      <c r="H33" s="2">
        <v>92</v>
      </c>
      <c r="I33" s="1">
        <v>43</v>
      </c>
      <c r="J33" s="7">
        <f t="shared" si="0"/>
        <v>168315</v>
      </c>
      <c r="K33" s="3">
        <v>0.92</v>
      </c>
      <c r="L33" s="14">
        <v>0.29070000000000001</v>
      </c>
      <c r="M33" s="14">
        <f t="shared" si="1"/>
        <v>0.60535000000000005</v>
      </c>
      <c r="N33" s="3">
        <f t="shared" si="2"/>
        <v>17.611016972811353</v>
      </c>
      <c r="V33" s="3"/>
      <c r="X33" s="16"/>
    </row>
    <row r="34" spans="1:24" ht="17.25">
      <c r="A34" s="2">
        <v>33</v>
      </c>
      <c r="B34" s="38">
        <v>44909</v>
      </c>
      <c r="C34" s="6" t="s">
        <v>51</v>
      </c>
      <c r="D34" s="11" t="s">
        <v>32</v>
      </c>
      <c r="E34" s="2" t="s">
        <v>17</v>
      </c>
      <c r="F34" s="7">
        <v>2790</v>
      </c>
      <c r="G34" s="2">
        <v>18</v>
      </c>
      <c r="H34" s="2">
        <v>169</v>
      </c>
      <c r="I34" s="1">
        <v>151</v>
      </c>
      <c r="J34" s="7">
        <f t="shared" si="0"/>
        <v>50220</v>
      </c>
      <c r="K34" s="3">
        <v>1.61</v>
      </c>
      <c r="L34" s="14">
        <v>9.6900000000000014E-2</v>
      </c>
      <c r="M34" s="14">
        <f t="shared" si="1"/>
        <v>0.85345000000000004</v>
      </c>
      <c r="N34" s="3">
        <f t="shared" si="2"/>
        <v>24.45695023629645</v>
      </c>
      <c r="V34" s="3"/>
      <c r="X34" s="16"/>
    </row>
    <row r="35" spans="1:24" ht="17.25">
      <c r="A35" s="2">
        <v>34</v>
      </c>
      <c r="B35" s="38">
        <v>44910</v>
      </c>
      <c r="C35" s="6" t="s">
        <v>58</v>
      </c>
      <c r="D35" s="11" t="s">
        <v>34</v>
      </c>
      <c r="E35" s="2" t="s">
        <v>16</v>
      </c>
      <c r="F35" s="7">
        <v>3465</v>
      </c>
      <c r="G35" s="2">
        <v>34</v>
      </c>
      <c r="H35" s="2">
        <v>135</v>
      </c>
      <c r="I35" s="1">
        <v>101</v>
      </c>
      <c r="J35" s="7">
        <f t="shared" si="0"/>
        <v>117810</v>
      </c>
      <c r="K35" s="3">
        <v>1.1500000000000001</v>
      </c>
      <c r="L35" s="14">
        <v>0.19380000000000003</v>
      </c>
      <c r="M35" s="14">
        <f t="shared" si="1"/>
        <v>0.67190000000000005</v>
      </c>
      <c r="N35" s="3">
        <f t="shared" si="2"/>
        <v>20.087527770480481</v>
      </c>
      <c r="V35" s="3"/>
      <c r="X35" s="16"/>
    </row>
    <row r="36" spans="1:24" ht="17.25">
      <c r="A36" s="2">
        <v>35</v>
      </c>
      <c r="B36" s="38">
        <v>44911</v>
      </c>
      <c r="C36" s="6" t="s">
        <v>63</v>
      </c>
      <c r="D36" s="11" t="s">
        <v>36</v>
      </c>
      <c r="E36" s="2" t="s">
        <v>20</v>
      </c>
      <c r="F36" s="7">
        <v>3015</v>
      </c>
      <c r="G36" s="2">
        <v>39</v>
      </c>
      <c r="H36" s="2">
        <v>115</v>
      </c>
      <c r="I36" s="1">
        <v>76</v>
      </c>
      <c r="J36" s="7">
        <f t="shared" si="0"/>
        <v>117585</v>
      </c>
      <c r="K36" s="3">
        <v>2.0700000000000003</v>
      </c>
      <c r="L36" s="14">
        <v>9.6900000000000014E-2</v>
      </c>
      <c r="M36" s="14">
        <f t="shared" si="1"/>
        <v>1.0834500000000002</v>
      </c>
      <c r="N36" s="3">
        <f t="shared" si="2"/>
        <v>40.81977302691724</v>
      </c>
      <c r="V36" s="3"/>
      <c r="X36" s="16"/>
    </row>
    <row r="37" spans="1:24" ht="17.25">
      <c r="A37" s="2">
        <v>36</v>
      </c>
      <c r="B37" s="38">
        <v>44912</v>
      </c>
      <c r="C37" s="6" t="s">
        <v>64</v>
      </c>
      <c r="D37" s="11" t="s">
        <v>38</v>
      </c>
      <c r="E37" s="2" t="s">
        <v>26</v>
      </c>
      <c r="F37" s="7">
        <v>3240</v>
      </c>
      <c r="G37" s="2">
        <v>40</v>
      </c>
      <c r="H37" s="2">
        <v>189</v>
      </c>
      <c r="I37" s="1">
        <v>149</v>
      </c>
      <c r="J37" s="7">
        <f t="shared" si="0"/>
        <v>129600</v>
      </c>
      <c r="K37" s="3">
        <v>0.69000000000000006</v>
      </c>
      <c r="L37" s="14">
        <v>0.1615</v>
      </c>
      <c r="M37" s="14">
        <f t="shared" si="1"/>
        <v>0.42575000000000002</v>
      </c>
      <c r="N37" s="3">
        <f t="shared" si="2"/>
        <v>18.48771661494937</v>
      </c>
      <c r="V37" s="3"/>
      <c r="X37" s="16"/>
    </row>
    <row r="38" spans="1:24" ht="16.5">
      <c r="A38" s="2">
        <v>37</v>
      </c>
      <c r="B38" s="38">
        <v>44913</v>
      </c>
      <c r="C38" s="6" t="s">
        <v>33</v>
      </c>
      <c r="D38" s="12" t="s">
        <v>40</v>
      </c>
      <c r="E38" s="2" t="s">
        <v>17</v>
      </c>
      <c r="F38" s="7">
        <v>3330</v>
      </c>
      <c r="G38" s="2">
        <v>45</v>
      </c>
      <c r="H38" s="2">
        <v>159</v>
      </c>
      <c r="I38" s="1">
        <v>114</v>
      </c>
      <c r="J38" s="7">
        <f t="shared" si="0"/>
        <v>149850</v>
      </c>
      <c r="K38" s="3">
        <v>0.92</v>
      </c>
      <c r="L38" s="14">
        <v>6.4600000000000005E-2</v>
      </c>
      <c r="M38" s="14">
        <f t="shared" si="1"/>
        <v>0.49230000000000002</v>
      </c>
      <c r="N38" s="3">
        <f t="shared" si="2"/>
        <v>35.80130927955053</v>
      </c>
      <c r="V38" s="3"/>
      <c r="X38" s="16"/>
    </row>
    <row r="39" spans="1:24" ht="16.5">
      <c r="A39" s="2">
        <v>38</v>
      </c>
      <c r="B39" s="38">
        <v>44914</v>
      </c>
      <c r="C39" s="6" t="s">
        <v>65</v>
      </c>
      <c r="D39" s="12" t="s">
        <v>42</v>
      </c>
      <c r="E39" s="2" t="s">
        <v>16</v>
      </c>
      <c r="F39" s="7">
        <v>2445</v>
      </c>
      <c r="G39" s="2">
        <v>57</v>
      </c>
      <c r="H39" s="2">
        <v>95</v>
      </c>
      <c r="I39" s="1">
        <v>38</v>
      </c>
      <c r="J39" s="7">
        <f t="shared" si="0"/>
        <v>139365</v>
      </c>
      <c r="K39" s="3">
        <v>1.3800000000000001</v>
      </c>
      <c r="L39" s="14">
        <v>0.1615</v>
      </c>
      <c r="M39" s="14">
        <f t="shared" si="1"/>
        <v>0.77075000000000005</v>
      </c>
      <c r="N39" s="3">
        <f t="shared" si="2"/>
        <v>31.210857839201147</v>
      </c>
      <c r="V39" s="3"/>
      <c r="X39" s="16"/>
    </row>
    <row r="40" spans="1:24" ht="16.5">
      <c r="A40" s="2">
        <v>39</v>
      </c>
      <c r="B40" s="38">
        <v>44915</v>
      </c>
      <c r="C40" s="6" t="s">
        <v>66</v>
      </c>
      <c r="D40" s="12" t="s">
        <v>43</v>
      </c>
      <c r="E40" s="2" t="s">
        <v>20</v>
      </c>
      <c r="F40" s="7">
        <v>3135</v>
      </c>
      <c r="G40" s="2">
        <v>74</v>
      </c>
      <c r="H40" s="2">
        <v>161</v>
      </c>
      <c r="I40" s="1">
        <v>87</v>
      </c>
      <c r="J40" s="7">
        <f t="shared" si="0"/>
        <v>231990</v>
      </c>
      <c r="K40" s="3">
        <v>1.1500000000000001</v>
      </c>
      <c r="L40" s="14">
        <v>0.29070000000000001</v>
      </c>
      <c r="M40" s="14">
        <f t="shared" si="1"/>
        <v>0.72035000000000005</v>
      </c>
      <c r="N40" s="3">
        <f t="shared" si="2"/>
        <v>24.196762513474212</v>
      </c>
      <c r="V40" s="3"/>
      <c r="X40" s="16"/>
    </row>
    <row r="41" spans="1:24" ht="16.5">
      <c r="A41" s="2">
        <v>40</v>
      </c>
      <c r="B41" s="38">
        <v>44916</v>
      </c>
      <c r="C41" s="6" t="s">
        <v>61</v>
      </c>
      <c r="D41" s="12" t="s">
        <v>44</v>
      </c>
      <c r="E41" s="2" t="s">
        <v>26</v>
      </c>
      <c r="F41" s="7">
        <v>2850</v>
      </c>
      <c r="G41" s="2">
        <v>31</v>
      </c>
      <c r="H41" s="2">
        <v>104</v>
      </c>
      <c r="I41" s="1">
        <v>73</v>
      </c>
      <c r="J41" s="7">
        <f t="shared" si="0"/>
        <v>88350</v>
      </c>
      <c r="K41" s="3">
        <v>0.23</v>
      </c>
      <c r="L41" s="14">
        <v>0.12920000000000001</v>
      </c>
      <c r="M41" s="14">
        <f t="shared" si="1"/>
        <v>0.17960000000000001</v>
      </c>
      <c r="N41" s="3">
        <f t="shared" si="2"/>
        <v>10.505784931544325</v>
      </c>
      <c r="V41" s="3"/>
      <c r="X41" s="16"/>
    </row>
    <row r="42" spans="1:24" ht="16.5">
      <c r="A42" s="2">
        <v>41</v>
      </c>
      <c r="B42" s="38">
        <v>44917</v>
      </c>
      <c r="C42" s="6" t="s">
        <v>67</v>
      </c>
      <c r="D42" s="12" t="s">
        <v>46</v>
      </c>
      <c r="E42" s="2" t="s">
        <v>17</v>
      </c>
      <c r="F42" s="7">
        <v>3330</v>
      </c>
      <c r="G42" s="2">
        <v>66</v>
      </c>
      <c r="H42" s="2">
        <v>118</v>
      </c>
      <c r="I42" s="1">
        <v>52</v>
      </c>
      <c r="J42" s="7">
        <f t="shared" si="0"/>
        <v>219780</v>
      </c>
      <c r="K42" s="3">
        <v>0.46</v>
      </c>
      <c r="L42" s="14">
        <v>0.22610000000000002</v>
      </c>
      <c r="M42" s="14">
        <f t="shared" si="1"/>
        <v>0.34305000000000002</v>
      </c>
      <c r="N42" s="3">
        <f t="shared" si="2"/>
        <v>16.387609260791749</v>
      </c>
      <c r="V42" s="3"/>
      <c r="X42" s="16"/>
    </row>
    <row r="43" spans="1:24" ht="16.5">
      <c r="A43" s="2">
        <v>42</v>
      </c>
      <c r="B43" s="38">
        <v>44918</v>
      </c>
      <c r="C43" s="6" t="s">
        <v>68</v>
      </c>
      <c r="D43" s="12" t="s">
        <v>47</v>
      </c>
      <c r="E43" s="2" t="s">
        <v>16</v>
      </c>
      <c r="F43" s="7">
        <v>2835</v>
      </c>
      <c r="G43" s="2">
        <v>23</v>
      </c>
      <c r="H43" s="2">
        <v>90</v>
      </c>
      <c r="I43" s="1">
        <v>67</v>
      </c>
      <c r="J43" s="7">
        <f t="shared" si="0"/>
        <v>65205</v>
      </c>
      <c r="K43" s="3">
        <v>2.0700000000000003</v>
      </c>
      <c r="L43" s="14">
        <v>3.2300000000000002E-2</v>
      </c>
      <c r="M43" s="14">
        <f t="shared" si="1"/>
        <v>1.0511500000000003</v>
      </c>
      <c r="N43" s="3">
        <f t="shared" si="2"/>
        <v>54.29537380015973</v>
      </c>
      <c r="V43" s="3"/>
      <c r="X43" s="16"/>
    </row>
    <row r="44" spans="1:24">
      <c r="A44" s="2">
        <v>43</v>
      </c>
      <c r="B44" s="38">
        <v>44919</v>
      </c>
      <c r="C44" s="6" t="s">
        <v>55</v>
      </c>
      <c r="D44" s="2" t="s">
        <v>25</v>
      </c>
      <c r="E44" s="2" t="s">
        <v>20</v>
      </c>
      <c r="F44" s="7">
        <v>3570</v>
      </c>
      <c r="G44" s="2">
        <v>57</v>
      </c>
      <c r="H44" s="2">
        <v>200</v>
      </c>
      <c r="I44" s="1">
        <v>143</v>
      </c>
      <c r="J44" s="7">
        <f t="shared" si="0"/>
        <v>203490</v>
      </c>
      <c r="K44" s="3">
        <v>0.23</v>
      </c>
      <c r="L44" s="14">
        <v>0.25840000000000002</v>
      </c>
      <c r="M44" s="14">
        <f t="shared" si="1"/>
        <v>0.24420000000000003</v>
      </c>
      <c r="N44" s="3">
        <f t="shared" si="2"/>
        <v>10.07326105267277</v>
      </c>
      <c r="V44" s="3"/>
      <c r="X44" s="16"/>
    </row>
    <row r="45" spans="1:24" ht="17.25">
      <c r="A45" s="2">
        <v>44</v>
      </c>
      <c r="B45" s="38">
        <v>44920</v>
      </c>
      <c r="C45" s="6" t="s">
        <v>69</v>
      </c>
      <c r="D45" s="8" t="s">
        <v>15</v>
      </c>
      <c r="E45" s="2" t="s">
        <v>26</v>
      </c>
      <c r="F45" s="7">
        <v>3000</v>
      </c>
      <c r="G45" s="2">
        <v>46</v>
      </c>
      <c r="H45" s="2">
        <v>109</v>
      </c>
      <c r="I45" s="1">
        <v>63</v>
      </c>
      <c r="J45" s="7">
        <f t="shared" si="0"/>
        <v>138000</v>
      </c>
      <c r="K45" s="3">
        <v>0.92</v>
      </c>
      <c r="L45" s="14">
        <v>0.29070000000000001</v>
      </c>
      <c r="M45" s="14">
        <f t="shared" si="1"/>
        <v>0.60535000000000005</v>
      </c>
      <c r="N45" s="3">
        <f t="shared" si="2"/>
        <v>17.063389778289487</v>
      </c>
      <c r="V45" s="3"/>
      <c r="X45" s="16"/>
    </row>
    <row r="46" spans="1:24" ht="17.25">
      <c r="A46" s="2">
        <v>45</v>
      </c>
      <c r="B46" s="38">
        <v>44921</v>
      </c>
      <c r="C46" s="6" t="s">
        <v>70</v>
      </c>
      <c r="D46" s="8" t="s">
        <v>19</v>
      </c>
      <c r="E46" s="2" t="s">
        <v>17</v>
      </c>
      <c r="F46" s="7">
        <v>2940</v>
      </c>
      <c r="G46" s="2">
        <v>56</v>
      </c>
      <c r="H46" s="2">
        <v>195</v>
      </c>
      <c r="I46" s="1">
        <v>139</v>
      </c>
      <c r="J46" s="7">
        <f t="shared" si="0"/>
        <v>164640</v>
      </c>
      <c r="K46" s="3">
        <v>0.46</v>
      </c>
      <c r="L46" s="14">
        <v>0.12920000000000001</v>
      </c>
      <c r="M46" s="14">
        <f t="shared" si="1"/>
        <v>0.29460000000000003</v>
      </c>
      <c r="N46" s="3">
        <f t="shared" si="2"/>
        <v>19.969016247855595</v>
      </c>
      <c r="V46" s="3"/>
      <c r="X46" s="16"/>
    </row>
    <row r="47" spans="1:24" ht="17.25">
      <c r="A47" s="2">
        <v>46</v>
      </c>
      <c r="B47" s="38">
        <v>44922</v>
      </c>
      <c r="C47" s="6" t="s">
        <v>71</v>
      </c>
      <c r="D47" s="8" t="s">
        <v>23</v>
      </c>
      <c r="E47" s="2" t="s">
        <v>16</v>
      </c>
      <c r="F47" s="7">
        <v>2970</v>
      </c>
      <c r="G47" s="2">
        <v>17</v>
      </c>
      <c r="H47" s="2">
        <v>200</v>
      </c>
      <c r="I47" s="1">
        <v>183</v>
      </c>
      <c r="J47" s="7">
        <f t="shared" si="0"/>
        <v>50490</v>
      </c>
      <c r="K47" s="3">
        <v>0.69000000000000006</v>
      </c>
      <c r="L47" s="14">
        <v>0.25840000000000002</v>
      </c>
      <c r="M47" s="14">
        <f t="shared" si="1"/>
        <v>0.47420000000000007</v>
      </c>
      <c r="N47" s="3">
        <f t="shared" si="2"/>
        <v>9.5283510474903537</v>
      </c>
      <c r="V47" s="3"/>
      <c r="X47" s="16"/>
    </row>
    <row r="48" spans="1:24" ht="17.25">
      <c r="A48" s="2">
        <v>47</v>
      </c>
      <c r="B48" s="38">
        <v>44923</v>
      </c>
      <c r="C48" s="6" t="s">
        <v>72</v>
      </c>
      <c r="D48" s="9" t="s">
        <v>22</v>
      </c>
      <c r="E48" s="2" t="s">
        <v>20</v>
      </c>
      <c r="F48" s="7">
        <v>3645</v>
      </c>
      <c r="G48" s="2">
        <v>35</v>
      </c>
      <c r="H48" s="2">
        <v>113</v>
      </c>
      <c r="I48" s="1">
        <v>78</v>
      </c>
      <c r="J48" s="7">
        <f t="shared" si="0"/>
        <v>127575</v>
      </c>
      <c r="K48" s="3">
        <v>1.61</v>
      </c>
      <c r="L48" s="14">
        <v>0.1615</v>
      </c>
      <c r="M48" s="14">
        <f t="shared" si="1"/>
        <v>0.88575000000000004</v>
      </c>
      <c r="N48" s="3">
        <f t="shared" si="2"/>
        <v>26.416525459217027</v>
      </c>
      <c r="V48" s="3"/>
      <c r="X48" s="16"/>
    </row>
    <row r="49" spans="1:24" ht="17.25">
      <c r="A49" s="2">
        <v>48</v>
      </c>
      <c r="B49" s="38">
        <v>44924</v>
      </c>
      <c r="C49" s="6" t="s">
        <v>73</v>
      </c>
      <c r="D49" s="10" t="s">
        <v>28</v>
      </c>
      <c r="E49" s="2" t="s">
        <v>26</v>
      </c>
      <c r="F49" s="7">
        <v>3510</v>
      </c>
      <c r="G49" s="2">
        <v>18</v>
      </c>
      <c r="H49" s="2">
        <v>184</v>
      </c>
      <c r="I49" s="1">
        <v>166</v>
      </c>
      <c r="J49" s="7">
        <f t="shared" si="0"/>
        <v>63180</v>
      </c>
      <c r="K49" s="3">
        <v>1.1500000000000001</v>
      </c>
      <c r="L49" s="14">
        <v>0.25840000000000002</v>
      </c>
      <c r="M49" s="14">
        <f t="shared" si="1"/>
        <v>0.70420000000000005</v>
      </c>
      <c r="N49" s="3">
        <f t="shared" si="2"/>
        <v>12.657674283463527</v>
      </c>
      <c r="V49" s="3"/>
      <c r="X49" s="16"/>
    </row>
    <row r="50" spans="1:24" ht="17.25">
      <c r="A50" s="2">
        <v>49</v>
      </c>
      <c r="B50" s="38">
        <v>44925</v>
      </c>
      <c r="C50" s="6" t="s">
        <v>45</v>
      </c>
      <c r="D50" s="10" t="s">
        <v>30</v>
      </c>
      <c r="E50" s="2" t="s">
        <v>17</v>
      </c>
      <c r="F50" s="7">
        <v>3510</v>
      </c>
      <c r="G50" s="2">
        <v>25</v>
      </c>
      <c r="H50" s="2">
        <v>146</v>
      </c>
      <c r="I50" s="1">
        <v>121</v>
      </c>
      <c r="J50" s="7">
        <f t="shared" si="0"/>
        <v>87750</v>
      </c>
      <c r="K50" s="3">
        <v>1.3800000000000001</v>
      </c>
      <c r="L50" s="14">
        <v>9.6900000000000014E-2</v>
      </c>
      <c r="M50" s="14">
        <f t="shared" si="1"/>
        <v>0.73845000000000005</v>
      </c>
      <c r="N50" s="3">
        <f t="shared" si="2"/>
        <v>26.684720410856336</v>
      </c>
      <c r="V50" s="3"/>
      <c r="X50" s="16"/>
    </row>
    <row r="51" spans="1:24" ht="17.25">
      <c r="A51" s="2">
        <v>50</v>
      </c>
      <c r="B51" s="38">
        <v>44926</v>
      </c>
      <c r="C51" s="6" t="s">
        <v>74</v>
      </c>
      <c r="D51" s="11" t="s">
        <v>32</v>
      </c>
      <c r="E51" s="2" t="s">
        <v>16</v>
      </c>
      <c r="F51" s="7">
        <v>2850</v>
      </c>
      <c r="G51" s="2">
        <v>37</v>
      </c>
      <c r="H51" s="2">
        <v>109</v>
      </c>
      <c r="I51" s="1">
        <v>72</v>
      </c>
      <c r="J51" s="7">
        <f t="shared" si="0"/>
        <v>105450</v>
      </c>
      <c r="K51" s="3">
        <v>1.3800000000000001</v>
      </c>
      <c r="L51" s="14">
        <v>6.4600000000000005E-2</v>
      </c>
      <c r="M51" s="14">
        <f t="shared" si="1"/>
        <v>0.72230000000000005</v>
      </c>
      <c r="N51" s="3">
        <f t="shared" si="2"/>
        <v>39.759337941675682</v>
      </c>
      <c r="V51" s="3"/>
      <c r="X51" s="16"/>
    </row>
    <row r="52" spans="1:24" ht="17.25">
      <c r="A52" s="2">
        <v>51</v>
      </c>
      <c r="B52" s="38">
        <v>44927</v>
      </c>
      <c r="C52" s="6" t="s">
        <v>58</v>
      </c>
      <c r="D52" s="11" t="s">
        <v>34</v>
      </c>
      <c r="E52" s="2" t="s">
        <v>20</v>
      </c>
      <c r="F52" s="7">
        <v>3495</v>
      </c>
      <c r="G52" s="2">
        <v>35</v>
      </c>
      <c r="H52" s="2">
        <v>113</v>
      </c>
      <c r="I52" s="1">
        <v>78</v>
      </c>
      <c r="J52" s="7">
        <f t="shared" si="0"/>
        <v>122325</v>
      </c>
      <c r="K52" s="3">
        <v>1.61</v>
      </c>
      <c r="L52" s="14">
        <v>9.6900000000000014E-2</v>
      </c>
      <c r="M52" s="14">
        <f t="shared" si="1"/>
        <v>0.85345000000000004</v>
      </c>
      <c r="N52" s="3">
        <f t="shared" si="2"/>
        <v>34.103587722737259</v>
      </c>
      <c r="V52" s="3"/>
      <c r="X52" s="16"/>
    </row>
    <row r="53" spans="1:24" ht="17.25">
      <c r="A53" s="2">
        <v>52</v>
      </c>
      <c r="B53" s="38">
        <v>44928</v>
      </c>
      <c r="C53" s="6" t="s">
        <v>75</v>
      </c>
      <c r="D53" s="11" t="s">
        <v>36</v>
      </c>
      <c r="E53" s="2" t="s">
        <v>26</v>
      </c>
      <c r="F53" s="7">
        <v>3450</v>
      </c>
      <c r="G53" s="2">
        <v>74</v>
      </c>
      <c r="H53" s="2">
        <v>126</v>
      </c>
      <c r="I53" s="1">
        <v>52</v>
      </c>
      <c r="J53" s="7">
        <f t="shared" si="0"/>
        <v>255300</v>
      </c>
      <c r="K53" s="3">
        <v>0.23</v>
      </c>
      <c r="L53" s="14">
        <v>0.22610000000000002</v>
      </c>
      <c r="M53" s="14">
        <f t="shared" si="1"/>
        <v>0.22805000000000003</v>
      </c>
      <c r="N53" s="3">
        <f t="shared" si="2"/>
        <v>12.269998073350923</v>
      </c>
      <c r="V53" s="3"/>
      <c r="X53" s="16"/>
    </row>
    <row r="54" spans="1:24" ht="17.25">
      <c r="A54" s="2">
        <v>53</v>
      </c>
      <c r="B54" s="38">
        <v>44929</v>
      </c>
      <c r="C54" s="6" t="s">
        <v>76</v>
      </c>
      <c r="D54" s="11" t="s">
        <v>38</v>
      </c>
      <c r="E54" s="2" t="s">
        <v>17</v>
      </c>
      <c r="F54" s="7">
        <v>2670</v>
      </c>
      <c r="G54" s="2">
        <v>17</v>
      </c>
      <c r="H54" s="2">
        <v>95</v>
      </c>
      <c r="I54" s="1">
        <v>78</v>
      </c>
      <c r="J54" s="7">
        <f t="shared" si="0"/>
        <v>45390</v>
      </c>
      <c r="K54" s="3">
        <v>1.3800000000000001</v>
      </c>
      <c r="L54" s="14">
        <v>0.29070000000000001</v>
      </c>
      <c r="M54" s="14">
        <f t="shared" si="1"/>
        <v>0.83535000000000004</v>
      </c>
      <c r="N54" s="3">
        <f t="shared" si="2"/>
        <v>12.704468063320473</v>
      </c>
      <c r="V54" s="3"/>
      <c r="X54" s="16"/>
    </row>
    <row r="55" spans="1:24" ht="16.5">
      <c r="A55" s="2">
        <v>54</v>
      </c>
      <c r="B55" s="38">
        <v>44930</v>
      </c>
      <c r="C55" s="6" t="s">
        <v>77</v>
      </c>
      <c r="D55" s="12" t="s">
        <v>40</v>
      </c>
      <c r="E55" s="2" t="s">
        <v>16</v>
      </c>
      <c r="F55" s="7">
        <v>2715</v>
      </c>
      <c r="G55" s="2">
        <v>51</v>
      </c>
      <c r="H55" s="2">
        <v>156</v>
      </c>
      <c r="I55" s="1">
        <v>105</v>
      </c>
      <c r="J55" s="7">
        <f t="shared" si="0"/>
        <v>138465</v>
      </c>
      <c r="K55" s="3">
        <v>1.61</v>
      </c>
      <c r="L55" s="14">
        <v>0.1615</v>
      </c>
      <c r="M55" s="14">
        <f t="shared" si="1"/>
        <v>0.88575000000000004</v>
      </c>
      <c r="N55" s="3">
        <f t="shared" si="2"/>
        <v>31.887961760877062</v>
      </c>
      <c r="V55" s="3"/>
      <c r="X55" s="16"/>
    </row>
    <row r="56" spans="1:24" ht="16.5">
      <c r="A56" s="2">
        <v>55</v>
      </c>
      <c r="B56" s="38">
        <v>44931</v>
      </c>
      <c r="C56" s="6" t="s">
        <v>78</v>
      </c>
      <c r="D56" s="12" t="s">
        <v>42</v>
      </c>
      <c r="E56" s="2" t="s">
        <v>20</v>
      </c>
      <c r="F56" s="7">
        <v>3030</v>
      </c>
      <c r="G56" s="2">
        <v>31</v>
      </c>
      <c r="H56" s="2">
        <v>174</v>
      </c>
      <c r="I56" s="1">
        <v>143</v>
      </c>
      <c r="J56" s="7">
        <f t="shared" si="0"/>
        <v>93930</v>
      </c>
      <c r="K56" s="3">
        <v>0.46</v>
      </c>
      <c r="L56" s="14">
        <v>0.1615</v>
      </c>
      <c r="M56" s="14">
        <f t="shared" si="1"/>
        <v>0.31075000000000003</v>
      </c>
      <c r="N56" s="3">
        <f t="shared" si="2"/>
        <v>13.28888359662248</v>
      </c>
      <c r="V56" s="3"/>
      <c r="X56" s="16"/>
    </row>
    <row r="57" spans="1:24" ht="16.5">
      <c r="A57" s="2">
        <v>56</v>
      </c>
      <c r="B57" s="38">
        <v>44932</v>
      </c>
      <c r="C57" s="6" t="s">
        <v>48</v>
      </c>
      <c r="D57" s="12" t="s">
        <v>43</v>
      </c>
      <c r="E57" s="2" t="s">
        <v>26</v>
      </c>
      <c r="F57" s="7">
        <v>3615</v>
      </c>
      <c r="G57" s="2">
        <v>74</v>
      </c>
      <c r="H57" s="2">
        <v>146</v>
      </c>
      <c r="I57" s="1">
        <v>72</v>
      </c>
      <c r="J57" s="7">
        <f t="shared" si="0"/>
        <v>267510</v>
      </c>
      <c r="K57" s="3">
        <v>1.3800000000000001</v>
      </c>
      <c r="L57" s="14">
        <v>0.29070000000000001</v>
      </c>
      <c r="M57" s="14">
        <f t="shared" si="1"/>
        <v>0.83535000000000004</v>
      </c>
      <c r="N57" s="3">
        <f t="shared" si="2"/>
        <v>26.506225294450456</v>
      </c>
      <c r="V57" s="3"/>
      <c r="X57" s="16"/>
    </row>
    <row r="58" spans="1:24" ht="16.5">
      <c r="A58" s="2">
        <v>57</v>
      </c>
      <c r="B58" s="38">
        <v>44933</v>
      </c>
      <c r="C58" s="6" t="s">
        <v>79</v>
      </c>
      <c r="D58" s="12" t="s">
        <v>44</v>
      </c>
      <c r="E58" s="2" t="s">
        <v>17</v>
      </c>
      <c r="F58" s="7">
        <v>2790</v>
      </c>
      <c r="G58" s="2">
        <v>45</v>
      </c>
      <c r="H58" s="2">
        <v>180</v>
      </c>
      <c r="I58" s="1">
        <v>135</v>
      </c>
      <c r="J58" s="7">
        <f t="shared" si="0"/>
        <v>125550</v>
      </c>
      <c r="K58" s="3">
        <v>1.61</v>
      </c>
      <c r="L58" s="14">
        <v>6.4600000000000005E-2</v>
      </c>
      <c r="M58" s="14">
        <f t="shared" si="1"/>
        <v>0.83730000000000004</v>
      </c>
      <c r="N58" s="3">
        <f t="shared" si="2"/>
        <v>47.360680482099852</v>
      </c>
      <c r="V58" s="3"/>
      <c r="X58" s="16"/>
    </row>
    <row r="59" spans="1:24" ht="16.5">
      <c r="A59" s="2">
        <v>58</v>
      </c>
      <c r="B59" s="38">
        <v>44934</v>
      </c>
      <c r="C59" s="6" t="s">
        <v>80</v>
      </c>
      <c r="D59" s="12" t="s">
        <v>46</v>
      </c>
      <c r="E59" s="2" t="s">
        <v>16</v>
      </c>
      <c r="F59" s="7">
        <v>2565</v>
      </c>
      <c r="G59" s="2">
        <v>71</v>
      </c>
      <c r="H59" s="2">
        <v>193</v>
      </c>
      <c r="I59" s="1">
        <v>122</v>
      </c>
      <c r="J59" s="7">
        <f t="shared" si="0"/>
        <v>182115</v>
      </c>
      <c r="K59" s="3">
        <v>1.84</v>
      </c>
      <c r="L59" s="14">
        <v>3.2300000000000002E-2</v>
      </c>
      <c r="M59" s="14">
        <f t="shared" si="1"/>
        <v>0.93615000000000004</v>
      </c>
      <c r="N59" s="3">
        <f t="shared" si="2"/>
        <v>89.939780334884674</v>
      </c>
      <c r="V59" s="3"/>
      <c r="X59" s="16"/>
    </row>
    <row r="60" spans="1:24" ht="16.5">
      <c r="A60" s="2">
        <v>59</v>
      </c>
      <c r="B60" s="38">
        <v>44935</v>
      </c>
      <c r="C60" s="6" t="s">
        <v>81</v>
      </c>
      <c r="D60" s="12" t="s">
        <v>47</v>
      </c>
      <c r="E60" s="2" t="s">
        <v>20</v>
      </c>
      <c r="F60" s="7">
        <v>3510</v>
      </c>
      <c r="G60" s="2">
        <v>15</v>
      </c>
      <c r="H60" s="2">
        <v>156</v>
      </c>
      <c r="I60" s="1">
        <v>141</v>
      </c>
      <c r="J60" s="7">
        <f t="shared" si="0"/>
        <v>52650</v>
      </c>
      <c r="K60" s="3">
        <v>0.69000000000000006</v>
      </c>
      <c r="L60" s="14">
        <v>0.1615</v>
      </c>
      <c r="M60" s="14">
        <f t="shared" si="1"/>
        <v>0.42575000000000002</v>
      </c>
      <c r="N60" s="3">
        <f t="shared" si="2"/>
        <v>11.321368053950154</v>
      </c>
      <c r="V60" s="3"/>
      <c r="X60" s="16"/>
    </row>
    <row r="61" spans="1:24">
      <c r="A61" s="2">
        <v>60</v>
      </c>
      <c r="B61" s="38">
        <v>44936</v>
      </c>
      <c r="C61" s="6" t="s">
        <v>49</v>
      </c>
      <c r="D61" s="2" t="s">
        <v>25</v>
      </c>
      <c r="E61" s="2" t="s">
        <v>26</v>
      </c>
      <c r="F61" s="7">
        <v>2505</v>
      </c>
      <c r="G61" s="2">
        <v>75</v>
      </c>
      <c r="H61" s="2">
        <v>120</v>
      </c>
      <c r="I61" s="1">
        <v>45</v>
      </c>
      <c r="J61" s="7">
        <f t="shared" si="0"/>
        <v>187875</v>
      </c>
      <c r="K61" s="3">
        <v>0.46</v>
      </c>
      <c r="L61" s="14">
        <v>3.2300000000000002E-2</v>
      </c>
      <c r="M61" s="14">
        <f t="shared" si="1"/>
        <v>0.24615000000000001</v>
      </c>
      <c r="N61" s="3">
        <f t="shared" si="2"/>
        <v>46.219291537373415</v>
      </c>
      <c r="V61" s="3"/>
      <c r="X61" s="16"/>
    </row>
    <row r="62" spans="1:24" ht="17.25">
      <c r="A62" s="2">
        <v>61</v>
      </c>
      <c r="B62" s="38">
        <v>44937</v>
      </c>
      <c r="C62" s="6" t="s">
        <v>82</v>
      </c>
      <c r="D62" s="8" t="s">
        <v>15</v>
      </c>
      <c r="E62" s="2" t="s">
        <v>17</v>
      </c>
      <c r="F62" s="7">
        <v>3660</v>
      </c>
      <c r="G62" s="2">
        <v>22</v>
      </c>
      <c r="H62" s="2">
        <v>186</v>
      </c>
      <c r="I62" s="1">
        <v>164</v>
      </c>
      <c r="J62" s="7">
        <f t="shared" si="0"/>
        <v>80520</v>
      </c>
      <c r="K62" s="3">
        <v>0.92</v>
      </c>
      <c r="L62" s="14">
        <v>0.1615</v>
      </c>
      <c r="M62" s="14">
        <f t="shared" si="1"/>
        <v>0.54075000000000006</v>
      </c>
      <c r="N62" s="3">
        <f t="shared" si="2"/>
        <v>15.831934651165081</v>
      </c>
      <c r="V62" s="3"/>
      <c r="X62" s="16"/>
    </row>
    <row r="63" spans="1:24" ht="17.25">
      <c r="A63" s="2">
        <v>62</v>
      </c>
      <c r="B63" s="38">
        <v>44938</v>
      </c>
      <c r="C63" s="6" t="s">
        <v>39</v>
      </c>
      <c r="D63" s="8" t="s">
        <v>19</v>
      </c>
      <c r="E63" s="2" t="s">
        <v>16</v>
      </c>
      <c r="F63" s="7">
        <v>2250</v>
      </c>
      <c r="G63" s="2">
        <v>17</v>
      </c>
      <c r="H63" s="2">
        <v>144</v>
      </c>
      <c r="I63" s="1">
        <v>127</v>
      </c>
      <c r="J63" s="7">
        <f t="shared" si="0"/>
        <v>38250</v>
      </c>
      <c r="K63" s="3">
        <v>2.0700000000000003</v>
      </c>
      <c r="L63" s="14">
        <v>9.6900000000000014E-2</v>
      </c>
      <c r="M63" s="14">
        <f t="shared" si="1"/>
        <v>1.0834500000000002</v>
      </c>
      <c r="N63" s="3">
        <f t="shared" si="2"/>
        <v>26.950246556825491</v>
      </c>
      <c r="V63" s="3"/>
      <c r="X63" s="16"/>
    </row>
    <row r="64" spans="1:24" ht="17.25">
      <c r="A64" s="2">
        <v>63</v>
      </c>
      <c r="B64" s="38">
        <v>44939</v>
      </c>
      <c r="C64" s="6" t="s">
        <v>83</v>
      </c>
      <c r="D64" s="8" t="s">
        <v>23</v>
      </c>
      <c r="E64" s="2" t="s">
        <v>20</v>
      </c>
      <c r="F64" s="7">
        <v>2370</v>
      </c>
      <c r="G64" s="2">
        <v>36</v>
      </c>
      <c r="H64" s="2">
        <v>160</v>
      </c>
      <c r="I64" s="1">
        <v>124</v>
      </c>
      <c r="J64" s="7">
        <f t="shared" si="0"/>
        <v>85320</v>
      </c>
      <c r="K64" s="3">
        <v>0.92</v>
      </c>
      <c r="L64" s="14">
        <v>6.4600000000000005E-2</v>
      </c>
      <c r="M64" s="14">
        <f t="shared" si="1"/>
        <v>0.49230000000000002</v>
      </c>
      <c r="N64" s="3">
        <f t="shared" si="2"/>
        <v>32.0216644930276</v>
      </c>
      <c r="V64" s="3"/>
      <c r="X64" s="16"/>
    </row>
    <row r="65" spans="1:24" ht="17.25">
      <c r="A65" s="2">
        <v>64</v>
      </c>
      <c r="B65" s="38">
        <v>44940</v>
      </c>
      <c r="C65" s="6" t="s">
        <v>84</v>
      </c>
      <c r="D65" s="9" t="s">
        <v>22</v>
      </c>
      <c r="E65" s="2" t="s">
        <v>26</v>
      </c>
      <c r="F65" s="7">
        <v>3345</v>
      </c>
      <c r="G65" s="2">
        <v>72</v>
      </c>
      <c r="H65" s="2">
        <v>181</v>
      </c>
      <c r="I65" s="1">
        <v>109</v>
      </c>
      <c r="J65" s="7">
        <f t="shared" si="0"/>
        <v>240840</v>
      </c>
      <c r="K65" s="3">
        <v>1.61</v>
      </c>
      <c r="L65" s="14">
        <v>0.25840000000000002</v>
      </c>
      <c r="M65" s="14">
        <f t="shared" si="1"/>
        <v>0.93420000000000003</v>
      </c>
      <c r="N65" s="3">
        <f t="shared" si="2"/>
        <v>29.953524371783391</v>
      </c>
      <c r="V65" s="3"/>
      <c r="X65" s="16"/>
    </row>
    <row r="66" spans="1:24" ht="17.25">
      <c r="A66" s="2">
        <v>65</v>
      </c>
      <c r="B66" s="38">
        <v>44941</v>
      </c>
      <c r="C66" s="6" t="s">
        <v>85</v>
      </c>
      <c r="D66" s="10" t="s">
        <v>28</v>
      </c>
      <c r="E66" s="2" t="s">
        <v>17</v>
      </c>
      <c r="F66" s="7">
        <v>3315</v>
      </c>
      <c r="G66" s="2">
        <v>32</v>
      </c>
      <c r="H66" s="2">
        <v>183</v>
      </c>
      <c r="I66" s="1">
        <v>151</v>
      </c>
      <c r="J66" s="7">
        <f t="shared" ref="J66:J129" si="3">F66*G66</f>
        <v>106080</v>
      </c>
      <c r="K66" s="3">
        <v>0.46</v>
      </c>
      <c r="L66" s="14">
        <v>0.25840000000000002</v>
      </c>
      <c r="M66" s="14">
        <f t="shared" si="1"/>
        <v>0.35920000000000002</v>
      </c>
      <c r="N66" s="3">
        <f t="shared" si="2"/>
        <v>10.673888164342534</v>
      </c>
      <c r="V66" s="3"/>
      <c r="X66" s="16"/>
    </row>
    <row r="67" spans="1:24" ht="17.25">
      <c r="A67" s="2">
        <v>66</v>
      </c>
      <c r="B67" s="38">
        <v>44942</v>
      </c>
      <c r="C67" s="6" t="s">
        <v>78</v>
      </c>
      <c r="D67" s="10" t="s">
        <v>30</v>
      </c>
      <c r="E67" s="2" t="s">
        <v>16</v>
      </c>
      <c r="F67" s="7">
        <v>2940</v>
      </c>
      <c r="G67" s="2">
        <v>71</v>
      </c>
      <c r="H67" s="2">
        <v>133</v>
      </c>
      <c r="I67" s="1">
        <v>62</v>
      </c>
      <c r="J67" s="7">
        <f t="shared" si="3"/>
        <v>208740</v>
      </c>
      <c r="K67" s="3">
        <v>0.46</v>
      </c>
      <c r="L67" s="14">
        <v>0.1615</v>
      </c>
      <c r="M67" s="14">
        <f t="shared" ref="M67:M130" si="4">AVERAGE(K67:L67)</f>
        <v>0.31075000000000003</v>
      </c>
      <c r="N67" s="3">
        <f t="shared" ref="N67:N130" si="5">SQRT((2*G67*K67)/L67)</f>
        <v>20.111146271020093</v>
      </c>
      <c r="V67" s="3"/>
      <c r="X67" s="16"/>
    </row>
    <row r="68" spans="1:24" ht="17.25">
      <c r="A68" s="2">
        <v>67</v>
      </c>
      <c r="B68" s="38">
        <v>44943</v>
      </c>
      <c r="C68" s="6" t="s">
        <v>77</v>
      </c>
      <c r="D68" s="11" t="s">
        <v>32</v>
      </c>
      <c r="E68" s="2" t="s">
        <v>20</v>
      </c>
      <c r="F68" s="7">
        <v>3165</v>
      </c>
      <c r="G68" s="2">
        <v>16</v>
      </c>
      <c r="H68" s="2">
        <v>123</v>
      </c>
      <c r="I68" s="1">
        <v>107</v>
      </c>
      <c r="J68" s="7">
        <f t="shared" si="3"/>
        <v>50640</v>
      </c>
      <c r="K68" s="3">
        <v>0.23</v>
      </c>
      <c r="L68" s="14">
        <v>0.22610000000000002</v>
      </c>
      <c r="M68" s="14">
        <f t="shared" si="4"/>
        <v>0.22805000000000003</v>
      </c>
      <c r="N68" s="3">
        <f t="shared" si="5"/>
        <v>5.705433213673027</v>
      </c>
      <c r="V68" s="3"/>
      <c r="X68" s="16"/>
    </row>
    <row r="69" spans="1:24" ht="17.25">
      <c r="A69" s="2">
        <v>68</v>
      </c>
      <c r="B69" s="38">
        <v>44944</v>
      </c>
      <c r="C69" s="6" t="s">
        <v>86</v>
      </c>
      <c r="D69" s="11" t="s">
        <v>34</v>
      </c>
      <c r="E69" s="2" t="s">
        <v>26</v>
      </c>
      <c r="F69" s="7">
        <v>3015</v>
      </c>
      <c r="G69" s="2">
        <v>19</v>
      </c>
      <c r="H69" s="2">
        <v>160</v>
      </c>
      <c r="I69" s="1">
        <v>141</v>
      </c>
      <c r="J69" s="7">
        <f t="shared" si="3"/>
        <v>57285</v>
      </c>
      <c r="K69" s="3">
        <v>0.23</v>
      </c>
      <c r="L69" s="14">
        <v>0.19380000000000003</v>
      </c>
      <c r="M69" s="14">
        <f t="shared" si="4"/>
        <v>0.21190000000000003</v>
      </c>
      <c r="N69" s="3">
        <f t="shared" si="5"/>
        <v>6.7155073684485131</v>
      </c>
      <c r="V69" s="3"/>
      <c r="X69" s="16"/>
    </row>
    <row r="70" spans="1:24" ht="17.25">
      <c r="A70" s="2">
        <v>69</v>
      </c>
      <c r="B70" s="38">
        <v>44945</v>
      </c>
      <c r="C70" s="6" t="s">
        <v>87</v>
      </c>
      <c r="D70" s="11" t="s">
        <v>36</v>
      </c>
      <c r="E70" s="2" t="s">
        <v>17</v>
      </c>
      <c r="F70" s="7">
        <v>2760</v>
      </c>
      <c r="G70" s="2">
        <v>36</v>
      </c>
      <c r="H70" s="2">
        <v>108</v>
      </c>
      <c r="I70" s="1">
        <v>72</v>
      </c>
      <c r="J70" s="7">
        <f t="shared" si="3"/>
        <v>99360</v>
      </c>
      <c r="K70" s="3">
        <v>0.23</v>
      </c>
      <c r="L70" s="14">
        <v>0.1615</v>
      </c>
      <c r="M70" s="14">
        <f t="shared" si="4"/>
        <v>0.19575000000000001</v>
      </c>
      <c r="N70" s="3">
        <f t="shared" si="5"/>
        <v>10.12613942677082</v>
      </c>
      <c r="V70" s="3"/>
      <c r="X70" s="16"/>
    </row>
    <row r="71" spans="1:24" ht="17.25">
      <c r="A71" s="2">
        <v>70</v>
      </c>
      <c r="B71" s="38">
        <v>44946</v>
      </c>
      <c r="C71" s="6" t="s">
        <v>88</v>
      </c>
      <c r="D71" s="11" t="s">
        <v>38</v>
      </c>
      <c r="E71" s="2" t="s">
        <v>16</v>
      </c>
      <c r="F71" s="7">
        <v>2685</v>
      </c>
      <c r="G71" s="2">
        <v>74</v>
      </c>
      <c r="H71" s="2">
        <v>120</v>
      </c>
      <c r="I71" s="1">
        <v>46</v>
      </c>
      <c r="J71" s="7">
        <f t="shared" si="3"/>
        <v>198690</v>
      </c>
      <c r="K71" s="3">
        <v>1.1500000000000001</v>
      </c>
      <c r="L71" s="14">
        <v>9.6900000000000014E-2</v>
      </c>
      <c r="M71" s="14">
        <f t="shared" si="4"/>
        <v>0.62345000000000006</v>
      </c>
      <c r="N71" s="3">
        <f t="shared" si="5"/>
        <v>41.91002205201535</v>
      </c>
      <c r="V71" s="3"/>
      <c r="X71" s="16"/>
    </row>
    <row r="72" spans="1:24" ht="16.5">
      <c r="A72" s="2">
        <v>71</v>
      </c>
      <c r="B72" s="38">
        <v>44947</v>
      </c>
      <c r="C72" s="6" t="s">
        <v>59</v>
      </c>
      <c r="D72" s="12" t="s">
        <v>40</v>
      </c>
      <c r="E72" s="2" t="s">
        <v>20</v>
      </c>
      <c r="F72" s="7">
        <v>3150</v>
      </c>
      <c r="G72" s="2">
        <v>15</v>
      </c>
      <c r="H72" s="2">
        <v>126</v>
      </c>
      <c r="I72" s="1">
        <v>111</v>
      </c>
      <c r="J72" s="7">
        <f t="shared" si="3"/>
        <v>47250</v>
      </c>
      <c r="K72" s="3">
        <v>1.61</v>
      </c>
      <c r="L72" s="14">
        <v>0.22610000000000002</v>
      </c>
      <c r="M72" s="14">
        <f t="shared" si="4"/>
        <v>0.91805000000000003</v>
      </c>
      <c r="N72" s="3">
        <f t="shared" si="5"/>
        <v>14.61582330974454</v>
      </c>
      <c r="V72" s="3"/>
      <c r="X72" s="16"/>
    </row>
    <row r="73" spans="1:24" ht="16.5">
      <c r="A73" s="2">
        <v>72</v>
      </c>
      <c r="B73" s="38">
        <v>44948</v>
      </c>
      <c r="C73" s="6" t="s">
        <v>58</v>
      </c>
      <c r="D73" s="12" t="s">
        <v>42</v>
      </c>
      <c r="E73" s="2" t="s">
        <v>26</v>
      </c>
      <c r="F73" s="7">
        <v>2925</v>
      </c>
      <c r="G73" s="2">
        <v>38</v>
      </c>
      <c r="H73" s="2">
        <v>188</v>
      </c>
      <c r="I73" s="1">
        <v>150</v>
      </c>
      <c r="J73" s="7">
        <f t="shared" si="3"/>
        <v>111150</v>
      </c>
      <c r="K73" s="3">
        <v>0.69000000000000006</v>
      </c>
      <c r="L73" s="14">
        <v>9.6900000000000014E-2</v>
      </c>
      <c r="M73" s="14">
        <f t="shared" si="4"/>
        <v>0.39345000000000002</v>
      </c>
      <c r="N73" s="3">
        <f t="shared" si="5"/>
        <v>23.263199921511987</v>
      </c>
      <c r="V73" s="3"/>
      <c r="X73" s="16"/>
    </row>
    <row r="74" spans="1:24" ht="16.5">
      <c r="A74" s="2">
        <v>73</v>
      </c>
      <c r="B74" s="38">
        <v>44949</v>
      </c>
      <c r="C74" s="6" t="s">
        <v>41</v>
      </c>
      <c r="D74" s="12" t="s">
        <v>43</v>
      </c>
      <c r="E74" s="2" t="s">
        <v>17</v>
      </c>
      <c r="F74" s="7">
        <v>3000</v>
      </c>
      <c r="G74" s="2">
        <v>50</v>
      </c>
      <c r="H74" s="2">
        <v>99</v>
      </c>
      <c r="I74" s="1">
        <v>49</v>
      </c>
      <c r="J74" s="7">
        <f t="shared" si="3"/>
        <v>150000</v>
      </c>
      <c r="K74" s="3">
        <v>0.69000000000000006</v>
      </c>
      <c r="L74" s="14">
        <v>6.4600000000000005E-2</v>
      </c>
      <c r="M74" s="14">
        <f t="shared" si="4"/>
        <v>0.37730000000000002</v>
      </c>
      <c r="N74" s="3">
        <f t="shared" si="5"/>
        <v>32.681974467714753</v>
      </c>
      <c r="V74" s="3"/>
      <c r="X74" s="16"/>
    </row>
    <row r="75" spans="1:24" ht="16.5">
      <c r="A75" s="2">
        <v>74</v>
      </c>
      <c r="B75" s="38">
        <v>44950</v>
      </c>
      <c r="C75" s="6" t="s">
        <v>64</v>
      </c>
      <c r="D75" s="12" t="s">
        <v>44</v>
      </c>
      <c r="E75" s="2" t="s">
        <v>16</v>
      </c>
      <c r="F75" s="7">
        <v>3585</v>
      </c>
      <c r="G75" s="2">
        <v>68</v>
      </c>
      <c r="H75" s="2">
        <v>111</v>
      </c>
      <c r="I75" s="1">
        <v>43</v>
      </c>
      <c r="J75" s="7">
        <f t="shared" si="3"/>
        <v>243780</v>
      </c>
      <c r="K75" s="3">
        <v>2.0700000000000003</v>
      </c>
      <c r="L75" s="14">
        <v>0.22610000000000002</v>
      </c>
      <c r="M75" s="14">
        <f t="shared" si="4"/>
        <v>1.1480500000000002</v>
      </c>
      <c r="N75" s="3">
        <f t="shared" si="5"/>
        <v>35.28615566982166</v>
      </c>
      <c r="V75" s="3"/>
      <c r="X75" s="16"/>
    </row>
    <row r="76" spans="1:24" ht="17.25">
      <c r="A76" s="2">
        <v>75</v>
      </c>
      <c r="B76" s="38">
        <v>44951</v>
      </c>
      <c r="C76" s="6" t="s">
        <v>89</v>
      </c>
      <c r="D76" s="8" t="s">
        <v>15</v>
      </c>
      <c r="E76" s="2" t="s">
        <v>20</v>
      </c>
      <c r="F76" s="7">
        <v>2685</v>
      </c>
      <c r="G76" s="2">
        <v>50</v>
      </c>
      <c r="H76" s="2">
        <v>198</v>
      </c>
      <c r="I76" s="1">
        <v>148</v>
      </c>
      <c r="J76" s="7">
        <f t="shared" si="3"/>
        <v>134250</v>
      </c>
      <c r="K76" s="3">
        <v>0.69000000000000006</v>
      </c>
      <c r="L76" s="14">
        <v>3.2300000000000002E-2</v>
      </c>
      <c r="M76" s="14">
        <f t="shared" si="4"/>
        <v>0.36115000000000003</v>
      </c>
      <c r="N76" s="3">
        <f t="shared" si="5"/>
        <v>46.219291537373415</v>
      </c>
      <c r="V76" s="3"/>
      <c r="X76" s="16"/>
    </row>
    <row r="77" spans="1:24" ht="17.25">
      <c r="A77" s="2">
        <v>76</v>
      </c>
      <c r="B77" s="38">
        <v>44952</v>
      </c>
      <c r="C77" s="6" t="s">
        <v>80</v>
      </c>
      <c r="D77" s="8" t="s">
        <v>19</v>
      </c>
      <c r="E77" s="2" t="s">
        <v>26</v>
      </c>
      <c r="F77" s="7">
        <v>2955</v>
      </c>
      <c r="G77" s="2">
        <v>76</v>
      </c>
      <c r="H77" s="2">
        <v>118</v>
      </c>
      <c r="I77" s="1">
        <v>42</v>
      </c>
      <c r="J77" s="7">
        <f t="shared" si="3"/>
        <v>224580</v>
      </c>
      <c r="K77" s="3">
        <v>0.23</v>
      </c>
      <c r="L77" s="14">
        <v>0.22610000000000002</v>
      </c>
      <c r="M77" s="14">
        <f t="shared" si="4"/>
        <v>0.22805000000000003</v>
      </c>
      <c r="N77" s="3">
        <f t="shared" si="5"/>
        <v>12.434703403760613</v>
      </c>
      <c r="V77" s="3"/>
      <c r="X77" s="16"/>
    </row>
    <row r="78" spans="1:24" ht="17.25">
      <c r="A78" s="2">
        <v>77</v>
      </c>
      <c r="B78" s="38">
        <v>44953</v>
      </c>
      <c r="C78" s="6" t="s">
        <v>89</v>
      </c>
      <c r="D78" s="8" t="s">
        <v>23</v>
      </c>
      <c r="E78" s="2" t="s">
        <v>17</v>
      </c>
      <c r="F78" s="7">
        <v>3225</v>
      </c>
      <c r="G78" s="2">
        <v>45</v>
      </c>
      <c r="H78" s="2">
        <v>131</v>
      </c>
      <c r="I78" s="1">
        <v>86</v>
      </c>
      <c r="J78" s="7">
        <f t="shared" si="3"/>
        <v>145125</v>
      </c>
      <c r="K78" s="3">
        <v>0.69000000000000006</v>
      </c>
      <c r="L78" s="14">
        <v>0.19380000000000003</v>
      </c>
      <c r="M78" s="14">
        <f t="shared" si="4"/>
        <v>0.44190000000000007</v>
      </c>
      <c r="N78" s="3">
        <f t="shared" si="5"/>
        <v>17.900654639775265</v>
      </c>
      <c r="V78" s="3"/>
      <c r="X78" s="16"/>
    </row>
    <row r="79" spans="1:24" ht="17.25">
      <c r="A79" s="2">
        <v>78</v>
      </c>
      <c r="B79" s="38">
        <v>44954</v>
      </c>
      <c r="C79" s="6" t="s">
        <v>90</v>
      </c>
      <c r="D79" s="9" t="s">
        <v>22</v>
      </c>
      <c r="E79" s="2" t="s">
        <v>16</v>
      </c>
      <c r="F79" s="7">
        <v>2640</v>
      </c>
      <c r="G79" s="2">
        <v>27</v>
      </c>
      <c r="H79" s="2">
        <v>172</v>
      </c>
      <c r="I79" s="1">
        <v>145</v>
      </c>
      <c r="J79" s="7">
        <f t="shared" si="3"/>
        <v>71280</v>
      </c>
      <c r="K79" s="3">
        <v>0.92</v>
      </c>
      <c r="L79" s="14">
        <v>6.4600000000000005E-2</v>
      </c>
      <c r="M79" s="14">
        <f t="shared" si="4"/>
        <v>0.49230000000000002</v>
      </c>
      <c r="N79" s="3">
        <f t="shared" si="5"/>
        <v>27.731574922424052</v>
      </c>
      <c r="V79" s="3"/>
      <c r="X79" s="16"/>
    </row>
    <row r="80" spans="1:24" ht="17.25">
      <c r="A80" s="2">
        <v>79</v>
      </c>
      <c r="B80" s="38">
        <v>44955</v>
      </c>
      <c r="C80" s="6" t="s">
        <v>91</v>
      </c>
      <c r="D80" s="10" t="s">
        <v>28</v>
      </c>
      <c r="E80" s="2" t="s">
        <v>20</v>
      </c>
      <c r="F80" s="7">
        <v>3420</v>
      </c>
      <c r="G80" s="2">
        <v>54</v>
      </c>
      <c r="H80" s="2">
        <v>178</v>
      </c>
      <c r="I80" s="1">
        <v>124</v>
      </c>
      <c r="J80" s="7">
        <f t="shared" si="3"/>
        <v>184680</v>
      </c>
      <c r="K80" s="3">
        <v>1.3800000000000001</v>
      </c>
      <c r="L80" s="14">
        <v>0.1615</v>
      </c>
      <c r="M80" s="14">
        <f t="shared" si="4"/>
        <v>0.77075000000000005</v>
      </c>
      <c r="N80" s="3">
        <f t="shared" si="5"/>
        <v>30.378418280312463</v>
      </c>
      <c r="V80" s="3"/>
      <c r="X80" s="16"/>
    </row>
    <row r="81" spans="1:24" ht="17.25">
      <c r="A81" s="2">
        <v>80</v>
      </c>
      <c r="B81" s="38">
        <v>44956</v>
      </c>
      <c r="C81" s="6" t="s">
        <v>80</v>
      </c>
      <c r="D81" s="10" t="s">
        <v>30</v>
      </c>
      <c r="E81" s="2" t="s">
        <v>26</v>
      </c>
      <c r="F81" s="7">
        <v>3015</v>
      </c>
      <c r="G81" s="2">
        <v>73</v>
      </c>
      <c r="H81" s="2">
        <v>140</v>
      </c>
      <c r="I81" s="1">
        <v>67</v>
      </c>
      <c r="J81" s="7">
        <f t="shared" si="3"/>
        <v>220095</v>
      </c>
      <c r="K81" s="3">
        <v>0.46</v>
      </c>
      <c r="L81" s="14">
        <v>0.19380000000000003</v>
      </c>
      <c r="M81" s="14">
        <f t="shared" si="4"/>
        <v>0.32690000000000002</v>
      </c>
      <c r="N81" s="3">
        <f t="shared" si="5"/>
        <v>18.615660817101784</v>
      </c>
      <c r="V81" s="3"/>
      <c r="X81" s="16"/>
    </row>
    <row r="82" spans="1:24" ht="17.25">
      <c r="A82" s="2">
        <v>81</v>
      </c>
      <c r="B82" s="38">
        <v>44957</v>
      </c>
      <c r="C82" s="6" t="s">
        <v>89</v>
      </c>
      <c r="D82" s="11" t="s">
        <v>32</v>
      </c>
      <c r="E82" s="2" t="s">
        <v>17</v>
      </c>
      <c r="F82" s="7">
        <v>2280</v>
      </c>
      <c r="G82" s="2">
        <v>73</v>
      </c>
      <c r="H82" s="2">
        <v>159</v>
      </c>
      <c r="I82" s="1">
        <v>86</v>
      </c>
      <c r="J82" s="7">
        <f t="shared" si="3"/>
        <v>166440</v>
      </c>
      <c r="K82" s="3">
        <v>1.84</v>
      </c>
      <c r="L82" s="14">
        <v>0.1615</v>
      </c>
      <c r="M82" s="14">
        <f t="shared" si="4"/>
        <v>1.00075</v>
      </c>
      <c r="N82" s="3">
        <f t="shared" si="5"/>
        <v>40.784869409566802</v>
      </c>
      <c r="V82" s="3"/>
      <c r="X82" s="16"/>
    </row>
    <row r="83" spans="1:24" ht="17.25">
      <c r="A83" s="2">
        <v>82</v>
      </c>
      <c r="B83" s="38">
        <v>44958</v>
      </c>
      <c r="C83" s="6" t="s">
        <v>92</v>
      </c>
      <c r="D83" s="11" t="s">
        <v>34</v>
      </c>
      <c r="E83" s="2" t="s">
        <v>16</v>
      </c>
      <c r="F83" s="7">
        <v>3690</v>
      </c>
      <c r="G83" s="2">
        <v>68</v>
      </c>
      <c r="H83" s="2">
        <v>193</v>
      </c>
      <c r="I83" s="1">
        <v>125</v>
      </c>
      <c r="J83" s="7">
        <f t="shared" si="3"/>
        <v>250920</v>
      </c>
      <c r="K83" s="3">
        <v>0.69000000000000006</v>
      </c>
      <c r="L83" s="14">
        <v>0.12920000000000001</v>
      </c>
      <c r="M83" s="14">
        <f t="shared" si="4"/>
        <v>0.40960000000000002</v>
      </c>
      <c r="N83" s="3">
        <f t="shared" si="5"/>
        <v>26.950246556825491</v>
      </c>
      <c r="V83" s="3"/>
      <c r="X83" s="16"/>
    </row>
    <row r="84" spans="1:24" ht="17.25">
      <c r="A84" s="2">
        <v>83</v>
      </c>
      <c r="B84" s="38">
        <v>44959</v>
      </c>
      <c r="C84" s="6" t="s">
        <v>92</v>
      </c>
      <c r="D84" s="11" t="s">
        <v>36</v>
      </c>
      <c r="E84" s="2" t="s">
        <v>20</v>
      </c>
      <c r="F84" s="7">
        <v>3360</v>
      </c>
      <c r="G84" s="2">
        <v>72</v>
      </c>
      <c r="H84" s="2">
        <v>131</v>
      </c>
      <c r="I84" s="1">
        <v>59</v>
      </c>
      <c r="J84" s="7">
        <f t="shared" si="3"/>
        <v>241920</v>
      </c>
      <c r="K84" s="3">
        <v>1.3800000000000001</v>
      </c>
      <c r="L84" s="14">
        <v>6.4600000000000005E-2</v>
      </c>
      <c r="M84" s="14">
        <f t="shared" si="4"/>
        <v>0.72230000000000005</v>
      </c>
      <c r="N84" s="3">
        <f t="shared" si="5"/>
        <v>55.463149844848104</v>
      </c>
      <c r="V84" s="3"/>
      <c r="X84" s="16"/>
    </row>
    <row r="85" spans="1:24" ht="17.25">
      <c r="A85" s="2">
        <v>84</v>
      </c>
      <c r="B85" s="38">
        <v>44960</v>
      </c>
      <c r="C85" s="6" t="s">
        <v>91</v>
      </c>
      <c r="D85" s="11" t="s">
        <v>38</v>
      </c>
      <c r="E85" s="2" t="s">
        <v>26</v>
      </c>
      <c r="F85" s="7">
        <v>2775</v>
      </c>
      <c r="G85" s="2">
        <v>37</v>
      </c>
      <c r="H85" s="2">
        <v>199</v>
      </c>
      <c r="I85" s="1">
        <v>162</v>
      </c>
      <c r="J85" s="7">
        <f t="shared" si="3"/>
        <v>102675</v>
      </c>
      <c r="K85" s="3">
        <v>0.46</v>
      </c>
      <c r="L85" s="14">
        <v>0.1615</v>
      </c>
      <c r="M85" s="14">
        <f t="shared" si="4"/>
        <v>0.31075000000000003</v>
      </c>
      <c r="N85" s="3">
        <f t="shared" si="5"/>
        <v>14.518057508084528</v>
      </c>
      <c r="V85" s="3"/>
      <c r="X85" s="16"/>
    </row>
    <row r="86" spans="1:24" ht="16.5">
      <c r="A86" s="2">
        <v>85</v>
      </c>
      <c r="B86" s="38">
        <v>44961</v>
      </c>
      <c r="C86" s="6" t="s">
        <v>75</v>
      </c>
      <c r="D86" s="12" t="s">
        <v>40</v>
      </c>
      <c r="E86" s="2" t="s">
        <v>17</v>
      </c>
      <c r="F86" s="7">
        <v>3240</v>
      </c>
      <c r="G86" s="2">
        <v>66</v>
      </c>
      <c r="H86" s="2">
        <v>103</v>
      </c>
      <c r="I86" s="1">
        <v>37</v>
      </c>
      <c r="J86" s="7">
        <f t="shared" si="3"/>
        <v>213840</v>
      </c>
      <c r="K86" s="3">
        <v>0.69000000000000006</v>
      </c>
      <c r="L86" s="14">
        <v>0.29070000000000001</v>
      </c>
      <c r="M86" s="14">
        <f t="shared" si="4"/>
        <v>0.49035000000000006</v>
      </c>
      <c r="N86" s="3">
        <f t="shared" si="5"/>
        <v>17.700641047669773</v>
      </c>
      <c r="V86" s="3"/>
      <c r="X86" s="16"/>
    </row>
    <row r="87" spans="1:24" ht="16.5">
      <c r="A87" s="2">
        <v>86</v>
      </c>
      <c r="B87" s="38">
        <v>44962</v>
      </c>
      <c r="C87" s="6" t="s">
        <v>93</v>
      </c>
      <c r="D87" s="12" t="s">
        <v>42</v>
      </c>
      <c r="E87" s="2" t="s">
        <v>16</v>
      </c>
      <c r="F87" s="7">
        <v>3435</v>
      </c>
      <c r="G87" s="2">
        <v>48</v>
      </c>
      <c r="H87" s="2">
        <v>193</v>
      </c>
      <c r="I87" s="1">
        <v>145</v>
      </c>
      <c r="J87" s="7">
        <f t="shared" si="3"/>
        <v>164880</v>
      </c>
      <c r="K87" s="3">
        <v>1.3800000000000001</v>
      </c>
      <c r="L87" s="14">
        <v>3.2300000000000002E-2</v>
      </c>
      <c r="M87" s="14">
        <f t="shared" si="4"/>
        <v>0.70615000000000006</v>
      </c>
      <c r="N87" s="3">
        <f t="shared" si="5"/>
        <v>64.043328986055201</v>
      </c>
      <c r="V87" s="3"/>
      <c r="X87" s="16"/>
    </row>
    <row r="88" spans="1:24" ht="16.5">
      <c r="A88" s="2">
        <v>87</v>
      </c>
      <c r="B88" s="38">
        <v>44963</v>
      </c>
      <c r="C88" s="6" t="s">
        <v>94</v>
      </c>
      <c r="D88" s="12" t="s">
        <v>43</v>
      </c>
      <c r="E88" s="2" t="s">
        <v>20</v>
      </c>
      <c r="F88" s="7">
        <v>3360</v>
      </c>
      <c r="G88" s="2">
        <v>54</v>
      </c>
      <c r="H88" s="2">
        <v>181</v>
      </c>
      <c r="I88" s="1">
        <v>127</v>
      </c>
      <c r="J88" s="7">
        <f t="shared" si="3"/>
        <v>181440</v>
      </c>
      <c r="K88" s="3">
        <v>1.1500000000000001</v>
      </c>
      <c r="L88" s="14">
        <v>9.6900000000000014E-2</v>
      </c>
      <c r="M88" s="14">
        <f t="shared" si="4"/>
        <v>0.62345000000000006</v>
      </c>
      <c r="N88" s="3">
        <f t="shared" si="5"/>
        <v>35.80130927955053</v>
      </c>
      <c r="V88" s="3"/>
      <c r="X88" s="16"/>
    </row>
    <row r="89" spans="1:24" ht="16.5">
      <c r="A89" s="2">
        <v>88</v>
      </c>
      <c r="B89" s="38">
        <v>44964</v>
      </c>
      <c r="C89" s="6" t="s">
        <v>95</v>
      </c>
      <c r="D89" s="12" t="s">
        <v>44</v>
      </c>
      <c r="E89" s="2" t="s">
        <v>26</v>
      </c>
      <c r="F89" s="7">
        <v>3315</v>
      </c>
      <c r="G89" s="2">
        <v>63</v>
      </c>
      <c r="H89" s="2">
        <v>178</v>
      </c>
      <c r="I89" s="1">
        <v>115</v>
      </c>
      <c r="J89" s="7">
        <f t="shared" si="3"/>
        <v>208845</v>
      </c>
      <c r="K89" s="3">
        <v>2.0700000000000003</v>
      </c>
      <c r="L89" s="14">
        <v>0.12920000000000001</v>
      </c>
      <c r="M89" s="14">
        <f t="shared" si="4"/>
        <v>1.0996000000000001</v>
      </c>
      <c r="N89" s="3">
        <f t="shared" si="5"/>
        <v>44.930286557675089</v>
      </c>
      <c r="V89" s="3"/>
      <c r="X89" s="16"/>
    </row>
    <row r="90" spans="1:24" ht="16.5">
      <c r="A90" s="2">
        <v>89</v>
      </c>
      <c r="B90" s="38">
        <v>44965</v>
      </c>
      <c r="C90" s="6" t="s">
        <v>27</v>
      </c>
      <c r="D90" s="12" t="s">
        <v>46</v>
      </c>
      <c r="E90" s="2" t="s">
        <v>17</v>
      </c>
      <c r="F90" s="7">
        <v>2475</v>
      </c>
      <c r="G90" s="2">
        <v>18</v>
      </c>
      <c r="H90" s="2">
        <v>129</v>
      </c>
      <c r="I90" s="1">
        <v>111</v>
      </c>
      <c r="J90" s="7">
        <f t="shared" si="3"/>
        <v>44550</v>
      </c>
      <c r="K90" s="3">
        <v>0.92</v>
      </c>
      <c r="L90" s="14">
        <v>3.2300000000000002E-2</v>
      </c>
      <c r="M90" s="14">
        <f t="shared" si="4"/>
        <v>0.47615000000000002</v>
      </c>
      <c r="N90" s="3">
        <f t="shared" si="5"/>
        <v>32.0216644930276</v>
      </c>
      <c r="V90" s="3"/>
      <c r="X90" s="16"/>
    </row>
    <row r="91" spans="1:24" ht="16.5">
      <c r="A91" s="2">
        <v>90</v>
      </c>
      <c r="B91" s="38">
        <v>44966</v>
      </c>
      <c r="C91" s="6" t="s">
        <v>76</v>
      </c>
      <c r="D91" s="12" t="s">
        <v>47</v>
      </c>
      <c r="E91" s="2" t="s">
        <v>16</v>
      </c>
      <c r="F91" s="7">
        <v>2610</v>
      </c>
      <c r="G91" s="2">
        <v>31</v>
      </c>
      <c r="H91" s="2">
        <v>200</v>
      </c>
      <c r="I91" s="1">
        <v>169</v>
      </c>
      <c r="J91" s="7">
        <f t="shared" si="3"/>
        <v>80910</v>
      </c>
      <c r="K91" s="3">
        <v>0.92</v>
      </c>
      <c r="L91" s="14">
        <v>9.6900000000000014E-2</v>
      </c>
      <c r="M91" s="14">
        <f t="shared" si="4"/>
        <v>0.50845000000000007</v>
      </c>
      <c r="N91" s="3">
        <f t="shared" si="5"/>
        <v>24.262071033101716</v>
      </c>
      <c r="V91" s="3"/>
      <c r="X91" s="16"/>
    </row>
    <row r="92" spans="1:24">
      <c r="A92" s="2">
        <v>91</v>
      </c>
      <c r="B92" s="38">
        <v>44967</v>
      </c>
      <c r="C92" s="6" t="s">
        <v>96</v>
      </c>
      <c r="D92" s="2" t="s">
        <v>25</v>
      </c>
      <c r="E92" s="2" t="s">
        <v>20</v>
      </c>
      <c r="F92" s="7">
        <v>3495</v>
      </c>
      <c r="G92" s="2">
        <v>15</v>
      </c>
      <c r="H92" s="2">
        <v>178</v>
      </c>
      <c r="I92" s="1">
        <v>163</v>
      </c>
      <c r="J92" s="7">
        <f t="shared" si="3"/>
        <v>52425</v>
      </c>
      <c r="K92" s="3">
        <v>1.3800000000000001</v>
      </c>
      <c r="L92" s="14">
        <v>6.4600000000000005E-2</v>
      </c>
      <c r="M92" s="14">
        <f t="shared" si="4"/>
        <v>0.72230000000000005</v>
      </c>
      <c r="N92" s="3">
        <f t="shared" si="5"/>
        <v>25.315348566927053</v>
      </c>
      <c r="V92" s="3"/>
      <c r="X92" s="16"/>
    </row>
    <row r="93" spans="1:24">
      <c r="A93" s="2">
        <v>92</v>
      </c>
      <c r="B93" s="38">
        <v>44968</v>
      </c>
      <c r="C93" s="6" t="s">
        <v>64</v>
      </c>
      <c r="D93" s="2" t="s">
        <v>50</v>
      </c>
      <c r="E93" s="2" t="s">
        <v>26</v>
      </c>
      <c r="F93" s="7">
        <v>2970</v>
      </c>
      <c r="G93" s="2">
        <v>65</v>
      </c>
      <c r="H93" s="2">
        <v>137</v>
      </c>
      <c r="I93" s="1">
        <v>72</v>
      </c>
      <c r="J93" s="7">
        <f t="shared" si="3"/>
        <v>193050</v>
      </c>
      <c r="K93" s="3">
        <v>2.0700000000000003</v>
      </c>
      <c r="L93" s="14">
        <v>0.22610000000000002</v>
      </c>
      <c r="M93" s="14">
        <f t="shared" si="4"/>
        <v>1.1480500000000002</v>
      </c>
      <c r="N93" s="3">
        <f t="shared" si="5"/>
        <v>34.49900485075144</v>
      </c>
      <c r="V93" s="3"/>
      <c r="X93" s="16"/>
    </row>
    <row r="94" spans="1:24">
      <c r="A94" s="2">
        <v>93</v>
      </c>
      <c r="B94" s="38">
        <v>44969</v>
      </c>
      <c r="C94" s="6" t="s">
        <v>65</v>
      </c>
      <c r="D94" s="2" t="s">
        <v>52</v>
      </c>
      <c r="E94" s="2" t="s">
        <v>17</v>
      </c>
      <c r="F94" s="7">
        <v>2670</v>
      </c>
      <c r="G94" s="2">
        <v>59</v>
      </c>
      <c r="H94" s="2">
        <v>191</v>
      </c>
      <c r="I94" s="1">
        <v>132</v>
      </c>
      <c r="J94" s="7">
        <f t="shared" si="3"/>
        <v>157530</v>
      </c>
      <c r="K94" s="3">
        <v>0.69000000000000006</v>
      </c>
      <c r="L94" s="14">
        <v>0.19380000000000003</v>
      </c>
      <c r="M94" s="14">
        <f t="shared" si="4"/>
        <v>0.44190000000000007</v>
      </c>
      <c r="N94" s="3">
        <f t="shared" si="5"/>
        <v>20.496922671691177</v>
      </c>
      <c r="V94" s="3"/>
      <c r="X94" s="16"/>
    </row>
    <row r="95" spans="1:24">
      <c r="A95" s="2">
        <v>94</v>
      </c>
      <c r="B95" s="38">
        <v>44970</v>
      </c>
      <c r="C95" s="6" t="s">
        <v>97</v>
      </c>
      <c r="D95" s="2" t="s">
        <v>54</v>
      </c>
      <c r="E95" s="2" t="s">
        <v>16</v>
      </c>
      <c r="F95" s="7">
        <v>2880</v>
      </c>
      <c r="G95" s="2">
        <v>48</v>
      </c>
      <c r="H95" s="2">
        <v>137</v>
      </c>
      <c r="I95" s="1">
        <v>89</v>
      </c>
      <c r="J95" s="7">
        <f t="shared" si="3"/>
        <v>138240</v>
      </c>
      <c r="K95" s="3">
        <v>0.23</v>
      </c>
      <c r="L95" s="14">
        <v>0.22610000000000002</v>
      </c>
      <c r="M95" s="14">
        <f t="shared" si="4"/>
        <v>0.22805000000000003</v>
      </c>
      <c r="N95" s="3">
        <f t="shared" si="5"/>
        <v>9.8821002052726623</v>
      </c>
      <c r="V95" s="3"/>
      <c r="X95" s="16"/>
    </row>
    <row r="96" spans="1:24" ht="17.25">
      <c r="A96" s="2">
        <v>95</v>
      </c>
      <c r="B96" s="38">
        <v>44971</v>
      </c>
      <c r="C96" s="6" t="s">
        <v>98</v>
      </c>
      <c r="D96" s="8" t="s">
        <v>15</v>
      </c>
      <c r="E96" s="2" t="s">
        <v>20</v>
      </c>
      <c r="F96" s="7">
        <v>2685</v>
      </c>
      <c r="G96" s="2">
        <v>61</v>
      </c>
      <c r="H96" s="2">
        <v>178</v>
      </c>
      <c r="I96" s="1">
        <v>117</v>
      </c>
      <c r="J96" s="7">
        <f t="shared" si="3"/>
        <v>163785</v>
      </c>
      <c r="K96" s="3">
        <v>2.0700000000000003</v>
      </c>
      <c r="L96" s="14">
        <v>0.25840000000000002</v>
      </c>
      <c r="M96" s="14">
        <f t="shared" si="4"/>
        <v>1.1642000000000001</v>
      </c>
      <c r="N96" s="3">
        <f t="shared" si="5"/>
        <v>31.262149341082559</v>
      </c>
      <c r="V96" s="3"/>
      <c r="X96" s="16"/>
    </row>
    <row r="97" spans="1:24" ht="17.25">
      <c r="A97" s="2">
        <v>96</v>
      </c>
      <c r="B97" s="38">
        <v>44972</v>
      </c>
      <c r="C97" s="6" t="s">
        <v>88</v>
      </c>
      <c r="D97" s="8" t="s">
        <v>19</v>
      </c>
      <c r="E97" s="2" t="s">
        <v>26</v>
      </c>
      <c r="F97" s="7">
        <v>2325</v>
      </c>
      <c r="G97" s="2">
        <v>71</v>
      </c>
      <c r="H97" s="2">
        <v>178</v>
      </c>
      <c r="I97" s="1">
        <v>107</v>
      </c>
      <c r="J97" s="7">
        <f t="shared" si="3"/>
        <v>165075</v>
      </c>
      <c r="K97" s="3">
        <v>1.61</v>
      </c>
      <c r="L97" s="14">
        <v>0.1615</v>
      </c>
      <c r="M97" s="14">
        <f t="shared" si="4"/>
        <v>0.88575000000000004</v>
      </c>
      <c r="N97" s="3">
        <f t="shared" si="5"/>
        <v>37.624509500726766</v>
      </c>
      <c r="V97" s="3"/>
      <c r="X97" s="16"/>
    </row>
    <row r="98" spans="1:24" ht="17.25">
      <c r="A98" s="2">
        <v>97</v>
      </c>
      <c r="B98" s="38">
        <v>44973</v>
      </c>
      <c r="C98" s="6" t="s">
        <v>57</v>
      </c>
      <c r="D98" s="8" t="s">
        <v>23</v>
      </c>
      <c r="E98" s="2" t="s">
        <v>20</v>
      </c>
      <c r="F98" s="7">
        <v>3465</v>
      </c>
      <c r="G98" s="2">
        <v>75</v>
      </c>
      <c r="H98" s="2">
        <v>150</v>
      </c>
      <c r="I98" s="1">
        <v>75</v>
      </c>
      <c r="J98" s="7">
        <f t="shared" si="3"/>
        <v>259875</v>
      </c>
      <c r="K98" s="3">
        <v>0.23</v>
      </c>
      <c r="L98" s="14">
        <v>0.25840000000000002</v>
      </c>
      <c r="M98" s="14">
        <f t="shared" si="4"/>
        <v>0.24420000000000003</v>
      </c>
      <c r="N98" s="3">
        <f t="shared" si="5"/>
        <v>11.554822884343354</v>
      </c>
      <c r="V98" s="3"/>
      <c r="X98" s="16"/>
    </row>
    <row r="99" spans="1:24" ht="17.25">
      <c r="A99" s="2">
        <v>98</v>
      </c>
      <c r="B99" s="38">
        <v>44974</v>
      </c>
      <c r="C99" s="6" t="s">
        <v>99</v>
      </c>
      <c r="D99" s="9" t="s">
        <v>22</v>
      </c>
      <c r="E99" s="2" t="s">
        <v>26</v>
      </c>
      <c r="F99" s="7">
        <v>2790</v>
      </c>
      <c r="G99" s="2">
        <v>54</v>
      </c>
      <c r="H99" s="2">
        <v>146</v>
      </c>
      <c r="I99" s="1">
        <v>92</v>
      </c>
      <c r="J99" s="7">
        <f t="shared" si="3"/>
        <v>150660</v>
      </c>
      <c r="K99" s="3">
        <v>0.69000000000000006</v>
      </c>
      <c r="L99" s="14">
        <v>0.12920000000000001</v>
      </c>
      <c r="M99" s="14">
        <f t="shared" si="4"/>
        <v>0.40960000000000002</v>
      </c>
      <c r="N99" s="3">
        <f t="shared" si="5"/>
        <v>24.016248369770704</v>
      </c>
      <c r="V99" s="3"/>
      <c r="X99" s="16"/>
    </row>
    <row r="100" spans="1:24" ht="17.25">
      <c r="A100" s="2">
        <v>99</v>
      </c>
      <c r="B100" s="38">
        <v>44975</v>
      </c>
      <c r="C100" s="6" t="s">
        <v>100</v>
      </c>
      <c r="D100" s="10" t="s">
        <v>28</v>
      </c>
      <c r="E100" s="2" t="s">
        <v>16</v>
      </c>
      <c r="F100" s="7">
        <v>3645</v>
      </c>
      <c r="G100" s="2">
        <v>64</v>
      </c>
      <c r="H100" s="2">
        <v>122</v>
      </c>
      <c r="I100" s="1">
        <v>58</v>
      </c>
      <c r="J100" s="7">
        <f t="shared" si="3"/>
        <v>233280</v>
      </c>
      <c r="K100" s="3">
        <v>0.92</v>
      </c>
      <c r="L100" s="14">
        <v>3.2300000000000002E-2</v>
      </c>
      <c r="M100" s="14">
        <f t="shared" si="4"/>
        <v>0.47615000000000002</v>
      </c>
      <c r="N100" s="3">
        <f t="shared" si="5"/>
        <v>60.380629621067484</v>
      </c>
      <c r="V100" s="3"/>
      <c r="X100" s="16"/>
    </row>
    <row r="101" spans="1:24" ht="17.25">
      <c r="A101" s="2">
        <v>100</v>
      </c>
      <c r="B101" s="38">
        <v>44976</v>
      </c>
      <c r="C101" s="6" t="s">
        <v>101</v>
      </c>
      <c r="D101" s="10" t="s">
        <v>30</v>
      </c>
      <c r="E101" s="2" t="s">
        <v>20</v>
      </c>
      <c r="F101" s="7">
        <v>2430</v>
      </c>
      <c r="G101" s="2">
        <v>20</v>
      </c>
      <c r="H101" s="2">
        <v>179</v>
      </c>
      <c r="I101" s="1">
        <v>159</v>
      </c>
      <c r="J101" s="7">
        <f t="shared" si="3"/>
        <v>48600</v>
      </c>
      <c r="K101" s="3">
        <v>0.69000000000000006</v>
      </c>
      <c r="L101" s="14">
        <v>0.29070000000000001</v>
      </c>
      <c r="M101" s="14">
        <f t="shared" si="4"/>
        <v>0.49035000000000006</v>
      </c>
      <c r="N101" s="3">
        <f t="shared" si="5"/>
        <v>9.7438822064963606</v>
      </c>
      <c r="V101" s="3"/>
      <c r="X101" s="16"/>
    </row>
    <row r="102" spans="1:24" ht="17.25">
      <c r="A102" s="2">
        <v>101</v>
      </c>
      <c r="B102" s="38">
        <v>44977</v>
      </c>
      <c r="C102" s="6" t="s">
        <v>61</v>
      </c>
      <c r="D102" s="11" t="s">
        <v>32</v>
      </c>
      <c r="E102" s="2" t="s">
        <v>26</v>
      </c>
      <c r="F102" s="7">
        <v>3435</v>
      </c>
      <c r="G102" s="2">
        <v>49</v>
      </c>
      <c r="H102" s="2">
        <v>90</v>
      </c>
      <c r="I102" s="1">
        <v>41</v>
      </c>
      <c r="J102" s="7">
        <f t="shared" si="3"/>
        <v>168315</v>
      </c>
      <c r="K102" s="3">
        <v>1.3800000000000001</v>
      </c>
      <c r="L102" s="14">
        <v>0.19380000000000003</v>
      </c>
      <c r="M102" s="14">
        <f t="shared" si="4"/>
        <v>0.78690000000000004</v>
      </c>
      <c r="N102" s="3">
        <f t="shared" si="5"/>
        <v>26.416525459217027</v>
      </c>
      <c r="V102" s="3"/>
      <c r="X102" s="16"/>
    </row>
    <row r="103" spans="1:24" ht="17.25">
      <c r="A103" s="2">
        <v>102</v>
      </c>
      <c r="B103" s="38">
        <v>44978</v>
      </c>
      <c r="C103" s="6" t="s">
        <v>102</v>
      </c>
      <c r="D103" s="11" t="s">
        <v>34</v>
      </c>
      <c r="E103" s="2" t="s">
        <v>17</v>
      </c>
      <c r="F103" s="7">
        <v>2250</v>
      </c>
      <c r="G103" s="2">
        <v>72</v>
      </c>
      <c r="H103" s="2">
        <v>155</v>
      </c>
      <c r="I103" s="1">
        <v>83</v>
      </c>
      <c r="J103" s="7">
        <f t="shared" si="3"/>
        <v>162000</v>
      </c>
      <c r="K103" s="3">
        <v>1.1500000000000001</v>
      </c>
      <c r="L103" s="14">
        <v>0.22610000000000002</v>
      </c>
      <c r="M103" s="14">
        <f t="shared" si="4"/>
        <v>0.68805000000000005</v>
      </c>
      <c r="N103" s="3">
        <f t="shared" si="5"/>
        <v>27.063245989771346</v>
      </c>
      <c r="V103" s="3"/>
      <c r="X103" s="16"/>
    </row>
    <row r="104" spans="1:24" ht="17.25">
      <c r="A104" s="2">
        <v>103</v>
      </c>
      <c r="B104" s="38">
        <v>44979</v>
      </c>
      <c r="C104" s="6" t="s">
        <v>103</v>
      </c>
      <c r="D104" s="11" t="s">
        <v>36</v>
      </c>
      <c r="E104" s="2" t="s">
        <v>16</v>
      </c>
      <c r="F104" s="7">
        <v>2640</v>
      </c>
      <c r="G104" s="2">
        <v>62</v>
      </c>
      <c r="H104" s="2">
        <v>105</v>
      </c>
      <c r="I104" s="1">
        <v>43</v>
      </c>
      <c r="J104" s="7">
        <f t="shared" si="3"/>
        <v>163680</v>
      </c>
      <c r="K104" s="3">
        <v>2.0700000000000003</v>
      </c>
      <c r="L104" s="14">
        <v>0.22610000000000002</v>
      </c>
      <c r="M104" s="14">
        <f t="shared" si="4"/>
        <v>1.1480500000000002</v>
      </c>
      <c r="N104" s="3">
        <f t="shared" si="5"/>
        <v>33.693469536832445</v>
      </c>
      <c r="V104" s="3"/>
      <c r="X104" s="16"/>
    </row>
    <row r="105" spans="1:24" ht="17.25">
      <c r="A105" s="2">
        <v>104</v>
      </c>
      <c r="B105" s="38">
        <v>44980</v>
      </c>
      <c r="C105" s="6" t="s">
        <v>94</v>
      </c>
      <c r="D105" s="11" t="s">
        <v>38</v>
      </c>
      <c r="E105" s="2" t="s">
        <v>20</v>
      </c>
      <c r="F105" s="7">
        <v>2265</v>
      </c>
      <c r="G105" s="2">
        <v>69</v>
      </c>
      <c r="H105" s="2">
        <v>141</v>
      </c>
      <c r="I105" s="1">
        <v>72</v>
      </c>
      <c r="J105" s="7">
        <f t="shared" si="3"/>
        <v>156285</v>
      </c>
      <c r="K105" s="3">
        <v>0.92</v>
      </c>
      <c r="L105" s="14">
        <v>3.2300000000000002E-2</v>
      </c>
      <c r="M105" s="14">
        <f t="shared" si="4"/>
        <v>0.47615000000000002</v>
      </c>
      <c r="N105" s="3">
        <f t="shared" si="5"/>
        <v>62.694897358547145</v>
      </c>
      <c r="V105" s="3"/>
      <c r="X105" s="16"/>
    </row>
    <row r="106" spans="1:24" ht="16.5">
      <c r="A106" s="2">
        <v>105</v>
      </c>
      <c r="B106" s="38">
        <v>44981</v>
      </c>
      <c r="C106" s="6" t="s">
        <v>104</v>
      </c>
      <c r="D106" s="12" t="s">
        <v>40</v>
      </c>
      <c r="E106" s="2" t="s">
        <v>26</v>
      </c>
      <c r="F106" s="7">
        <v>3015</v>
      </c>
      <c r="G106" s="2">
        <v>48</v>
      </c>
      <c r="H106" s="2">
        <v>91</v>
      </c>
      <c r="I106" s="1">
        <v>43</v>
      </c>
      <c r="J106" s="7">
        <f t="shared" si="3"/>
        <v>144720</v>
      </c>
      <c r="K106" s="3">
        <v>1.84</v>
      </c>
      <c r="L106" s="14">
        <v>6.4600000000000005E-2</v>
      </c>
      <c r="M106" s="14">
        <f t="shared" si="4"/>
        <v>0.95230000000000004</v>
      </c>
      <c r="N106" s="3">
        <f t="shared" si="5"/>
        <v>52.29115914834361</v>
      </c>
      <c r="V106" s="3"/>
      <c r="X106" s="16"/>
    </row>
    <row r="107" spans="1:24" ht="16.5">
      <c r="A107" s="2">
        <v>106</v>
      </c>
      <c r="B107" s="38">
        <v>44982</v>
      </c>
      <c r="C107" s="6" t="s">
        <v>105</v>
      </c>
      <c r="D107" s="12" t="s">
        <v>42</v>
      </c>
      <c r="E107" s="2" t="s">
        <v>26</v>
      </c>
      <c r="F107" s="7">
        <v>2670</v>
      </c>
      <c r="G107" s="2">
        <v>42</v>
      </c>
      <c r="H107" s="2">
        <v>154</v>
      </c>
      <c r="I107" s="1">
        <v>112</v>
      </c>
      <c r="J107" s="7">
        <f t="shared" si="3"/>
        <v>112140</v>
      </c>
      <c r="K107" s="3">
        <v>0.23</v>
      </c>
      <c r="L107" s="14">
        <v>0.19380000000000003</v>
      </c>
      <c r="M107" s="14">
        <f t="shared" si="4"/>
        <v>0.21190000000000003</v>
      </c>
      <c r="N107" s="3">
        <f t="shared" si="5"/>
        <v>9.9845081239277977</v>
      </c>
      <c r="V107" s="3"/>
      <c r="X107" s="16"/>
    </row>
    <row r="108" spans="1:24" ht="16.5">
      <c r="A108" s="2">
        <v>107</v>
      </c>
      <c r="B108" s="38">
        <v>44983</v>
      </c>
      <c r="C108" s="6" t="s">
        <v>106</v>
      </c>
      <c r="D108" s="12" t="s">
        <v>43</v>
      </c>
      <c r="E108" s="2" t="s">
        <v>17</v>
      </c>
      <c r="F108" s="7">
        <v>2970</v>
      </c>
      <c r="G108" s="2">
        <v>69</v>
      </c>
      <c r="H108" s="2">
        <v>159</v>
      </c>
      <c r="I108" s="1">
        <v>90</v>
      </c>
      <c r="J108" s="7">
        <f t="shared" si="3"/>
        <v>204930</v>
      </c>
      <c r="K108" s="3">
        <v>1.61</v>
      </c>
      <c r="L108" s="14">
        <v>6.4600000000000005E-2</v>
      </c>
      <c r="M108" s="14">
        <f t="shared" si="4"/>
        <v>0.83730000000000004</v>
      </c>
      <c r="N108" s="3">
        <f t="shared" si="5"/>
        <v>58.645706453660495</v>
      </c>
      <c r="V108" s="3"/>
      <c r="X108" s="16"/>
    </row>
    <row r="109" spans="1:24" ht="16.5">
      <c r="A109" s="2">
        <v>108</v>
      </c>
      <c r="B109" s="38">
        <v>44984</v>
      </c>
      <c r="C109" s="6" t="s">
        <v>101</v>
      </c>
      <c r="D109" s="12" t="s">
        <v>44</v>
      </c>
      <c r="E109" s="2" t="s">
        <v>16</v>
      </c>
      <c r="F109" s="7">
        <v>2790</v>
      </c>
      <c r="G109" s="2">
        <v>25</v>
      </c>
      <c r="H109" s="2">
        <v>142</v>
      </c>
      <c r="I109" s="1">
        <v>117</v>
      </c>
      <c r="J109" s="7">
        <f t="shared" si="3"/>
        <v>69750</v>
      </c>
      <c r="K109" s="3">
        <v>1.61</v>
      </c>
      <c r="L109" s="14">
        <v>0.29070000000000001</v>
      </c>
      <c r="M109" s="14">
        <f t="shared" si="4"/>
        <v>0.95035000000000003</v>
      </c>
      <c r="N109" s="3">
        <f t="shared" si="5"/>
        <v>16.640846873212997</v>
      </c>
      <c r="V109" s="3"/>
      <c r="X109" s="16"/>
    </row>
    <row r="110" spans="1:24" ht="16.5">
      <c r="A110" s="2">
        <v>109</v>
      </c>
      <c r="B110" s="38">
        <v>44985</v>
      </c>
      <c r="C110" s="6" t="s">
        <v>74</v>
      </c>
      <c r="D110" s="12" t="s">
        <v>46</v>
      </c>
      <c r="E110" s="2" t="s">
        <v>20</v>
      </c>
      <c r="F110" s="7">
        <v>2835</v>
      </c>
      <c r="G110" s="2">
        <v>60</v>
      </c>
      <c r="H110" s="2">
        <v>163</v>
      </c>
      <c r="I110" s="1">
        <v>103</v>
      </c>
      <c r="J110" s="7">
        <f t="shared" si="3"/>
        <v>170100</v>
      </c>
      <c r="K110" s="3">
        <v>1.84</v>
      </c>
      <c r="L110" s="14">
        <v>0.25840000000000002</v>
      </c>
      <c r="M110" s="14">
        <f t="shared" si="4"/>
        <v>1.0492000000000001</v>
      </c>
      <c r="N110" s="3">
        <f t="shared" si="5"/>
        <v>29.23164661948908</v>
      </c>
      <c r="V110" s="3"/>
      <c r="X110" s="16"/>
    </row>
    <row r="111" spans="1:24" ht="16.5">
      <c r="A111" s="2">
        <v>110</v>
      </c>
      <c r="B111" s="38">
        <v>44986</v>
      </c>
      <c r="C111" s="6" t="s">
        <v>69</v>
      </c>
      <c r="D111" s="12" t="s">
        <v>47</v>
      </c>
      <c r="E111" s="2" t="s">
        <v>26</v>
      </c>
      <c r="F111" s="7">
        <v>3750</v>
      </c>
      <c r="G111" s="2">
        <v>74</v>
      </c>
      <c r="H111" s="2">
        <v>121</v>
      </c>
      <c r="I111" s="1">
        <v>47</v>
      </c>
      <c r="J111" s="7">
        <f t="shared" si="3"/>
        <v>277500</v>
      </c>
      <c r="K111" s="3">
        <v>1.84</v>
      </c>
      <c r="L111" s="14">
        <v>0.22610000000000002</v>
      </c>
      <c r="M111" s="14">
        <f t="shared" si="4"/>
        <v>1.03305</v>
      </c>
      <c r="N111" s="3">
        <f t="shared" si="5"/>
        <v>34.70479537124924</v>
      </c>
      <c r="V111" s="3"/>
      <c r="X111" s="16"/>
    </row>
    <row r="112" spans="1:24">
      <c r="A112" s="2">
        <v>111</v>
      </c>
      <c r="B112" s="38">
        <v>44987</v>
      </c>
      <c r="C112" s="6" t="s">
        <v>99</v>
      </c>
      <c r="D112" s="2" t="s">
        <v>25</v>
      </c>
      <c r="E112" s="2" t="s">
        <v>17</v>
      </c>
      <c r="F112" s="7">
        <v>2850</v>
      </c>
      <c r="G112" s="2">
        <v>37</v>
      </c>
      <c r="H112" s="2">
        <v>94</v>
      </c>
      <c r="I112" s="1">
        <v>57</v>
      </c>
      <c r="J112" s="7">
        <f t="shared" si="3"/>
        <v>105450</v>
      </c>
      <c r="K112" s="3">
        <v>2.0700000000000003</v>
      </c>
      <c r="L112" s="14">
        <v>6.4600000000000005E-2</v>
      </c>
      <c r="M112" s="14">
        <f t="shared" si="4"/>
        <v>1.0673000000000001</v>
      </c>
      <c r="N112" s="3">
        <f t="shared" si="5"/>
        <v>48.69504523399231</v>
      </c>
      <c r="V112" s="3"/>
      <c r="X112" s="16"/>
    </row>
    <row r="113" spans="1:24">
      <c r="A113" s="2">
        <v>112</v>
      </c>
      <c r="B113" s="38">
        <v>44988</v>
      </c>
      <c r="C113" s="6" t="s">
        <v>107</v>
      </c>
      <c r="D113" s="2" t="s">
        <v>50</v>
      </c>
      <c r="E113" s="2" t="s">
        <v>16</v>
      </c>
      <c r="F113" s="7">
        <v>2640</v>
      </c>
      <c r="G113" s="2">
        <v>54</v>
      </c>
      <c r="H113" s="2">
        <v>170</v>
      </c>
      <c r="I113" s="1">
        <v>116</v>
      </c>
      <c r="J113" s="7">
        <f t="shared" si="3"/>
        <v>142560</v>
      </c>
      <c r="K113" s="3">
        <v>1.3800000000000001</v>
      </c>
      <c r="L113" s="14">
        <v>6.4600000000000005E-2</v>
      </c>
      <c r="M113" s="14">
        <f t="shared" si="4"/>
        <v>0.72230000000000005</v>
      </c>
      <c r="N113" s="3">
        <f t="shared" si="5"/>
        <v>48.032496739541408</v>
      </c>
      <c r="V113" s="3"/>
      <c r="X113" s="16"/>
    </row>
    <row r="114" spans="1:24">
      <c r="A114" s="2">
        <v>113</v>
      </c>
      <c r="B114" s="38">
        <v>44989</v>
      </c>
      <c r="C114" s="6" t="s">
        <v>80</v>
      </c>
      <c r="D114" s="2" t="s">
        <v>52</v>
      </c>
      <c r="E114" s="2" t="s">
        <v>20</v>
      </c>
      <c r="F114" s="7">
        <v>3195</v>
      </c>
      <c r="G114" s="2">
        <v>45</v>
      </c>
      <c r="H114" s="2">
        <v>151</v>
      </c>
      <c r="I114" s="1">
        <v>106</v>
      </c>
      <c r="J114" s="7">
        <f t="shared" si="3"/>
        <v>143775</v>
      </c>
      <c r="K114" s="3">
        <v>1.3800000000000001</v>
      </c>
      <c r="L114" s="14">
        <v>0.12920000000000001</v>
      </c>
      <c r="M114" s="14">
        <f t="shared" si="4"/>
        <v>0.75460000000000005</v>
      </c>
      <c r="N114" s="3">
        <f t="shared" si="5"/>
        <v>31.004843324834322</v>
      </c>
      <c r="V114" s="3"/>
      <c r="X114" s="16"/>
    </row>
    <row r="115" spans="1:24">
      <c r="A115" s="2">
        <v>114</v>
      </c>
      <c r="B115" s="38">
        <v>44990</v>
      </c>
      <c r="C115" s="6" t="s">
        <v>108</v>
      </c>
      <c r="D115" s="2" t="s">
        <v>54</v>
      </c>
      <c r="E115" s="2" t="s">
        <v>26</v>
      </c>
      <c r="F115" s="7">
        <v>2325</v>
      </c>
      <c r="G115" s="2">
        <v>58</v>
      </c>
      <c r="H115" s="2">
        <v>153</v>
      </c>
      <c r="I115" s="1">
        <v>95</v>
      </c>
      <c r="J115" s="7">
        <f t="shared" si="3"/>
        <v>134850</v>
      </c>
      <c r="K115" s="3">
        <v>1.1500000000000001</v>
      </c>
      <c r="L115" s="14">
        <v>0.29070000000000001</v>
      </c>
      <c r="M115" s="14">
        <f t="shared" si="4"/>
        <v>0.72035000000000005</v>
      </c>
      <c r="N115" s="3">
        <f t="shared" si="5"/>
        <v>21.421772309063719</v>
      </c>
      <c r="V115" s="3"/>
      <c r="X115" s="16"/>
    </row>
    <row r="116" spans="1:24">
      <c r="A116" s="2">
        <v>115</v>
      </c>
      <c r="B116" s="38">
        <v>44991</v>
      </c>
      <c r="C116" s="6" t="s">
        <v>88</v>
      </c>
      <c r="D116" s="2" t="s">
        <v>56</v>
      </c>
      <c r="E116" s="2" t="s">
        <v>17</v>
      </c>
      <c r="F116" s="7">
        <v>3570</v>
      </c>
      <c r="G116" s="2">
        <v>61</v>
      </c>
      <c r="H116" s="2">
        <v>122</v>
      </c>
      <c r="I116" s="1">
        <v>61</v>
      </c>
      <c r="J116" s="7">
        <f t="shared" si="3"/>
        <v>217770</v>
      </c>
      <c r="K116" s="3">
        <v>2.0700000000000003</v>
      </c>
      <c r="L116" s="14">
        <v>9.6900000000000014E-2</v>
      </c>
      <c r="M116" s="14">
        <f t="shared" si="4"/>
        <v>1.0834500000000002</v>
      </c>
      <c r="N116" s="3">
        <f t="shared" si="5"/>
        <v>51.050876098891742</v>
      </c>
      <c r="V116" s="3"/>
      <c r="X116" s="16"/>
    </row>
    <row r="117" spans="1:24" ht="17.25">
      <c r="A117" s="2">
        <v>116</v>
      </c>
      <c r="B117" s="38">
        <v>44992</v>
      </c>
      <c r="C117" s="6" t="s">
        <v>109</v>
      </c>
      <c r="D117" s="8" t="s">
        <v>15</v>
      </c>
      <c r="E117" s="2" t="s">
        <v>16</v>
      </c>
      <c r="F117" s="7">
        <v>2835</v>
      </c>
      <c r="G117" s="2">
        <v>16</v>
      </c>
      <c r="H117" s="2">
        <v>135</v>
      </c>
      <c r="I117" s="1">
        <v>119</v>
      </c>
      <c r="J117" s="7">
        <f t="shared" si="3"/>
        <v>45360</v>
      </c>
      <c r="K117" s="3">
        <v>0.92</v>
      </c>
      <c r="L117" s="14">
        <v>0.1615</v>
      </c>
      <c r="M117" s="14">
        <f t="shared" si="4"/>
        <v>0.54075000000000006</v>
      </c>
      <c r="N117" s="3">
        <f t="shared" si="5"/>
        <v>13.501519235694428</v>
      </c>
      <c r="V117" s="3"/>
      <c r="X117" s="16"/>
    </row>
    <row r="118" spans="1:24" ht="17.25">
      <c r="A118" s="2">
        <v>117</v>
      </c>
      <c r="B118" s="38">
        <v>44993</v>
      </c>
      <c r="C118" s="6" t="s">
        <v>73</v>
      </c>
      <c r="D118" s="8" t="s">
        <v>19</v>
      </c>
      <c r="E118" s="2" t="s">
        <v>20</v>
      </c>
      <c r="F118" s="7">
        <v>3360</v>
      </c>
      <c r="G118" s="2">
        <v>39</v>
      </c>
      <c r="H118" s="2">
        <v>157</v>
      </c>
      <c r="I118" s="1">
        <v>118</v>
      </c>
      <c r="J118" s="7">
        <f t="shared" si="3"/>
        <v>131040</v>
      </c>
      <c r="K118" s="3">
        <v>1.3800000000000001</v>
      </c>
      <c r="L118" s="14">
        <v>9.6900000000000014E-2</v>
      </c>
      <c r="M118" s="14">
        <f t="shared" si="4"/>
        <v>0.73845000000000005</v>
      </c>
      <c r="N118" s="3">
        <f t="shared" si="5"/>
        <v>33.329205110723741</v>
      </c>
      <c r="V118" s="3"/>
      <c r="X118" s="16"/>
    </row>
    <row r="119" spans="1:24" ht="17.25">
      <c r="A119" s="2">
        <v>118</v>
      </c>
      <c r="B119" s="38">
        <v>44994</v>
      </c>
      <c r="C119" s="6" t="s">
        <v>100</v>
      </c>
      <c r="D119" s="8" t="s">
        <v>23</v>
      </c>
      <c r="E119" s="2" t="s">
        <v>26</v>
      </c>
      <c r="F119" s="7">
        <v>2790</v>
      </c>
      <c r="G119" s="2">
        <v>39</v>
      </c>
      <c r="H119" s="2">
        <v>134</v>
      </c>
      <c r="I119" s="1">
        <v>95</v>
      </c>
      <c r="J119" s="7">
        <f t="shared" si="3"/>
        <v>108810</v>
      </c>
      <c r="K119" s="3">
        <v>1.1500000000000001</v>
      </c>
      <c r="L119" s="14">
        <v>6.4600000000000005E-2</v>
      </c>
      <c r="M119" s="14">
        <f t="shared" si="4"/>
        <v>0.60730000000000006</v>
      </c>
      <c r="N119" s="3">
        <f t="shared" si="5"/>
        <v>37.263184131805843</v>
      </c>
      <c r="V119" s="3"/>
      <c r="X119" s="16"/>
    </row>
    <row r="120" spans="1:24" ht="17.25">
      <c r="A120" s="2">
        <v>119</v>
      </c>
      <c r="B120" s="38">
        <v>44995</v>
      </c>
      <c r="C120" s="6" t="s">
        <v>110</v>
      </c>
      <c r="D120" s="9" t="s">
        <v>22</v>
      </c>
      <c r="E120" s="2" t="s">
        <v>17</v>
      </c>
      <c r="F120" s="7">
        <v>3495</v>
      </c>
      <c r="G120" s="2">
        <v>61</v>
      </c>
      <c r="H120" s="2">
        <v>135</v>
      </c>
      <c r="I120" s="1">
        <v>74</v>
      </c>
      <c r="J120" s="7">
        <f t="shared" si="3"/>
        <v>213195</v>
      </c>
      <c r="K120" s="3">
        <v>1.84</v>
      </c>
      <c r="L120" s="14">
        <v>0.12920000000000001</v>
      </c>
      <c r="M120" s="14">
        <f t="shared" si="4"/>
        <v>0.98460000000000003</v>
      </c>
      <c r="N120" s="3">
        <f t="shared" si="5"/>
        <v>41.682865788110078</v>
      </c>
      <c r="V120" s="3"/>
      <c r="X120" s="16"/>
    </row>
    <row r="121" spans="1:24" ht="17.25">
      <c r="A121" s="2">
        <v>120</v>
      </c>
      <c r="B121" s="38">
        <v>44996</v>
      </c>
      <c r="C121" s="6" t="s">
        <v>81</v>
      </c>
      <c r="D121" s="10" t="s">
        <v>28</v>
      </c>
      <c r="E121" s="2" t="s">
        <v>16</v>
      </c>
      <c r="F121" s="7">
        <v>3480</v>
      </c>
      <c r="G121" s="2">
        <v>20</v>
      </c>
      <c r="H121" s="2">
        <v>107</v>
      </c>
      <c r="I121" s="1">
        <v>87</v>
      </c>
      <c r="J121" s="7">
        <f t="shared" si="3"/>
        <v>69600</v>
      </c>
      <c r="K121" s="3">
        <v>1.3800000000000001</v>
      </c>
      <c r="L121" s="14">
        <v>0.12920000000000001</v>
      </c>
      <c r="M121" s="14">
        <f t="shared" si="4"/>
        <v>0.75460000000000005</v>
      </c>
      <c r="N121" s="3">
        <f t="shared" si="5"/>
        <v>20.669895549889546</v>
      </c>
      <c r="V121" s="3"/>
      <c r="X121" s="16"/>
    </row>
    <row r="122" spans="1:24" ht="17.25">
      <c r="A122" s="2">
        <v>121</v>
      </c>
      <c r="B122" s="38">
        <v>44997</v>
      </c>
      <c r="C122" s="6" t="s">
        <v>111</v>
      </c>
      <c r="D122" s="10" t="s">
        <v>30</v>
      </c>
      <c r="E122" s="2" t="s">
        <v>20</v>
      </c>
      <c r="F122" s="7">
        <v>3090</v>
      </c>
      <c r="G122" s="2">
        <v>39</v>
      </c>
      <c r="H122" s="2">
        <v>99</v>
      </c>
      <c r="I122" s="1">
        <v>60</v>
      </c>
      <c r="J122" s="7">
        <f t="shared" si="3"/>
        <v>120510</v>
      </c>
      <c r="K122" s="3">
        <v>1.61</v>
      </c>
      <c r="L122" s="14">
        <v>0.22610000000000002</v>
      </c>
      <c r="M122" s="14">
        <f t="shared" si="4"/>
        <v>0.91805000000000003</v>
      </c>
      <c r="N122" s="3">
        <f t="shared" si="5"/>
        <v>23.567306945350094</v>
      </c>
      <c r="V122" s="3"/>
      <c r="X122" s="16"/>
    </row>
    <row r="123" spans="1:24" ht="17.25">
      <c r="A123" s="2">
        <v>122</v>
      </c>
      <c r="B123" s="38">
        <v>44998</v>
      </c>
      <c r="C123" s="6" t="s">
        <v>100</v>
      </c>
      <c r="D123" s="11" t="s">
        <v>32</v>
      </c>
      <c r="E123" s="2" t="s">
        <v>26</v>
      </c>
      <c r="F123" s="7">
        <v>3360</v>
      </c>
      <c r="G123" s="2">
        <v>41</v>
      </c>
      <c r="H123" s="2">
        <v>94</v>
      </c>
      <c r="I123" s="1">
        <v>53</v>
      </c>
      <c r="J123" s="7">
        <f t="shared" si="3"/>
        <v>137760</v>
      </c>
      <c r="K123" s="3">
        <v>2.0700000000000003</v>
      </c>
      <c r="L123" s="14">
        <v>0.22610000000000002</v>
      </c>
      <c r="M123" s="14">
        <f t="shared" si="4"/>
        <v>1.1480500000000002</v>
      </c>
      <c r="N123" s="3">
        <f t="shared" si="5"/>
        <v>27.399448271643109</v>
      </c>
      <c r="V123" s="3"/>
      <c r="X123" s="16"/>
    </row>
    <row r="124" spans="1:24" ht="17.25">
      <c r="A124" s="2">
        <v>123</v>
      </c>
      <c r="B124" s="38">
        <v>44999</v>
      </c>
      <c r="C124" s="6" t="s">
        <v>74</v>
      </c>
      <c r="D124" s="11" t="s">
        <v>34</v>
      </c>
      <c r="E124" s="2" t="s">
        <v>17</v>
      </c>
      <c r="F124" s="7">
        <v>2490</v>
      </c>
      <c r="G124" s="2">
        <v>66</v>
      </c>
      <c r="H124" s="2">
        <v>134</v>
      </c>
      <c r="I124" s="1">
        <v>68</v>
      </c>
      <c r="J124" s="7">
        <f t="shared" si="3"/>
        <v>164340</v>
      </c>
      <c r="K124" s="3">
        <v>2.0700000000000003</v>
      </c>
      <c r="L124" s="14">
        <v>6.4600000000000005E-2</v>
      </c>
      <c r="M124" s="14">
        <f t="shared" si="4"/>
        <v>1.0673000000000001</v>
      </c>
      <c r="N124" s="3">
        <f t="shared" si="5"/>
        <v>65.036308030430988</v>
      </c>
      <c r="V124" s="3"/>
      <c r="X124" s="16"/>
    </row>
    <row r="125" spans="1:24" ht="17.25">
      <c r="A125" s="2">
        <v>124</v>
      </c>
      <c r="B125" s="38">
        <v>45000</v>
      </c>
      <c r="C125" s="6" t="s">
        <v>112</v>
      </c>
      <c r="D125" s="11" t="s">
        <v>36</v>
      </c>
      <c r="E125" s="2" t="s">
        <v>16</v>
      </c>
      <c r="F125" s="7">
        <v>3090</v>
      </c>
      <c r="G125" s="2">
        <v>53</v>
      </c>
      <c r="H125" s="2">
        <v>153</v>
      </c>
      <c r="I125" s="1">
        <v>100</v>
      </c>
      <c r="J125" s="7">
        <f t="shared" si="3"/>
        <v>163770</v>
      </c>
      <c r="K125" s="3">
        <v>1.1500000000000001</v>
      </c>
      <c r="L125" s="14">
        <v>0.22610000000000002</v>
      </c>
      <c r="M125" s="14">
        <f t="shared" si="4"/>
        <v>0.68805000000000005</v>
      </c>
      <c r="N125" s="3">
        <f t="shared" si="5"/>
        <v>23.219430927102955</v>
      </c>
      <c r="V125" s="3"/>
      <c r="X125" s="16"/>
    </row>
    <row r="126" spans="1:24" ht="17.25">
      <c r="A126" s="2">
        <v>125</v>
      </c>
      <c r="B126" s="38">
        <v>45001</v>
      </c>
      <c r="C126" s="6" t="s">
        <v>113</v>
      </c>
      <c r="D126" s="11" t="s">
        <v>38</v>
      </c>
      <c r="E126" s="2" t="s">
        <v>20</v>
      </c>
      <c r="F126" s="7">
        <v>2730</v>
      </c>
      <c r="G126" s="2">
        <v>46</v>
      </c>
      <c r="H126" s="2">
        <v>181</v>
      </c>
      <c r="I126" s="1">
        <v>135</v>
      </c>
      <c r="J126" s="7">
        <f t="shared" si="3"/>
        <v>125580</v>
      </c>
      <c r="K126" s="3">
        <v>2.0700000000000003</v>
      </c>
      <c r="L126" s="14">
        <v>0.22610000000000002</v>
      </c>
      <c r="M126" s="14">
        <f t="shared" si="4"/>
        <v>1.1480500000000002</v>
      </c>
      <c r="N126" s="3">
        <f t="shared" si="5"/>
        <v>29.022098063859996</v>
      </c>
      <c r="V126" s="3"/>
      <c r="X126" s="16"/>
    </row>
    <row r="127" spans="1:24" ht="16.5">
      <c r="A127" s="2">
        <v>126</v>
      </c>
      <c r="B127" s="38">
        <v>45002</v>
      </c>
      <c r="C127" s="6" t="s">
        <v>114</v>
      </c>
      <c r="D127" s="12" t="s">
        <v>40</v>
      </c>
      <c r="E127" s="2" t="s">
        <v>26</v>
      </c>
      <c r="F127" s="7">
        <v>2850</v>
      </c>
      <c r="G127" s="2">
        <v>61</v>
      </c>
      <c r="H127" s="2">
        <v>163</v>
      </c>
      <c r="I127" s="1">
        <v>102</v>
      </c>
      <c r="J127" s="7">
        <f t="shared" si="3"/>
        <v>173850</v>
      </c>
      <c r="K127" s="3">
        <v>1.84</v>
      </c>
      <c r="L127" s="14">
        <v>3.2300000000000002E-2</v>
      </c>
      <c r="M127" s="14">
        <f t="shared" si="4"/>
        <v>0.93615000000000004</v>
      </c>
      <c r="N127" s="3">
        <f t="shared" si="5"/>
        <v>83.365731576220156</v>
      </c>
      <c r="V127" s="3"/>
      <c r="X127" s="16"/>
    </row>
    <row r="128" spans="1:24" ht="16.5">
      <c r="A128" s="2">
        <v>127</v>
      </c>
      <c r="B128" s="38">
        <v>45003</v>
      </c>
      <c r="C128" s="6" t="s">
        <v>67</v>
      </c>
      <c r="D128" s="12" t="s">
        <v>42</v>
      </c>
      <c r="E128" s="2" t="s">
        <v>17</v>
      </c>
      <c r="F128" s="7">
        <v>3165</v>
      </c>
      <c r="G128" s="2">
        <v>69</v>
      </c>
      <c r="H128" s="2">
        <v>111</v>
      </c>
      <c r="I128" s="1">
        <v>42</v>
      </c>
      <c r="J128" s="7">
        <f t="shared" si="3"/>
        <v>218385</v>
      </c>
      <c r="K128" s="3">
        <v>0.69000000000000006</v>
      </c>
      <c r="L128" s="14">
        <v>0.29070000000000001</v>
      </c>
      <c r="M128" s="14">
        <f t="shared" si="4"/>
        <v>0.49035000000000006</v>
      </c>
      <c r="N128" s="3">
        <f t="shared" si="5"/>
        <v>18.098457933386577</v>
      </c>
      <c r="V128" s="3"/>
      <c r="X128" s="16"/>
    </row>
    <row r="129" spans="1:24" ht="16.5">
      <c r="A129" s="2">
        <v>128</v>
      </c>
      <c r="B129" s="38">
        <v>45004</v>
      </c>
      <c r="C129" s="6" t="s">
        <v>104</v>
      </c>
      <c r="D129" s="12" t="s">
        <v>43</v>
      </c>
      <c r="E129" s="2" t="s">
        <v>16</v>
      </c>
      <c r="F129" s="7">
        <v>3360</v>
      </c>
      <c r="G129" s="2">
        <v>52</v>
      </c>
      <c r="H129" s="2">
        <v>190</v>
      </c>
      <c r="I129" s="1">
        <v>138</v>
      </c>
      <c r="J129" s="7">
        <f t="shared" si="3"/>
        <v>174720</v>
      </c>
      <c r="K129" s="3">
        <v>0.23</v>
      </c>
      <c r="L129" s="14">
        <v>0.19380000000000003</v>
      </c>
      <c r="M129" s="14">
        <f t="shared" si="4"/>
        <v>0.21190000000000003</v>
      </c>
      <c r="N129" s="3">
        <f t="shared" si="5"/>
        <v>11.109735036907914</v>
      </c>
      <c r="V129" s="3"/>
      <c r="X129" s="16"/>
    </row>
    <row r="130" spans="1:24" ht="16.5">
      <c r="A130" s="2">
        <v>129</v>
      </c>
      <c r="B130" s="38">
        <v>45005</v>
      </c>
      <c r="C130" s="6" t="s">
        <v>109</v>
      </c>
      <c r="D130" s="12" t="s">
        <v>44</v>
      </c>
      <c r="E130" s="2" t="s">
        <v>20</v>
      </c>
      <c r="F130" s="7">
        <v>3495</v>
      </c>
      <c r="G130" s="2">
        <v>22</v>
      </c>
      <c r="H130" s="2">
        <v>165</v>
      </c>
      <c r="I130" s="1">
        <v>143</v>
      </c>
      <c r="J130" s="7">
        <f t="shared" ref="J130:J193" si="6">F130*G130</f>
        <v>76890</v>
      </c>
      <c r="K130" s="3">
        <v>0.69000000000000006</v>
      </c>
      <c r="L130" s="14">
        <v>3.2300000000000002E-2</v>
      </c>
      <c r="M130" s="14">
        <f t="shared" si="4"/>
        <v>0.36115000000000003</v>
      </c>
      <c r="N130" s="3">
        <f t="shared" si="5"/>
        <v>30.658409621103246</v>
      </c>
      <c r="V130" s="3"/>
      <c r="X130" s="16"/>
    </row>
    <row r="131" spans="1:24" ht="16.5">
      <c r="A131" s="2">
        <v>130</v>
      </c>
      <c r="B131" s="38">
        <v>45006</v>
      </c>
      <c r="C131" s="6" t="s">
        <v>115</v>
      </c>
      <c r="D131" s="12" t="s">
        <v>46</v>
      </c>
      <c r="E131" s="2" t="s">
        <v>26</v>
      </c>
      <c r="F131" s="7">
        <v>3525</v>
      </c>
      <c r="G131" s="2">
        <v>56</v>
      </c>
      <c r="H131" s="2">
        <v>110</v>
      </c>
      <c r="I131" s="1">
        <v>54</v>
      </c>
      <c r="J131" s="7">
        <f t="shared" si="6"/>
        <v>197400</v>
      </c>
      <c r="K131" s="3">
        <v>0.23</v>
      </c>
      <c r="L131" s="14">
        <v>0.12920000000000001</v>
      </c>
      <c r="M131" s="14">
        <f t="shared" ref="M131:M194" si="7">AVERAGE(K131:L131)</f>
        <v>0.17960000000000001</v>
      </c>
      <c r="N131" s="3">
        <f t="shared" ref="N131:N194" si="8">SQRT((2*G131*K131)/L131)</f>
        <v>14.120226802483037</v>
      </c>
      <c r="V131" s="3"/>
      <c r="X131" s="16"/>
    </row>
    <row r="132" spans="1:24" ht="16.5">
      <c r="A132" s="2">
        <v>131</v>
      </c>
      <c r="B132" s="38">
        <v>45007</v>
      </c>
      <c r="C132" s="6" t="s">
        <v>96</v>
      </c>
      <c r="D132" s="12" t="s">
        <v>47</v>
      </c>
      <c r="E132" s="2" t="s">
        <v>17</v>
      </c>
      <c r="F132" s="7">
        <v>2760</v>
      </c>
      <c r="G132" s="2">
        <v>63</v>
      </c>
      <c r="H132" s="2">
        <v>164</v>
      </c>
      <c r="I132" s="1">
        <v>101</v>
      </c>
      <c r="J132" s="7">
        <f t="shared" si="6"/>
        <v>173880</v>
      </c>
      <c r="K132" s="3">
        <v>1.84</v>
      </c>
      <c r="L132" s="14">
        <v>0.22610000000000002</v>
      </c>
      <c r="M132" s="14">
        <f t="shared" si="7"/>
        <v>1.03305</v>
      </c>
      <c r="N132" s="3">
        <f t="shared" si="8"/>
        <v>32.0216644930276</v>
      </c>
      <c r="V132" s="3"/>
      <c r="X132" s="16"/>
    </row>
    <row r="133" spans="1:24">
      <c r="A133" s="2">
        <v>132</v>
      </c>
      <c r="B133" s="38">
        <v>45008</v>
      </c>
      <c r="C133" s="6" t="s">
        <v>69</v>
      </c>
      <c r="D133" s="2" t="s">
        <v>25</v>
      </c>
      <c r="E133" s="2" t="s">
        <v>16</v>
      </c>
      <c r="F133" s="7">
        <v>2550</v>
      </c>
      <c r="G133" s="2">
        <v>65</v>
      </c>
      <c r="H133" s="2">
        <v>125</v>
      </c>
      <c r="I133" s="1">
        <v>60</v>
      </c>
      <c r="J133" s="7">
        <f t="shared" si="6"/>
        <v>165750</v>
      </c>
      <c r="K133" s="3">
        <v>1.84</v>
      </c>
      <c r="L133" s="14">
        <v>0.12920000000000001</v>
      </c>
      <c r="M133" s="14">
        <f t="shared" si="7"/>
        <v>0.98460000000000003</v>
      </c>
      <c r="N133" s="3">
        <f t="shared" si="8"/>
        <v>43.027818778721389</v>
      </c>
      <c r="V133" s="3"/>
      <c r="X133" s="16"/>
    </row>
    <row r="134" spans="1:24">
      <c r="A134" s="2">
        <v>133</v>
      </c>
      <c r="B134" s="38">
        <v>45009</v>
      </c>
      <c r="C134" s="6" t="s">
        <v>61</v>
      </c>
      <c r="D134" s="2" t="s">
        <v>50</v>
      </c>
      <c r="E134" s="2" t="s">
        <v>20</v>
      </c>
      <c r="F134" s="7">
        <v>2475</v>
      </c>
      <c r="G134" s="2">
        <v>47</v>
      </c>
      <c r="H134" s="2">
        <v>170</v>
      </c>
      <c r="I134" s="1">
        <v>123</v>
      </c>
      <c r="J134" s="7">
        <f t="shared" si="6"/>
        <v>116325</v>
      </c>
      <c r="K134" s="3">
        <v>0.92</v>
      </c>
      <c r="L134" s="14">
        <v>3.2300000000000002E-2</v>
      </c>
      <c r="M134" s="14">
        <f t="shared" si="7"/>
        <v>0.47615000000000002</v>
      </c>
      <c r="N134" s="3">
        <f t="shared" si="8"/>
        <v>51.743592654597862</v>
      </c>
      <c r="V134" s="3"/>
      <c r="X134" s="16"/>
    </row>
    <row r="135" spans="1:24">
      <c r="A135" s="2">
        <v>134</v>
      </c>
      <c r="B135" s="38">
        <v>45010</v>
      </c>
      <c r="C135" s="6" t="s">
        <v>18</v>
      </c>
      <c r="D135" s="2" t="s">
        <v>52</v>
      </c>
      <c r="E135" s="2" t="s">
        <v>26</v>
      </c>
      <c r="F135" s="7">
        <v>2400</v>
      </c>
      <c r="G135" s="2">
        <v>32</v>
      </c>
      <c r="H135" s="2">
        <v>129</v>
      </c>
      <c r="I135" s="1">
        <v>97</v>
      </c>
      <c r="J135" s="7">
        <f t="shared" si="6"/>
        <v>76800</v>
      </c>
      <c r="K135" s="3">
        <v>1.84</v>
      </c>
      <c r="L135" s="14">
        <v>0.1615</v>
      </c>
      <c r="M135" s="14">
        <f t="shared" si="7"/>
        <v>1.00075</v>
      </c>
      <c r="N135" s="3">
        <f t="shared" si="8"/>
        <v>27.003038471388855</v>
      </c>
      <c r="V135" s="3"/>
      <c r="X135" s="16"/>
    </row>
    <row r="136" spans="1:24" ht="17.25">
      <c r="A136" s="2">
        <v>135</v>
      </c>
      <c r="B136" s="38">
        <v>45011</v>
      </c>
      <c r="C136" s="6" t="s">
        <v>78</v>
      </c>
      <c r="D136" s="8" t="s">
        <v>15</v>
      </c>
      <c r="E136" s="2" t="s">
        <v>17</v>
      </c>
      <c r="F136" s="7">
        <v>3375</v>
      </c>
      <c r="G136" s="2">
        <v>48</v>
      </c>
      <c r="H136" s="2">
        <v>106</v>
      </c>
      <c r="I136" s="1">
        <v>58</v>
      </c>
      <c r="J136" s="7">
        <f t="shared" si="6"/>
        <v>162000</v>
      </c>
      <c r="K136" s="3">
        <v>0.92</v>
      </c>
      <c r="L136" s="14">
        <v>0.19380000000000003</v>
      </c>
      <c r="M136" s="14">
        <f t="shared" si="7"/>
        <v>0.55690000000000006</v>
      </c>
      <c r="N136" s="3">
        <f t="shared" si="8"/>
        <v>21.347776328685068</v>
      </c>
      <c r="V136" s="3"/>
      <c r="X136" s="16"/>
    </row>
    <row r="137" spans="1:24" ht="17.25">
      <c r="A137" s="2">
        <v>136</v>
      </c>
      <c r="B137" s="38">
        <v>45012</v>
      </c>
      <c r="C137" s="6" t="s">
        <v>116</v>
      </c>
      <c r="D137" s="8" t="s">
        <v>19</v>
      </c>
      <c r="E137" s="2" t="s">
        <v>16</v>
      </c>
      <c r="F137" s="7">
        <v>3195</v>
      </c>
      <c r="G137" s="2">
        <v>17</v>
      </c>
      <c r="H137" s="2">
        <v>131</v>
      </c>
      <c r="I137" s="1">
        <v>114</v>
      </c>
      <c r="J137" s="7">
        <f t="shared" si="6"/>
        <v>54315</v>
      </c>
      <c r="K137" s="3">
        <v>0.46</v>
      </c>
      <c r="L137" s="14">
        <v>0.1615</v>
      </c>
      <c r="M137" s="14">
        <f t="shared" si="7"/>
        <v>0.31075000000000003</v>
      </c>
      <c r="N137" s="3">
        <f t="shared" si="8"/>
        <v>9.8408386463328359</v>
      </c>
      <c r="V137" s="3"/>
      <c r="X137" s="16"/>
    </row>
    <row r="138" spans="1:24" ht="17.25">
      <c r="A138" s="2">
        <v>137</v>
      </c>
      <c r="B138" s="38">
        <v>45013</v>
      </c>
      <c r="C138" s="6" t="s">
        <v>72</v>
      </c>
      <c r="D138" s="8" t="s">
        <v>23</v>
      </c>
      <c r="E138" s="2" t="s">
        <v>20</v>
      </c>
      <c r="F138" s="7">
        <v>2625</v>
      </c>
      <c r="G138" s="2">
        <v>50</v>
      </c>
      <c r="H138" s="2">
        <v>127</v>
      </c>
      <c r="I138" s="1">
        <v>77</v>
      </c>
      <c r="J138" s="7">
        <f t="shared" si="6"/>
        <v>131250</v>
      </c>
      <c r="K138" s="3">
        <v>1.84</v>
      </c>
      <c r="L138" s="14">
        <v>9.6900000000000014E-2</v>
      </c>
      <c r="M138" s="14">
        <f t="shared" si="7"/>
        <v>0.96845000000000003</v>
      </c>
      <c r="N138" s="3">
        <f t="shared" si="8"/>
        <v>43.575965956953006</v>
      </c>
      <c r="V138" s="3"/>
      <c r="X138" s="16"/>
    </row>
    <row r="139" spans="1:24" ht="17.25">
      <c r="A139" s="2">
        <v>138</v>
      </c>
      <c r="B139" s="38">
        <v>45014</v>
      </c>
      <c r="C139" s="6" t="s">
        <v>103</v>
      </c>
      <c r="D139" s="9" t="s">
        <v>22</v>
      </c>
      <c r="E139" s="2" t="s">
        <v>26</v>
      </c>
      <c r="F139" s="7">
        <v>3600</v>
      </c>
      <c r="G139" s="2">
        <v>22</v>
      </c>
      <c r="H139" s="2">
        <v>129</v>
      </c>
      <c r="I139" s="1">
        <v>107</v>
      </c>
      <c r="J139" s="7">
        <f t="shared" si="6"/>
        <v>79200</v>
      </c>
      <c r="K139" s="3">
        <v>2.0700000000000003</v>
      </c>
      <c r="L139" s="14">
        <v>0.22610000000000002</v>
      </c>
      <c r="M139" s="14">
        <f t="shared" si="7"/>
        <v>1.1480500000000002</v>
      </c>
      <c r="N139" s="3">
        <f t="shared" si="8"/>
        <v>20.070640396524002</v>
      </c>
      <c r="V139" s="3"/>
      <c r="X139" s="16"/>
    </row>
    <row r="140" spans="1:24" ht="17.25">
      <c r="A140" s="2">
        <v>139</v>
      </c>
      <c r="B140" s="38">
        <v>45015</v>
      </c>
      <c r="C140" s="6" t="s">
        <v>117</v>
      </c>
      <c r="D140" s="10" t="s">
        <v>28</v>
      </c>
      <c r="E140" s="2" t="s">
        <v>17</v>
      </c>
      <c r="F140" s="7">
        <v>2535</v>
      </c>
      <c r="G140" s="2">
        <v>62</v>
      </c>
      <c r="H140" s="2">
        <v>193</v>
      </c>
      <c r="I140" s="1">
        <v>131</v>
      </c>
      <c r="J140" s="7">
        <f t="shared" si="6"/>
        <v>157170</v>
      </c>
      <c r="K140" s="3">
        <v>1.3800000000000001</v>
      </c>
      <c r="L140" s="14">
        <v>3.2300000000000002E-2</v>
      </c>
      <c r="M140" s="14">
        <f t="shared" si="7"/>
        <v>0.70615000000000006</v>
      </c>
      <c r="N140" s="3">
        <f t="shared" si="8"/>
        <v>72.786213099305158</v>
      </c>
      <c r="V140" s="3"/>
      <c r="X140" s="16"/>
    </row>
    <row r="141" spans="1:24" ht="17.25">
      <c r="A141" s="2">
        <v>140</v>
      </c>
      <c r="B141" s="38">
        <v>45016</v>
      </c>
      <c r="C141" s="6" t="s">
        <v>118</v>
      </c>
      <c r="D141" s="10" t="s">
        <v>30</v>
      </c>
      <c r="E141" s="2" t="s">
        <v>16</v>
      </c>
      <c r="F141" s="7">
        <v>3690</v>
      </c>
      <c r="G141" s="2">
        <v>56</v>
      </c>
      <c r="H141" s="2">
        <v>94</v>
      </c>
      <c r="I141" s="1">
        <v>38</v>
      </c>
      <c r="J141" s="7">
        <f t="shared" si="6"/>
        <v>206640</v>
      </c>
      <c r="K141" s="3">
        <v>1.1500000000000001</v>
      </c>
      <c r="L141" s="14">
        <v>9.6900000000000014E-2</v>
      </c>
      <c r="M141" s="14">
        <f t="shared" si="7"/>
        <v>0.62345000000000006</v>
      </c>
      <c r="N141" s="3">
        <f t="shared" si="8"/>
        <v>36.458268833792275</v>
      </c>
      <c r="V141" s="3"/>
      <c r="X141" s="16"/>
    </row>
    <row r="142" spans="1:24" ht="17.25">
      <c r="A142" s="2">
        <v>141</v>
      </c>
      <c r="B142" s="38">
        <v>45017</v>
      </c>
      <c r="C142" s="6" t="s">
        <v>98</v>
      </c>
      <c r="D142" s="11" t="s">
        <v>32</v>
      </c>
      <c r="E142" s="2" t="s">
        <v>20</v>
      </c>
      <c r="F142" s="7">
        <v>2385</v>
      </c>
      <c r="G142" s="2">
        <v>62</v>
      </c>
      <c r="H142" s="2">
        <v>124</v>
      </c>
      <c r="I142" s="1">
        <v>62</v>
      </c>
      <c r="J142" s="7">
        <f t="shared" si="6"/>
        <v>147870</v>
      </c>
      <c r="K142" s="3">
        <v>1.1500000000000001</v>
      </c>
      <c r="L142" s="14">
        <v>0.12920000000000001</v>
      </c>
      <c r="M142" s="14">
        <f t="shared" si="7"/>
        <v>0.63960000000000006</v>
      </c>
      <c r="N142" s="3">
        <f t="shared" si="8"/>
        <v>33.222208991556208</v>
      </c>
      <c r="V142" s="3"/>
      <c r="X142" s="16"/>
    </row>
    <row r="143" spans="1:24" ht="17.25">
      <c r="A143" s="2">
        <v>142</v>
      </c>
      <c r="B143" s="38">
        <v>45018</v>
      </c>
      <c r="C143" s="6" t="s">
        <v>76</v>
      </c>
      <c r="D143" s="11" t="s">
        <v>34</v>
      </c>
      <c r="E143" s="2" t="s">
        <v>26</v>
      </c>
      <c r="F143" s="7">
        <v>2895</v>
      </c>
      <c r="G143" s="2">
        <v>42</v>
      </c>
      <c r="H143" s="2">
        <v>178</v>
      </c>
      <c r="I143" s="1">
        <v>136</v>
      </c>
      <c r="J143" s="7">
        <f t="shared" si="6"/>
        <v>121590</v>
      </c>
      <c r="K143" s="3">
        <v>0.92</v>
      </c>
      <c r="L143" s="14">
        <v>0.12920000000000001</v>
      </c>
      <c r="M143" s="14">
        <f t="shared" si="7"/>
        <v>0.52460000000000007</v>
      </c>
      <c r="N143" s="3">
        <f t="shared" si="8"/>
        <v>24.456950236296453</v>
      </c>
      <c r="V143" s="3"/>
      <c r="X143" s="16"/>
    </row>
    <row r="144" spans="1:24" ht="17.25">
      <c r="A144" s="2">
        <v>143</v>
      </c>
      <c r="B144" s="38">
        <v>45019</v>
      </c>
      <c r="C144" s="6" t="s">
        <v>119</v>
      </c>
      <c r="D144" s="11" t="s">
        <v>36</v>
      </c>
      <c r="E144" s="2" t="s">
        <v>17</v>
      </c>
      <c r="F144" s="7">
        <v>2640</v>
      </c>
      <c r="G144" s="2">
        <v>66</v>
      </c>
      <c r="H144" s="2">
        <v>114</v>
      </c>
      <c r="I144" s="1">
        <v>48</v>
      </c>
      <c r="J144" s="7">
        <f t="shared" si="6"/>
        <v>174240</v>
      </c>
      <c r="K144" s="3">
        <v>1.1500000000000001</v>
      </c>
      <c r="L144" s="14">
        <v>9.6900000000000014E-2</v>
      </c>
      <c r="M144" s="14">
        <f t="shared" si="7"/>
        <v>0.62345000000000006</v>
      </c>
      <c r="N144" s="3">
        <f t="shared" si="8"/>
        <v>39.579836627912698</v>
      </c>
      <c r="V144" s="3"/>
      <c r="X144" s="16"/>
    </row>
    <row r="145" spans="1:24" ht="17.25">
      <c r="A145" s="2">
        <v>144</v>
      </c>
      <c r="B145" s="38">
        <v>45020</v>
      </c>
      <c r="C145" s="6" t="s">
        <v>114</v>
      </c>
      <c r="D145" s="11" t="s">
        <v>38</v>
      </c>
      <c r="E145" s="2" t="s">
        <v>16</v>
      </c>
      <c r="F145" s="7">
        <v>2625</v>
      </c>
      <c r="G145" s="2">
        <v>57</v>
      </c>
      <c r="H145" s="2">
        <v>159</v>
      </c>
      <c r="I145" s="1">
        <v>102</v>
      </c>
      <c r="J145" s="7">
        <f t="shared" si="6"/>
        <v>149625</v>
      </c>
      <c r="K145" s="3">
        <v>1.61</v>
      </c>
      <c r="L145" s="14">
        <v>9.6900000000000014E-2</v>
      </c>
      <c r="M145" s="14">
        <f t="shared" si="7"/>
        <v>0.85345000000000004</v>
      </c>
      <c r="N145" s="3">
        <f t="shared" si="8"/>
        <v>43.521461913162149</v>
      </c>
      <c r="V145" s="3"/>
      <c r="X145" s="16"/>
    </row>
    <row r="146" spans="1:24" ht="16.5">
      <c r="A146" s="2">
        <v>145</v>
      </c>
      <c r="B146" s="38">
        <v>45021</v>
      </c>
      <c r="C146" s="6" t="s">
        <v>111</v>
      </c>
      <c r="D146" s="12" t="s">
        <v>40</v>
      </c>
      <c r="E146" s="2" t="s">
        <v>20</v>
      </c>
      <c r="F146" s="7">
        <v>3525</v>
      </c>
      <c r="G146" s="2">
        <v>64</v>
      </c>
      <c r="H146" s="2">
        <v>164</v>
      </c>
      <c r="I146" s="1">
        <v>100</v>
      </c>
      <c r="J146" s="7">
        <f t="shared" si="6"/>
        <v>225600</v>
      </c>
      <c r="K146" s="3">
        <v>0.46</v>
      </c>
      <c r="L146" s="14">
        <v>0.29070000000000001</v>
      </c>
      <c r="M146" s="14">
        <f t="shared" si="7"/>
        <v>0.37535000000000002</v>
      </c>
      <c r="N146" s="3">
        <f t="shared" si="8"/>
        <v>14.231850885790045</v>
      </c>
      <c r="V146" s="3"/>
      <c r="X146" s="16"/>
    </row>
    <row r="147" spans="1:24" ht="16.5">
      <c r="A147" s="2">
        <v>146</v>
      </c>
      <c r="B147" s="38">
        <v>45022</v>
      </c>
      <c r="C147" s="6" t="s">
        <v>94</v>
      </c>
      <c r="D147" s="12" t="s">
        <v>42</v>
      </c>
      <c r="E147" s="2" t="s">
        <v>26</v>
      </c>
      <c r="F147" s="7">
        <v>2895</v>
      </c>
      <c r="G147" s="2">
        <v>36</v>
      </c>
      <c r="H147" s="2">
        <v>161</v>
      </c>
      <c r="I147" s="1">
        <v>125</v>
      </c>
      <c r="J147" s="7">
        <f t="shared" si="6"/>
        <v>104220</v>
      </c>
      <c r="K147" s="3">
        <v>2.0700000000000003</v>
      </c>
      <c r="L147" s="14">
        <v>6.4600000000000005E-2</v>
      </c>
      <c r="M147" s="14">
        <f t="shared" si="7"/>
        <v>1.0673000000000001</v>
      </c>
      <c r="N147" s="3">
        <f t="shared" si="8"/>
        <v>48.032496739541408</v>
      </c>
      <c r="V147" s="3"/>
      <c r="X147" s="16"/>
    </row>
    <row r="148" spans="1:24" ht="16.5">
      <c r="A148" s="2">
        <v>147</v>
      </c>
      <c r="B148" s="38">
        <v>45023</v>
      </c>
      <c r="C148" s="6" t="s">
        <v>97</v>
      </c>
      <c r="D148" s="12" t="s">
        <v>43</v>
      </c>
      <c r="E148" s="2" t="s">
        <v>17</v>
      </c>
      <c r="F148" s="7">
        <v>3435</v>
      </c>
      <c r="G148" s="2">
        <v>57</v>
      </c>
      <c r="H148" s="2">
        <v>169</v>
      </c>
      <c r="I148" s="1">
        <v>112</v>
      </c>
      <c r="J148" s="7">
        <f t="shared" si="6"/>
        <v>195795</v>
      </c>
      <c r="K148" s="3">
        <v>1.61</v>
      </c>
      <c r="L148" s="14">
        <v>9.6900000000000014E-2</v>
      </c>
      <c r="M148" s="14">
        <f t="shared" si="7"/>
        <v>0.85345000000000004</v>
      </c>
      <c r="N148" s="3">
        <f t="shared" si="8"/>
        <v>43.521461913162149</v>
      </c>
      <c r="V148" s="3"/>
      <c r="X148" s="16"/>
    </row>
    <row r="149" spans="1:24" ht="16.5">
      <c r="A149" s="2">
        <v>148</v>
      </c>
      <c r="B149" s="38">
        <v>45024</v>
      </c>
      <c r="C149" s="6" t="s">
        <v>100</v>
      </c>
      <c r="D149" s="12" t="s">
        <v>44</v>
      </c>
      <c r="E149" s="2" t="s">
        <v>16</v>
      </c>
      <c r="F149" s="7">
        <v>2475</v>
      </c>
      <c r="G149" s="2">
        <v>24</v>
      </c>
      <c r="H149" s="2">
        <v>184</v>
      </c>
      <c r="I149" s="1">
        <v>160</v>
      </c>
      <c r="J149" s="7">
        <f t="shared" si="6"/>
        <v>59400</v>
      </c>
      <c r="K149" s="3">
        <v>1.3800000000000001</v>
      </c>
      <c r="L149" s="14">
        <v>0.19380000000000003</v>
      </c>
      <c r="M149" s="14">
        <f t="shared" si="7"/>
        <v>0.78690000000000004</v>
      </c>
      <c r="N149" s="3">
        <f t="shared" si="8"/>
        <v>18.48771661494937</v>
      </c>
      <c r="V149" s="3"/>
      <c r="X149" s="16"/>
    </row>
    <row r="150" spans="1:24" ht="16.5">
      <c r="A150" s="2">
        <v>149</v>
      </c>
      <c r="B150" s="38">
        <v>45025</v>
      </c>
      <c r="C150" s="6" t="s">
        <v>120</v>
      </c>
      <c r="D150" s="12" t="s">
        <v>46</v>
      </c>
      <c r="E150" s="2" t="s">
        <v>20</v>
      </c>
      <c r="F150" s="7">
        <v>2490</v>
      </c>
      <c r="G150" s="2">
        <v>74</v>
      </c>
      <c r="H150" s="2">
        <v>148</v>
      </c>
      <c r="I150" s="1">
        <v>74</v>
      </c>
      <c r="J150" s="7">
        <f t="shared" si="6"/>
        <v>184260</v>
      </c>
      <c r="K150" s="3">
        <v>1.84</v>
      </c>
      <c r="L150" s="14">
        <v>0.29070000000000001</v>
      </c>
      <c r="M150" s="14">
        <f t="shared" si="7"/>
        <v>1.06535</v>
      </c>
      <c r="N150" s="3">
        <f t="shared" si="8"/>
        <v>30.606752617903673</v>
      </c>
      <c r="V150" s="3"/>
      <c r="X150" s="16"/>
    </row>
    <row r="151" spans="1:24" ht="16.5">
      <c r="A151" s="2">
        <v>150</v>
      </c>
      <c r="B151" s="38">
        <v>45026</v>
      </c>
      <c r="C151" s="6" t="s">
        <v>93</v>
      </c>
      <c r="D151" s="12" t="s">
        <v>47</v>
      </c>
      <c r="E151" s="2" t="s">
        <v>26</v>
      </c>
      <c r="F151" s="7">
        <v>2265</v>
      </c>
      <c r="G151" s="2">
        <v>45</v>
      </c>
      <c r="H151" s="2">
        <v>177</v>
      </c>
      <c r="I151" s="1">
        <v>132</v>
      </c>
      <c r="J151" s="7">
        <f t="shared" si="6"/>
        <v>101925</v>
      </c>
      <c r="K151" s="3">
        <v>1.84</v>
      </c>
      <c r="L151" s="14">
        <v>0.1615</v>
      </c>
      <c r="M151" s="14">
        <f t="shared" si="7"/>
        <v>1.00075</v>
      </c>
      <c r="N151" s="3">
        <f t="shared" si="8"/>
        <v>32.0216644930276</v>
      </c>
      <c r="V151" s="3"/>
      <c r="X151" s="16"/>
    </row>
    <row r="152" spans="1:24">
      <c r="A152" s="2">
        <v>151</v>
      </c>
      <c r="B152" s="38">
        <v>45027</v>
      </c>
      <c r="C152" s="6" t="s">
        <v>73</v>
      </c>
      <c r="D152" s="2" t="s">
        <v>25</v>
      </c>
      <c r="E152" s="2" t="s">
        <v>17</v>
      </c>
      <c r="F152" s="7">
        <v>2520</v>
      </c>
      <c r="G152" s="2">
        <v>64</v>
      </c>
      <c r="H152" s="2">
        <v>125</v>
      </c>
      <c r="I152" s="1">
        <v>61</v>
      </c>
      <c r="J152" s="7">
        <f t="shared" si="6"/>
        <v>161280</v>
      </c>
      <c r="K152" s="3">
        <v>1.84</v>
      </c>
      <c r="L152" s="14">
        <v>0.25840000000000002</v>
      </c>
      <c r="M152" s="14">
        <f t="shared" si="7"/>
        <v>1.0492000000000001</v>
      </c>
      <c r="N152" s="3">
        <f t="shared" si="8"/>
        <v>30.190314810533742</v>
      </c>
      <c r="V152" s="3"/>
      <c r="X152" s="16"/>
    </row>
    <row r="153" spans="1:24">
      <c r="A153" s="2">
        <v>152</v>
      </c>
      <c r="B153" s="38">
        <v>45028</v>
      </c>
      <c r="C153" s="6" t="s">
        <v>37</v>
      </c>
      <c r="D153" s="2" t="s">
        <v>50</v>
      </c>
      <c r="E153" s="2" t="s">
        <v>16</v>
      </c>
      <c r="F153" s="7">
        <v>3630</v>
      </c>
      <c r="G153" s="2">
        <v>55</v>
      </c>
      <c r="H153" s="2">
        <v>164</v>
      </c>
      <c r="I153" s="1">
        <v>109</v>
      </c>
      <c r="J153" s="7">
        <f t="shared" si="6"/>
        <v>199650</v>
      </c>
      <c r="K153" s="3">
        <v>1.3800000000000001</v>
      </c>
      <c r="L153" s="14">
        <v>0.29070000000000001</v>
      </c>
      <c r="M153" s="14">
        <f t="shared" si="7"/>
        <v>0.83535000000000004</v>
      </c>
      <c r="N153" s="3">
        <f t="shared" si="8"/>
        <v>22.851429331606809</v>
      </c>
      <c r="V153" s="3"/>
      <c r="X153" s="16"/>
    </row>
    <row r="154" spans="1:24">
      <c r="A154" s="2">
        <v>153</v>
      </c>
      <c r="B154" s="38">
        <v>45029</v>
      </c>
      <c r="C154" s="6" t="s">
        <v>121</v>
      </c>
      <c r="D154" s="2" t="s">
        <v>52</v>
      </c>
      <c r="E154" s="2" t="s">
        <v>20</v>
      </c>
      <c r="F154" s="7">
        <v>2805</v>
      </c>
      <c r="G154" s="2">
        <v>76</v>
      </c>
      <c r="H154" s="2">
        <v>150</v>
      </c>
      <c r="I154" s="1">
        <v>74</v>
      </c>
      <c r="J154" s="7">
        <f t="shared" si="6"/>
        <v>213180</v>
      </c>
      <c r="K154" s="3">
        <v>0.69000000000000006</v>
      </c>
      <c r="L154" s="14">
        <v>6.4600000000000005E-2</v>
      </c>
      <c r="M154" s="14">
        <f t="shared" si="7"/>
        <v>0.37730000000000002</v>
      </c>
      <c r="N154" s="3">
        <f t="shared" si="8"/>
        <v>40.293044210691079</v>
      </c>
      <c r="V154" s="3"/>
      <c r="X154" s="16"/>
    </row>
    <row r="155" spans="1:24">
      <c r="A155" s="2">
        <v>154</v>
      </c>
      <c r="B155" s="38">
        <v>45030</v>
      </c>
      <c r="C155" s="6" t="s">
        <v>122</v>
      </c>
      <c r="D155" s="2" t="s">
        <v>54</v>
      </c>
      <c r="E155" s="2" t="s">
        <v>26</v>
      </c>
      <c r="F155" s="7">
        <v>2370</v>
      </c>
      <c r="G155" s="2">
        <v>62</v>
      </c>
      <c r="H155" s="2">
        <v>118</v>
      </c>
      <c r="I155" s="1">
        <v>56</v>
      </c>
      <c r="J155" s="7">
        <f t="shared" si="6"/>
        <v>146940</v>
      </c>
      <c r="K155" s="3">
        <v>1.3800000000000001</v>
      </c>
      <c r="L155" s="14">
        <v>0.25840000000000002</v>
      </c>
      <c r="M155" s="14">
        <f t="shared" si="7"/>
        <v>0.81920000000000004</v>
      </c>
      <c r="N155" s="3">
        <f t="shared" si="8"/>
        <v>25.733812429703896</v>
      </c>
      <c r="V155" s="3"/>
      <c r="X155" s="16"/>
    </row>
    <row r="156" spans="1:24" ht="17.25">
      <c r="A156" s="2">
        <v>155</v>
      </c>
      <c r="B156" s="38">
        <v>45031</v>
      </c>
      <c r="C156" s="6" t="s">
        <v>53</v>
      </c>
      <c r="D156" s="8" t="s">
        <v>15</v>
      </c>
      <c r="E156" s="2" t="s">
        <v>17</v>
      </c>
      <c r="F156" s="7">
        <v>2985</v>
      </c>
      <c r="G156" s="2">
        <v>48</v>
      </c>
      <c r="H156" s="2">
        <v>117</v>
      </c>
      <c r="I156" s="1">
        <v>69</v>
      </c>
      <c r="J156" s="7">
        <f t="shared" si="6"/>
        <v>143280</v>
      </c>
      <c r="K156" s="3">
        <v>1.61</v>
      </c>
      <c r="L156" s="14">
        <v>9.6900000000000014E-2</v>
      </c>
      <c r="M156" s="14">
        <f t="shared" si="7"/>
        <v>0.85345000000000004</v>
      </c>
      <c r="N156" s="3">
        <f t="shared" si="8"/>
        <v>39.938032495711191</v>
      </c>
      <c r="V156" s="3"/>
      <c r="X156" s="16"/>
    </row>
    <row r="157" spans="1:24" ht="17.25">
      <c r="A157" s="2">
        <v>156</v>
      </c>
      <c r="B157" s="38">
        <v>45032</v>
      </c>
      <c r="C157" s="6" t="s">
        <v>107</v>
      </c>
      <c r="D157" s="8" t="s">
        <v>19</v>
      </c>
      <c r="E157" s="2" t="s">
        <v>16</v>
      </c>
      <c r="F157" s="7">
        <v>2580</v>
      </c>
      <c r="G157" s="2">
        <v>20</v>
      </c>
      <c r="H157" s="2">
        <v>172</v>
      </c>
      <c r="I157" s="1">
        <v>152</v>
      </c>
      <c r="J157" s="7">
        <f t="shared" si="6"/>
        <v>51600</v>
      </c>
      <c r="K157" s="3">
        <v>1.1500000000000001</v>
      </c>
      <c r="L157" s="14">
        <v>0.1615</v>
      </c>
      <c r="M157" s="14">
        <f t="shared" si="7"/>
        <v>0.65575000000000006</v>
      </c>
      <c r="N157" s="3">
        <f t="shared" si="8"/>
        <v>16.876899044618035</v>
      </c>
      <c r="V157" s="3"/>
      <c r="X157" s="16"/>
    </row>
    <row r="158" spans="1:24" ht="17.25">
      <c r="A158" s="2">
        <v>157</v>
      </c>
      <c r="B158" s="38">
        <v>45033</v>
      </c>
      <c r="C158" s="6" t="s">
        <v>120</v>
      </c>
      <c r="D158" s="8" t="s">
        <v>23</v>
      </c>
      <c r="E158" s="2" t="s">
        <v>20</v>
      </c>
      <c r="F158" s="7">
        <v>3630</v>
      </c>
      <c r="G158" s="2">
        <v>24</v>
      </c>
      <c r="H158" s="2">
        <v>144</v>
      </c>
      <c r="I158" s="1">
        <v>120</v>
      </c>
      <c r="J158" s="7">
        <f t="shared" si="6"/>
        <v>87120</v>
      </c>
      <c r="K158" s="3">
        <v>1.84</v>
      </c>
      <c r="L158" s="14">
        <v>3.2300000000000002E-2</v>
      </c>
      <c r="M158" s="14">
        <f t="shared" si="7"/>
        <v>0.93615000000000004</v>
      </c>
      <c r="N158" s="3">
        <f t="shared" si="8"/>
        <v>52.29115914834361</v>
      </c>
      <c r="V158" s="3"/>
      <c r="X158" s="16"/>
    </row>
    <row r="159" spans="1:24" ht="17.25">
      <c r="A159" s="2">
        <v>158</v>
      </c>
      <c r="B159" s="38">
        <v>45034</v>
      </c>
      <c r="C159" s="6" t="s">
        <v>118</v>
      </c>
      <c r="D159" s="9" t="s">
        <v>22</v>
      </c>
      <c r="E159" s="2" t="s">
        <v>26</v>
      </c>
      <c r="F159" s="7">
        <v>2700</v>
      </c>
      <c r="G159" s="2">
        <v>50</v>
      </c>
      <c r="H159" s="2">
        <v>196</v>
      </c>
      <c r="I159" s="1">
        <v>146</v>
      </c>
      <c r="J159" s="7">
        <f t="shared" si="6"/>
        <v>135000</v>
      </c>
      <c r="K159" s="3">
        <v>0.92</v>
      </c>
      <c r="L159" s="14">
        <v>6.4600000000000005E-2</v>
      </c>
      <c r="M159" s="14">
        <f t="shared" si="7"/>
        <v>0.49230000000000002</v>
      </c>
      <c r="N159" s="3">
        <f t="shared" si="8"/>
        <v>37.73789351316718</v>
      </c>
      <c r="V159" s="3"/>
      <c r="X159" s="16"/>
    </row>
    <row r="160" spans="1:24" ht="17.25">
      <c r="A160" s="2">
        <v>159</v>
      </c>
      <c r="B160" s="38">
        <v>45035</v>
      </c>
      <c r="C160" s="6" t="s">
        <v>51</v>
      </c>
      <c r="D160" s="10" t="s">
        <v>28</v>
      </c>
      <c r="E160" s="2" t="s">
        <v>17</v>
      </c>
      <c r="F160" s="7">
        <v>3405</v>
      </c>
      <c r="G160" s="2">
        <v>56</v>
      </c>
      <c r="H160" s="2">
        <v>127</v>
      </c>
      <c r="I160" s="1">
        <v>71</v>
      </c>
      <c r="J160" s="7">
        <f t="shared" si="6"/>
        <v>190680</v>
      </c>
      <c r="K160" s="3">
        <v>1.3800000000000001</v>
      </c>
      <c r="L160" s="14">
        <v>9.6900000000000014E-2</v>
      </c>
      <c r="M160" s="14">
        <f t="shared" si="7"/>
        <v>0.73845000000000005</v>
      </c>
      <c r="N160" s="3">
        <f t="shared" si="8"/>
        <v>39.938032495711191</v>
      </c>
      <c r="V160" s="3"/>
      <c r="X160" s="16"/>
    </row>
    <row r="161" spans="1:24" ht="17.25">
      <c r="A161" s="2">
        <v>160</v>
      </c>
      <c r="B161" s="38">
        <v>45036</v>
      </c>
      <c r="C161" s="6" t="s">
        <v>123</v>
      </c>
      <c r="D161" s="10" t="s">
        <v>30</v>
      </c>
      <c r="E161" s="2" t="s">
        <v>16</v>
      </c>
      <c r="F161" s="7">
        <v>3150</v>
      </c>
      <c r="G161" s="2">
        <v>37</v>
      </c>
      <c r="H161" s="2">
        <v>186</v>
      </c>
      <c r="I161" s="1">
        <v>149</v>
      </c>
      <c r="J161" s="7">
        <f t="shared" si="6"/>
        <v>116550</v>
      </c>
      <c r="K161" s="3">
        <v>1.61</v>
      </c>
      <c r="L161" s="14">
        <v>0.19380000000000003</v>
      </c>
      <c r="M161" s="14">
        <f t="shared" si="7"/>
        <v>0.90190000000000003</v>
      </c>
      <c r="N161" s="3">
        <f t="shared" si="8"/>
        <v>24.794303417118709</v>
      </c>
      <c r="V161" s="3"/>
      <c r="X161" s="16"/>
    </row>
    <row r="162" spans="1:24" ht="17.25">
      <c r="A162" s="2">
        <v>161</v>
      </c>
      <c r="B162" s="38">
        <v>45037</v>
      </c>
      <c r="C162" s="6" t="s">
        <v>121</v>
      </c>
      <c r="D162" s="11" t="s">
        <v>32</v>
      </c>
      <c r="E162" s="2" t="s">
        <v>20</v>
      </c>
      <c r="F162" s="7">
        <v>2460</v>
      </c>
      <c r="G162" s="2">
        <v>31</v>
      </c>
      <c r="H162" s="2">
        <v>172</v>
      </c>
      <c r="I162" s="1">
        <v>141</v>
      </c>
      <c r="J162" s="7">
        <f t="shared" si="6"/>
        <v>76260</v>
      </c>
      <c r="K162" s="3">
        <v>1.1500000000000001</v>
      </c>
      <c r="L162" s="14">
        <v>0.25840000000000002</v>
      </c>
      <c r="M162" s="14">
        <f t="shared" si="7"/>
        <v>0.70420000000000005</v>
      </c>
      <c r="N162" s="3">
        <f t="shared" si="8"/>
        <v>16.611104495778104</v>
      </c>
      <c r="V162" s="3"/>
      <c r="X162" s="16"/>
    </row>
    <row r="163" spans="1:24" ht="17.25">
      <c r="A163" s="2">
        <v>162</v>
      </c>
      <c r="B163" s="38">
        <v>45038</v>
      </c>
      <c r="C163" s="6" t="s">
        <v>106</v>
      </c>
      <c r="D163" s="11" t="s">
        <v>34</v>
      </c>
      <c r="E163" s="2" t="s">
        <v>26</v>
      </c>
      <c r="F163" s="7">
        <v>2625</v>
      </c>
      <c r="G163" s="2">
        <v>55</v>
      </c>
      <c r="H163" s="2">
        <v>182</v>
      </c>
      <c r="I163" s="1">
        <v>127</v>
      </c>
      <c r="J163" s="7">
        <f t="shared" si="6"/>
        <v>144375</v>
      </c>
      <c r="K163" s="3">
        <v>0.23</v>
      </c>
      <c r="L163" s="14">
        <v>0.29070000000000001</v>
      </c>
      <c r="M163" s="14">
        <f t="shared" si="7"/>
        <v>0.26035000000000003</v>
      </c>
      <c r="N163" s="3">
        <f t="shared" si="8"/>
        <v>9.3290569592842552</v>
      </c>
      <c r="V163" s="3"/>
      <c r="X163" s="16"/>
    </row>
    <row r="164" spans="1:24" ht="17.25">
      <c r="A164" s="2">
        <v>163</v>
      </c>
      <c r="B164" s="38">
        <v>45039</v>
      </c>
      <c r="C164" s="6" t="s">
        <v>59</v>
      </c>
      <c r="D164" s="11" t="s">
        <v>36</v>
      </c>
      <c r="E164" s="2" t="s">
        <v>17</v>
      </c>
      <c r="F164" s="7">
        <v>2865</v>
      </c>
      <c r="G164" s="2">
        <v>71</v>
      </c>
      <c r="H164" s="2">
        <v>141</v>
      </c>
      <c r="I164" s="1">
        <v>70</v>
      </c>
      <c r="J164" s="7">
        <f t="shared" si="6"/>
        <v>203415</v>
      </c>
      <c r="K164" s="3">
        <v>0.46</v>
      </c>
      <c r="L164" s="14">
        <v>0.19380000000000003</v>
      </c>
      <c r="M164" s="14">
        <f t="shared" si="7"/>
        <v>0.32690000000000002</v>
      </c>
      <c r="N164" s="3">
        <f t="shared" si="8"/>
        <v>18.358880783206015</v>
      </c>
      <c r="V164" s="3"/>
      <c r="X164" s="16"/>
    </row>
    <row r="165" spans="1:24" ht="17.25">
      <c r="A165" s="2">
        <v>164</v>
      </c>
      <c r="B165" s="38">
        <v>45040</v>
      </c>
      <c r="C165" s="6" t="s">
        <v>118</v>
      </c>
      <c r="D165" s="11" t="s">
        <v>38</v>
      </c>
      <c r="E165" s="2" t="s">
        <v>16</v>
      </c>
      <c r="F165" s="7">
        <v>3030</v>
      </c>
      <c r="G165" s="2">
        <v>36</v>
      </c>
      <c r="H165" s="2">
        <v>145</v>
      </c>
      <c r="I165" s="1">
        <v>109</v>
      </c>
      <c r="J165" s="7">
        <f t="shared" si="6"/>
        <v>109080</v>
      </c>
      <c r="K165" s="3">
        <v>1.84</v>
      </c>
      <c r="L165" s="14">
        <v>0.12920000000000001</v>
      </c>
      <c r="M165" s="14">
        <f t="shared" si="7"/>
        <v>0.98460000000000003</v>
      </c>
      <c r="N165" s="3">
        <f t="shared" si="8"/>
        <v>32.0216644930276</v>
      </c>
      <c r="V165" s="3"/>
      <c r="X165" s="16"/>
    </row>
    <row r="166" spans="1:24" ht="16.5">
      <c r="A166" s="2">
        <v>165</v>
      </c>
      <c r="B166" s="38">
        <v>45041</v>
      </c>
      <c r="C166" s="6" t="s">
        <v>59</v>
      </c>
      <c r="D166" s="12" t="s">
        <v>40</v>
      </c>
      <c r="E166" s="2" t="s">
        <v>20</v>
      </c>
      <c r="F166" s="7">
        <v>3390</v>
      </c>
      <c r="G166" s="2">
        <v>40</v>
      </c>
      <c r="H166" s="2">
        <v>160</v>
      </c>
      <c r="I166" s="1">
        <v>120</v>
      </c>
      <c r="J166" s="7">
        <f t="shared" si="6"/>
        <v>135600</v>
      </c>
      <c r="K166" s="3">
        <v>1.84</v>
      </c>
      <c r="L166" s="14">
        <v>0.22610000000000002</v>
      </c>
      <c r="M166" s="14">
        <f t="shared" si="7"/>
        <v>1.03305</v>
      </c>
      <c r="N166" s="3">
        <f t="shared" si="8"/>
        <v>25.515473013715944</v>
      </c>
      <c r="V166" s="3"/>
      <c r="X166" s="16"/>
    </row>
    <row r="167" spans="1:24" ht="16.5">
      <c r="A167" s="2">
        <v>166</v>
      </c>
      <c r="B167" s="38">
        <v>45042</v>
      </c>
      <c r="C167" s="6" t="s">
        <v>82</v>
      </c>
      <c r="D167" s="12" t="s">
        <v>42</v>
      </c>
      <c r="E167" s="2" t="s">
        <v>26</v>
      </c>
      <c r="F167" s="7">
        <v>2655</v>
      </c>
      <c r="G167" s="2">
        <v>54</v>
      </c>
      <c r="H167" s="2">
        <v>184</v>
      </c>
      <c r="I167" s="1">
        <v>130</v>
      </c>
      <c r="J167" s="7">
        <f t="shared" si="6"/>
        <v>143370</v>
      </c>
      <c r="K167" s="3">
        <v>1.61</v>
      </c>
      <c r="L167" s="14">
        <v>0.1615</v>
      </c>
      <c r="M167" s="14">
        <f t="shared" si="7"/>
        <v>0.88575000000000004</v>
      </c>
      <c r="N167" s="3">
        <f t="shared" si="8"/>
        <v>32.812441950413046</v>
      </c>
      <c r="V167" s="3"/>
      <c r="X167" s="16"/>
    </row>
    <row r="168" spans="1:24" ht="16.5">
      <c r="A168" s="2">
        <v>167</v>
      </c>
      <c r="B168" s="38">
        <v>45043</v>
      </c>
      <c r="C168" s="6" t="s">
        <v>14</v>
      </c>
      <c r="D168" s="12" t="s">
        <v>43</v>
      </c>
      <c r="E168" s="2" t="s">
        <v>17</v>
      </c>
      <c r="F168" s="7">
        <v>2790</v>
      </c>
      <c r="G168" s="2">
        <v>40</v>
      </c>
      <c r="H168" s="2">
        <v>192</v>
      </c>
      <c r="I168" s="1">
        <v>152</v>
      </c>
      <c r="J168" s="7">
        <f t="shared" si="6"/>
        <v>111600</v>
      </c>
      <c r="K168" s="3">
        <v>0.23</v>
      </c>
      <c r="L168" s="14">
        <v>0.1615</v>
      </c>
      <c r="M168" s="14">
        <f t="shared" si="7"/>
        <v>0.19575000000000001</v>
      </c>
      <c r="N168" s="3">
        <f t="shared" si="8"/>
        <v>10.673888164342534</v>
      </c>
      <c r="V168" s="3"/>
      <c r="X168" s="16"/>
    </row>
    <row r="169" spans="1:24" ht="16.5">
      <c r="A169" s="2">
        <v>168</v>
      </c>
      <c r="B169" s="38">
        <v>45044</v>
      </c>
      <c r="C169" s="6" t="s">
        <v>90</v>
      </c>
      <c r="D169" s="12" t="s">
        <v>44</v>
      </c>
      <c r="E169" s="2" t="s">
        <v>16</v>
      </c>
      <c r="F169" s="7">
        <v>3150</v>
      </c>
      <c r="G169" s="2">
        <v>73</v>
      </c>
      <c r="H169" s="2">
        <v>122</v>
      </c>
      <c r="I169" s="1">
        <v>49</v>
      </c>
      <c r="J169" s="7">
        <f t="shared" si="6"/>
        <v>229950</v>
      </c>
      <c r="K169" s="3">
        <v>0.92</v>
      </c>
      <c r="L169" s="14">
        <v>0.22610000000000002</v>
      </c>
      <c r="M169" s="14">
        <f t="shared" si="7"/>
        <v>0.57305000000000006</v>
      </c>
      <c r="N169" s="3">
        <f t="shared" si="8"/>
        <v>24.37362137314069</v>
      </c>
      <c r="V169" s="3"/>
      <c r="X169" s="16"/>
    </row>
    <row r="170" spans="1:24" ht="16.5">
      <c r="A170" s="2">
        <v>169</v>
      </c>
      <c r="B170" s="38">
        <v>45045</v>
      </c>
      <c r="C170" s="6" t="s">
        <v>61</v>
      </c>
      <c r="D170" s="12" t="s">
        <v>46</v>
      </c>
      <c r="E170" s="2" t="s">
        <v>20</v>
      </c>
      <c r="F170" s="7">
        <v>2640</v>
      </c>
      <c r="G170" s="2">
        <v>47</v>
      </c>
      <c r="H170" s="2">
        <v>93</v>
      </c>
      <c r="I170" s="1">
        <v>46</v>
      </c>
      <c r="J170" s="7">
        <f t="shared" si="6"/>
        <v>124080</v>
      </c>
      <c r="K170" s="3">
        <v>2.0700000000000003</v>
      </c>
      <c r="L170" s="14">
        <v>0.29070000000000001</v>
      </c>
      <c r="M170" s="14">
        <f t="shared" si="7"/>
        <v>1.1803500000000002</v>
      </c>
      <c r="N170" s="3">
        <f t="shared" si="8"/>
        <v>25.871796327298931</v>
      </c>
      <c r="V170" s="3"/>
      <c r="X170" s="16"/>
    </row>
    <row r="171" spans="1:24" ht="16.5">
      <c r="A171" s="2">
        <v>170</v>
      </c>
      <c r="B171" s="38">
        <v>45046</v>
      </c>
      <c r="C171" s="6" t="s">
        <v>39</v>
      </c>
      <c r="D171" s="12" t="s">
        <v>47</v>
      </c>
      <c r="E171" s="2" t="s">
        <v>26</v>
      </c>
      <c r="F171" s="7">
        <v>3510</v>
      </c>
      <c r="G171" s="2">
        <v>41</v>
      </c>
      <c r="H171" s="2">
        <v>92</v>
      </c>
      <c r="I171" s="1">
        <v>51</v>
      </c>
      <c r="J171" s="7">
        <f t="shared" si="6"/>
        <v>143910</v>
      </c>
      <c r="K171" s="3">
        <v>0.23</v>
      </c>
      <c r="L171" s="14">
        <v>6.4600000000000005E-2</v>
      </c>
      <c r="M171" s="14">
        <f t="shared" si="7"/>
        <v>0.14730000000000001</v>
      </c>
      <c r="N171" s="3">
        <f t="shared" si="8"/>
        <v>17.086558003187324</v>
      </c>
      <c r="V171" s="3"/>
      <c r="X171" s="16"/>
    </row>
    <row r="172" spans="1:24">
      <c r="A172" s="2">
        <v>171</v>
      </c>
      <c r="B172" s="38">
        <v>45047</v>
      </c>
      <c r="C172" s="6" t="s">
        <v>124</v>
      </c>
      <c r="D172" s="2" t="s">
        <v>25</v>
      </c>
      <c r="E172" s="2" t="s">
        <v>17</v>
      </c>
      <c r="F172" s="7">
        <v>3420</v>
      </c>
      <c r="G172" s="2">
        <v>27</v>
      </c>
      <c r="H172" s="2">
        <v>171</v>
      </c>
      <c r="I172" s="1">
        <v>144</v>
      </c>
      <c r="J172" s="7">
        <f t="shared" si="6"/>
        <v>92340</v>
      </c>
      <c r="K172" s="3">
        <v>0.46</v>
      </c>
      <c r="L172" s="14">
        <v>3.2300000000000002E-2</v>
      </c>
      <c r="M172" s="14">
        <f t="shared" si="7"/>
        <v>0.24615000000000001</v>
      </c>
      <c r="N172" s="3">
        <f t="shared" si="8"/>
        <v>27.731574922424052</v>
      </c>
      <c r="V172" s="3"/>
      <c r="X172" s="16"/>
    </row>
    <row r="173" spans="1:24">
      <c r="A173" s="2">
        <v>172</v>
      </c>
      <c r="B173" s="38">
        <v>45048</v>
      </c>
      <c r="C173" s="6" t="s">
        <v>107</v>
      </c>
      <c r="D173" s="2" t="s">
        <v>50</v>
      </c>
      <c r="E173" s="2" t="s">
        <v>16</v>
      </c>
      <c r="F173" s="7">
        <v>3135</v>
      </c>
      <c r="G173" s="2">
        <v>16</v>
      </c>
      <c r="H173" s="2">
        <v>178</v>
      </c>
      <c r="I173" s="1">
        <v>162</v>
      </c>
      <c r="J173" s="7">
        <f t="shared" si="6"/>
        <v>50160</v>
      </c>
      <c r="K173" s="3">
        <v>1.3800000000000001</v>
      </c>
      <c r="L173" s="14">
        <v>6.4600000000000005E-2</v>
      </c>
      <c r="M173" s="14">
        <f t="shared" si="7"/>
        <v>0.72230000000000005</v>
      </c>
      <c r="N173" s="3">
        <f t="shared" si="8"/>
        <v>26.145579574171805</v>
      </c>
      <c r="V173" s="3"/>
      <c r="X173" s="16"/>
    </row>
    <row r="174" spans="1:24" ht="17.25">
      <c r="A174" s="2">
        <v>173</v>
      </c>
      <c r="B174" s="38">
        <v>45049</v>
      </c>
      <c r="C174" s="6" t="s">
        <v>125</v>
      </c>
      <c r="D174" s="8" t="s">
        <v>15</v>
      </c>
      <c r="E174" s="2" t="s">
        <v>20</v>
      </c>
      <c r="F174" s="7">
        <v>2430</v>
      </c>
      <c r="G174" s="2">
        <v>42</v>
      </c>
      <c r="H174" s="2">
        <v>120</v>
      </c>
      <c r="I174" s="1">
        <v>78</v>
      </c>
      <c r="J174" s="7">
        <f t="shared" si="6"/>
        <v>102060</v>
      </c>
      <c r="K174" s="3">
        <v>0.46</v>
      </c>
      <c r="L174" s="14">
        <v>0.1615</v>
      </c>
      <c r="M174" s="14">
        <f t="shared" si="7"/>
        <v>0.31075000000000003</v>
      </c>
      <c r="N174" s="3">
        <f t="shared" si="8"/>
        <v>15.467933473618007</v>
      </c>
      <c r="V174" s="3"/>
      <c r="X174" s="16"/>
    </row>
    <row r="175" spans="1:24" ht="17.25">
      <c r="A175" s="2">
        <v>174</v>
      </c>
      <c r="B175" s="38">
        <v>45050</v>
      </c>
      <c r="C175" s="6" t="s">
        <v>109</v>
      </c>
      <c r="D175" s="8" t="s">
        <v>19</v>
      </c>
      <c r="E175" s="2" t="s">
        <v>26</v>
      </c>
      <c r="F175" s="7">
        <v>2910</v>
      </c>
      <c r="G175" s="2">
        <v>76</v>
      </c>
      <c r="H175" s="2">
        <v>121</v>
      </c>
      <c r="I175" s="1">
        <v>45</v>
      </c>
      <c r="J175" s="7">
        <f t="shared" si="6"/>
        <v>221160</v>
      </c>
      <c r="K175" s="3">
        <v>0.23</v>
      </c>
      <c r="L175" s="14">
        <v>9.6900000000000014E-2</v>
      </c>
      <c r="M175" s="14">
        <f t="shared" si="7"/>
        <v>0.16345000000000001</v>
      </c>
      <c r="N175" s="3">
        <f t="shared" si="8"/>
        <v>18.994323197352681</v>
      </c>
      <c r="V175" s="3"/>
      <c r="X175" s="16"/>
    </row>
    <row r="176" spans="1:24" ht="17.25">
      <c r="A176" s="2">
        <v>175</v>
      </c>
      <c r="B176" s="38">
        <v>45051</v>
      </c>
      <c r="C176" s="6" t="s">
        <v>35</v>
      </c>
      <c r="D176" s="8" t="s">
        <v>23</v>
      </c>
      <c r="E176" s="2" t="s">
        <v>17</v>
      </c>
      <c r="F176" s="7">
        <v>2385</v>
      </c>
      <c r="G176" s="2">
        <v>74</v>
      </c>
      <c r="H176" s="2">
        <v>188</v>
      </c>
      <c r="I176" s="1">
        <v>114</v>
      </c>
      <c r="J176" s="7">
        <f t="shared" si="6"/>
        <v>176490</v>
      </c>
      <c r="K176" s="3">
        <v>2.0700000000000003</v>
      </c>
      <c r="L176" s="14">
        <v>0.1615</v>
      </c>
      <c r="M176" s="14">
        <f t="shared" si="7"/>
        <v>1.1157500000000002</v>
      </c>
      <c r="N176" s="3">
        <f t="shared" si="8"/>
        <v>43.55417252425358</v>
      </c>
      <c r="V176" s="3"/>
      <c r="X176" s="16"/>
    </row>
    <row r="177" spans="1:24" ht="17.25">
      <c r="A177" s="2">
        <v>176</v>
      </c>
      <c r="B177" s="38">
        <v>45052</v>
      </c>
      <c r="C177" s="6" t="s">
        <v>126</v>
      </c>
      <c r="D177" s="9" t="s">
        <v>22</v>
      </c>
      <c r="E177" s="2" t="s">
        <v>16</v>
      </c>
      <c r="F177" s="7">
        <v>2760</v>
      </c>
      <c r="G177" s="2">
        <v>63</v>
      </c>
      <c r="H177" s="2">
        <v>135</v>
      </c>
      <c r="I177" s="1">
        <v>72</v>
      </c>
      <c r="J177" s="7">
        <f t="shared" si="6"/>
        <v>173880</v>
      </c>
      <c r="K177" s="3">
        <v>0.23</v>
      </c>
      <c r="L177" s="14">
        <v>9.6900000000000014E-2</v>
      </c>
      <c r="M177" s="14">
        <f t="shared" si="7"/>
        <v>0.16345000000000001</v>
      </c>
      <c r="N177" s="3">
        <f t="shared" si="8"/>
        <v>17.293675359227155</v>
      </c>
      <c r="V177" s="3"/>
      <c r="X177" s="16"/>
    </row>
    <row r="178" spans="1:24" ht="17.25">
      <c r="A178" s="2">
        <v>177</v>
      </c>
      <c r="B178" s="38">
        <v>45053</v>
      </c>
      <c r="C178" s="6" t="s">
        <v>127</v>
      </c>
      <c r="D178" s="10" t="s">
        <v>28</v>
      </c>
      <c r="E178" s="2" t="s">
        <v>20</v>
      </c>
      <c r="F178" s="7">
        <v>3330</v>
      </c>
      <c r="G178" s="2">
        <v>62</v>
      </c>
      <c r="H178" s="2">
        <v>101</v>
      </c>
      <c r="I178" s="1">
        <v>39</v>
      </c>
      <c r="J178" s="7">
        <f t="shared" si="6"/>
        <v>206460</v>
      </c>
      <c r="K178" s="3">
        <v>1.84</v>
      </c>
      <c r="L178" s="14">
        <v>0.29070000000000001</v>
      </c>
      <c r="M178" s="14">
        <f t="shared" si="7"/>
        <v>1.06535</v>
      </c>
      <c r="N178" s="3">
        <f t="shared" si="8"/>
        <v>28.015426484118194</v>
      </c>
      <c r="V178" s="3"/>
      <c r="X178" s="16"/>
    </row>
    <row r="179" spans="1:24" ht="17.25">
      <c r="A179" s="2">
        <v>178</v>
      </c>
      <c r="B179" s="38">
        <v>45054</v>
      </c>
      <c r="C179" s="6" t="s">
        <v>128</v>
      </c>
      <c r="D179" s="10" t="s">
        <v>30</v>
      </c>
      <c r="E179" s="2" t="s">
        <v>26</v>
      </c>
      <c r="F179" s="7">
        <v>3285</v>
      </c>
      <c r="G179" s="2">
        <v>58</v>
      </c>
      <c r="H179" s="2">
        <v>181</v>
      </c>
      <c r="I179" s="1">
        <v>123</v>
      </c>
      <c r="J179" s="7">
        <f t="shared" si="6"/>
        <v>190530</v>
      </c>
      <c r="K179" s="3">
        <v>1.84</v>
      </c>
      <c r="L179" s="14">
        <v>3.2300000000000002E-2</v>
      </c>
      <c r="M179" s="14">
        <f t="shared" si="7"/>
        <v>0.93615000000000004</v>
      </c>
      <c r="N179" s="3">
        <f t="shared" si="8"/>
        <v>81.28991041699895</v>
      </c>
      <c r="V179" s="3"/>
      <c r="X179" s="16"/>
    </row>
    <row r="180" spans="1:24" ht="17.25">
      <c r="A180" s="2">
        <v>179</v>
      </c>
      <c r="B180" s="38">
        <v>45055</v>
      </c>
      <c r="C180" s="6" t="s">
        <v>67</v>
      </c>
      <c r="D180" s="11" t="s">
        <v>32</v>
      </c>
      <c r="E180" s="2" t="s">
        <v>17</v>
      </c>
      <c r="F180" s="7">
        <v>2295</v>
      </c>
      <c r="G180" s="2">
        <v>48</v>
      </c>
      <c r="H180" s="2">
        <v>152</v>
      </c>
      <c r="I180" s="1">
        <v>104</v>
      </c>
      <c r="J180" s="7">
        <f t="shared" si="6"/>
        <v>110160</v>
      </c>
      <c r="K180" s="3">
        <v>1.3800000000000001</v>
      </c>
      <c r="L180" s="14">
        <v>9.6900000000000014E-2</v>
      </c>
      <c r="M180" s="14">
        <f t="shared" si="7"/>
        <v>0.73845000000000005</v>
      </c>
      <c r="N180" s="3">
        <f t="shared" si="8"/>
        <v>36.975433229898741</v>
      </c>
      <c r="V180" s="3"/>
      <c r="X180" s="16"/>
    </row>
    <row r="181" spans="1:24" ht="17.25">
      <c r="A181" s="2">
        <v>180</v>
      </c>
      <c r="B181" s="38">
        <v>45056</v>
      </c>
      <c r="C181" s="6" t="s">
        <v>129</v>
      </c>
      <c r="D181" s="11" t="s">
        <v>34</v>
      </c>
      <c r="E181" s="2" t="s">
        <v>16</v>
      </c>
      <c r="F181" s="7">
        <v>3360</v>
      </c>
      <c r="G181" s="2">
        <v>30</v>
      </c>
      <c r="H181" s="2">
        <v>194</v>
      </c>
      <c r="I181" s="1">
        <v>164</v>
      </c>
      <c r="J181" s="7">
        <f t="shared" si="6"/>
        <v>100800</v>
      </c>
      <c r="K181" s="3">
        <v>0.69000000000000006</v>
      </c>
      <c r="L181" s="14">
        <v>0.22610000000000002</v>
      </c>
      <c r="M181" s="14">
        <f t="shared" si="7"/>
        <v>0.45805000000000007</v>
      </c>
      <c r="N181" s="3">
        <f t="shared" si="8"/>
        <v>13.531622994885673</v>
      </c>
      <c r="V181" s="3"/>
      <c r="X181" s="16"/>
    </row>
    <row r="182" spans="1:24" ht="17.25">
      <c r="A182" s="2">
        <v>181</v>
      </c>
      <c r="B182" s="38">
        <v>45057</v>
      </c>
      <c r="C182" s="6" t="s">
        <v>33</v>
      </c>
      <c r="D182" s="11" t="s">
        <v>36</v>
      </c>
      <c r="E182" s="2" t="s">
        <v>20</v>
      </c>
      <c r="F182" s="7">
        <v>2430</v>
      </c>
      <c r="G182" s="2">
        <v>22</v>
      </c>
      <c r="H182" s="2">
        <v>110</v>
      </c>
      <c r="I182" s="1">
        <v>88</v>
      </c>
      <c r="J182" s="7">
        <f t="shared" si="6"/>
        <v>53460</v>
      </c>
      <c r="K182" s="3">
        <v>1.3800000000000001</v>
      </c>
      <c r="L182" s="14">
        <v>9.6900000000000014E-2</v>
      </c>
      <c r="M182" s="14">
        <f t="shared" si="7"/>
        <v>0.73845000000000005</v>
      </c>
      <c r="N182" s="3">
        <f t="shared" si="8"/>
        <v>25.032486632312501</v>
      </c>
      <c r="V182" s="3"/>
      <c r="X182" s="16"/>
    </row>
    <row r="183" spans="1:24" ht="17.25">
      <c r="A183" s="2">
        <v>182</v>
      </c>
      <c r="B183" s="38">
        <v>45058</v>
      </c>
      <c r="C183" s="6" t="s">
        <v>67</v>
      </c>
      <c r="D183" s="11" t="s">
        <v>38</v>
      </c>
      <c r="E183" s="2" t="s">
        <v>26</v>
      </c>
      <c r="F183" s="7">
        <v>3555</v>
      </c>
      <c r="G183" s="2">
        <v>60</v>
      </c>
      <c r="H183" s="2">
        <v>110</v>
      </c>
      <c r="I183" s="1">
        <v>50</v>
      </c>
      <c r="J183" s="7">
        <f t="shared" si="6"/>
        <v>213300</v>
      </c>
      <c r="K183" s="3">
        <v>1.61</v>
      </c>
      <c r="L183" s="14">
        <v>0.25840000000000002</v>
      </c>
      <c r="M183" s="14">
        <f t="shared" si="7"/>
        <v>0.93420000000000003</v>
      </c>
      <c r="N183" s="3">
        <f t="shared" si="8"/>
        <v>27.343701625344206</v>
      </c>
      <c r="V183" s="3"/>
      <c r="X183" s="16"/>
    </row>
    <row r="184" spans="1:24" ht="16.5">
      <c r="A184" s="2">
        <v>183</v>
      </c>
      <c r="B184" s="38">
        <v>45059</v>
      </c>
      <c r="C184" s="6" t="s">
        <v>53</v>
      </c>
      <c r="D184" s="12" t="s">
        <v>40</v>
      </c>
      <c r="E184" s="2" t="s">
        <v>17</v>
      </c>
      <c r="F184" s="7">
        <v>2325</v>
      </c>
      <c r="G184" s="2">
        <v>63</v>
      </c>
      <c r="H184" s="2">
        <v>92</v>
      </c>
      <c r="I184" s="1">
        <v>29</v>
      </c>
      <c r="J184" s="7">
        <f t="shared" si="6"/>
        <v>146475</v>
      </c>
      <c r="K184" s="3">
        <v>1.84</v>
      </c>
      <c r="L184" s="14">
        <v>0.1615</v>
      </c>
      <c r="M184" s="14">
        <f t="shared" si="7"/>
        <v>1.00075</v>
      </c>
      <c r="N184" s="3">
        <f t="shared" si="8"/>
        <v>37.888544385679886</v>
      </c>
      <c r="V184" s="3"/>
      <c r="X184" s="16"/>
    </row>
    <row r="185" spans="1:24" ht="16.5">
      <c r="A185" s="2">
        <v>184</v>
      </c>
      <c r="B185" s="38">
        <v>45060</v>
      </c>
      <c r="C185" s="6" t="s">
        <v>115</v>
      </c>
      <c r="D185" s="12" t="s">
        <v>42</v>
      </c>
      <c r="E185" s="2" t="s">
        <v>16</v>
      </c>
      <c r="F185" s="7">
        <v>3060</v>
      </c>
      <c r="G185" s="2">
        <v>15</v>
      </c>
      <c r="H185" s="2">
        <v>95</v>
      </c>
      <c r="I185" s="1">
        <v>80</v>
      </c>
      <c r="J185" s="7">
        <f t="shared" si="6"/>
        <v>45900</v>
      </c>
      <c r="K185" s="3">
        <v>2.0700000000000003</v>
      </c>
      <c r="L185" s="14">
        <v>0.1615</v>
      </c>
      <c r="M185" s="14">
        <f t="shared" si="7"/>
        <v>1.1157500000000002</v>
      </c>
      <c r="N185" s="3">
        <f t="shared" si="8"/>
        <v>19.609184680628854</v>
      </c>
      <c r="V185" s="3"/>
      <c r="X185" s="16"/>
    </row>
    <row r="186" spans="1:24" ht="16.5">
      <c r="A186" s="2">
        <v>185</v>
      </c>
      <c r="B186" s="38">
        <v>45061</v>
      </c>
      <c r="C186" s="6" t="s">
        <v>29</v>
      </c>
      <c r="D186" s="12" t="s">
        <v>43</v>
      </c>
      <c r="E186" s="2" t="s">
        <v>20</v>
      </c>
      <c r="F186" s="7">
        <v>2535</v>
      </c>
      <c r="G186" s="2">
        <v>70</v>
      </c>
      <c r="H186" s="2">
        <v>100</v>
      </c>
      <c r="I186" s="1">
        <v>30</v>
      </c>
      <c r="J186" s="7">
        <f t="shared" si="6"/>
        <v>177450</v>
      </c>
      <c r="K186" s="3">
        <v>0.46</v>
      </c>
      <c r="L186" s="14">
        <v>0.12920000000000001</v>
      </c>
      <c r="M186" s="14">
        <f t="shared" si="7"/>
        <v>0.29460000000000003</v>
      </c>
      <c r="N186" s="3">
        <f t="shared" si="8"/>
        <v>22.326038887001449</v>
      </c>
      <c r="V186" s="3"/>
      <c r="X186" s="16"/>
    </row>
    <row r="187" spans="1:24" ht="16.5">
      <c r="A187" s="2">
        <v>186</v>
      </c>
      <c r="B187" s="38">
        <v>45062</v>
      </c>
      <c r="C187" s="6" t="s">
        <v>130</v>
      </c>
      <c r="D187" s="12" t="s">
        <v>44</v>
      </c>
      <c r="E187" s="2" t="s">
        <v>26</v>
      </c>
      <c r="F187" s="7">
        <v>2475</v>
      </c>
      <c r="G187" s="2">
        <v>53</v>
      </c>
      <c r="H187" s="2">
        <v>99</v>
      </c>
      <c r="I187" s="1">
        <v>46</v>
      </c>
      <c r="J187" s="7">
        <f t="shared" si="6"/>
        <v>131175</v>
      </c>
      <c r="K187" s="3">
        <v>1.84</v>
      </c>
      <c r="L187" s="14">
        <v>6.4600000000000005E-2</v>
      </c>
      <c r="M187" s="14">
        <f t="shared" si="7"/>
        <v>0.95230000000000004</v>
      </c>
      <c r="N187" s="3">
        <f t="shared" si="8"/>
        <v>54.947202353164705</v>
      </c>
      <c r="V187" s="3"/>
      <c r="X187" s="16"/>
    </row>
    <row r="188" spans="1:24" ht="16.5">
      <c r="A188" s="2">
        <v>187</v>
      </c>
      <c r="B188" s="38">
        <v>45063</v>
      </c>
      <c r="C188" s="6" t="s">
        <v>131</v>
      </c>
      <c r="D188" s="12" t="s">
        <v>46</v>
      </c>
      <c r="E188" s="2" t="s">
        <v>17</v>
      </c>
      <c r="F188" s="7">
        <v>3165</v>
      </c>
      <c r="G188" s="2">
        <v>36</v>
      </c>
      <c r="H188" s="2">
        <v>186</v>
      </c>
      <c r="I188" s="1">
        <v>150</v>
      </c>
      <c r="J188" s="7">
        <f t="shared" si="6"/>
        <v>113940</v>
      </c>
      <c r="K188" s="3">
        <v>1.84</v>
      </c>
      <c r="L188" s="14">
        <v>0.12920000000000001</v>
      </c>
      <c r="M188" s="14">
        <f t="shared" si="7"/>
        <v>0.98460000000000003</v>
      </c>
      <c r="N188" s="3">
        <f t="shared" si="8"/>
        <v>32.0216644930276</v>
      </c>
      <c r="V188" s="3"/>
      <c r="X188" s="16"/>
    </row>
    <row r="189" spans="1:24" ht="16.5">
      <c r="A189" s="2">
        <v>188</v>
      </c>
      <c r="B189" s="38">
        <v>45064</v>
      </c>
      <c r="C189" s="6" t="s">
        <v>66</v>
      </c>
      <c r="D189" s="12" t="s">
        <v>47</v>
      </c>
      <c r="E189" s="2" t="s">
        <v>16</v>
      </c>
      <c r="F189" s="7">
        <v>3315</v>
      </c>
      <c r="G189" s="2">
        <v>52</v>
      </c>
      <c r="H189" s="2">
        <v>127</v>
      </c>
      <c r="I189" s="1">
        <v>75</v>
      </c>
      <c r="J189" s="7">
        <f t="shared" si="6"/>
        <v>172380</v>
      </c>
      <c r="K189" s="3">
        <v>0.23</v>
      </c>
      <c r="L189" s="14">
        <v>9.6900000000000014E-2</v>
      </c>
      <c r="M189" s="14">
        <f t="shared" si="7"/>
        <v>0.16345000000000001</v>
      </c>
      <c r="N189" s="3">
        <f t="shared" si="8"/>
        <v>15.711537963566728</v>
      </c>
      <c r="V189" s="3"/>
      <c r="X189" s="16"/>
    </row>
    <row r="190" spans="1:24">
      <c r="A190" s="2">
        <v>189</v>
      </c>
      <c r="B190" s="38">
        <v>45065</v>
      </c>
      <c r="C190" s="6" t="s">
        <v>107</v>
      </c>
      <c r="D190" s="2" t="s">
        <v>25</v>
      </c>
      <c r="E190" s="2" t="s">
        <v>20</v>
      </c>
      <c r="F190" s="7">
        <v>3465</v>
      </c>
      <c r="G190" s="2">
        <v>71</v>
      </c>
      <c r="H190" s="2">
        <v>180</v>
      </c>
      <c r="I190" s="1">
        <v>109</v>
      </c>
      <c r="J190" s="7">
        <f t="shared" si="6"/>
        <v>246015</v>
      </c>
      <c r="K190" s="3">
        <v>1.61</v>
      </c>
      <c r="L190" s="14">
        <v>0.19380000000000003</v>
      </c>
      <c r="M190" s="14">
        <f t="shared" si="7"/>
        <v>0.90190000000000003</v>
      </c>
      <c r="N190" s="3">
        <f t="shared" si="8"/>
        <v>34.346320947692469</v>
      </c>
      <c r="V190" s="3"/>
      <c r="X190" s="16"/>
    </row>
    <row r="191" spans="1:24">
      <c r="A191" s="2">
        <v>190</v>
      </c>
      <c r="B191" s="38">
        <v>45066</v>
      </c>
      <c r="C191" s="6" t="s">
        <v>66</v>
      </c>
      <c r="D191" s="2" t="s">
        <v>50</v>
      </c>
      <c r="E191" s="2" t="s">
        <v>26</v>
      </c>
      <c r="F191" s="7">
        <v>3480</v>
      </c>
      <c r="G191" s="2">
        <v>43</v>
      </c>
      <c r="H191" s="2">
        <v>176</v>
      </c>
      <c r="I191" s="1">
        <v>133</v>
      </c>
      <c r="J191" s="7">
        <f t="shared" si="6"/>
        <v>149640</v>
      </c>
      <c r="K191" s="3">
        <v>1.1500000000000001</v>
      </c>
      <c r="L191" s="14">
        <v>9.6900000000000014E-2</v>
      </c>
      <c r="M191" s="14">
        <f t="shared" si="7"/>
        <v>0.62345000000000006</v>
      </c>
      <c r="N191" s="3">
        <f t="shared" si="8"/>
        <v>31.947454278570003</v>
      </c>
      <c r="V191" s="3"/>
      <c r="X191" s="16"/>
    </row>
    <row r="192" spans="1:24" ht="17.25">
      <c r="A192" s="2">
        <v>191</v>
      </c>
      <c r="B192" s="38">
        <v>45067</v>
      </c>
      <c r="C192" s="6" t="s">
        <v>98</v>
      </c>
      <c r="D192" s="8" t="s">
        <v>15</v>
      </c>
      <c r="E192" s="2" t="s">
        <v>17</v>
      </c>
      <c r="F192" s="7">
        <v>3030</v>
      </c>
      <c r="G192" s="2">
        <v>27</v>
      </c>
      <c r="H192" s="2">
        <v>191</v>
      </c>
      <c r="I192" s="1">
        <v>164</v>
      </c>
      <c r="J192" s="7">
        <f t="shared" si="6"/>
        <v>81810</v>
      </c>
      <c r="K192" s="3">
        <v>0.46</v>
      </c>
      <c r="L192" s="14">
        <v>9.6900000000000014E-2</v>
      </c>
      <c r="M192" s="14">
        <f t="shared" si="7"/>
        <v>0.27845000000000003</v>
      </c>
      <c r="N192" s="3">
        <f t="shared" si="8"/>
        <v>16.0108322465138</v>
      </c>
      <c r="V192" s="3"/>
      <c r="X192" s="16"/>
    </row>
    <row r="193" spans="1:24" ht="17.25">
      <c r="A193" s="2">
        <v>192</v>
      </c>
      <c r="B193" s="38">
        <v>45068</v>
      </c>
      <c r="C193" s="6" t="s">
        <v>113</v>
      </c>
      <c r="D193" s="8" t="s">
        <v>19</v>
      </c>
      <c r="E193" s="2" t="s">
        <v>16</v>
      </c>
      <c r="F193" s="7">
        <v>2460</v>
      </c>
      <c r="G193" s="2">
        <v>46</v>
      </c>
      <c r="H193" s="2">
        <v>121</v>
      </c>
      <c r="I193" s="1">
        <v>75</v>
      </c>
      <c r="J193" s="7">
        <f t="shared" si="6"/>
        <v>113160</v>
      </c>
      <c r="K193" s="3">
        <v>0.46</v>
      </c>
      <c r="L193" s="14">
        <v>0.12920000000000001</v>
      </c>
      <c r="M193" s="14">
        <f t="shared" si="7"/>
        <v>0.29460000000000003</v>
      </c>
      <c r="N193" s="3">
        <f t="shared" si="8"/>
        <v>18.098457933386573</v>
      </c>
      <c r="V193" s="3"/>
      <c r="X193" s="16"/>
    </row>
    <row r="194" spans="1:24" ht="17.25">
      <c r="A194" s="2">
        <v>193</v>
      </c>
      <c r="B194" s="38">
        <v>45069</v>
      </c>
      <c r="C194" s="6" t="s">
        <v>31</v>
      </c>
      <c r="D194" s="8" t="s">
        <v>23</v>
      </c>
      <c r="E194" s="2" t="s">
        <v>20</v>
      </c>
      <c r="F194" s="7">
        <v>2340</v>
      </c>
      <c r="G194" s="2">
        <v>76</v>
      </c>
      <c r="H194" s="2">
        <v>179</v>
      </c>
      <c r="I194" s="1">
        <v>103</v>
      </c>
      <c r="J194" s="7">
        <f t="shared" ref="J194:J257" si="9">F194*G194</f>
        <v>177840</v>
      </c>
      <c r="K194" s="3">
        <v>1.61</v>
      </c>
      <c r="L194" s="14">
        <v>9.6900000000000014E-2</v>
      </c>
      <c r="M194" s="14">
        <f t="shared" si="7"/>
        <v>0.85345000000000004</v>
      </c>
      <c r="N194" s="3">
        <f t="shared" si="8"/>
        <v>50.25425550218042</v>
      </c>
      <c r="V194" s="3"/>
      <c r="X194" s="16"/>
    </row>
    <row r="195" spans="1:24" ht="17.25">
      <c r="A195" s="2">
        <v>194</v>
      </c>
      <c r="B195" s="38">
        <v>45070</v>
      </c>
      <c r="C195" s="6" t="s">
        <v>132</v>
      </c>
      <c r="D195" s="9" t="s">
        <v>22</v>
      </c>
      <c r="E195" s="2" t="s">
        <v>26</v>
      </c>
      <c r="F195" s="7">
        <v>3150</v>
      </c>
      <c r="G195" s="2">
        <v>59</v>
      </c>
      <c r="H195" s="2">
        <v>119</v>
      </c>
      <c r="I195" s="1">
        <v>60</v>
      </c>
      <c r="J195" s="7">
        <f t="shared" si="9"/>
        <v>185850</v>
      </c>
      <c r="K195" s="3">
        <v>1.3800000000000001</v>
      </c>
      <c r="L195" s="14">
        <v>0.29070000000000001</v>
      </c>
      <c r="M195" s="14">
        <f t="shared" ref="M195:M258" si="10">AVERAGE(K195:L195)</f>
        <v>0.83535000000000004</v>
      </c>
      <c r="N195" s="3">
        <f t="shared" ref="N195:N258" si="11">SQRT((2*G195*K195)/L195)</f>
        <v>23.667807644119694</v>
      </c>
      <c r="V195" s="3"/>
      <c r="X195" s="16"/>
    </row>
    <row r="196" spans="1:24" ht="17.25">
      <c r="A196" s="2">
        <v>195</v>
      </c>
      <c r="B196" s="38">
        <v>45071</v>
      </c>
      <c r="C196" s="6" t="s">
        <v>103</v>
      </c>
      <c r="D196" s="10" t="s">
        <v>28</v>
      </c>
      <c r="E196" s="2" t="s">
        <v>17</v>
      </c>
      <c r="F196" s="7">
        <v>2490</v>
      </c>
      <c r="G196" s="2">
        <v>32</v>
      </c>
      <c r="H196" s="2">
        <v>109</v>
      </c>
      <c r="I196" s="1">
        <v>77</v>
      </c>
      <c r="J196" s="7">
        <f t="shared" si="9"/>
        <v>79680</v>
      </c>
      <c r="K196" s="3">
        <v>0.69000000000000006</v>
      </c>
      <c r="L196" s="14">
        <v>3.2300000000000002E-2</v>
      </c>
      <c r="M196" s="14">
        <f t="shared" si="10"/>
        <v>0.36115000000000003</v>
      </c>
      <c r="N196" s="3">
        <f t="shared" si="11"/>
        <v>36.975433229898741</v>
      </c>
      <c r="V196" s="3"/>
      <c r="X196" s="16"/>
    </row>
    <row r="197" spans="1:24" ht="17.25">
      <c r="A197" s="2">
        <v>196</v>
      </c>
      <c r="B197" s="38">
        <v>45072</v>
      </c>
      <c r="C197" s="6" t="s">
        <v>73</v>
      </c>
      <c r="D197" s="10" t="s">
        <v>30</v>
      </c>
      <c r="E197" s="2" t="s">
        <v>16</v>
      </c>
      <c r="F197" s="7">
        <v>3675</v>
      </c>
      <c r="G197" s="2">
        <v>23</v>
      </c>
      <c r="H197" s="2">
        <v>182</v>
      </c>
      <c r="I197" s="1">
        <v>159</v>
      </c>
      <c r="J197" s="7">
        <f t="shared" si="9"/>
        <v>84525</v>
      </c>
      <c r="K197" s="3">
        <v>1.3800000000000001</v>
      </c>
      <c r="L197" s="14">
        <v>3.2300000000000002E-2</v>
      </c>
      <c r="M197" s="14">
        <f t="shared" si="10"/>
        <v>0.70615000000000006</v>
      </c>
      <c r="N197" s="3">
        <f t="shared" si="11"/>
        <v>44.331987068023253</v>
      </c>
      <c r="V197" s="3"/>
      <c r="X197" s="16"/>
    </row>
    <row r="198" spans="1:24" ht="17.25">
      <c r="A198" s="2">
        <v>197</v>
      </c>
      <c r="B198" s="38">
        <v>45073</v>
      </c>
      <c r="C198" s="6" t="s">
        <v>130</v>
      </c>
      <c r="D198" s="11" t="s">
        <v>32</v>
      </c>
      <c r="E198" s="2" t="s">
        <v>20</v>
      </c>
      <c r="F198" s="7">
        <v>3210</v>
      </c>
      <c r="G198" s="2">
        <v>70</v>
      </c>
      <c r="H198" s="2">
        <v>197</v>
      </c>
      <c r="I198" s="1">
        <v>127</v>
      </c>
      <c r="J198" s="7">
        <f t="shared" si="9"/>
        <v>224700</v>
      </c>
      <c r="K198" s="3">
        <v>1.84</v>
      </c>
      <c r="L198" s="14">
        <v>6.4600000000000005E-2</v>
      </c>
      <c r="M198" s="14">
        <f t="shared" si="10"/>
        <v>0.95230000000000004</v>
      </c>
      <c r="N198" s="3">
        <f t="shared" si="11"/>
        <v>63.147573976133138</v>
      </c>
      <c r="V198" s="3"/>
      <c r="X198" s="16"/>
    </row>
    <row r="199" spans="1:24" ht="17.25">
      <c r="A199" s="2">
        <v>198</v>
      </c>
      <c r="B199" s="38">
        <v>45074</v>
      </c>
      <c r="C199" s="6" t="s">
        <v>133</v>
      </c>
      <c r="D199" s="11" t="s">
        <v>34</v>
      </c>
      <c r="E199" s="2" t="s">
        <v>26</v>
      </c>
      <c r="F199" s="7">
        <v>3345</v>
      </c>
      <c r="G199" s="2">
        <v>76</v>
      </c>
      <c r="H199" s="2">
        <v>103</v>
      </c>
      <c r="I199" s="1">
        <v>27</v>
      </c>
      <c r="J199" s="7">
        <f t="shared" si="9"/>
        <v>254220</v>
      </c>
      <c r="K199" s="3">
        <v>1.1500000000000001</v>
      </c>
      <c r="L199" s="14">
        <v>0.22610000000000002</v>
      </c>
      <c r="M199" s="14">
        <f t="shared" si="10"/>
        <v>0.68805000000000005</v>
      </c>
      <c r="N199" s="3">
        <f t="shared" si="11"/>
        <v>27.804842090856745</v>
      </c>
      <c r="V199" s="3"/>
      <c r="X199" s="16"/>
    </row>
    <row r="200" spans="1:24" ht="17.25">
      <c r="A200" s="2">
        <v>199</v>
      </c>
      <c r="B200" s="38">
        <v>45075</v>
      </c>
      <c r="C200" s="6" t="s">
        <v>111</v>
      </c>
      <c r="D200" s="11" t="s">
        <v>36</v>
      </c>
      <c r="E200" s="2" t="s">
        <v>17</v>
      </c>
      <c r="F200" s="7">
        <v>2475</v>
      </c>
      <c r="G200" s="2">
        <v>51</v>
      </c>
      <c r="H200" s="2">
        <v>160</v>
      </c>
      <c r="I200" s="1">
        <v>109</v>
      </c>
      <c r="J200" s="7">
        <f t="shared" si="9"/>
        <v>126225</v>
      </c>
      <c r="K200" s="3">
        <v>1.84</v>
      </c>
      <c r="L200" s="14">
        <v>0.29070000000000001</v>
      </c>
      <c r="M200" s="14">
        <f t="shared" si="10"/>
        <v>1.06535</v>
      </c>
      <c r="N200" s="3">
        <f t="shared" si="11"/>
        <v>25.408936126640945</v>
      </c>
      <c r="V200" s="3"/>
      <c r="X200" s="16"/>
    </row>
    <row r="201" spans="1:24" ht="17.25">
      <c r="A201" s="2">
        <v>200</v>
      </c>
      <c r="B201" s="38">
        <v>45076</v>
      </c>
      <c r="C201" s="6" t="s">
        <v>134</v>
      </c>
      <c r="D201" s="11" t="s">
        <v>38</v>
      </c>
      <c r="E201" s="2" t="s">
        <v>16</v>
      </c>
      <c r="F201" s="7">
        <v>3345</v>
      </c>
      <c r="G201" s="2">
        <v>26</v>
      </c>
      <c r="H201" s="2">
        <v>116</v>
      </c>
      <c r="I201" s="1">
        <v>90</v>
      </c>
      <c r="J201" s="7">
        <f t="shared" si="9"/>
        <v>86970</v>
      </c>
      <c r="K201" s="3">
        <v>1.1500000000000001</v>
      </c>
      <c r="L201" s="14">
        <v>6.4600000000000005E-2</v>
      </c>
      <c r="M201" s="14">
        <f t="shared" si="10"/>
        <v>0.60730000000000006</v>
      </c>
      <c r="N201" s="3">
        <f t="shared" si="11"/>
        <v>30.425262438099768</v>
      </c>
      <c r="V201" s="3"/>
      <c r="X201" s="16"/>
    </row>
    <row r="202" spans="1:24" ht="16.5">
      <c r="A202" s="2">
        <v>201</v>
      </c>
      <c r="B202" s="38">
        <v>45077</v>
      </c>
      <c r="C202" s="6" t="s">
        <v>123</v>
      </c>
      <c r="D202" s="12" t="s">
        <v>40</v>
      </c>
      <c r="E202" s="2" t="s">
        <v>20</v>
      </c>
      <c r="F202" s="7">
        <v>2865</v>
      </c>
      <c r="G202" s="2">
        <v>34</v>
      </c>
      <c r="H202" s="2">
        <v>150</v>
      </c>
      <c r="I202" s="1">
        <v>116</v>
      </c>
      <c r="J202" s="7">
        <f t="shared" si="9"/>
        <v>97410</v>
      </c>
      <c r="K202" s="3">
        <v>1.84</v>
      </c>
      <c r="L202" s="14">
        <v>0.22610000000000002</v>
      </c>
      <c r="M202" s="14">
        <f t="shared" si="10"/>
        <v>1.03305</v>
      </c>
      <c r="N202" s="3">
        <f t="shared" si="11"/>
        <v>23.524103779881106</v>
      </c>
      <c r="V202" s="3"/>
      <c r="X202" s="16"/>
    </row>
    <row r="203" spans="1:24" ht="16.5">
      <c r="A203" s="2">
        <v>202</v>
      </c>
      <c r="B203" s="38">
        <v>45078</v>
      </c>
      <c r="C203" s="6" t="s">
        <v>127</v>
      </c>
      <c r="D203" s="12" t="s">
        <v>42</v>
      </c>
      <c r="E203" s="2" t="s">
        <v>26</v>
      </c>
      <c r="F203" s="7">
        <v>2850</v>
      </c>
      <c r="G203" s="2">
        <v>56</v>
      </c>
      <c r="H203" s="2">
        <v>159</v>
      </c>
      <c r="I203" s="1">
        <v>103</v>
      </c>
      <c r="J203" s="7">
        <f t="shared" si="9"/>
        <v>159600</v>
      </c>
      <c r="K203" s="3">
        <v>1.1500000000000001</v>
      </c>
      <c r="L203" s="14">
        <v>3.2300000000000002E-2</v>
      </c>
      <c r="M203" s="14">
        <f t="shared" si="10"/>
        <v>0.59115000000000006</v>
      </c>
      <c r="N203" s="3">
        <f t="shared" si="11"/>
        <v>63.147573976133138</v>
      </c>
      <c r="V203" s="3"/>
      <c r="X203" s="16"/>
    </row>
    <row r="204" spans="1:24" ht="16.5">
      <c r="A204" s="2">
        <v>203</v>
      </c>
      <c r="B204" s="38">
        <v>45079</v>
      </c>
      <c r="C204" s="6" t="s">
        <v>70</v>
      </c>
      <c r="D204" s="12" t="s">
        <v>43</v>
      </c>
      <c r="E204" s="2" t="s">
        <v>17</v>
      </c>
      <c r="F204" s="7">
        <v>2640</v>
      </c>
      <c r="G204" s="2">
        <v>73</v>
      </c>
      <c r="H204" s="2">
        <v>162</v>
      </c>
      <c r="I204" s="1">
        <v>89</v>
      </c>
      <c r="J204" s="7">
        <f t="shared" si="9"/>
        <v>192720</v>
      </c>
      <c r="K204" s="3">
        <v>0.46</v>
      </c>
      <c r="L204" s="14">
        <v>0.12920000000000001</v>
      </c>
      <c r="M204" s="14">
        <f t="shared" si="10"/>
        <v>0.29460000000000003</v>
      </c>
      <c r="N204" s="3">
        <f t="shared" si="11"/>
        <v>22.799435113310768</v>
      </c>
      <c r="V204" s="3"/>
      <c r="X204" s="16"/>
    </row>
    <row r="205" spans="1:24" ht="17.25">
      <c r="A205" s="2">
        <v>204</v>
      </c>
      <c r="B205" s="38">
        <v>45080</v>
      </c>
      <c r="C205" s="6" t="s">
        <v>99</v>
      </c>
      <c r="D205" s="8" t="s">
        <v>15</v>
      </c>
      <c r="E205" s="2" t="s">
        <v>16</v>
      </c>
      <c r="F205" s="7">
        <v>3600</v>
      </c>
      <c r="G205" s="2">
        <v>15</v>
      </c>
      <c r="H205" s="2">
        <v>193</v>
      </c>
      <c r="I205" s="1">
        <v>178</v>
      </c>
      <c r="J205" s="7">
        <f t="shared" si="9"/>
        <v>54000</v>
      </c>
      <c r="K205" s="3">
        <v>0.69000000000000006</v>
      </c>
      <c r="L205" s="14">
        <v>0.12920000000000001</v>
      </c>
      <c r="M205" s="14">
        <f t="shared" si="10"/>
        <v>0.40960000000000002</v>
      </c>
      <c r="N205" s="3">
        <f t="shared" si="11"/>
        <v>12.657674283463527</v>
      </c>
      <c r="V205" s="3"/>
      <c r="X205" s="16"/>
    </row>
    <row r="206" spans="1:24" ht="17.25">
      <c r="A206" s="2">
        <v>205</v>
      </c>
      <c r="B206" s="38">
        <v>45081</v>
      </c>
      <c r="C206" s="6" t="s">
        <v>58</v>
      </c>
      <c r="D206" s="8" t="s">
        <v>19</v>
      </c>
      <c r="E206" s="2" t="s">
        <v>20</v>
      </c>
      <c r="F206" s="7">
        <v>2340</v>
      </c>
      <c r="G206" s="2">
        <v>27</v>
      </c>
      <c r="H206" s="2">
        <v>133</v>
      </c>
      <c r="I206" s="1">
        <v>106</v>
      </c>
      <c r="J206" s="7">
        <f t="shared" si="9"/>
        <v>63180</v>
      </c>
      <c r="K206" s="3">
        <v>1.3800000000000001</v>
      </c>
      <c r="L206" s="14">
        <v>0.19380000000000003</v>
      </c>
      <c r="M206" s="14">
        <f t="shared" si="10"/>
        <v>0.78690000000000004</v>
      </c>
      <c r="N206" s="3">
        <f t="shared" si="11"/>
        <v>19.609184680628854</v>
      </c>
      <c r="V206" s="3"/>
      <c r="X206" s="16"/>
    </row>
    <row r="207" spans="1:24" ht="17.25">
      <c r="A207" s="2">
        <v>206</v>
      </c>
      <c r="B207" s="38">
        <v>45082</v>
      </c>
      <c r="C207" s="6" t="s">
        <v>135</v>
      </c>
      <c r="D207" s="8" t="s">
        <v>23</v>
      </c>
      <c r="E207" s="2" t="s">
        <v>26</v>
      </c>
      <c r="F207" s="7">
        <v>3210</v>
      </c>
      <c r="G207" s="2">
        <v>50</v>
      </c>
      <c r="H207" s="2">
        <v>163</v>
      </c>
      <c r="I207" s="1">
        <v>113</v>
      </c>
      <c r="J207" s="7">
        <f t="shared" si="9"/>
        <v>160500</v>
      </c>
      <c r="K207" s="3">
        <v>0.46</v>
      </c>
      <c r="L207" s="14">
        <v>9.6900000000000014E-2</v>
      </c>
      <c r="M207" s="14">
        <f t="shared" si="10"/>
        <v>0.27845000000000003</v>
      </c>
      <c r="N207" s="3">
        <f t="shared" si="11"/>
        <v>21.787982978476503</v>
      </c>
      <c r="V207" s="3"/>
      <c r="X207" s="16"/>
    </row>
    <row r="208" spans="1:24" ht="17.25">
      <c r="A208" s="2">
        <v>207</v>
      </c>
      <c r="B208" s="38">
        <v>45083</v>
      </c>
      <c r="C208" s="6" t="s">
        <v>101</v>
      </c>
      <c r="D208" s="9" t="s">
        <v>22</v>
      </c>
      <c r="E208" s="2" t="s">
        <v>17</v>
      </c>
      <c r="F208" s="7">
        <v>2955</v>
      </c>
      <c r="G208" s="2">
        <v>64</v>
      </c>
      <c r="H208" s="2">
        <v>93</v>
      </c>
      <c r="I208" s="1">
        <v>29</v>
      </c>
      <c r="J208" s="7">
        <f t="shared" si="9"/>
        <v>189120</v>
      </c>
      <c r="K208" s="3">
        <v>0.23</v>
      </c>
      <c r="L208" s="14">
        <v>0.19380000000000003</v>
      </c>
      <c r="M208" s="14">
        <f t="shared" si="10"/>
        <v>0.21190000000000003</v>
      </c>
      <c r="N208" s="3">
        <f t="shared" si="11"/>
        <v>12.325144409966244</v>
      </c>
      <c r="V208" s="3"/>
      <c r="X208" s="16"/>
    </row>
    <row r="209" spans="1:24" ht="17.25">
      <c r="A209" s="2">
        <v>208</v>
      </c>
      <c r="B209" s="38">
        <v>45084</v>
      </c>
      <c r="C209" s="6" t="s">
        <v>93</v>
      </c>
      <c r="D209" s="10" t="s">
        <v>28</v>
      </c>
      <c r="E209" s="2" t="s">
        <v>16</v>
      </c>
      <c r="F209" s="7">
        <v>2325</v>
      </c>
      <c r="G209" s="2">
        <v>54</v>
      </c>
      <c r="H209" s="2">
        <v>174</v>
      </c>
      <c r="I209" s="1">
        <v>120</v>
      </c>
      <c r="J209" s="7">
        <f t="shared" si="9"/>
        <v>125550</v>
      </c>
      <c r="K209" s="3">
        <v>0.23</v>
      </c>
      <c r="L209" s="14">
        <v>0.22610000000000002</v>
      </c>
      <c r="M209" s="14">
        <f t="shared" si="10"/>
        <v>0.22805000000000003</v>
      </c>
      <c r="N209" s="3">
        <f t="shared" si="11"/>
        <v>10.481550101269907</v>
      </c>
      <c r="V209" s="3"/>
      <c r="X209" s="16"/>
    </row>
    <row r="210" spans="1:24" ht="17.25">
      <c r="A210" s="2">
        <v>209</v>
      </c>
      <c r="B210" s="38">
        <v>45085</v>
      </c>
      <c r="C210" s="6" t="s">
        <v>136</v>
      </c>
      <c r="D210" s="10" t="s">
        <v>30</v>
      </c>
      <c r="E210" s="2" t="s">
        <v>20</v>
      </c>
      <c r="F210" s="7">
        <v>3150</v>
      </c>
      <c r="G210" s="2">
        <v>67</v>
      </c>
      <c r="H210" s="2">
        <v>112</v>
      </c>
      <c r="I210" s="1">
        <v>45</v>
      </c>
      <c r="J210" s="7">
        <f t="shared" si="9"/>
        <v>211050</v>
      </c>
      <c r="K210" s="3">
        <v>2.0700000000000003</v>
      </c>
      <c r="L210" s="14">
        <v>0.1615</v>
      </c>
      <c r="M210" s="14">
        <f t="shared" si="10"/>
        <v>1.1157500000000002</v>
      </c>
      <c r="N210" s="3">
        <f t="shared" si="11"/>
        <v>41.443011712642722</v>
      </c>
      <c r="V210" s="3"/>
      <c r="X210" s="16"/>
    </row>
    <row r="211" spans="1:24" ht="17.25">
      <c r="A211" s="2">
        <v>210</v>
      </c>
      <c r="B211" s="38">
        <v>45086</v>
      </c>
      <c r="C211" s="6" t="s">
        <v>128</v>
      </c>
      <c r="D211" s="11" t="s">
        <v>32</v>
      </c>
      <c r="E211" s="2" t="s">
        <v>26</v>
      </c>
      <c r="F211" s="7">
        <v>2430</v>
      </c>
      <c r="G211" s="2">
        <v>44</v>
      </c>
      <c r="H211" s="2">
        <v>103</v>
      </c>
      <c r="I211" s="1">
        <v>59</v>
      </c>
      <c r="J211" s="7">
        <f t="shared" si="9"/>
        <v>106920</v>
      </c>
      <c r="K211" s="3">
        <v>0.46</v>
      </c>
      <c r="L211" s="14">
        <v>0.19380000000000003</v>
      </c>
      <c r="M211" s="14">
        <f t="shared" si="10"/>
        <v>0.32690000000000002</v>
      </c>
      <c r="N211" s="3">
        <f t="shared" si="11"/>
        <v>14.45251289565133</v>
      </c>
      <c r="V211" s="3"/>
      <c r="X211" s="16"/>
    </row>
    <row r="212" spans="1:24" ht="17.25">
      <c r="A212" s="2">
        <v>211</v>
      </c>
      <c r="B212" s="38">
        <v>45087</v>
      </c>
      <c r="C212" s="6" t="s">
        <v>27</v>
      </c>
      <c r="D212" s="11" t="s">
        <v>34</v>
      </c>
      <c r="E212" s="2" t="s">
        <v>17</v>
      </c>
      <c r="F212" s="7">
        <v>2445</v>
      </c>
      <c r="G212" s="2">
        <v>18</v>
      </c>
      <c r="H212" s="2">
        <v>173</v>
      </c>
      <c r="I212" s="1">
        <v>155</v>
      </c>
      <c r="J212" s="7">
        <f t="shared" si="9"/>
        <v>44010</v>
      </c>
      <c r="K212" s="3">
        <v>0.23</v>
      </c>
      <c r="L212" s="14">
        <v>9.6900000000000014E-2</v>
      </c>
      <c r="M212" s="14">
        <f t="shared" si="10"/>
        <v>0.16345000000000001</v>
      </c>
      <c r="N212" s="3">
        <f t="shared" si="11"/>
        <v>9.2438583074746852</v>
      </c>
      <c r="V212" s="3"/>
      <c r="X212" s="16"/>
    </row>
    <row r="213" spans="1:24" ht="17.25">
      <c r="A213" s="2">
        <v>212</v>
      </c>
      <c r="B213" s="38">
        <v>45088</v>
      </c>
      <c r="C213" s="6" t="s">
        <v>87</v>
      </c>
      <c r="D213" s="11" t="s">
        <v>36</v>
      </c>
      <c r="E213" s="2" t="s">
        <v>16</v>
      </c>
      <c r="F213" s="7">
        <v>3465</v>
      </c>
      <c r="G213" s="2">
        <v>55</v>
      </c>
      <c r="H213" s="2">
        <v>144</v>
      </c>
      <c r="I213" s="1">
        <v>89</v>
      </c>
      <c r="J213" s="7">
        <f t="shared" si="9"/>
        <v>190575</v>
      </c>
      <c r="K213" s="3">
        <v>1.84</v>
      </c>
      <c r="L213" s="14">
        <v>9.6900000000000014E-2</v>
      </c>
      <c r="M213" s="14">
        <f t="shared" si="10"/>
        <v>0.96845000000000003</v>
      </c>
      <c r="N213" s="3">
        <f t="shared" si="11"/>
        <v>45.702858663213611</v>
      </c>
      <c r="V213" s="3"/>
      <c r="X213" s="16"/>
    </row>
    <row r="214" spans="1:24" ht="17.25">
      <c r="A214" s="2">
        <v>213</v>
      </c>
      <c r="B214" s="38">
        <v>45089</v>
      </c>
      <c r="C214" s="6" t="s">
        <v>136</v>
      </c>
      <c r="D214" s="11" t="s">
        <v>38</v>
      </c>
      <c r="E214" s="2" t="s">
        <v>20</v>
      </c>
      <c r="F214" s="7">
        <v>3735</v>
      </c>
      <c r="G214" s="2">
        <v>57</v>
      </c>
      <c r="H214" s="2">
        <v>125</v>
      </c>
      <c r="I214" s="1">
        <v>68</v>
      </c>
      <c r="J214" s="7">
        <f t="shared" si="9"/>
        <v>212895</v>
      </c>
      <c r="K214" s="3">
        <v>1.61</v>
      </c>
      <c r="L214" s="14">
        <v>0.22610000000000002</v>
      </c>
      <c r="M214" s="14">
        <f t="shared" si="10"/>
        <v>0.91805000000000003</v>
      </c>
      <c r="N214" s="3">
        <f t="shared" si="11"/>
        <v>28.491484796029024</v>
      </c>
      <c r="V214" s="3"/>
      <c r="X214" s="16"/>
    </row>
    <row r="215" spans="1:24" ht="16.5">
      <c r="A215" s="2">
        <v>214</v>
      </c>
      <c r="B215" s="38">
        <v>45090</v>
      </c>
      <c r="C215" s="6" t="s">
        <v>79</v>
      </c>
      <c r="D215" s="12" t="s">
        <v>40</v>
      </c>
      <c r="E215" s="2" t="s">
        <v>26</v>
      </c>
      <c r="F215" s="7">
        <v>3045</v>
      </c>
      <c r="G215" s="2">
        <v>33</v>
      </c>
      <c r="H215" s="2">
        <v>114</v>
      </c>
      <c r="I215" s="1">
        <v>81</v>
      </c>
      <c r="J215" s="7">
        <f t="shared" si="9"/>
        <v>100485</v>
      </c>
      <c r="K215" s="3">
        <v>2.0700000000000003</v>
      </c>
      <c r="L215" s="14">
        <v>0.19380000000000003</v>
      </c>
      <c r="M215" s="14">
        <f t="shared" si="10"/>
        <v>1.1319000000000001</v>
      </c>
      <c r="N215" s="3">
        <f t="shared" si="11"/>
        <v>26.550961571504654</v>
      </c>
      <c r="V215" s="3"/>
      <c r="X215" s="16"/>
    </row>
    <row r="216" spans="1:24" ht="16.5">
      <c r="A216" s="2">
        <v>215</v>
      </c>
      <c r="B216" s="38">
        <v>45091</v>
      </c>
      <c r="C216" s="6" t="s">
        <v>82</v>
      </c>
      <c r="D216" s="12" t="s">
        <v>42</v>
      </c>
      <c r="E216" s="2" t="s">
        <v>17</v>
      </c>
      <c r="F216" s="7">
        <v>2850</v>
      </c>
      <c r="G216" s="2">
        <v>55</v>
      </c>
      <c r="H216" s="2">
        <v>152</v>
      </c>
      <c r="I216" s="1">
        <v>97</v>
      </c>
      <c r="J216" s="7">
        <f t="shared" si="9"/>
        <v>156750</v>
      </c>
      <c r="K216" s="3">
        <v>0.92</v>
      </c>
      <c r="L216" s="14">
        <v>0.1615</v>
      </c>
      <c r="M216" s="14">
        <f t="shared" si="10"/>
        <v>0.54075000000000006</v>
      </c>
      <c r="N216" s="3">
        <f t="shared" si="11"/>
        <v>25.032486632312501</v>
      </c>
      <c r="V216" s="3"/>
      <c r="X216" s="16"/>
    </row>
    <row r="217" spans="1:24" ht="16.5">
      <c r="A217" s="2">
        <v>216</v>
      </c>
      <c r="B217" s="38">
        <v>45092</v>
      </c>
      <c r="C217" s="6" t="s">
        <v>61</v>
      </c>
      <c r="D217" s="12" t="s">
        <v>43</v>
      </c>
      <c r="E217" s="2" t="s">
        <v>16</v>
      </c>
      <c r="F217" s="7">
        <v>2550</v>
      </c>
      <c r="G217" s="2">
        <v>58</v>
      </c>
      <c r="H217" s="2">
        <v>162</v>
      </c>
      <c r="I217" s="1">
        <v>104</v>
      </c>
      <c r="J217" s="7">
        <f t="shared" si="9"/>
        <v>147900</v>
      </c>
      <c r="K217" s="3">
        <v>2.0700000000000003</v>
      </c>
      <c r="L217" s="14">
        <v>0.29070000000000001</v>
      </c>
      <c r="M217" s="14">
        <f t="shared" si="10"/>
        <v>1.1803500000000002</v>
      </c>
      <c r="N217" s="3">
        <f t="shared" si="11"/>
        <v>28.740323448953465</v>
      </c>
      <c r="V217" s="3"/>
      <c r="X217" s="16"/>
    </row>
    <row r="218" spans="1:24" ht="16.5">
      <c r="A218" s="2">
        <v>217</v>
      </c>
      <c r="B218" s="38">
        <v>45093</v>
      </c>
      <c r="C218" s="6" t="s">
        <v>87</v>
      </c>
      <c r="D218" s="12" t="s">
        <v>44</v>
      </c>
      <c r="E218" s="2" t="s">
        <v>20</v>
      </c>
      <c r="F218" s="7">
        <v>2550</v>
      </c>
      <c r="G218" s="2">
        <v>41</v>
      </c>
      <c r="H218" s="2">
        <v>153</v>
      </c>
      <c r="I218" s="1">
        <v>112</v>
      </c>
      <c r="J218" s="7">
        <f t="shared" si="9"/>
        <v>104550</v>
      </c>
      <c r="K218" s="3">
        <v>0.92</v>
      </c>
      <c r="L218" s="14">
        <v>0.29070000000000001</v>
      </c>
      <c r="M218" s="14">
        <f t="shared" si="10"/>
        <v>0.60535000000000005</v>
      </c>
      <c r="N218" s="3">
        <f t="shared" si="11"/>
        <v>16.109361374921377</v>
      </c>
      <c r="V218" s="3"/>
      <c r="X218" s="16"/>
    </row>
    <row r="219" spans="1:24" ht="16.5">
      <c r="A219" s="2">
        <v>218</v>
      </c>
      <c r="B219" s="38">
        <v>45094</v>
      </c>
      <c r="C219" s="6" t="s">
        <v>137</v>
      </c>
      <c r="D219" s="12" t="s">
        <v>46</v>
      </c>
      <c r="E219" s="2" t="s">
        <v>26</v>
      </c>
      <c r="F219" s="7">
        <v>3255</v>
      </c>
      <c r="G219" s="2">
        <v>61</v>
      </c>
      <c r="H219" s="2">
        <v>93</v>
      </c>
      <c r="I219" s="1">
        <v>32</v>
      </c>
      <c r="J219" s="7">
        <f t="shared" si="9"/>
        <v>198555</v>
      </c>
      <c r="K219" s="3">
        <v>1.61</v>
      </c>
      <c r="L219" s="14">
        <v>0.29070000000000001</v>
      </c>
      <c r="M219" s="14">
        <f t="shared" si="10"/>
        <v>0.95035000000000003</v>
      </c>
      <c r="N219" s="3">
        <f t="shared" si="11"/>
        <v>25.993833779664815</v>
      </c>
      <c r="V219" s="3"/>
      <c r="X219" s="16"/>
    </row>
    <row r="220" spans="1:24" ht="16.5">
      <c r="A220" s="2">
        <v>219</v>
      </c>
      <c r="B220" s="38">
        <v>45095</v>
      </c>
      <c r="C220" s="6" t="s">
        <v>138</v>
      </c>
      <c r="D220" s="12" t="s">
        <v>47</v>
      </c>
      <c r="E220" s="2" t="s">
        <v>17</v>
      </c>
      <c r="F220" s="7">
        <v>3720</v>
      </c>
      <c r="G220" s="2">
        <v>76</v>
      </c>
      <c r="H220" s="2">
        <v>132</v>
      </c>
      <c r="I220" s="1">
        <v>56</v>
      </c>
      <c r="J220" s="7">
        <f t="shared" si="9"/>
        <v>282720</v>
      </c>
      <c r="K220" s="3">
        <v>0.69000000000000006</v>
      </c>
      <c r="L220" s="14">
        <v>0.1615</v>
      </c>
      <c r="M220" s="14">
        <f t="shared" si="10"/>
        <v>0.42575000000000002</v>
      </c>
      <c r="N220" s="3">
        <f t="shared" si="11"/>
        <v>25.48355871352905</v>
      </c>
      <c r="V220" s="3"/>
      <c r="X220" s="16"/>
    </row>
    <row r="221" spans="1:24">
      <c r="A221" s="2">
        <v>220</v>
      </c>
      <c r="B221" s="38">
        <v>45096</v>
      </c>
      <c r="C221" s="6" t="s">
        <v>82</v>
      </c>
      <c r="D221" s="2" t="s">
        <v>25</v>
      </c>
      <c r="E221" s="2" t="s">
        <v>16</v>
      </c>
      <c r="F221" s="7">
        <v>2895</v>
      </c>
      <c r="G221" s="2">
        <v>43</v>
      </c>
      <c r="H221" s="2">
        <v>162</v>
      </c>
      <c r="I221" s="1">
        <v>119</v>
      </c>
      <c r="J221" s="7">
        <f t="shared" si="9"/>
        <v>124485</v>
      </c>
      <c r="K221" s="3">
        <v>0.69000000000000006</v>
      </c>
      <c r="L221" s="14">
        <v>0.25840000000000002</v>
      </c>
      <c r="M221" s="14">
        <f t="shared" si="10"/>
        <v>0.47420000000000007</v>
      </c>
      <c r="N221" s="3">
        <f t="shared" si="11"/>
        <v>15.154008144655895</v>
      </c>
      <c r="V221" s="3"/>
      <c r="X221" s="16"/>
    </row>
    <row r="222" spans="1:24">
      <c r="A222" s="2">
        <v>221</v>
      </c>
      <c r="B222" s="38">
        <v>45097</v>
      </c>
      <c r="C222" s="6" t="s">
        <v>69</v>
      </c>
      <c r="D222" s="2" t="s">
        <v>50</v>
      </c>
      <c r="E222" s="2" t="s">
        <v>20</v>
      </c>
      <c r="F222" s="7">
        <v>3465</v>
      </c>
      <c r="G222" s="2">
        <v>63</v>
      </c>
      <c r="H222" s="2">
        <v>118</v>
      </c>
      <c r="I222" s="1">
        <v>55</v>
      </c>
      <c r="J222" s="7">
        <f t="shared" si="9"/>
        <v>218295</v>
      </c>
      <c r="K222" s="3">
        <v>2.0700000000000003</v>
      </c>
      <c r="L222" s="14">
        <v>9.6900000000000014E-2</v>
      </c>
      <c r="M222" s="14">
        <f t="shared" si="10"/>
        <v>1.0834500000000002</v>
      </c>
      <c r="N222" s="3">
        <f t="shared" si="11"/>
        <v>51.881026077681476</v>
      </c>
      <c r="V222" s="3"/>
      <c r="X222" s="16"/>
    </row>
    <row r="223" spans="1:24">
      <c r="A223" s="2">
        <v>222</v>
      </c>
      <c r="B223" s="38">
        <v>45098</v>
      </c>
      <c r="C223" s="6" t="s">
        <v>72</v>
      </c>
      <c r="D223" s="2" t="s">
        <v>52</v>
      </c>
      <c r="E223" s="2" t="s">
        <v>26</v>
      </c>
      <c r="F223" s="7">
        <v>3675</v>
      </c>
      <c r="G223" s="2">
        <v>65</v>
      </c>
      <c r="H223" s="2">
        <v>131</v>
      </c>
      <c r="I223" s="1">
        <v>66</v>
      </c>
      <c r="J223" s="7">
        <f t="shared" si="9"/>
        <v>238875</v>
      </c>
      <c r="K223" s="3">
        <v>0.23</v>
      </c>
      <c r="L223" s="14">
        <v>3.2300000000000002E-2</v>
      </c>
      <c r="M223" s="14">
        <f t="shared" si="10"/>
        <v>0.13115000000000002</v>
      </c>
      <c r="N223" s="3">
        <f t="shared" si="11"/>
        <v>30.425262438099768</v>
      </c>
      <c r="V223" s="3"/>
      <c r="X223" s="16"/>
    </row>
    <row r="224" spans="1:24" ht="17.25">
      <c r="A224" s="2">
        <v>223</v>
      </c>
      <c r="B224" s="38">
        <v>45099</v>
      </c>
      <c r="C224" s="6" t="s">
        <v>138</v>
      </c>
      <c r="D224" s="8" t="s">
        <v>15</v>
      </c>
      <c r="E224" s="2" t="s">
        <v>17</v>
      </c>
      <c r="F224" s="7">
        <v>3135</v>
      </c>
      <c r="G224" s="2">
        <v>33</v>
      </c>
      <c r="H224" s="2">
        <v>184</v>
      </c>
      <c r="I224" s="1">
        <v>151</v>
      </c>
      <c r="J224" s="7">
        <f t="shared" si="9"/>
        <v>103455</v>
      </c>
      <c r="K224" s="3">
        <v>0.46</v>
      </c>
      <c r="L224" s="14">
        <v>0.12920000000000001</v>
      </c>
      <c r="M224" s="14">
        <f t="shared" si="10"/>
        <v>0.29460000000000003</v>
      </c>
      <c r="N224" s="3">
        <f t="shared" si="11"/>
        <v>15.329204810551623</v>
      </c>
      <c r="V224" s="3"/>
      <c r="X224" s="16"/>
    </row>
    <row r="225" spans="1:24" ht="17.25">
      <c r="A225" s="2">
        <v>224</v>
      </c>
      <c r="B225" s="38">
        <v>45100</v>
      </c>
      <c r="C225" s="6" t="s">
        <v>82</v>
      </c>
      <c r="D225" s="8" t="s">
        <v>19</v>
      </c>
      <c r="E225" s="2" t="s">
        <v>16</v>
      </c>
      <c r="F225" s="7">
        <v>3690</v>
      </c>
      <c r="G225" s="2">
        <v>52</v>
      </c>
      <c r="H225" s="2">
        <v>102</v>
      </c>
      <c r="I225" s="1">
        <v>50</v>
      </c>
      <c r="J225" s="7">
        <f t="shared" si="9"/>
        <v>191880</v>
      </c>
      <c r="K225" s="3">
        <v>0.46</v>
      </c>
      <c r="L225" s="14">
        <v>0.12920000000000001</v>
      </c>
      <c r="M225" s="14">
        <f t="shared" si="10"/>
        <v>0.29460000000000003</v>
      </c>
      <c r="N225" s="3">
        <f t="shared" si="11"/>
        <v>19.242625542552602</v>
      </c>
      <c r="V225" s="3"/>
      <c r="X225" s="16"/>
    </row>
    <row r="226" spans="1:24" ht="17.25">
      <c r="A226" s="2">
        <v>225</v>
      </c>
      <c r="B226" s="38">
        <v>45101</v>
      </c>
      <c r="C226" s="6" t="s">
        <v>82</v>
      </c>
      <c r="D226" s="8" t="s">
        <v>23</v>
      </c>
      <c r="E226" s="2" t="s">
        <v>20</v>
      </c>
      <c r="F226" s="7">
        <v>2775</v>
      </c>
      <c r="G226" s="2">
        <v>69</v>
      </c>
      <c r="H226" s="2">
        <v>163</v>
      </c>
      <c r="I226" s="1">
        <v>94</v>
      </c>
      <c r="J226" s="7">
        <f t="shared" si="9"/>
        <v>191475</v>
      </c>
      <c r="K226" s="3">
        <v>0.69000000000000006</v>
      </c>
      <c r="L226" s="14">
        <v>9.6900000000000014E-2</v>
      </c>
      <c r="M226" s="14">
        <f t="shared" si="10"/>
        <v>0.39345000000000002</v>
      </c>
      <c r="N226" s="3">
        <f t="shared" si="11"/>
        <v>31.347448679273572</v>
      </c>
      <c r="V226" s="3"/>
      <c r="X226" s="16"/>
    </row>
    <row r="227" spans="1:24" ht="17.25">
      <c r="A227" s="2">
        <v>226</v>
      </c>
      <c r="B227" s="38">
        <v>45102</v>
      </c>
      <c r="C227" s="6" t="s">
        <v>88</v>
      </c>
      <c r="D227" s="9" t="s">
        <v>22</v>
      </c>
      <c r="E227" s="2" t="s">
        <v>26</v>
      </c>
      <c r="F227" s="7">
        <v>3720</v>
      </c>
      <c r="G227" s="2">
        <v>23</v>
      </c>
      <c r="H227" s="2">
        <v>121</v>
      </c>
      <c r="I227" s="1">
        <v>98</v>
      </c>
      <c r="J227" s="7">
        <f t="shared" si="9"/>
        <v>85560</v>
      </c>
      <c r="K227" s="3">
        <v>1.3800000000000001</v>
      </c>
      <c r="L227" s="14">
        <v>0.12920000000000001</v>
      </c>
      <c r="M227" s="14">
        <f t="shared" si="10"/>
        <v>0.75460000000000005</v>
      </c>
      <c r="N227" s="3">
        <f t="shared" si="11"/>
        <v>22.165993534011626</v>
      </c>
      <c r="V227" s="3"/>
      <c r="X227" s="16"/>
    </row>
    <row r="228" spans="1:24" ht="17.25">
      <c r="A228" s="2">
        <v>227</v>
      </c>
      <c r="B228" s="38">
        <v>45103</v>
      </c>
      <c r="C228" s="6" t="s">
        <v>77</v>
      </c>
      <c r="D228" s="10" t="s">
        <v>28</v>
      </c>
      <c r="E228" s="2" t="s">
        <v>17</v>
      </c>
      <c r="F228" s="7">
        <v>3585</v>
      </c>
      <c r="G228" s="2">
        <v>16</v>
      </c>
      <c r="H228" s="2">
        <v>155</v>
      </c>
      <c r="I228" s="1">
        <v>139</v>
      </c>
      <c r="J228" s="7">
        <f t="shared" si="9"/>
        <v>57360</v>
      </c>
      <c r="K228" s="3">
        <v>0.46</v>
      </c>
      <c r="L228" s="14">
        <v>0.22610000000000002</v>
      </c>
      <c r="M228" s="14">
        <f t="shared" si="10"/>
        <v>0.34305000000000002</v>
      </c>
      <c r="N228" s="3">
        <f t="shared" si="11"/>
        <v>8.0687010299903079</v>
      </c>
      <c r="V228" s="3"/>
      <c r="X228" s="16"/>
    </row>
    <row r="229" spans="1:24" ht="17.25">
      <c r="A229" s="2">
        <v>228</v>
      </c>
      <c r="B229" s="38">
        <v>45104</v>
      </c>
      <c r="C229" s="6" t="s">
        <v>114</v>
      </c>
      <c r="D229" s="10" t="s">
        <v>30</v>
      </c>
      <c r="E229" s="2" t="s">
        <v>16</v>
      </c>
      <c r="F229" s="7">
        <v>3705</v>
      </c>
      <c r="G229" s="2">
        <v>20</v>
      </c>
      <c r="H229" s="2">
        <v>127</v>
      </c>
      <c r="I229" s="1">
        <v>107</v>
      </c>
      <c r="J229" s="7">
        <f t="shared" si="9"/>
        <v>74100</v>
      </c>
      <c r="K229" s="3">
        <v>1.1500000000000001</v>
      </c>
      <c r="L229" s="14">
        <v>6.4600000000000005E-2</v>
      </c>
      <c r="M229" s="14">
        <f t="shared" si="10"/>
        <v>0.60730000000000006</v>
      </c>
      <c r="N229" s="3">
        <f t="shared" si="11"/>
        <v>26.684720410856336</v>
      </c>
      <c r="V229" s="3"/>
      <c r="X229" s="16"/>
    </row>
    <row r="230" spans="1:24" ht="17.25">
      <c r="A230" s="2">
        <v>229</v>
      </c>
      <c r="B230" s="38">
        <v>45105</v>
      </c>
      <c r="C230" s="6" t="s">
        <v>82</v>
      </c>
      <c r="D230" s="11" t="s">
        <v>32</v>
      </c>
      <c r="E230" s="2" t="s">
        <v>20</v>
      </c>
      <c r="F230" s="7">
        <v>2565</v>
      </c>
      <c r="G230" s="2">
        <v>41</v>
      </c>
      <c r="H230" s="2">
        <v>197</v>
      </c>
      <c r="I230" s="1">
        <v>156</v>
      </c>
      <c r="J230" s="7">
        <f t="shared" si="9"/>
        <v>105165</v>
      </c>
      <c r="K230" s="3">
        <v>0.92</v>
      </c>
      <c r="L230" s="14">
        <v>0.1615</v>
      </c>
      <c r="M230" s="14">
        <f t="shared" si="10"/>
        <v>0.54075000000000006</v>
      </c>
      <c r="N230" s="3">
        <f t="shared" si="11"/>
        <v>21.612976265060205</v>
      </c>
      <c r="V230" s="3"/>
      <c r="X230" s="16"/>
    </row>
    <row r="231" spans="1:24" ht="17.25">
      <c r="A231" s="2">
        <v>230</v>
      </c>
      <c r="B231" s="38">
        <v>45106</v>
      </c>
      <c r="C231" s="6" t="s">
        <v>95</v>
      </c>
      <c r="D231" s="11" t="s">
        <v>34</v>
      </c>
      <c r="E231" s="2" t="s">
        <v>26</v>
      </c>
      <c r="F231" s="7">
        <v>2790</v>
      </c>
      <c r="G231" s="2">
        <v>54</v>
      </c>
      <c r="H231" s="2">
        <v>114</v>
      </c>
      <c r="I231" s="1">
        <v>60</v>
      </c>
      <c r="J231" s="7">
        <f t="shared" si="9"/>
        <v>150660</v>
      </c>
      <c r="K231" s="3">
        <v>0.69000000000000006</v>
      </c>
      <c r="L231" s="14">
        <v>0.25840000000000002</v>
      </c>
      <c r="M231" s="14">
        <f t="shared" si="10"/>
        <v>0.47420000000000007</v>
      </c>
      <c r="N231" s="3">
        <f t="shared" si="11"/>
        <v>16.982052080925232</v>
      </c>
      <c r="V231" s="3"/>
      <c r="X231" s="16"/>
    </row>
    <row r="232" spans="1:24" ht="17.25">
      <c r="A232" s="2">
        <v>231</v>
      </c>
      <c r="B232" s="38">
        <v>45107</v>
      </c>
      <c r="C232" s="6" t="s">
        <v>136</v>
      </c>
      <c r="D232" s="11" t="s">
        <v>36</v>
      </c>
      <c r="E232" s="2" t="s">
        <v>17</v>
      </c>
      <c r="F232" s="7">
        <v>2505</v>
      </c>
      <c r="G232" s="2">
        <v>44</v>
      </c>
      <c r="H232" s="2">
        <v>99</v>
      </c>
      <c r="I232" s="1">
        <v>55</v>
      </c>
      <c r="J232" s="7">
        <f t="shared" si="9"/>
        <v>110220</v>
      </c>
      <c r="K232" s="3">
        <v>0.23</v>
      </c>
      <c r="L232" s="14">
        <v>9.6900000000000014E-2</v>
      </c>
      <c r="M232" s="14">
        <f t="shared" si="10"/>
        <v>0.16345000000000001</v>
      </c>
      <c r="N232" s="3">
        <f t="shared" si="11"/>
        <v>14.45251289565133</v>
      </c>
      <c r="V232" s="3"/>
      <c r="X232" s="16"/>
    </row>
    <row r="233" spans="1:24" ht="17.25">
      <c r="A233" s="2">
        <v>232</v>
      </c>
      <c r="B233" s="38">
        <v>45108</v>
      </c>
      <c r="C233" s="6" t="s">
        <v>114</v>
      </c>
      <c r="D233" s="11" t="s">
        <v>38</v>
      </c>
      <c r="E233" s="2" t="s">
        <v>16</v>
      </c>
      <c r="F233" s="7">
        <v>2850</v>
      </c>
      <c r="G233" s="2">
        <v>25</v>
      </c>
      <c r="H233" s="2">
        <v>185</v>
      </c>
      <c r="I233" s="1">
        <v>160</v>
      </c>
      <c r="J233" s="7">
        <f t="shared" si="9"/>
        <v>71250</v>
      </c>
      <c r="K233" s="3">
        <v>0.92</v>
      </c>
      <c r="L233" s="14">
        <v>0.1615</v>
      </c>
      <c r="M233" s="14">
        <f t="shared" si="10"/>
        <v>0.54075000000000006</v>
      </c>
      <c r="N233" s="3">
        <f t="shared" si="11"/>
        <v>16.876899044618032</v>
      </c>
      <c r="V233" s="3"/>
      <c r="X233" s="16"/>
    </row>
    <row r="234" spans="1:24" ht="16.5">
      <c r="A234" s="2">
        <v>233</v>
      </c>
      <c r="B234" s="38">
        <v>45109</v>
      </c>
      <c r="C234" s="6" t="s">
        <v>74</v>
      </c>
      <c r="D234" s="12" t="s">
        <v>40</v>
      </c>
      <c r="E234" s="2" t="s">
        <v>20</v>
      </c>
      <c r="F234" s="7">
        <v>2700</v>
      </c>
      <c r="G234" s="2">
        <v>24</v>
      </c>
      <c r="H234" s="2">
        <v>98</v>
      </c>
      <c r="I234" s="1">
        <v>74</v>
      </c>
      <c r="J234" s="7">
        <f t="shared" si="9"/>
        <v>64800</v>
      </c>
      <c r="K234" s="3">
        <v>0.92</v>
      </c>
      <c r="L234" s="14">
        <v>0.29070000000000001</v>
      </c>
      <c r="M234" s="14">
        <f t="shared" si="10"/>
        <v>0.60535000000000005</v>
      </c>
      <c r="N234" s="3">
        <f t="shared" si="11"/>
        <v>12.325144409966246</v>
      </c>
      <c r="V234" s="3"/>
      <c r="X234" s="16"/>
    </row>
    <row r="235" spans="1:24" ht="16.5">
      <c r="A235" s="2">
        <v>234</v>
      </c>
      <c r="B235" s="38">
        <v>45110</v>
      </c>
      <c r="C235" s="6" t="s">
        <v>139</v>
      </c>
      <c r="D235" s="12" t="s">
        <v>42</v>
      </c>
      <c r="E235" s="2" t="s">
        <v>26</v>
      </c>
      <c r="F235" s="7">
        <v>3390</v>
      </c>
      <c r="G235" s="2">
        <v>47</v>
      </c>
      <c r="H235" s="2">
        <v>196</v>
      </c>
      <c r="I235" s="1">
        <v>149</v>
      </c>
      <c r="J235" s="7">
        <f t="shared" si="9"/>
        <v>159330</v>
      </c>
      <c r="K235" s="3">
        <v>1.3800000000000001</v>
      </c>
      <c r="L235" s="14">
        <v>0.22610000000000002</v>
      </c>
      <c r="M235" s="14">
        <f t="shared" si="10"/>
        <v>0.80305000000000004</v>
      </c>
      <c r="N235" s="3">
        <f t="shared" si="11"/>
        <v>23.952629057035026</v>
      </c>
      <c r="V235" s="3"/>
      <c r="X235" s="16"/>
    </row>
    <row r="236" spans="1:24" ht="16.5">
      <c r="A236" s="2">
        <v>235</v>
      </c>
      <c r="B236" s="38">
        <v>45111</v>
      </c>
      <c r="C236" s="6" t="s">
        <v>130</v>
      </c>
      <c r="D236" s="12" t="s">
        <v>43</v>
      </c>
      <c r="E236" s="2" t="s">
        <v>17</v>
      </c>
      <c r="F236" s="7">
        <v>3360</v>
      </c>
      <c r="G236" s="2">
        <v>50</v>
      </c>
      <c r="H236" s="2">
        <v>124</v>
      </c>
      <c r="I236" s="1">
        <v>74</v>
      </c>
      <c r="J236" s="7">
        <f t="shared" si="9"/>
        <v>168000</v>
      </c>
      <c r="K236" s="3">
        <v>2.0700000000000003</v>
      </c>
      <c r="L236" s="14">
        <v>9.6900000000000014E-2</v>
      </c>
      <c r="M236" s="14">
        <f t="shared" si="10"/>
        <v>1.0834500000000002</v>
      </c>
      <c r="N236" s="3">
        <f t="shared" si="11"/>
        <v>46.219291537373422</v>
      </c>
      <c r="V236" s="3"/>
      <c r="X236" s="16"/>
    </row>
    <row r="237" spans="1:24" ht="17.25">
      <c r="A237" s="2">
        <v>236</v>
      </c>
      <c r="B237" s="38">
        <v>45112</v>
      </c>
      <c r="C237" s="6" t="s">
        <v>51</v>
      </c>
      <c r="D237" s="8" t="s">
        <v>15</v>
      </c>
      <c r="E237" s="2" t="s">
        <v>16</v>
      </c>
      <c r="F237" s="7">
        <v>3255</v>
      </c>
      <c r="G237" s="2">
        <v>39</v>
      </c>
      <c r="H237" s="2">
        <v>161</v>
      </c>
      <c r="I237" s="1">
        <v>122</v>
      </c>
      <c r="J237" s="7">
        <f t="shared" si="9"/>
        <v>126945</v>
      </c>
      <c r="K237" s="3">
        <v>1.61</v>
      </c>
      <c r="L237" s="14">
        <v>0.1615</v>
      </c>
      <c r="M237" s="14">
        <f t="shared" si="10"/>
        <v>0.88575000000000004</v>
      </c>
      <c r="N237" s="3">
        <f t="shared" si="11"/>
        <v>27.88521363229777</v>
      </c>
      <c r="V237" s="3"/>
      <c r="X237" s="16"/>
    </row>
    <row r="238" spans="1:24" ht="17.25">
      <c r="A238" s="2">
        <v>237</v>
      </c>
      <c r="B238" s="38">
        <v>45113</v>
      </c>
      <c r="C238" s="6" t="s">
        <v>135</v>
      </c>
      <c r="D238" s="8" t="s">
        <v>19</v>
      </c>
      <c r="E238" s="2" t="s">
        <v>20</v>
      </c>
      <c r="F238" s="7">
        <v>3600</v>
      </c>
      <c r="G238" s="2">
        <v>27</v>
      </c>
      <c r="H238" s="2">
        <v>134</v>
      </c>
      <c r="I238" s="1">
        <v>107</v>
      </c>
      <c r="J238" s="7">
        <f t="shared" si="9"/>
        <v>97200</v>
      </c>
      <c r="K238" s="3">
        <v>0.69000000000000006</v>
      </c>
      <c r="L238" s="14">
        <v>0.1615</v>
      </c>
      <c r="M238" s="14">
        <f t="shared" si="10"/>
        <v>0.42575000000000002</v>
      </c>
      <c r="N238" s="3">
        <f t="shared" si="11"/>
        <v>15.189209140156231</v>
      </c>
      <c r="V238" s="3"/>
      <c r="X238" s="16"/>
    </row>
    <row r="239" spans="1:24" ht="17.25">
      <c r="A239" s="2">
        <v>238</v>
      </c>
      <c r="B239" s="38">
        <v>45114</v>
      </c>
      <c r="C239" s="6" t="s">
        <v>140</v>
      </c>
      <c r="D239" s="8" t="s">
        <v>23</v>
      </c>
      <c r="E239" s="2" t="s">
        <v>26</v>
      </c>
      <c r="F239" s="7">
        <v>3060</v>
      </c>
      <c r="G239" s="2">
        <v>48</v>
      </c>
      <c r="H239" s="2">
        <v>117</v>
      </c>
      <c r="I239" s="1">
        <v>69</v>
      </c>
      <c r="J239" s="7">
        <f t="shared" si="9"/>
        <v>146880</v>
      </c>
      <c r="K239" s="3">
        <v>1.3800000000000001</v>
      </c>
      <c r="L239" s="14">
        <v>0.19380000000000003</v>
      </c>
      <c r="M239" s="14">
        <f t="shared" si="10"/>
        <v>0.78690000000000004</v>
      </c>
      <c r="N239" s="3">
        <f t="shared" si="11"/>
        <v>26.145579574171805</v>
      </c>
      <c r="V239" s="3"/>
      <c r="X239" s="16"/>
    </row>
    <row r="240" spans="1:24" ht="17.25">
      <c r="A240" s="2">
        <v>239</v>
      </c>
      <c r="B240" s="38">
        <v>45115</v>
      </c>
      <c r="C240" s="6" t="s">
        <v>99</v>
      </c>
      <c r="D240" s="9" t="s">
        <v>22</v>
      </c>
      <c r="E240" s="2" t="s">
        <v>17</v>
      </c>
      <c r="F240" s="7">
        <v>3420</v>
      </c>
      <c r="G240" s="2">
        <v>24</v>
      </c>
      <c r="H240" s="2">
        <v>151</v>
      </c>
      <c r="I240" s="1">
        <v>127</v>
      </c>
      <c r="J240" s="7">
        <f t="shared" si="9"/>
        <v>82080</v>
      </c>
      <c r="K240" s="3">
        <v>1.1500000000000001</v>
      </c>
      <c r="L240" s="14">
        <v>0.22610000000000002</v>
      </c>
      <c r="M240" s="14">
        <f t="shared" si="10"/>
        <v>0.68805000000000005</v>
      </c>
      <c r="N240" s="3">
        <f t="shared" si="11"/>
        <v>15.624972357339546</v>
      </c>
      <c r="V240" s="3"/>
      <c r="X240" s="16"/>
    </row>
    <row r="241" spans="1:24" ht="17.25">
      <c r="A241" s="2">
        <v>240</v>
      </c>
      <c r="B241" s="38">
        <v>45116</v>
      </c>
      <c r="C241" s="6" t="s">
        <v>119</v>
      </c>
      <c r="D241" s="10" t="s">
        <v>28</v>
      </c>
      <c r="E241" s="2" t="s">
        <v>16</v>
      </c>
      <c r="F241" s="7">
        <v>2745</v>
      </c>
      <c r="G241" s="2">
        <v>50</v>
      </c>
      <c r="H241" s="2">
        <v>116</v>
      </c>
      <c r="I241" s="1">
        <v>66</v>
      </c>
      <c r="J241" s="7">
        <f t="shared" si="9"/>
        <v>137250</v>
      </c>
      <c r="K241" s="3">
        <v>0.69000000000000006</v>
      </c>
      <c r="L241" s="14">
        <v>0.29070000000000001</v>
      </c>
      <c r="M241" s="14">
        <f t="shared" si="10"/>
        <v>0.49035000000000006</v>
      </c>
      <c r="N241" s="3">
        <f t="shared" si="11"/>
        <v>15.406430512457806</v>
      </c>
      <c r="V241" s="3"/>
      <c r="X241" s="16"/>
    </row>
    <row r="242" spans="1:24" ht="17.25">
      <c r="A242" s="2">
        <v>241</v>
      </c>
      <c r="B242" s="38">
        <v>45117</v>
      </c>
      <c r="C242" s="6" t="s">
        <v>45</v>
      </c>
      <c r="D242" s="10" t="s">
        <v>30</v>
      </c>
      <c r="E242" s="2" t="s">
        <v>20</v>
      </c>
      <c r="F242" s="7">
        <v>2595</v>
      </c>
      <c r="G242" s="2">
        <v>67</v>
      </c>
      <c r="H242" s="2">
        <v>178</v>
      </c>
      <c r="I242" s="1">
        <v>111</v>
      </c>
      <c r="J242" s="7">
        <f t="shared" si="9"/>
        <v>173865</v>
      </c>
      <c r="K242" s="3">
        <v>1.61</v>
      </c>
      <c r="L242" s="14">
        <v>0.29070000000000001</v>
      </c>
      <c r="M242" s="14">
        <f t="shared" si="10"/>
        <v>0.95035000000000003</v>
      </c>
      <c r="N242" s="3">
        <f t="shared" si="11"/>
        <v>27.242240415991798</v>
      </c>
      <c r="V242" s="3"/>
      <c r="X242" s="16"/>
    </row>
    <row r="243" spans="1:24" ht="17.25">
      <c r="A243" s="2">
        <v>242</v>
      </c>
      <c r="B243" s="38">
        <v>45118</v>
      </c>
      <c r="C243" s="6" t="s">
        <v>65</v>
      </c>
      <c r="D243" s="11" t="s">
        <v>32</v>
      </c>
      <c r="E243" s="2" t="s">
        <v>26</v>
      </c>
      <c r="F243" s="7">
        <v>2355</v>
      </c>
      <c r="G243" s="2">
        <v>32</v>
      </c>
      <c r="H243" s="2">
        <v>181</v>
      </c>
      <c r="I243" s="1">
        <v>149</v>
      </c>
      <c r="J243" s="7">
        <f t="shared" si="9"/>
        <v>75360</v>
      </c>
      <c r="K243" s="3">
        <v>1.3800000000000001</v>
      </c>
      <c r="L243" s="14">
        <v>0.29070000000000001</v>
      </c>
      <c r="M243" s="14">
        <f t="shared" si="10"/>
        <v>0.83535000000000004</v>
      </c>
      <c r="N243" s="3">
        <f t="shared" si="11"/>
        <v>17.430386382781204</v>
      </c>
      <c r="V243" s="3"/>
      <c r="X243" s="16"/>
    </row>
    <row r="244" spans="1:24" ht="17.25">
      <c r="A244" s="2">
        <v>243</v>
      </c>
      <c r="B244" s="38">
        <v>45119</v>
      </c>
      <c r="C244" s="6" t="s">
        <v>110</v>
      </c>
      <c r="D244" s="11" t="s">
        <v>34</v>
      </c>
      <c r="E244" s="2" t="s">
        <v>17</v>
      </c>
      <c r="F244" s="7">
        <v>3360</v>
      </c>
      <c r="G244" s="2">
        <v>73</v>
      </c>
      <c r="H244" s="2">
        <v>125</v>
      </c>
      <c r="I244" s="1">
        <v>52</v>
      </c>
      <c r="J244" s="7">
        <f t="shared" si="9"/>
        <v>245280</v>
      </c>
      <c r="K244" s="3">
        <v>0.46</v>
      </c>
      <c r="L244" s="14">
        <v>0.12920000000000001</v>
      </c>
      <c r="M244" s="14">
        <f t="shared" si="10"/>
        <v>0.29460000000000003</v>
      </c>
      <c r="N244" s="3">
        <f t="shared" si="11"/>
        <v>22.799435113310768</v>
      </c>
      <c r="V244" s="3"/>
      <c r="X244" s="16"/>
    </row>
    <row r="245" spans="1:24" ht="17.25">
      <c r="A245" s="2">
        <v>244</v>
      </c>
      <c r="B245" s="38">
        <v>45120</v>
      </c>
      <c r="C245" s="6" t="s">
        <v>116</v>
      </c>
      <c r="D245" s="11" t="s">
        <v>36</v>
      </c>
      <c r="E245" s="2" t="s">
        <v>16</v>
      </c>
      <c r="F245" s="7">
        <v>2340</v>
      </c>
      <c r="G245" s="2">
        <v>17</v>
      </c>
      <c r="H245" s="2">
        <v>104</v>
      </c>
      <c r="I245" s="1">
        <v>87</v>
      </c>
      <c r="J245" s="7">
        <f t="shared" si="9"/>
        <v>39780</v>
      </c>
      <c r="K245" s="3">
        <v>1.61</v>
      </c>
      <c r="L245" s="14">
        <v>0.25840000000000002</v>
      </c>
      <c r="M245" s="14">
        <f t="shared" si="10"/>
        <v>0.93420000000000003</v>
      </c>
      <c r="N245" s="3">
        <f t="shared" si="11"/>
        <v>14.554796641078772</v>
      </c>
      <c r="V245" s="3"/>
      <c r="X245" s="16"/>
    </row>
    <row r="246" spans="1:24" ht="17.25">
      <c r="A246" s="2">
        <v>245</v>
      </c>
      <c r="B246" s="38">
        <v>45121</v>
      </c>
      <c r="C246" s="6" t="s">
        <v>48</v>
      </c>
      <c r="D246" s="11" t="s">
        <v>38</v>
      </c>
      <c r="E246" s="2" t="s">
        <v>20</v>
      </c>
      <c r="F246" s="7">
        <v>2385</v>
      </c>
      <c r="G246" s="2">
        <v>53</v>
      </c>
      <c r="H246" s="2">
        <v>198</v>
      </c>
      <c r="I246" s="1">
        <v>145</v>
      </c>
      <c r="J246" s="7">
        <f t="shared" si="9"/>
        <v>126405</v>
      </c>
      <c r="K246" s="3">
        <v>0.46</v>
      </c>
      <c r="L246" s="14">
        <v>0.1615</v>
      </c>
      <c r="M246" s="14">
        <f t="shared" si="10"/>
        <v>0.31075000000000003</v>
      </c>
      <c r="N246" s="3">
        <f t="shared" si="11"/>
        <v>17.375831049016416</v>
      </c>
      <c r="V246" s="3"/>
      <c r="X246" s="16"/>
    </row>
    <row r="247" spans="1:24" ht="16.5">
      <c r="A247" s="2">
        <v>246</v>
      </c>
      <c r="B247" s="38">
        <v>45122</v>
      </c>
      <c r="C247" s="6" t="s">
        <v>94</v>
      </c>
      <c r="D247" s="12" t="s">
        <v>40</v>
      </c>
      <c r="E247" s="2" t="s">
        <v>26</v>
      </c>
      <c r="F247" s="7">
        <v>2625</v>
      </c>
      <c r="G247" s="2">
        <v>33</v>
      </c>
      <c r="H247" s="2">
        <v>124</v>
      </c>
      <c r="I247" s="1">
        <v>91</v>
      </c>
      <c r="J247" s="7">
        <f t="shared" si="9"/>
        <v>86625</v>
      </c>
      <c r="K247" s="3">
        <v>1.3800000000000001</v>
      </c>
      <c r="L247" s="14">
        <v>0.25840000000000002</v>
      </c>
      <c r="M247" s="14">
        <f t="shared" si="10"/>
        <v>0.81920000000000004</v>
      </c>
      <c r="N247" s="3">
        <f t="shared" si="11"/>
        <v>18.774364974234377</v>
      </c>
      <c r="V247" s="3"/>
      <c r="X247" s="16"/>
    </row>
    <row r="248" spans="1:24" ht="16.5">
      <c r="A248" s="2">
        <v>247</v>
      </c>
      <c r="B248" s="38">
        <v>45123</v>
      </c>
      <c r="C248" s="6" t="s">
        <v>137</v>
      </c>
      <c r="D248" s="12" t="s">
        <v>42</v>
      </c>
      <c r="E248" s="2" t="s">
        <v>17</v>
      </c>
      <c r="F248" s="7">
        <v>2250</v>
      </c>
      <c r="G248" s="2">
        <v>63</v>
      </c>
      <c r="H248" s="2">
        <v>124</v>
      </c>
      <c r="I248" s="1">
        <v>61</v>
      </c>
      <c r="J248" s="7">
        <f t="shared" si="9"/>
        <v>141750</v>
      </c>
      <c r="K248" s="3">
        <v>0.92</v>
      </c>
      <c r="L248" s="14">
        <v>0.29070000000000001</v>
      </c>
      <c r="M248" s="14">
        <f t="shared" si="10"/>
        <v>0.60535000000000005</v>
      </c>
      <c r="N248" s="3">
        <f t="shared" si="11"/>
        <v>19.969016247855595</v>
      </c>
      <c r="V248" s="3"/>
      <c r="X248" s="16"/>
    </row>
    <row r="249" spans="1:24" ht="16.5">
      <c r="A249" s="2">
        <v>248</v>
      </c>
      <c r="B249" s="38">
        <v>45124</v>
      </c>
      <c r="C249" s="6" t="s">
        <v>111</v>
      </c>
      <c r="D249" s="12" t="s">
        <v>43</v>
      </c>
      <c r="E249" s="2" t="s">
        <v>16</v>
      </c>
      <c r="F249" s="7">
        <v>2310</v>
      </c>
      <c r="G249" s="2">
        <v>22</v>
      </c>
      <c r="H249" s="2">
        <v>196</v>
      </c>
      <c r="I249" s="1">
        <v>174</v>
      </c>
      <c r="J249" s="7">
        <f t="shared" si="9"/>
        <v>50820</v>
      </c>
      <c r="K249" s="3">
        <v>0.46</v>
      </c>
      <c r="L249" s="14">
        <v>0.12920000000000001</v>
      </c>
      <c r="M249" s="14">
        <f t="shared" si="10"/>
        <v>0.29460000000000003</v>
      </c>
      <c r="N249" s="3">
        <f t="shared" si="11"/>
        <v>12.516243316156251</v>
      </c>
      <c r="V249" s="3"/>
      <c r="X249" s="16"/>
    </row>
    <row r="250" spans="1:24" ht="16.5">
      <c r="A250" s="2">
        <v>249</v>
      </c>
      <c r="B250" s="38">
        <v>45125</v>
      </c>
      <c r="C250" s="6" t="s">
        <v>125</v>
      </c>
      <c r="D250" s="12" t="s">
        <v>44</v>
      </c>
      <c r="E250" s="2" t="s">
        <v>20</v>
      </c>
      <c r="F250" s="7">
        <v>2505</v>
      </c>
      <c r="G250" s="2">
        <v>55</v>
      </c>
      <c r="H250" s="2">
        <v>173</v>
      </c>
      <c r="I250" s="1">
        <v>118</v>
      </c>
      <c r="J250" s="7">
        <f t="shared" si="9"/>
        <v>137775</v>
      </c>
      <c r="K250" s="3">
        <v>0.23</v>
      </c>
      <c r="L250" s="14">
        <v>3.2300000000000002E-2</v>
      </c>
      <c r="M250" s="14">
        <f t="shared" si="10"/>
        <v>0.13115000000000002</v>
      </c>
      <c r="N250" s="3">
        <f t="shared" si="11"/>
        <v>27.987170877852769</v>
      </c>
      <c r="V250" s="3"/>
      <c r="X250" s="16"/>
    </row>
    <row r="251" spans="1:24" ht="16.5">
      <c r="A251" s="2">
        <v>250</v>
      </c>
      <c r="B251" s="38">
        <v>45126</v>
      </c>
      <c r="C251" s="6" t="s">
        <v>60</v>
      </c>
      <c r="D251" s="12" t="s">
        <v>46</v>
      </c>
      <c r="E251" s="2" t="s">
        <v>26</v>
      </c>
      <c r="F251" s="7">
        <v>2610</v>
      </c>
      <c r="G251" s="2">
        <v>56</v>
      </c>
      <c r="H251" s="2">
        <v>110</v>
      </c>
      <c r="I251" s="1">
        <v>54</v>
      </c>
      <c r="J251" s="7">
        <f t="shared" si="9"/>
        <v>146160</v>
      </c>
      <c r="K251" s="3">
        <v>1.3800000000000001</v>
      </c>
      <c r="L251" s="14">
        <v>0.29070000000000001</v>
      </c>
      <c r="M251" s="14">
        <f t="shared" si="10"/>
        <v>0.83535000000000004</v>
      </c>
      <c r="N251" s="3">
        <f t="shared" si="11"/>
        <v>23.058233812302877</v>
      </c>
      <c r="V251" s="3"/>
      <c r="X251" s="16"/>
    </row>
    <row r="252" spans="1:24" ht="16.5">
      <c r="A252" s="2">
        <v>251</v>
      </c>
      <c r="B252" s="38">
        <v>45127</v>
      </c>
      <c r="C252" s="6" t="s">
        <v>96</v>
      </c>
      <c r="D252" s="12" t="s">
        <v>47</v>
      </c>
      <c r="E252" s="2" t="s">
        <v>17</v>
      </c>
      <c r="F252" s="7">
        <v>2670</v>
      </c>
      <c r="G252" s="2">
        <v>28</v>
      </c>
      <c r="H252" s="2">
        <v>152</v>
      </c>
      <c r="I252" s="1">
        <v>124</v>
      </c>
      <c r="J252" s="7">
        <f t="shared" si="9"/>
        <v>74760</v>
      </c>
      <c r="K252" s="3">
        <v>0.23</v>
      </c>
      <c r="L252" s="14">
        <v>0.1615</v>
      </c>
      <c r="M252" s="14">
        <f t="shared" si="10"/>
        <v>0.19575000000000001</v>
      </c>
      <c r="N252" s="3">
        <f t="shared" si="11"/>
        <v>8.9304155548005806</v>
      </c>
      <c r="V252" s="3"/>
      <c r="X252" s="16"/>
    </row>
    <row r="253" spans="1:24">
      <c r="A253" s="2">
        <v>252</v>
      </c>
      <c r="B253" s="38">
        <v>45128</v>
      </c>
      <c r="C253" s="6" t="s">
        <v>109</v>
      </c>
      <c r="D253" s="2" t="s">
        <v>25</v>
      </c>
      <c r="E253" s="2" t="s">
        <v>16</v>
      </c>
      <c r="F253" s="7">
        <v>3570</v>
      </c>
      <c r="G253" s="2">
        <v>21</v>
      </c>
      <c r="H253" s="2">
        <v>154</v>
      </c>
      <c r="I253" s="1">
        <v>133</v>
      </c>
      <c r="J253" s="7">
        <f t="shared" si="9"/>
        <v>74970</v>
      </c>
      <c r="K253" s="3">
        <v>0.69000000000000006</v>
      </c>
      <c r="L253" s="14">
        <v>0.12920000000000001</v>
      </c>
      <c r="M253" s="14">
        <f t="shared" si="10"/>
        <v>0.40960000000000002</v>
      </c>
      <c r="N253" s="3">
        <f t="shared" si="11"/>
        <v>14.976762185891696</v>
      </c>
      <c r="V253" s="3"/>
      <c r="X253" s="16"/>
    </row>
    <row r="254" spans="1:24" ht="17.25">
      <c r="A254" s="2">
        <v>253</v>
      </c>
      <c r="B254" s="38">
        <v>45129</v>
      </c>
      <c r="C254" s="6" t="s">
        <v>94</v>
      </c>
      <c r="D254" s="8" t="s">
        <v>15</v>
      </c>
      <c r="E254" s="2" t="s">
        <v>20</v>
      </c>
      <c r="F254" s="7">
        <v>2520</v>
      </c>
      <c r="G254" s="2">
        <v>22</v>
      </c>
      <c r="H254" s="2">
        <v>127</v>
      </c>
      <c r="I254" s="1">
        <v>105</v>
      </c>
      <c r="J254" s="7">
        <f t="shared" si="9"/>
        <v>55440</v>
      </c>
      <c r="K254" s="3">
        <v>0.46</v>
      </c>
      <c r="L254" s="14">
        <v>0.12920000000000001</v>
      </c>
      <c r="M254" s="14">
        <f t="shared" si="10"/>
        <v>0.29460000000000003</v>
      </c>
      <c r="N254" s="3">
        <f t="shared" si="11"/>
        <v>12.516243316156251</v>
      </c>
      <c r="V254" s="3"/>
      <c r="X254" s="16"/>
    </row>
    <row r="255" spans="1:24" ht="17.25">
      <c r="A255" s="2">
        <v>254</v>
      </c>
      <c r="B255" s="38">
        <v>45130</v>
      </c>
      <c r="C255" s="6" t="s">
        <v>117</v>
      </c>
      <c r="D255" s="8" t="s">
        <v>19</v>
      </c>
      <c r="E255" s="2" t="s">
        <v>26</v>
      </c>
      <c r="F255" s="7">
        <v>3705</v>
      </c>
      <c r="G255" s="2">
        <v>66</v>
      </c>
      <c r="H255" s="2">
        <v>166</v>
      </c>
      <c r="I255" s="1">
        <v>100</v>
      </c>
      <c r="J255" s="7">
        <f t="shared" si="9"/>
        <v>244530</v>
      </c>
      <c r="K255" s="3">
        <v>0.46</v>
      </c>
      <c r="L255" s="14">
        <v>3.2300000000000002E-2</v>
      </c>
      <c r="M255" s="14">
        <f t="shared" si="10"/>
        <v>0.24615000000000001</v>
      </c>
      <c r="N255" s="3">
        <f t="shared" si="11"/>
        <v>43.357538686953994</v>
      </c>
      <c r="V255" s="3"/>
      <c r="X255" s="16"/>
    </row>
    <row r="256" spans="1:24" ht="17.25">
      <c r="A256" s="2">
        <v>255</v>
      </c>
      <c r="B256" s="38">
        <v>45131</v>
      </c>
      <c r="C256" s="6" t="s">
        <v>138</v>
      </c>
      <c r="D256" s="8" t="s">
        <v>23</v>
      </c>
      <c r="E256" s="2" t="s">
        <v>17</v>
      </c>
      <c r="F256" s="7">
        <v>2880</v>
      </c>
      <c r="G256" s="2">
        <v>44</v>
      </c>
      <c r="H256" s="2">
        <v>188</v>
      </c>
      <c r="I256" s="1">
        <v>144</v>
      </c>
      <c r="J256" s="7">
        <f t="shared" si="9"/>
        <v>126720</v>
      </c>
      <c r="K256" s="3">
        <v>1.1500000000000001</v>
      </c>
      <c r="L256" s="14">
        <v>0.22610000000000002</v>
      </c>
      <c r="M256" s="14">
        <f t="shared" si="10"/>
        <v>0.68805000000000005</v>
      </c>
      <c r="N256" s="3">
        <f t="shared" si="11"/>
        <v>21.156312583733627</v>
      </c>
      <c r="V256" s="3"/>
      <c r="X256" s="16"/>
    </row>
    <row r="257" spans="1:24" ht="17.25">
      <c r="A257" s="2">
        <v>256</v>
      </c>
      <c r="B257" s="38">
        <v>45132</v>
      </c>
      <c r="C257" s="6" t="s">
        <v>37</v>
      </c>
      <c r="D257" s="9" t="s">
        <v>22</v>
      </c>
      <c r="E257" s="2" t="s">
        <v>16</v>
      </c>
      <c r="F257" s="7">
        <v>3075</v>
      </c>
      <c r="G257" s="2">
        <v>29</v>
      </c>
      <c r="H257" s="2">
        <v>121</v>
      </c>
      <c r="I257" s="1">
        <v>92</v>
      </c>
      <c r="J257" s="7">
        <f t="shared" si="9"/>
        <v>89175</v>
      </c>
      <c r="K257" s="3">
        <v>1.61</v>
      </c>
      <c r="L257" s="14">
        <v>0.29070000000000001</v>
      </c>
      <c r="M257" s="14">
        <f t="shared" si="10"/>
        <v>0.95035000000000003</v>
      </c>
      <c r="N257" s="3">
        <f t="shared" si="11"/>
        <v>17.922740588508177</v>
      </c>
      <c r="V257" s="3"/>
      <c r="X257" s="16"/>
    </row>
    <row r="258" spans="1:24" ht="17.25">
      <c r="A258" s="2">
        <v>257</v>
      </c>
      <c r="B258" s="38">
        <v>45133</v>
      </c>
      <c r="C258" s="6" t="s">
        <v>105</v>
      </c>
      <c r="D258" s="10" t="s">
        <v>28</v>
      </c>
      <c r="E258" s="2" t="s">
        <v>20</v>
      </c>
      <c r="F258" s="7">
        <v>2505</v>
      </c>
      <c r="G258" s="2">
        <v>15</v>
      </c>
      <c r="H258" s="2">
        <v>183</v>
      </c>
      <c r="I258" s="1">
        <v>168</v>
      </c>
      <c r="J258" s="7">
        <f t="shared" ref="J258:J302" si="12">F258*G258</f>
        <v>37575</v>
      </c>
      <c r="K258" s="3">
        <v>0.69000000000000006</v>
      </c>
      <c r="L258" s="14">
        <v>3.2300000000000002E-2</v>
      </c>
      <c r="M258" s="14">
        <f t="shared" si="10"/>
        <v>0.36115000000000003</v>
      </c>
      <c r="N258" s="3">
        <f t="shared" si="11"/>
        <v>25.315348566927053</v>
      </c>
      <c r="V258" s="3"/>
      <c r="X258" s="16"/>
    </row>
    <row r="259" spans="1:24" ht="17.25">
      <c r="A259" s="2">
        <v>258</v>
      </c>
      <c r="B259" s="38">
        <v>45134</v>
      </c>
      <c r="C259" s="6" t="s">
        <v>141</v>
      </c>
      <c r="D259" s="10" t="s">
        <v>30</v>
      </c>
      <c r="E259" s="2" t="s">
        <v>26</v>
      </c>
      <c r="F259" s="7">
        <v>3690</v>
      </c>
      <c r="G259" s="2">
        <v>45</v>
      </c>
      <c r="H259" s="2">
        <v>137</v>
      </c>
      <c r="I259" s="1">
        <v>92</v>
      </c>
      <c r="J259" s="7">
        <f t="shared" si="12"/>
        <v>166050</v>
      </c>
      <c r="K259" s="3">
        <v>0.46</v>
      </c>
      <c r="L259" s="14">
        <v>0.29070000000000001</v>
      </c>
      <c r="M259" s="14">
        <f t="shared" ref="M259:M302" si="13">AVERAGE(K259:L259)</f>
        <v>0.37535000000000002</v>
      </c>
      <c r="N259" s="3">
        <f t="shared" ref="N259:N302" si="14">SQRT((2*G259*K259)/L259)</f>
        <v>11.933769759850176</v>
      </c>
      <c r="V259" s="3"/>
      <c r="X259" s="16"/>
    </row>
    <row r="260" spans="1:24" ht="17.25">
      <c r="A260" s="2">
        <v>259</v>
      </c>
      <c r="B260" s="38">
        <v>45135</v>
      </c>
      <c r="C260" s="6" t="s">
        <v>142</v>
      </c>
      <c r="D260" s="11" t="s">
        <v>32</v>
      </c>
      <c r="E260" s="2" t="s">
        <v>17</v>
      </c>
      <c r="F260" s="7">
        <v>3735</v>
      </c>
      <c r="G260" s="2">
        <v>55</v>
      </c>
      <c r="H260" s="2">
        <v>132</v>
      </c>
      <c r="I260" s="1">
        <v>77</v>
      </c>
      <c r="J260" s="7">
        <f t="shared" si="12"/>
        <v>205425</v>
      </c>
      <c r="K260" s="3">
        <v>2.0700000000000003</v>
      </c>
      <c r="L260" s="14">
        <v>0.29070000000000001</v>
      </c>
      <c r="M260" s="14">
        <f t="shared" si="13"/>
        <v>1.1803500000000002</v>
      </c>
      <c r="N260" s="3">
        <f t="shared" si="14"/>
        <v>27.987170877852769</v>
      </c>
      <c r="V260" s="3"/>
      <c r="X260" s="16"/>
    </row>
    <row r="261" spans="1:24" ht="17.25">
      <c r="A261" s="2">
        <v>260</v>
      </c>
      <c r="B261" s="38">
        <v>45136</v>
      </c>
      <c r="C261" s="6" t="s">
        <v>125</v>
      </c>
      <c r="D261" s="11" t="s">
        <v>34</v>
      </c>
      <c r="E261" s="2" t="s">
        <v>16</v>
      </c>
      <c r="F261" s="7">
        <v>3330</v>
      </c>
      <c r="G261" s="2">
        <v>35</v>
      </c>
      <c r="H261" s="2">
        <v>132</v>
      </c>
      <c r="I261" s="1">
        <v>97</v>
      </c>
      <c r="J261" s="7">
        <f t="shared" si="12"/>
        <v>116550</v>
      </c>
      <c r="K261" s="3">
        <v>0.23</v>
      </c>
      <c r="L261" s="14">
        <v>9.6900000000000014E-2</v>
      </c>
      <c r="M261" s="14">
        <f t="shared" si="13"/>
        <v>0.16345000000000001</v>
      </c>
      <c r="N261" s="3">
        <f t="shared" si="14"/>
        <v>12.88994456134834</v>
      </c>
      <c r="V261" s="3"/>
      <c r="X261" s="16"/>
    </row>
    <row r="262" spans="1:24" ht="17.25">
      <c r="A262" s="2">
        <v>261</v>
      </c>
      <c r="B262" s="38">
        <v>45137</v>
      </c>
      <c r="C262" s="6" t="s">
        <v>122</v>
      </c>
      <c r="D262" s="11" t="s">
        <v>36</v>
      </c>
      <c r="E262" s="2" t="s">
        <v>20</v>
      </c>
      <c r="F262" s="7">
        <v>2820</v>
      </c>
      <c r="G262" s="2">
        <v>20</v>
      </c>
      <c r="H262" s="2">
        <v>124</v>
      </c>
      <c r="I262" s="1">
        <v>104</v>
      </c>
      <c r="J262" s="7">
        <f t="shared" si="12"/>
        <v>56400</v>
      </c>
      <c r="K262" s="3">
        <v>1.61</v>
      </c>
      <c r="L262" s="14">
        <v>0.25840000000000002</v>
      </c>
      <c r="M262" s="14">
        <f t="shared" si="13"/>
        <v>0.93420000000000003</v>
      </c>
      <c r="N262" s="3">
        <f t="shared" si="14"/>
        <v>15.786893494033285</v>
      </c>
      <c r="V262" s="3"/>
      <c r="X262" s="16"/>
    </row>
    <row r="263" spans="1:24" ht="17.25">
      <c r="A263" s="2">
        <v>262</v>
      </c>
      <c r="B263" s="38">
        <v>45138</v>
      </c>
      <c r="C263" s="6" t="s">
        <v>81</v>
      </c>
      <c r="D263" s="11" t="s">
        <v>38</v>
      </c>
      <c r="E263" s="2" t="s">
        <v>26</v>
      </c>
      <c r="F263" s="7">
        <v>2625</v>
      </c>
      <c r="G263" s="2">
        <v>67</v>
      </c>
      <c r="H263" s="2">
        <v>120</v>
      </c>
      <c r="I263" s="1">
        <v>53</v>
      </c>
      <c r="J263" s="7">
        <f t="shared" si="12"/>
        <v>175875</v>
      </c>
      <c r="K263" s="3">
        <v>0.23</v>
      </c>
      <c r="L263" s="14">
        <v>9.6900000000000014E-2</v>
      </c>
      <c r="M263" s="14">
        <f t="shared" si="13"/>
        <v>0.16345000000000001</v>
      </c>
      <c r="N263" s="3">
        <f t="shared" si="14"/>
        <v>17.834232686638238</v>
      </c>
      <c r="V263" s="3"/>
      <c r="X263" s="16"/>
    </row>
    <row r="264" spans="1:24" ht="16.5">
      <c r="A264" s="2">
        <v>263</v>
      </c>
      <c r="B264" s="38">
        <v>45139</v>
      </c>
      <c r="C264" s="6" t="s">
        <v>119</v>
      </c>
      <c r="D264" s="12" t="s">
        <v>40</v>
      </c>
      <c r="E264" s="2" t="s">
        <v>17</v>
      </c>
      <c r="F264" s="7">
        <v>2925</v>
      </c>
      <c r="G264" s="2">
        <v>17</v>
      </c>
      <c r="H264" s="2">
        <v>143</v>
      </c>
      <c r="I264" s="1">
        <v>126</v>
      </c>
      <c r="J264" s="7">
        <f t="shared" si="12"/>
        <v>49725</v>
      </c>
      <c r="K264" s="3">
        <v>0.69000000000000006</v>
      </c>
      <c r="L264" s="14">
        <v>0.19380000000000003</v>
      </c>
      <c r="M264" s="14">
        <f t="shared" si="13"/>
        <v>0.44190000000000007</v>
      </c>
      <c r="N264" s="3">
        <f t="shared" si="14"/>
        <v>11.002392084403617</v>
      </c>
      <c r="V264" s="3"/>
      <c r="X264" s="16"/>
    </row>
    <row r="265" spans="1:24" ht="16.5">
      <c r="A265" s="2">
        <v>264</v>
      </c>
      <c r="B265" s="38">
        <v>45140</v>
      </c>
      <c r="C265" s="6" t="s">
        <v>71</v>
      </c>
      <c r="D265" s="12" t="s">
        <v>42</v>
      </c>
      <c r="E265" s="2" t="s">
        <v>16</v>
      </c>
      <c r="F265" s="7">
        <v>2265</v>
      </c>
      <c r="G265" s="2">
        <v>69</v>
      </c>
      <c r="H265" s="2">
        <v>154</v>
      </c>
      <c r="I265" s="1">
        <v>85</v>
      </c>
      <c r="J265" s="7">
        <f t="shared" si="12"/>
        <v>156285</v>
      </c>
      <c r="K265" s="3">
        <v>0.69000000000000006</v>
      </c>
      <c r="L265" s="14">
        <v>0.25840000000000002</v>
      </c>
      <c r="M265" s="14">
        <f t="shared" si="13"/>
        <v>0.47420000000000007</v>
      </c>
      <c r="N265" s="3">
        <f t="shared" si="14"/>
        <v>19.196313500575677</v>
      </c>
      <c r="V265" s="3"/>
      <c r="X265" s="16"/>
    </row>
    <row r="266" spans="1:24" ht="16.5">
      <c r="A266" s="2">
        <v>265</v>
      </c>
      <c r="B266" s="38">
        <v>45141</v>
      </c>
      <c r="C266" s="6" t="s">
        <v>117</v>
      </c>
      <c r="D266" s="12" t="s">
        <v>43</v>
      </c>
      <c r="E266" s="2" t="s">
        <v>20</v>
      </c>
      <c r="F266" s="7">
        <v>2460</v>
      </c>
      <c r="G266" s="2">
        <v>76</v>
      </c>
      <c r="H266" s="2">
        <v>160</v>
      </c>
      <c r="I266" s="1">
        <v>84</v>
      </c>
      <c r="J266" s="7">
        <f t="shared" si="12"/>
        <v>186960</v>
      </c>
      <c r="K266" s="3">
        <v>1.61</v>
      </c>
      <c r="L266" s="14">
        <v>0.12920000000000001</v>
      </c>
      <c r="M266" s="14">
        <f t="shared" si="13"/>
        <v>0.86960000000000004</v>
      </c>
      <c r="N266" s="3">
        <f t="shared" si="14"/>
        <v>43.521461913162149</v>
      </c>
      <c r="V266" s="3"/>
      <c r="X266" s="16"/>
    </row>
    <row r="267" spans="1:24" ht="16.5">
      <c r="A267" s="2">
        <v>266</v>
      </c>
      <c r="B267" s="38">
        <v>45142</v>
      </c>
      <c r="C267" s="6" t="s">
        <v>101</v>
      </c>
      <c r="D267" s="12" t="s">
        <v>44</v>
      </c>
      <c r="E267" s="2" t="s">
        <v>26</v>
      </c>
      <c r="F267" s="7">
        <v>3555</v>
      </c>
      <c r="G267" s="2">
        <v>55</v>
      </c>
      <c r="H267" s="2">
        <v>128</v>
      </c>
      <c r="I267" s="1">
        <v>73</v>
      </c>
      <c r="J267" s="7">
        <f t="shared" si="12"/>
        <v>195525</v>
      </c>
      <c r="K267" s="3">
        <v>0.92</v>
      </c>
      <c r="L267" s="14">
        <v>3.2300000000000002E-2</v>
      </c>
      <c r="M267" s="14">
        <f t="shared" si="13"/>
        <v>0.47615000000000002</v>
      </c>
      <c r="N267" s="3">
        <f t="shared" si="14"/>
        <v>55.974341755705538</v>
      </c>
      <c r="V267" s="3"/>
      <c r="X267" s="16"/>
    </row>
    <row r="268" spans="1:24" ht="16.5">
      <c r="A268" s="2">
        <v>267</v>
      </c>
      <c r="B268" s="38">
        <v>45143</v>
      </c>
      <c r="C268" s="6" t="s">
        <v>117</v>
      </c>
      <c r="D268" s="12" t="s">
        <v>46</v>
      </c>
      <c r="E268" s="2" t="s">
        <v>17</v>
      </c>
      <c r="F268" s="7">
        <v>2895</v>
      </c>
      <c r="G268" s="2">
        <v>42</v>
      </c>
      <c r="H268" s="2">
        <v>144</v>
      </c>
      <c r="I268" s="1">
        <v>102</v>
      </c>
      <c r="J268" s="7">
        <f t="shared" si="12"/>
        <v>121590</v>
      </c>
      <c r="K268" s="3">
        <v>1.3800000000000001</v>
      </c>
      <c r="L268" s="14">
        <v>6.4600000000000005E-2</v>
      </c>
      <c r="M268" s="14">
        <f t="shared" si="13"/>
        <v>0.72230000000000005</v>
      </c>
      <c r="N268" s="3">
        <f t="shared" si="14"/>
        <v>42.360680407449117</v>
      </c>
      <c r="V268" s="3"/>
      <c r="X268" s="16"/>
    </row>
    <row r="269" spans="1:24" ht="16.5">
      <c r="A269" s="2">
        <v>268</v>
      </c>
      <c r="B269" s="38">
        <v>45144</v>
      </c>
      <c r="C269" s="6" t="s">
        <v>106</v>
      </c>
      <c r="D269" s="12" t="s">
        <v>47</v>
      </c>
      <c r="E269" s="2" t="s">
        <v>16</v>
      </c>
      <c r="F269" s="7">
        <v>2445</v>
      </c>
      <c r="G269" s="2">
        <v>72</v>
      </c>
      <c r="H269" s="2">
        <v>97</v>
      </c>
      <c r="I269" s="1">
        <v>25</v>
      </c>
      <c r="J269" s="7">
        <f t="shared" si="12"/>
        <v>176040</v>
      </c>
      <c r="K269" s="3">
        <v>2.0700000000000003</v>
      </c>
      <c r="L269" s="14">
        <v>0.1615</v>
      </c>
      <c r="M269" s="14">
        <f t="shared" si="13"/>
        <v>1.1157500000000002</v>
      </c>
      <c r="N269" s="3">
        <f t="shared" si="14"/>
        <v>42.961571135460638</v>
      </c>
      <c r="V269" s="3"/>
      <c r="X269" s="16"/>
    </row>
    <row r="270" spans="1:24">
      <c r="A270" s="2">
        <v>269</v>
      </c>
      <c r="B270" s="38">
        <v>45145</v>
      </c>
      <c r="C270" s="6" t="s">
        <v>65</v>
      </c>
      <c r="D270" s="2" t="s">
        <v>25</v>
      </c>
      <c r="E270" s="2" t="s">
        <v>20</v>
      </c>
      <c r="F270" s="7">
        <v>3735</v>
      </c>
      <c r="G270" s="2">
        <v>35</v>
      </c>
      <c r="H270" s="2">
        <v>113</v>
      </c>
      <c r="I270" s="1">
        <v>78</v>
      </c>
      <c r="J270" s="7">
        <f t="shared" si="12"/>
        <v>130725</v>
      </c>
      <c r="K270" s="3">
        <v>1.84</v>
      </c>
      <c r="L270" s="14">
        <v>3.2300000000000002E-2</v>
      </c>
      <c r="M270" s="14">
        <f t="shared" si="13"/>
        <v>0.93615000000000004</v>
      </c>
      <c r="N270" s="3">
        <f t="shared" si="14"/>
        <v>63.147573976133138</v>
      </c>
      <c r="V270" s="3"/>
      <c r="X270" s="16"/>
    </row>
    <row r="271" spans="1:24">
      <c r="A271" s="2">
        <v>270</v>
      </c>
      <c r="B271" s="38">
        <v>45146</v>
      </c>
      <c r="C271" s="6" t="s">
        <v>31</v>
      </c>
      <c r="D271" s="2" t="s">
        <v>50</v>
      </c>
      <c r="E271" s="2" t="s">
        <v>26</v>
      </c>
      <c r="F271" s="7">
        <v>3300</v>
      </c>
      <c r="G271" s="2">
        <v>39</v>
      </c>
      <c r="H271" s="2">
        <v>92</v>
      </c>
      <c r="I271" s="1">
        <v>53</v>
      </c>
      <c r="J271" s="7">
        <f t="shared" si="12"/>
        <v>128700</v>
      </c>
      <c r="K271" s="3">
        <v>0.92</v>
      </c>
      <c r="L271" s="14">
        <v>9.6900000000000014E-2</v>
      </c>
      <c r="M271" s="14">
        <f t="shared" si="13"/>
        <v>0.50845000000000007</v>
      </c>
      <c r="N271" s="3">
        <f t="shared" si="14"/>
        <v>27.213182017944828</v>
      </c>
      <c r="V271" s="3"/>
      <c r="X271" s="16"/>
    </row>
    <row r="272" spans="1:24" ht="17.25">
      <c r="A272" s="2">
        <v>271</v>
      </c>
      <c r="B272" s="38">
        <v>45147</v>
      </c>
      <c r="C272" s="6" t="s">
        <v>97</v>
      </c>
      <c r="D272" s="8" t="s">
        <v>15</v>
      </c>
      <c r="E272" s="2" t="s">
        <v>17</v>
      </c>
      <c r="F272" s="7">
        <v>2280</v>
      </c>
      <c r="G272" s="2">
        <v>24</v>
      </c>
      <c r="H272" s="2">
        <v>105</v>
      </c>
      <c r="I272" s="1">
        <v>81</v>
      </c>
      <c r="J272" s="7">
        <f t="shared" si="12"/>
        <v>54720</v>
      </c>
      <c r="K272" s="3">
        <v>1.1500000000000001</v>
      </c>
      <c r="L272" s="14">
        <v>9.6900000000000014E-2</v>
      </c>
      <c r="M272" s="14">
        <f t="shared" si="13"/>
        <v>0.62345000000000006</v>
      </c>
      <c r="N272" s="3">
        <f t="shared" si="14"/>
        <v>23.867539519700351</v>
      </c>
      <c r="V272" s="3"/>
      <c r="X272" s="16"/>
    </row>
    <row r="273" spans="1:24" ht="17.25">
      <c r="A273" s="2">
        <v>272</v>
      </c>
      <c r="B273" s="38">
        <v>45148</v>
      </c>
      <c r="C273" s="6" t="s">
        <v>33</v>
      </c>
      <c r="D273" s="8" t="s">
        <v>19</v>
      </c>
      <c r="E273" s="2" t="s">
        <v>16</v>
      </c>
      <c r="F273" s="7">
        <v>2670</v>
      </c>
      <c r="G273" s="2">
        <v>19</v>
      </c>
      <c r="H273" s="2">
        <v>155</v>
      </c>
      <c r="I273" s="1">
        <v>136</v>
      </c>
      <c r="J273" s="7">
        <f t="shared" si="12"/>
        <v>50730</v>
      </c>
      <c r="K273" s="3">
        <v>0.23</v>
      </c>
      <c r="L273" s="14">
        <v>0.22610000000000002</v>
      </c>
      <c r="M273" s="14">
        <f t="shared" si="13"/>
        <v>0.22805000000000003</v>
      </c>
      <c r="N273" s="3">
        <f t="shared" si="14"/>
        <v>6.2173517018803066</v>
      </c>
      <c r="V273" s="3"/>
      <c r="X273" s="16"/>
    </row>
    <row r="274" spans="1:24" ht="17.25">
      <c r="A274" s="2">
        <v>273</v>
      </c>
      <c r="B274" s="38">
        <v>45149</v>
      </c>
      <c r="C274" s="6" t="s">
        <v>92</v>
      </c>
      <c r="D274" s="8" t="s">
        <v>23</v>
      </c>
      <c r="E274" s="2" t="s">
        <v>20</v>
      </c>
      <c r="F274" s="7">
        <v>2340</v>
      </c>
      <c r="G274" s="2">
        <v>65</v>
      </c>
      <c r="H274" s="2">
        <v>184</v>
      </c>
      <c r="I274" s="1">
        <v>119</v>
      </c>
      <c r="J274" s="7">
        <f t="shared" si="12"/>
        <v>152100</v>
      </c>
      <c r="K274" s="3">
        <v>1.1500000000000001</v>
      </c>
      <c r="L274" s="14">
        <v>0.1615</v>
      </c>
      <c r="M274" s="14">
        <f t="shared" si="13"/>
        <v>0.65575000000000006</v>
      </c>
      <c r="N274" s="3">
        <f t="shared" si="14"/>
        <v>30.425262438099768</v>
      </c>
      <c r="V274" s="3"/>
      <c r="X274" s="16"/>
    </row>
    <row r="275" spans="1:24" ht="17.25">
      <c r="A275" s="2">
        <v>274</v>
      </c>
      <c r="B275" s="38">
        <v>45150</v>
      </c>
      <c r="C275" s="6" t="s">
        <v>110</v>
      </c>
      <c r="D275" s="9" t="s">
        <v>22</v>
      </c>
      <c r="E275" s="2" t="s">
        <v>26</v>
      </c>
      <c r="F275" s="7">
        <v>2730</v>
      </c>
      <c r="G275" s="2">
        <v>22</v>
      </c>
      <c r="H275" s="2">
        <v>113</v>
      </c>
      <c r="I275" s="1">
        <v>91</v>
      </c>
      <c r="J275" s="7">
        <f t="shared" si="12"/>
        <v>60060</v>
      </c>
      <c r="K275" s="3">
        <v>1.1500000000000001</v>
      </c>
      <c r="L275" s="14">
        <v>9.6900000000000014E-2</v>
      </c>
      <c r="M275" s="14">
        <f t="shared" si="13"/>
        <v>0.62345000000000006</v>
      </c>
      <c r="N275" s="3">
        <f t="shared" si="14"/>
        <v>22.851429331606809</v>
      </c>
      <c r="V275" s="3"/>
      <c r="X275" s="16"/>
    </row>
    <row r="276" spans="1:24" ht="17.25">
      <c r="A276" s="2">
        <v>275</v>
      </c>
      <c r="B276" s="38">
        <v>45151</v>
      </c>
      <c r="C276" s="6" t="s">
        <v>143</v>
      </c>
      <c r="D276" s="10" t="s">
        <v>28</v>
      </c>
      <c r="E276" s="2" t="s">
        <v>17</v>
      </c>
      <c r="F276" s="7">
        <v>3720</v>
      </c>
      <c r="G276" s="2">
        <v>30</v>
      </c>
      <c r="H276" s="2">
        <v>125</v>
      </c>
      <c r="I276" s="1">
        <v>95</v>
      </c>
      <c r="J276" s="7">
        <f t="shared" si="12"/>
        <v>111600</v>
      </c>
      <c r="K276" s="3">
        <v>0.46</v>
      </c>
      <c r="L276" s="14">
        <v>0.19380000000000003</v>
      </c>
      <c r="M276" s="14">
        <f t="shared" si="13"/>
        <v>0.32690000000000002</v>
      </c>
      <c r="N276" s="3">
        <f t="shared" si="14"/>
        <v>11.933769759850176</v>
      </c>
      <c r="V276" s="3"/>
      <c r="X276" s="16"/>
    </row>
    <row r="277" spans="1:24" ht="17.25">
      <c r="A277" s="2">
        <v>276</v>
      </c>
      <c r="B277" s="38">
        <v>45152</v>
      </c>
      <c r="C277" s="6" t="s">
        <v>69</v>
      </c>
      <c r="D277" s="10" t="s">
        <v>30</v>
      </c>
      <c r="E277" s="2" t="s">
        <v>16</v>
      </c>
      <c r="F277" s="7">
        <v>2520</v>
      </c>
      <c r="G277" s="2">
        <v>31</v>
      </c>
      <c r="H277" s="2">
        <v>134</v>
      </c>
      <c r="I277" s="1">
        <v>103</v>
      </c>
      <c r="J277" s="7">
        <f t="shared" si="12"/>
        <v>78120</v>
      </c>
      <c r="K277" s="3">
        <v>0.69000000000000006</v>
      </c>
      <c r="L277" s="14">
        <v>0.29070000000000001</v>
      </c>
      <c r="M277" s="14">
        <f t="shared" si="13"/>
        <v>0.49035000000000006</v>
      </c>
      <c r="N277" s="3">
        <f t="shared" si="14"/>
        <v>12.13103551655086</v>
      </c>
      <c r="V277" s="3"/>
      <c r="X277" s="16"/>
    </row>
    <row r="278" spans="1:24" ht="17.25">
      <c r="A278" s="2">
        <v>277</v>
      </c>
      <c r="B278" s="38">
        <v>45153</v>
      </c>
      <c r="C278" s="6" t="s">
        <v>97</v>
      </c>
      <c r="D278" s="11" t="s">
        <v>32</v>
      </c>
      <c r="E278" s="2" t="s">
        <v>20</v>
      </c>
      <c r="F278" s="7">
        <v>3165</v>
      </c>
      <c r="G278" s="2">
        <v>76</v>
      </c>
      <c r="H278" s="2">
        <v>148</v>
      </c>
      <c r="I278" s="1">
        <v>72</v>
      </c>
      <c r="J278" s="7">
        <f t="shared" si="12"/>
        <v>240540</v>
      </c>
      <c r="K278" s="3">
        <v>2.0700000000000003</v>
      </c>
      <c r="L278" s="14">
        <v>0.1615</v>
      </c>
      <c r="M278" s="14">
        <f t="shared" si="13"/>
        <v>1.1157500000000002</v>
      </c>
      <c r="N278" s="3">
        <f t="shared" si="14"/>
        <v>44.138818449496895</v>
      </c>
      <c r="V278" s="3"/>
      <c r="X278" s="16"/>
    </row>
    <row r="279" spans="1:24" ht="17.25">
      <c r="A279" s="2">
        <v>278</v>
      </c>
      <c r="B279" s="38">
        <v>45154</v>
      </c>
      <c r="C279" s="6" t="s">
        <v>123</v>
      </c>
      <c r="D279" s="11" t="s">
        <v>34</v>
      </c>
      <c r="E279" s="2" t="s">
        <v>26</v>
      </c>
      <c r="F279" s="7">
        <v>3630</v>
      </c>
      <c r="G279" s="2">
        <v>50</v>
      </c>
      <c r="H279" s="2">
        <v>91</v>
      </c>
      <c r="I279" s="1">
        <v>41</v>
      </c>
      <c r="J279" s="7">
        <f t="shared" si="12"/>
        <v>181500</v>
      </c>
      <c r="K279" s="3">
        <v>2.0700000000000003</v>
      </c>
      <c r="L279" s="14">
        <v>0.22610000000000002</v>
      </c>
      <c r="M279" s="14">
        <f t="shared" si="13"/>
        <v>1.1480500000000002</v>
      </c>
      <c r="N279" s="3">
        <f t="shared" si="14"/>
        <v>30.257628862463655</v>
      </c>
      <c r="V279" s="3"/>
      <c r="X279" s="16"/>
    </row>
    <row r="280" spans="1:24" ht="17.25">
      <c r="A280" s="2">
        <v>279</v>
      </c>
      <c r="B280" s="38">
        <v>45155</v>
      </c>
      <c r="C280" s="6" t="s">
        <v>106</v>
      </c>
      <c r="D280" s="11" t="s">
        <v>36</v>
      </c>
      <c r="E280" s="2" t="s">
        <v>17</v>
      </c>
      <c r="F280" s="7">
        <v>2685</v>
      </c>
      <c r="G280" s="2">
        <v>48</v>
      </c>
      <c r="H280" s="2">
        <v>163</v>
      </c>
      <c r="I280" s="1">
        <v>115</v>
      </c>
      <c r="J280" s="7">
        <f t="shared" si="12"/>
        <v>128880</v>
      </c>
      <c r="K280" s="3">
        <v>1.84</v>
      </c>
      <c r="L280" s="14">
        <v>3.2300000000000002E-2</v>
      </c>
      <c r="M280" s="14">
        <f t="shared" si="13"/>
        <v>0.93615000000000004</v>
      </c>
      <c r="N280" s="3">
        <f t="shared" si="14"/>
        <v>73.950866459797481</v>
      </c>
      <c r="V280" s="3"/>
      <c r="X280" s="16"/>
    </row>
    <row r="281" spans="1:24" ht="17.25">
      <c r="A281" s="2">
        <v>280</v>
      </c>
      <c r="B281" s="38">
        <v>45156</v>
      </c>
      <c r="C281" s="6" t="s">
        <v>141</v>
      </c>
      <c r="D281" s="11" t="s">
        <v>38</v>
      </c>
      <c r="E281" s="2" t="s">
        <v>16</v>
      </c>
      <c r="F281" s="7">
        <v>3405</v>
      </c>
      <c r="G281" s="2">
        <v>60</v>
      </c>
      <c r="H281" s="2">
        <v>111</v>
      </c>
      <c r="I281" s="1">
        <v>51</v>
      </c>
      <c r="J281" s="7">
        <f t="shared" si="12"/>
        <v>204300</v>
      </c>
      <c r="K281" s="3">
        <v>1.3800000000000001</v>
      </c>
      <c r="L281" s="14">
        <v>0.1615</v>
      </c>
      <c r="M281" s="14">
        <f t="shared" si="13"/>
        <v>0.77075000000000005</v>
      </c>
      <c r="N281" s="3">
        <f t="shared" si="14"/>
        <v>32.021664493027608</v>
      </c>
      <c r="V281" s="3"/>
      <c r="X281" s="16"/>
    </row>
    <row r="282" spans="1:24" ht="16.5">
      <c r="A282" s="2">
        <v>281</v>
      </c>
      <c r="B282" s="38">
        <v>45157</v>
      </c>
      <c r="C282" s="6" t="s">
        <v>138</v>
      </c>
      <c r="D282" s="12" t="s">
        <v>40</v>
      </c>
      <c r="E282" s="2" t="s">
        <v>20</v>
      </c>
      <c r="F282" s="7">
        <v>2265</v>
      </c>
      <c r="G282" s="2">
        <v>18</v>
      </c>
      <c r="H282" s="2">
        <v>138</v>
      </c>
      <c r="I282" s="1">
        <v>120</v>
      </c>
      <c r="J282" s="7">
        <f t="shared" si="12"/>
        <v>40770</v>
      </c>
      <c r="K282" s="3">
        <v>1.84</v>
      </c>
      <c r="L282" s="14">
        <v>0.12920000000000001</v>
      </c>
      <c r="M282" s="14">
        <f t="shared" si="13"/>
        <v>0.98460000000000003</v>
      </c>
      <c r="N282" s="3">
        <f t="shared" si="14"/>
        <v>22.642736107900308</v>
      </c>
      <c r="V282" s="3"/>
      <c r="X282" s="16"/>
    </row>
    <row r="283" spans="1:24" ht="16.5">
      <c r="A283" s="2">
        <v>282</v>
      </c>
      <c r="B283" s="38">
        <v>45158</v>
      </c>
      <c r="C283" s="6" t="s">
        <v>140</v>
      </c>
      <c r="D283" s="12" t="s">
        <v>42</v>
      </c>
      <c r="E283" s="2" t="s">
        <v>26</v>
      </c>
      <c r="F283" s="7">
        <v>2415</v>
      </c>
      <c r="G283" s="2">
        <v>46</v>
      </c>
      <c r="H283" s="2">
        <v>185</v>
      </c>
      <c r="I283" s="1">
        <v>139</v>
      </c>
      <c r="J283" s="7">
        <f t="shared" si="12"/>
        <v>111090</v>
      </c>
      <c r="K283" s="3">
        <v>2.0700000000000003</v>
      </c>
      <c r="L283" s="14">
        <v>0.22610000000000002</v>
      </c>
      <c r="M283" s="14">
        <f t="shared" si="13"/>
        <v>1.1480500000000002</v>
      </c>
      <c r="N283" s="3">
        <f t="shared" si="14"/>
        <v>29.022098063859996</v>
      </c>
      <c r="V283" s="3"/>
      <c r="X283" s="16"/>
    </row>
    <row r="284" spans="1:24" ht="16.5">
      <c r="A284" s="2">
        <v>283</v>
      </c>
      <c r="B284" s="38">
        <v>45159</v>
      </c>
      <c r="C284" s="6" t="s">
        <v>73</v>
      </c>
      <c r="D284" s="12" t="s">
        <v>43</v>
      </c>
      <c r="E284" s="2" t="s">
        <v>17</v>
      </c>
      <c r="F284" s="7">
        <v>2475</v>
      </c>
      <c r="G284" s="2">
        <v>63</v>
      </c>
      <c r="H284" s="2">
        <v>116</v>
      </c>
      <c r="I284" s="1">
        <v>53</v>
      </c>
      <c r="J284" s="7">
        <f t="shared" si="12"/>
        <v>155925</v>
      </c>
      <c r="K284" s="3">
        <v>0.69000000000000006</v>
      </c>
      <c r="L284" s="14">
        <v>0.1615</v>
      </c>
      <c r="M284" s="14">
        <f t="shared" si="13"/>
        <v>0.42575000000000002</v>
      </c>
      <c r="N284" s="3">
        <f t="shared" si="14"/>
        <v>23.201900210427013</v>
      </c>
      <c r="V284" s="3"/>
      <c r="X284" s="16"/>
    </row>
    <row r="285" spans="1:24" ht="16.5">
      <c r="A285" s="2">
        <v>284</v>
      </c>
      <c r="B285" s="38">
        <v>45160</v>
      </c>
      <c r="C285" s="6" t="s">
        <v>66</v>
      </c>
      <c r="D285" s="12" t="s">
        <v>44</v>
      </c>
      <c r="E285" s="2" t="s">
        <v>16</v>
      </c>
      <c r="F285" s="7">
        <v>2910</v>
      </c>
      <c r="G285" s="2">
        <v>60</v>
      </c>
      <c r="H285" s="2">
        <v>122</v>
      </c>
      <c r="I285" s="1">
        <v>62</v>
      </c>
      <c r="J285" s="7">
        <f t="shared" si="12"/>
        <v>174600</v>
      </c>
      <c r="K285" s="3">
        <v>0.69000000000000006</v>
      </c>
      <c r="L285" s="14">
        <v>0.1615</v>
      </c>
      <c r="M285" s="14">
        <f t="shared" si="13"/>
        <v>0.42575000000000002</v>
      </c>
      <c r="N285" s="3">
        <f t="shared" si="14"/>
        <v>22.642736107900308</v>
      </c>
      <c r="V285" s="3"/>
      <c r="X285" s="16"/>
    </row>
    <row r="286" spans="1:24" ht="17.25">
      <c r="A286" s="2">
        <v>285</v>
      </c>
      <c r="B286" s="38">
        <v>45161</v>
      </c>
      <c r="C286" s="6" t="s">
        <v>85</v>
      </c>
      <c r="D286" s="8" t="s">
        <v>15</v>
      </c>
      <c r="E286" s="2" t="s">
        <v>20</v>
      </c>
      <c r="F286" s="7">
        <v>3030</v>
      </c>
      <c r="G286" s="2">
        <v>25</v>
      </c>
      <c r="H286" s="2">
        <v>93</v>
      </c>
      <c r="I286" s="1">
        <v>68</v>
      </c>
      <c r="J286" s="7">
        <f t="shared" si="12"/>
        <v>75750</v>
      </c>
      <c r="K286" s="3">
        <v>1.1500000000000001</v>
      </c>
      <c r="L286" s="14">
        <v>3.2300000000000002E-2</v>
      </c>
      <c r="M286" s="14">
        <f t="shared" si="13"/>
        <v>0.59115000000000006</v>
      </c>
      <c r="N286" s="3">
        <f t="shared" si="14"/>
        <v>42.192247611545085</v>
      </c>
      <c r="V286" s="3"/>
      <c r="X286" s="16"/>
    </row>
    <row r="287" spans="1:24" ht="17.25">
      <c r="A287" s="2">
        <v>286</v>
      </c>
      <c r="B287" s="38">
        <v>45162</v>
      </c>
      <c r="C287" s="6" t="s">
        <v>49</v>
      </c>
      <c r="D287" s="8" t="s">
        <v>19</v>
      </c>
      <c r="E287" s="2" t="s">
        <v>26</v>
      </c>
      <c r="F287" s="7">
        <v>2730</v>
      </c>
      <c r="G287" s="2">
        <v>58</v>
      </c>
      <c r="H287" s="2">
        <v>190</v>
      </c>
      <c r="I287" s="1">
        <v>132</v>
      </c>
      <c r="J287" s="7">
        <f t="shared" si="12"/>
        <v>158340</v>
      </c>
      <c r="K287" s="3">
        <v>0.46</v>
      </c>
      <c r="L287" s="14">
        <v>3.2300000000000002E-2</v>
      </c>
      <c r="M287" s="14">
        <f t="shared" si="13"/>
        <v>0.24615000000000001</v>
      </c>
      <c r="N287" s="3">
        <f t="shared" si="14"/>
        <v>40.644955208499475</v>
      </c>
      <c r="V287" s="3"/>
      <c r="X287" s="16"/>
    </row>
    <row r="288" spans="1:24" ht="17.25">
      <c r="A288" s="2">
        <v>287</v>
      </c>
      <c r="B288" s="38">
        <v>45163</v>
      </c>
      <c r="C288" s="6" t="s">
        <v>104</v>
      </c>
      <c r="D288" s="8" t="s">
        <v>23</v>
      </c>
      <c r="E288" s="2" t="s">
        <v>17</v>
      </c>
      <c r="F288" s="7">
        <v>3735</v>
      </c>
      <c r="G288" s="2">
        <v>53</v>
      </c>
      <c r="H288" s="2">
        <v>133</v>
      </c>
      <c r="I288" s="1">
        <v>80</v>
      </c>
      <c r="J288" s="7">
        <f t="shared" si="12"/>
        <v>197955</v>
      </c>
      <c r="K288" s="3">
        <v>0.23</v>
      </c>
      <c r="L288" s="14">
        <v>0.29070000000000001</v>
      </c>
      <c r="M288" s="14">
        <f t="shared" si="13"/>
        <v>0.26035000000000003</v>
      </c>
      <c r="N288" s="3">
        <f t="shared" si="14"/>
        <v>9.1578670588607842</v>
      </c>
      <c r="V288" s="3"/>
      <c r="X288" s="16"/>
    </row>
    <row r="289" spans="1:24" ht="17.25">
      <c r="A289" s="2">
        <v>288</v>
      </c>
      <c r="B289" s="38">
        <v>45164</v>
      </c>
      <c r="C289" s="6" t="s">
        <v>109</v>
      </c>
      <c r="D289" s="9" t="s">
        <v>22</v>
      </c>
      <c r="E289" s="2" t="s">
        <v>16</v>
      </c>
      <c r="F289" s="7">
        <v>3090</v>
      </c>
      <c r="G289" s="2">
        <v>53</v>
      </c>
      <c r="H289" s="2">
        <v>99</v>
      </c>
      <c r="I289" s="1">
        <v>46</v>
      </c>
      <c r="J289" s="7">
        <f t="shared" si="12"/>
        <v>163770</v>
      </c>
      <c r="K289" s="3">
        <v>0.92</v>
      </c>
      <c r="L289" s="14">
        <v>3.2300000000000002E-2</v>
      </c>
      <c r="M289" s="14">
        <f t="shared" si="13"/>
        <v>0.47615000000000002</v>
      </c>
      <c r="N289" s="3">
        <f t="shared" si="14"/>
        <v>54.947202353164705</v>
      </c>
      <c r="V289" s="3"/>
      <c r="X289" s="16"/>
    </row>
    <row r="290" spans="1:24" ht="17.25">
      <c r="A290" s="2">
        <v>289</v>
      </c>
      <c r="B290" s="38">
        <v>45165</v>
      </c>
      <c r="C290" s="6" t="s">
        <v>88</v>
      </c>
      <c r="D290" s="10" t="s">
        <v>28</v>
      </c>
      <c r="E290" s="2" t="s">
        <v>20</v>
      </c>
      <c r="F290" s="7">
        <v>3555</v>
      </c>
      <c r="G290" s="2">
        <v>63</v>
      </c>
      <c r="H290" s="2">
        <v>126</v>
      </c>
      <c r="I290" s="1">
        <v>63</v>
      </c>
      <c r="J290" s="7">
        <f t="shared" si="12"/>
        <v>223965</v>
      </c>
      <c r="K290" s="3">
        <v>0.92</v>
      </c>
      <c r="L290" s="14">
        <v>9.6900000000000014E-2</v>
      </c>
      <c r="M290" s="14">
        <f t="shared" si="13"/>
        <v>0.50845000000000007</v>
      </c>
      <c r="N290" s="3">
        <f t="shared" si="14"/>
        <v>34.58735071845431</v>
      </c>
      <c r="V290" s="3"/>
      <c r="X290" s="16"/>
    </row>
    <row r="291" spans="1:24" ht="17.25">
      <c r="A291" s="2">
        <v>290</v>
      </c>
      <c r="B291" s="38">
        <v>45166</v>
      </c>
      <c r="C291" s="6" t="s">
        <v>103</v>
      </c>
      <c r="D291" s="10" t="s">
        <v>30</v>
      </c>
      <c r="E291" s="2" t="s">
        <v>26</v>
      </c>
      <c r="F291" s="7">
        <v>3600</v>
      </c>
      <c r="G291" s="2">
        <v>69</v>
      </c>
      <c r="H291" s="2">
        <v>180</v>
      </c>
      <c r="I291" s="1">
        <v>111</v>
      </c>
      <c r="J291" s="7">
        <f t="shared" si="12"/>
        <v>248400</v>
      </c>
      <c r="K291" s="3">
        <v>1.61</v>
      </c>
      <c r="L291" s="14">
        <v>0.19380000000000003</v>
      </c>
      <c r="M291" s="14">
        <f t="shared" si="13"/>
        <v>0.90190000000000003</v>
      </c>
      <c r="N291" s="3">
        <f t="shared" si="14"/>
        <v>33.859114407836657</v>
      </c>
      <c r="V291" s="3"/>
      <c r="X291" s="16"/>
    </row>
    <row r="292" spans="1:24" ht="17.25">
      <c r="A292" s="2">
        <v>291</v>
      </c>
      <c r="B292" s="38">
        <v>45167</v>
      </c>
      <c r="C292" s="6" t="s">
        <v>95</v>
      </c>
      <c r="D292" s="11" t="s">
        <v>32</v>
      </c>
      <c r="E292" s="2" t="s">
        <v>17</v>
      </c>
      <c r="F292" s="7">
        <v>3045</v>
      </c>
      <c r="G292" s="2">
        <v>66</v>
      </c>
      <c r="H292" s="2">
        <v>108</v>
      </c>
      <c r="I292" s="1">
        <v>42</v>
      </c>
      <c r="J292" s="7">
        <f t="shared" si="12"/>
        <v>200970</v>
      </c>
      <c r="K292" s="3">
        <v>1.3800000000000001</v>
      </c>
      <c r="L292" s="14">
        <v>0.22610000000000002</v>
      </c>
      <c r="M292" s="14">
        <f t="shared" si="13"/>
        <v>0.80305000000000004</v>
      </c>
      <c r="N292" s="3">
        <f t="shared" si="14"/>
        <v>28.384171854277561</v>
      </c>
      <c r="V292" s="3"/>
      <c r="X292" s="16"/>
    </row>
    <row r="293" spans="1:24" ht="17.25">
      <c r="A293" s="2">
        <v>292</v>
      </c>
      <c r="B293" s="38">
        <v>45168</v>
      </c>
      <c r="C293" s="6" t="s">
        <v>29</v>
      </c>
      <c r="D293" s="11" t="s">
        <v>34</v>
      </c>
      <c r="E293" s="2" t="s">
        <v>16</v>
      </c>
      <c r="F293" s="7">
        <v>2955</v>
      </c>
      <c r="G293" s="2">
        <v>39</v>
      </c>
      <c r="H293" s="2">
        <v>91</v>
      </c>
      <c r="I293" s="1">
        <v>52</v>
      </c>
      <c r="J293" s="7">
        <f t="shared" si="12"/>
        <v>115245</v>
      </c>
      <c r="K293" s="3">
        <v>0.92</v>
      </c>
      <c r="L293" s="14">
        <v>0.1615</v>
      </c>
      <c r="M293" s="14">
        <f t="shared" si="13"/>
        <v>0.54075000000000006</v>
      </c>
      <c r="N293" s="3">
        <f t="shared" si="14"/>
        <v>21.079240150562292</v>
      </c>
      <c r="V293" s="3"/>
      <c r="X293" s="16"/>
    </row>
    <row r="294" spans="1:24" ht="17.25">
      <c r="A294" s="2">
        <v>293</v>
      </c>
      <c r="B294" s="38">
        <v>45169</v>
      </c>
      <c r="C294" s="6" t="s">
        <v>72</v>
      </c>
      <c r="D294" s="11" t="s">
        <v>36</v>
      </c>
      <c r="E294" s="2" t="s">
        <v>20</v>
      </c>
      <c r="F294" s="7">
        <v>2850</v>
      </c>
      <c r="G294" s="2">
        <v>23</v>
      </c>
      <c r="H294" s="2">
        <v>101</v>
      </c>
      <c r="I294" s="1">
        <v>78</v>
      </c>
      <c r="J294" s="7">
        <f t="shared" si="12"/>
        <v>65550</v>
      </c>
      <c r="K294" s="3">
        <v>0.92</v>
      </c>
      <c r="L294" s="14">
        <v>0.25840000000000002</v>
      </c>
      <c r="M294" s="14">
        <f t="shared" si="13"/>
        <v>0.58920000000000006</v>
      </c>
      <c r="N294" s="3">
        <f t="shared" si="14"/>
        <v>12.797542333717116</v>
      </c>
      <c r="V294" s="3"/>
      <c r="X294" s="16"/>
    </row>
    <row r="295" spans="1:24" ht="17.25">
      <c r="A295" s="2">
        <v>294</v>
      </c>
      <c r="B295" s="38">
        <v>45170</v>
      </c>
      <c r="C295" s="6" t="s">
        <v>124</v>
      </c>
      <c r="D295" s="11" t="s">
        <v>38</v>
      </c>
      <c r="E295" s="2" t="s">
        <v>26</v>
      </c>
      <c r="F295" s="7">
        <v>2655</v>
      </c>
      <c r="G295" s="2">
        <v>39</v>
      </c>
      <c r="H295" s="2">
        <v>200</v>
      </c>
      <c r="I295" s="1">
        <v>161</v>
      </c>
      <c r="J295" s="7">
        <f t="shared" si="12"/>
        <v>103545</v>
      </c>
      <c r="K295" s="3">
        <v>1.3800000000000001</v>
      </c>
      <c r="L295" s="14">
        <v>0.29070000000000001</v>
      </c>
      <c r="M295" s="14">
        <f t="shared" si="13"/>
        <v>0.83535000000000004</v>
      </c>
      <c r="N295" s="3">
        <f t="shared" si="14"/>
        <v>19.242625542552602</v>
      </c>
      <c r="V295" s="3"/>
      <c r="X295" s="16"/>
    </row>
    <row r="296" spans="1:24" ht="16.5">
      <c r="A296" s="2">
        <v>295</v>
      </c>
      <c r="B296" s="38">
        <v>45171</v>
      </c>
      <c r="C296" s="6" t="s">
        <v>129</v>
      </c>
      <c r="D296" s="12" t="s">
        <v>40</v>
      </c>
      <c r="E296" s="2" t="s">
        <v>17</v>
      </c>
      <c r="F296" s="7">
        <v>2865</v>
      </c>
      <c r="G296" s="2">
        <v>37</v>
      </c>
      <c r="H296" s="2">
        <v>171</v>
      </c>
      <c r="I296" s="1">
        <v>134</v>
      </c>
      <c r="J296" s="7">
        <f t="shared" si="12"/>
        <v>106005</v>
      </c>
      <c r="K296" s="3">
        <v>0.92</v>
      </c>
      <c r="L296" s="14">
        <v>0.19380000000000003</v>
      </c>
      <c r="M296" s="14">
        <f t="shared" si="13"/>
        <v>0.55690000000000006</v>
      </c>
      <c r="N296" s="3">
        <f t="shared" si="14"/>
        <v>18.742731649364309</v>
      </c>
      <c r="V296" s="3"/>
      <c r="X296" s="16"/>
    </row>
    <row r="297" spans="1:24" ht="16.5">
      <c r="A297" s="2">
        <v>296</v>
      </c>
      <c r="B297" s="38">
        <v>45172</v>
      </c>
      <c r="C297" s="6" t="s">
        <v>137</v>
      </c>
      <c r="D297" s="12" t="s">
        <v>42</v>
      </c>
      <c r="E297" s="2" t="s">
        <v>16</v>
      </c>
      <c r="F297" s="7">
        <v>3555</v>
      </c>
      <c r="G297" s="2">
        <v>16</v>
      </c>
      <c r="H297" s="2">
        <v>136</v>
      </c>
      <c r="I297" s="1">
        <v>120</v>
      </c>
      <c r="J297" s="7">
        <f t="shared" si="12"/>
        <v>56880</v>
      </c>
      <c r="K297" s="3">
        <v>0.46</v>
      </c>
      <c r="L297" s="14">
        <v>0.1615</v>
      </c>
      <c r="M297" s="14">
        <f t="shared" si="13"/>
        <v>0.31075000000000003</v>
      </c>
      <c r="N297" s="3">
        <f t="shared" si="14"/>
        <v>9.5470158078801415</v>
      </c>
      <c r="V297" s="3"/>
      <c r="X297" s="16"/>
    </row>
    <row r="298" spans="1:24" ht="16.5">
      <c r="A298" s="2">
        <v>297</v>
      </c>
      <c r="B298" s="38">
        <v>45173</v>
      </c>
      <c r="C298" s="6" t="s">
        <v>144</v>
      </c>
      <c r="D298" s="12" t="s">
        <v>43</v>
      </c>
      <c r="E298" s="2" t="s">
        <v>20</v>
      </c>
      <c r="F298" s="7">
        <v>3720</v>
      </c>
      <c r="G298" s="2">
        <v>71</v>
      </c>
      <c r="H298" s="2">
        <v>162</v>
      </c>
      <c r="I298" s="1">
        <v>91</v>
      </c>
      <c r="J298" s="7">
        <f t="shared" si="12"/>
        <v>264120</v>
      </c>
      <c r="K298" s="3">
        <v>0.46</v>
      </c>
      <c r="L298" s="14">
        <v>0.29070000000000001</v>
      </c>
      <c r="M298" s="14">
        <f t="shared" si="13"/>
        <v>0.37535000000000002</v>
      </c>
      <c r="N298" s="3">
        <f t="shared" si="14"/>
        <v>14.989963389147444</v>
      </c>
      <c r="V298" s="3"/>
      <c r="X298" s="16"/>
    </row>
    <row r="299" spans="1:24" ht="16.5">
      <c r="A299" s="2">
        <v>298</v>
      </c>
      <c r="B299" s="38">
        <v>45174</v>
      </c>
      <c r="C299" s="6" t="s">
        <v>145</v>
      </c>
      <c r="D299" s="12" t="s">
        <v>44</v>
      </c>
      <c r="E299" s="2" t="s">
        <v>26</v>
      </c>
      <c r="F299" s="7">
        <v>2370</v>
      </c>
      <c r="G299" s="2">
        <v>25</v>
      </c>
      <c r="H299" s="2">
        <v>183</v>
      </c>
      <c r="I299" s="1">
        <v>158</v>
      </c>
      <c r="J299" s="7">
        <f t="shared" si="12"/>
        <v>59250</v>
      </c>
      <c r="K299" s="3">
        <v>1.1500000000000001</v>
      </c>
      <c r="L299" s="14">
        <v>0.12920000000000001</v>
      </c>
      <c r="M299" s="14">
        <f t="shared" si="13"/>
        <v>0.63960000000000006</v>
      </c>
      <c r="N299" s="3">
        <f t="shared" si="14"/>
        <v>21.096123805772542</v>
      </c>
      <c r="V299" s="3"/>
      <c r="X299" s="16"/>
    </row>
    <row r="300" spans="1:24" ht="16.5">
      <c r="A300" s="2">
        <v>299</v>
      </c>
      <c r="B300" s="38">
        <v>45175</v>
      </c>
      <c r="C300" s="6" t="s">
        <v>68</v>
      </c>
      <c r="D300" s="12" t="s">
        <v>46</v>
      </c>
      <c r="E300" s="2" t="s">
        <v>17</v>
      </c>
      <c r="F300" s="7">
        <v>2925</v>
      </c>
      <c r="G300" s="2">
        <v>37</v>
      </c>
      <c r="H300" s="2">
        <v>148</v>
      </c>
      <c r="I300" s="1">
        <v>111</v>
      </c>
      <c r="J300" s="7">
        <f t="shared" si="12"/>
        <v>108225</v>
      </c>
      <c r="K300" s="3">
        <v>1.61</v>
      </c>
      <c r="L300" s="14">
        <v>0.19380000000000003</v>
      </c>
      <c r="M300" s="14">
        <f t="shared" si="13"/>
        <v>0.90190000000000003</v>
      </c>
      <c r="N300" s="3">
        <f t="shared" si="14"/>
        <v>24.794303417118709</v>
      </c>
      <c r="V300" s="3"/>
      <c r="X300" s="16"/>
    </row>
    <row r="301" spans="1:24" ht="16.5">
      <c r="A301" s="2">
        <v>300</v>
      </c>
      <c r="B301" s="38">
        <v>45176</v>
      </c>
      <c r="D301" s="12" t="s">
        <v>47</v>
      </c>
      <c r="E301" s="2" t="s">
        <v>16</v>
      </c>
      <c r="F301" s="7">
        <v>2520</v>
      </c>
      <c r="G301" s="2">
        <v>57</v>
      </c>
      <c r="H301" s="2">
        <v>186</v>
      </c>
      <c r="I301" s="1">
        <v>129</v>
      </c>
      <c r="J301" s="7">
        <f t="shared" si="12"/>
        <v>143640</v>
      </c>
      <c r="K301" s="3">
        <v>1.3800000000000001</v>
      </c>
      <c r="L301" s="14">
        <v>9.6900000000000014E-2</v>
      </c>
      <c r="M301" s="14">
        <f t="shared" si="13"/>
        <v>0.73845000000000005</v>
      </c>
      <c r="N301" s="3">
        <f t="shared" si="14"/>
        <v>40.293044210691079</v>
      </c>
      <c r="V301" s="3"/>
      <c r="X301" s="16"/>
    </row>
    <row r="302" spans="1:24">
      <c r="A302" s="2">
        <v>301</v>
      </c>
      <c r="B302" s="38">
        <v>45177</v>
      </c>
      <c r="D302" s="2"/>
      <c r="E302" s="2" t="s">
        <v>20</v>
      </c>
      <c r="F302" s="7">
        <v>2910</v>
      </c>
      <c r="G302" s="2">
        <v>55</v>
      </c>
      <c r="H302" s="2">
        <v>114</v>
      </c>
      <c r="I302" s="1">
        <v>59</v>
      </c>
      <c r="J302" s="7">
        <f t="shared" si="12"/>
        <v>160050</v>
      </c>
      <c r="K302" s="3">
        <v>1.1500000000000001</v>
      </c>
      <c r="L302" s="14">
        <v>6.4600000000000005E-2</v>
      </c>
      <c r="M302" s="14">
        <f t="shared" si="13"/>
        <v>0.60730000000000006</v>
      </c>
      <c r="N302" s="3">
        <f t="shared" si="14"/>
        <v>44.251602619174427</v>
      </c>
      <c r="V302" s="3"/>
      <c r="X302" s="16"/>
    </row>
    <row r="303" spans="1:24">
      <c r="A303" s="2"/>
      <c r="B303" s="7"/>
      <c r="D303" s="2"/>
      <c r="F303" s="7"/>
      <c r="J303" s="7"/>
      <c r="L303" s="14"/>
      <c r="M303" s="14"/>
      <c r="V303" s="3"/>
      <c r="X303" s="16"/>
    </row>
    <row r="304" spans="1:24">
      <c r="A304" s="2"/>
      <c r="B304" s="7"/>
      <c r="D304" s="2"/>
      <c r="F304" s="7"/>
      <c r="J304" s="7"/>
      <c r="L304" s="14"/>
      <c r="M304" s="14"/>
      <c r="V304" s="3"/>
      <c r="X304" s="16"/>
    </row>
    <row r="305" spans="1:24">
      <c r="A305" s="2"/>
      <c r="B305" s="7"/>
      <c r="D305" s="2"/>
      <c r="F305" s="7"/>
      <c r="J305" s="7"/>
      <c r="L305" s="14"/>
      <c r="M305" s="14"/>
      <c r="V305" s="3"/>
      <c r="X305" s="16"/>
    </row>
    <row r="306" spans="1:24">
      <c r="A306" s="2"/>
      <c r="B306" s="7"/>
      <c r="D306" s="2"/>
      <c r="F306" s="7"/>
      <c r="J306" s="7"/>
      <c r="L306" s="14"/>
      <c r="M306" s="14"/>
      <c r="V306" s="3"/>
      <c r="X306" s="16"/>
    </row>
    <row r="307" spans="1:24">
      <c r="A307" s="2"/>
      <c r="B307" s="7"/>
      <c r="F307" s="7"/>
      <c r="J307" s="7"/>
      <c r="L307" s="14"/>
      <c r="M307" s="14"/>
      <c r="V307" s="3"/>
      <c r="X307" s="16"/>
    </row>
    <row r="308" spans="1:24">
      <c r="A308" s="2"/>
      <c r="B308" s="7"/>
      <c r="F308" s="7"/>
      <c r="J308" s="7"/>
      <c r="L308" s="14"/>
      <c r="M308" s="14"/>
      <c r="V308" s="3"/>
      <c r="X308" s="16"/>
    </row>
    <row r="309" spans="1:24">
      <c r="A309" s="2"/>
      <c r="B309" s="7"/>
      <c r="F309" s="7"/>
      <c r="J309" s="7"/>
      <c r="L309" s="14"/>
      <c r="M309" s="14"/>
      <c r="V309" s="3"/>
      <c r="X309" s="16"/>
    </row>
    <row r="310" spans="1:24">
      <c r="A310" s="2"/>
      <c r="B310" s="7"/>
      <c r="F310" s="7"/>
      <c r="J310" s="7"/>
      <c r="L310" s="14"/>
      <c r="M310" s="14"/>
      <c r="V310" s="3"/>
      <c r="X310" s="16"/>
    </row>
    <row r="311" spans="1:24">
      <c r="A311" s="2"/>
      <c r="B311" s="7"/>
      <c r="F311" s="7"/>
      <c r="J311" s="7"/>
      <c r="L311" s="14"/>
      <c r="M311" s="14"/>
      <c r="V311" s="3"/>
      <c r="X311" s="16"/>
    </row>
    <row r="312" spans="1:24">
      <c r="A312" s="2"/>
      <c r="B312" s="7"/>
      <c r="F312" s="7"/>
      <c r="J312" s="7"/>
      <c r="L312" s="14"/>
      <c r="M312" s="14"/>
      <c r="V312" s="3"/>
      <c r="X312" s="16"/>
    </row>
    <row r="313" spans="1:24">
      <c r="A313" s="2"/>
      <c r="B313" s="7"/>
      <c r="F313" s="7"/>
      <c r="J313" s="7"/>
      <c r="L313" s="14"/>
      <c r="M313" s="14"/>
      <c r="V313" s="3"/>
      <c r="X313" s="16"/>
    </row>
    <row r="314" spans="1:24">
      <c r="A314" s="2"/>
      <c r="B314" s="7"/>
      <c r="F314" s="7"/>
      <c r="J314" s="7"/>
      <c r="L314" s="14"/>
      <c r="M314" s="14"/>
      <c r="V314" s="3"/>
      <c r="X314" s="16"/>
    </row>
    <row r="315" spans="1:24">
      <c r="A315" s="2"/>
      <c r="B315" s="7"/>
      <c r="F315" s="7"/>
      <c r="J315" s="7"/>
      <c r="L315" s="14"/>
      <c r="M315" s="14"/>
      <c r="V315" s="3"/>
      <c r="X315" s="16"/>
    </row>
    <row r="316" spans="1:24">
      <c r="A316" s="2"/>
      <c r="B316" s="7"/>
      <c r="F316" s="7"/>
      <c r="J316" s="7"/>
      <c r="L316" s="14"/>
      <c r="M316" s="14"/>
      <c r="V316" s="3"/>
      <c r="X316" s="16"/>
    </row>
    <row r="317" spans="1:24">
      <c r="A317" s="2"/>
      <c r="B317" s="7"/>
      <c r="F317" s="7"/>
      <c r="J317" s="7"/>
      <c r="L317" s="14"/>
      <c r="M317" s="14"/>
      <c r="V317" s="3"/>
      <c r="X317" s="16"/>
    </row>
    <row r="318" spans="1:24">
      <c r="A318" s="2"/>
      <c r="B318" s="7"/>
      <c r="F318" s="7"/>
      <c r="J318" s="7"/>
      <c r="L318" s="14"/>
      <c r="M318" s="14"/>
      <c r="V318" s="3"/>
      <c r="X318" s="16"/>
    </row>
    <row r="319" spans="1:24">
      <c r="A319" s="2"/>
      <c r="B319" s="7"/>
      <c r="F319" s="7"/>
      <c r="J319" s="7"/>
      <c r="L319" s="14"/>
      <c r="M319" s="14"/>
      <c r="V319" s="3"/>
      <c r="X319" s="16"/>
    </row>
    <row r="320" spans="1:24">
      <c r="A320" s="2"/>
      <c r="B320" s="7"/>
      <c r="F320" s="7"/>
      <c r="J320" s="7"/>
      <c r="L320" s="14"/>
      <c r="M320" s="14"/>
      <c r="V320" s="3"/>
      <c r="X320" s="16"/>
    </row>
    <row r="321" spans="1:24">
      <c r="A321" s="2"/>
      <c r="B321" s="7"/>
      <c r="F321" s="7"/>
      <c r="J321" s="7"/>
      <c r="L321" s="14"/>
      <c r="M321" s="14"/>
      <c r="V321" s="3"/>
      <c r="X321" s="16"/>
    </row>
    <row r="322" spans="1:24">
      <c r="A322" s="2"/>
      <c r="B322" s="7"/>
      <c r="F322" s="7"/>
      <c r="J322" s="7"/>
      <c r="L322" s="14"/>
      <c r="M322" s="14"/>
      <c r="V322" s="3"/>
      <c r="X322" s="16"/>
    </row>
    <row r="323" spans="1:24">
      <c r="A323" s="2"/>
      <c r="B323" s="7"/>
      <c r="F323" s="7"/>
      <c r="J323" s="7"/>
      <c r="L323" s="14"/>
      <c r="M323" s="14"/>
      <c r="V323" s="3"/>
      <c r="X323" s="16"/>
    </row>
    <row r="324" spans="1:24">
      <c r="A324" s="2"/>
      <c r="B324" s="7"/>
      <c r="F324" s="7"/>
      <c r="J324" s="7"/>
      <c r="L324" s="14"/>
      <c r="M324" s="14"/>
      <c r="V324" s="3"/>
      <c r="X324" s="16"/>
    </row>
    <row r="325" spans="1:24">
      <c r="A325" s="2"/>
      <c r="B325" s="7"/>
      <c r="F325" s="7"/>
      <c r="J325" s="7"/>
      <c r="L325" s="14"/>
      <c r="M325" s="14"/>
      <c r="V325" s="3"/>
      <c r="X325" s="16"/>
    </row>
    <row r="326" spans="1:24">
      <c r="A326" s="2"/>
      <c r="B326" s="7"/>
      <c r="F326" s="7"/>
      <c r="J326" s="7"/>
      <c r="L326" s="14"/>
      <c r="M326" s="14"/>
      <c r="V326" s="3"/>
      <c r="X326" s="16"/>
    </row>
    <row r="327" spans="1:24">
      <c r="A327" s="2"/>
      <c r="B327" s="7"/>
      <c r="F327" s="7"/>
      <c r="J327" s="7"/>
      <c r="L327" s="14"/>
      <c r="M327" s="14"/>
      <c r="V327" s="3"/>
      <c r="X327" s="16"/>
    </row>
    <row r="328" spans="1:24">
      <c r="A328" s="2"/>
      <c r="B328" s="7"/>
      <c r="F328" s="7"/>
      <c r="J328" s="7"/>
      <c r="L328" s="14"/>
      <c r="M328" s="14"/>
      <c r="V328" s="3"/>
      <c r="X328" s="16"/>
    </row>
    <row r="329" spans="1:24">
      <c r="A329" s="2"/>
      <c r="B329" s="7"/>
      <c r="F329" s="7"/>
      <c r="J329" s="7"/>
      <c r="L329" s="14"/>
      <c r="M329" s="14"/>
      <c r="V329" s="3"/>
      <c r="X329" s="16"/>
    </row>
    <row r="330" spans="1:24">
      <c r="A330" s="2"/>
      <c r="B330" s="7"/>
      <c r="F330" s="7"/>
      <c r="J330" s="7"/>
      <c r="L330" s="14"/>
      <c r="M330" s="14"/>
      <c r="V330" s="3"/>
      <c r="X330" s="16"/>
    </row>
    <row r="331" spans="1:24">
      <c r="A331" s="2"/>
      <c r="B331" s="7"/>
      <c r="F331" s="7"/>
      <c r="J331" s="7"/>
      <c r="L331" s="14"/>
      <c r="M331" s="14"/>
      <c r="V331" s="3"/>
      <c r="X331" s="16"/>
    </row>
    <row r="332" spans="1:24">
      <c r="A332" s="2"/>
      <c r="B332" s="7"/>
      <c r="F332" s="7"/>
      <c r="J332" s="7"/>
      <c r="L332" s="14"/>
      <c r="M332" s="14"/>
      <c r="V332" s="3"/>
      <c r="X332" s="16"/>
    </row>
    <row r="333" spans="1:24">
      <c r="A333" s="2"/>
      <c r="B333" s="7"/>
      <c r="F333" s="7"/>
      <c r="J333" s="7"/>
      <c r="L333" s="14"/>
      <c r="M333" s="14"/>
      <c r="V333" s="3"/>
      <c r="X333" s="16"/>
    </row>
    <row r="334" spans="1:24">
      <c r="A334" s="2"/>
      <c r="B334" s="7"/>
      <c r="F334" s="7"/>
      <c r="J334" s="7"/>
      <c r="L334" s="14"/>
      <c r="M334" s="14"/>
      <c r="V334" s="3"/>
      <c r="X334" s="16"/>
    </row>
    <row r="335" spans="1:24">
      <c r="A335" s="2"/>
      <c r="B335" s="7"/>
      <c r="F335" s="7"/>
      <c r="J335" s="7"/>
      <c r="L335" s="14"/>
      <c r="M335" s="14"/>
      <c r="V335" s="3"/>
      <c r="X335" s="16"/>
    </row>
    <row r="336" spans="1:24">
      <c r="A336" s="2"/>
      <c r="B336" s="7"/>
      <c r="F336" s="7"/>
      <c r="J336" s="7"/>
      <c r="L336" s="14"/>
      <c r="M336" s="14"/>
      <c r="V336" s="3"/>
      <c r="X336" s="16"/>
    </row>
    <row r="337" spans="1:24">
      <c r="A337" s="2"/>
      <c r="B337" s="7"/>
      <c r="F337" s="7"/>
      <c r="J337" s="7"/>
      <c r="L337" s="14"/>
      <c r="M337" s="14"/>
      <c r="V337" s="3"/>
      <c r="X337" s="16"/>
    </row>
    <row r="338" spans="1:24">
      <c r="A338" s="2"/>
      <c r="B338" s="7"/>
      <c r="F338" s="7"/>
      <c r="J338" s="7"/>
      <c r="L338" s="14"/>
      <c r="M338" s="14"/>
      <c r="V338" s="3"/>
      <c r="X338" s="16"/>
    </row>
    <row r="339" spans="1:24">
      <c r="A339" s="2"/>
      <c r="B339" s="7"/>
      <c r="F339" s="7"/>
      <c r="J339" s="7"/>
      <c r="L339" s="14"/>
      <c r="M339" s="14"/>
      <c r="V339" s="3"/>
      <c r="X339" s="16"/>
    </row>
    <row r="340" spans="1:24">
      <c r="A340" s="2"/>
      <c r="B340" s="7"/>
      <c r="F340" s="7"/>
      <c r="J340" s="7"/>
      <c r="L340" s="14"/>
      <c r="M340" s="14"/>
      <c r="V340" s="3"/>
      <c r="X340" s="16"/>
    </row>
    <row r="341" spans="1:24">
      <c r="A341" s="2"/>
      <c r="B341" s="7"/>
      <c r="F341" s="7"/>
      <c r="J341" s="7"/>
      <c r="L341" s="14"/>
      <c r="M341" s="14"/>
      <c r="V341" s="3"/>
      <c r="X341" s="16"/>
    </row>
    <row r="342" spans="1:24">
      <c r="A342" s="2"/>
      <c r="B342" s="7"/>
      <c r="F342" s="7"/>
      <c r="J342" s="7"/>
      <c r="L342" s="14"/>
      <c r="M342" s="14"/>
      <c r="V342" s="3"/>
      <c r="X342" s="16"/>
    </row>
    <row r="343" spans="1:24">
      <c r="A343" s="2"/>
      <c r="B343" s="7"/>
      <c r="F343" s="7"/>
      <c r="J343" s="7"/>
      <c r="L343" s="14"/>
      <c r="M343" s="14"/>
      <c r="V343" s="3"/>
      <c r="X343" s="16"/>
    </row>
    <row r="344" spans="1:24">
      <c r="A344" s="2"/>
      <c r="B344" s="7"/>
      <c r="F344" s="7"/>
      <c r="J344" s="7"/>
      <c r="L344" s="14"/>
      <c r="M344" s="14"/>
      <c r="V344" s="3"/>
      <c r="X344" s="16"/>
    </row>
    <row r="345" spans="1:24">
      <c r="A345" s="2"/>
      <c r="B345" s="7"/>
      <c r="F345" s="7"/>
      <c r="J345" s="7"/>
      <c r="L345" s="14"/>
      <c r="M345" s="14"/>
      <c r="V345" s="3"/>
      <c r="X345" s="16"/>
    </row>
    <row r="346" spans="1:24">
      <c r="A346" s="2"/>
      <c r="B346" s="7"/>
      <c r="F346" s="7"/>
      <c r="J346" s="7"/>
      <c r="L346" s="14"/>
      <c r="M346" s="14"/>
      <c r="V346" s="3"/>
      <c r="X346" s="16"/>
    </row>
    <row r="347" spans="1:24">
      <c r="A347" s="2"/>
      <c r="B347" s="7"/>
      <c r="F347" s="7"/>
      <c r="J347" s="7"/>
      <c r="L347" s="14"/>
      <c r="M347" s="14"/>
      <c r="V347" s="3"/>
      <c r="X347" s="16"/>
    </row>
    <row r="348" spans="1:24">
      <c r="A348" s="2"/>
      <c r="B348" s="7"/>
      <c r="F348" s="7"/>
      <c r="J348" s="7"/>
      <c r="L348" s="14"/>
      <c r="M348" s="14"/>
      <c r="V348" s="3"/>
      <c r="X348" s="16"/>
    </row>
    <row r="349" spans="1:24">
      <c r="A349" s="2"/>
      <c r="B349" s="7"/>
      <c r="F349" s="7"/>
      <c r="J349" s="7"/>
      <c r="L349" s="14"/>
      <c r="M349" s="14"/>
      <c r="V349" s="3"/>
      <c r="X349" s="16"/>
    </row>
    <row r="350" spans="1:24">
      <c r="A350" s="2"/>
      <c r="B350" s="7"/>
      <c r="F350" s="7"/>
      <c r="J350" s="7"/>
      <c r="L350" s="14"/>
      <c r="M350" s="14"/>
      <c r="V350" s="3"/>
      <c r="X350" s="16"/>
    </row>
    <row r="351" spans="1:24">
      <c r="A351" s="2"/>
      <c r="B351" s="7"/>
      <c r="F351" s="7"/>
      <c r="J351" s="7"/>
      <c r="L351" s="14"/>
      <c r="M351" s="14"/>
      <c r="V351" s="3"/>
      <c r="X351" s="16"/>
    </row>
    <row r="352" spans="1:24">
      <c r="A352" s="2"/>
      <c r="B352" s="7"/>
      <c r="F352" s="7"/>
      <c r="J352" s="7"/>
      <c r="L352" s="14"/>
      <c r="M352" s="14"/>
      <c r="V352" s="3"/>
      <c r="X352" s="16"/>
    </row>
    <row r="353" spans="1:24">
      <c r="A353" s="2"/>
      <c r="B353" s="7"/>
      <c r="F353" s="7"/>
      <c r="J353" s="7"/>
      <c r="L353" s="14"/>
      <c r="M353" s="14"/>
      <c r="V353" s="3"/>
      <c r="X353" s="16"/>
    </row>
    <row r="354" spans="1:24">
      <c r="A354" s="2"/>
      <c r="B354" s="7"/>
      <c r="F354" s="7"/>
      <c r="J354" s="7"/>
      <c r="L354" s="14"/>
      <c r="M354" s="14"/>
      <c r="V354" s="3"/>
      <c r="X354" s="16"/>
    </row>
    <row r="355" spans="1:24">
      <c r="A355" s="2"/>
      <c r="B355" s="7"/>
      <c r="F355" s="7"/>
      <c r="J355" s="7"/>
      <c r="L355" s="14"/>
      <c r="M355" s="14"/>
      <c r="V355" s="3"/>
      <c r="X355" s="16"/>
    </row>
    <row r="356" spans="1:24">
      <c r="A356" s="2"/>
      <c r="B356" s="7"/>
      <c r="F356" s="7"/>
      <c r="J356" s="7"/>
      <c r="L356" s="14"/>
      <c r="M356" s="14"/>
      <c r="V356" s="3"/>
      <c r="X356" s="16"/>
    </row>
    <row r="357" spans="1:24">
      <c r="A357" s="2"/>
      <c r="B357" s="7"/>
      <c r="F357" s="7"/>
      <c r="J357" s="7"/>
      <c r="L357" s="14"/>
      <c r="M357" s="14"/>
      <c r="V357" s="3"/>
      <c r="X357" s="16"/>
    </row>
    <row r="358" spans="1:24">
      <c r="A358" s="2"/>
      <c r="B358" s="7"/>
      <c r="F358" s="7"/>
      <c r="J358" s="7"/>
      <c r="L358" s="14"/>
      <c r="M358" s="14"/>
      <c r="V358" s="3"/>
      <c r="X358" s="16"/>
    </row>
    <row r="359" spans="1:24">
      <c r="A359" s="2"/>
      <c r="B359" s="7"/>
      <c r="F359" s="7"/>
      <c r="J359" s="7"/>
      <c r="L359" s="14"/>
      <c r="M359" s="14"/>
      <c r="V359" s="3"/>
      <c r="X359" s="16"/>
    </row>
    <row r="360" spans="1:24">
      <c r="A360" s="2"/>
      <c r="B360" s="7"/>
      <c r="F360" s="7"/>
      <c r="J360" s="7"/>
      <c r="L360" s="14"/>
      <c r="M360" s="14"/>
      <c r="V360" s="3"/>
      <c r="X360" s="16"/>
    </row>
    <row r="361" spans="1:24">
      <c r="A361" s="2"/>
      <c r="B361" s="7"/>
      <c r="F361" s="7"/>
      <c r="J361" s="7"/>
      <c r="L361" s="14"/>
      <c r="M361" s="14"/>
      <c r="V361" s="3"/>
      <c r="X361" s="16"/>
    </row>
    <row r="362" spans="1:24">
      <c r="A362" s="2"/>
      <c r="B362" s="7"/>
      <c r="F362" s="7"/>
      <c r="J362" s="7"/>
      <c r="L362" s="14"/>
      <c r="M362" s="14"/>
      <c r="V362" s="3"/>
      <c r="X362" s="16"/>
    </row>
    <row r="363" spans="1:24">
      <c r="A363" s="2"/>
      <c r="B363" s="7"/>
      <c r="F363" s="7"/>
      <c r="J363" s="7"/>
      <c r="L363" s="14"/>
      <c r="M363" s="14"/>
      <c r="V363" s="3"/>
      <c r="X363" s="16"/>
    </row>
    <row r="364" spans="1:24">
      <c r="A364" s="2"/>
      <c r="B364" s="7"/>
      <c r="F364" s="7"/>
      <c r="J364" s="7"/>
      <c r="L364" s="14"/>
      <c r="M364" s="14"/>
      <c r="V364" s="3"/>
      <c r="X364" s="16"/>
    </row>
    <row r="365" spans="1:24">
      <c r="A365" s="2"/>
      <c r="B365" s="7"/>
      <c r="F365" s="7"/>
      <c r="J365" s="7"/>
      <c r="L365" s="14"/>
      <c r="M365" s="14"/>
      <c r="V365" s="3"/>
      <c r="X365" s="16"/>
    </row>
    <row r="366" spans="1:24">
      <c r="A366" s="2"/>
      <c r="B366" s="7"/>
      <c r="F366" s="7"/>
      <c r="J366" s="7"/>
      <c r="L366" s="14"/>
      <c r="M366" s="14"/>
      <c r="V366" s="3"/>
      <c r="X366" s="16"/>
    </row>
    <row r="367" spans="1:24">
      <c r="A367" s="2"/>
      <c r="B367" s="7"/>
      <c r="F367" s="7"/>
      <c r="J367" s="7"/>
      <c r="L367" s="14"/>
      <c r="M367" s="14"/>
      <c r="V367" s="3"/>
      <c r="X367" s="16"/>
    </row>
    <row r="368" spans="1:24">
      <c r="A368" s="2"/>
      <c r="B368" s="7"/>
      <c r="F368" s="7"/>
      <c r="J368" s="7"/>
      <c r="L368" s="14"/>
      <c r="M368" s="14"/>
      <c r="V368" s="3"/>
      <c r="X368" s="16"/>
    </row>
    <row r="369" spans="1:24">
      <c r="A369" s="2"/>
      <c r="B369" s="7"/>
      <c r="F369" s="7"/>
      <c r="J369" s="7"/>
      <c r="L369" s="14"/>
      <c r="M369" s="14"/>
      <c r="V369" s="3"/>
      <c r="X369" s="16"/>
    </row>
    <row r="370" spans="1:24">
      <c r="A370" s="2"/>
      <c r="B370" s="7"/>
      <c r="F370" s="7"/>
      <c r="J370" s="7"/>
      <c r="L370" s="14"/>
      <c r="M370" s="14"/>
      <c r="V370" s="3"/>
      <c r="X370" s="16"/>
    </row>
    <row r="371" spans="1:24">
      <c r="A371" s="2"/>
      <c r="B371" s="7"/>
      <c r="F371" s="7"/>
      <c r="J371" s="7"/>
      <c r="L371" s="14"/>
      <c r="M371" s="14"/>
      <c r="V371" s="3"/>
      <c r="X371" s="16"/>
    </row>
    <row r="372" spans="1:24">
      <c r="A372" s="2"/>
      <c r="B372" s="7"/>
      <c r="F372" s="7"/>
      <c r="J372" s="7"/>
      <c r="L372" s="14"/>
      <c r="M372" s="14"/>
      <c r="V372" s="3"/>
      <c r="X372" s="16"/>
    </row>
    <row r="373" spans="1:24">
      <c r="A373" s="2"/>
      <c r="B373" s="7"/>
      <c r="F373" s="7"/>
      <c r="J373" s="7"/>
      <c r="L373" s="14"/>
      <c r="M373" s="14"/>
      <c r="V373" s="3"/>
      <c r="X373" s="16"/>
    </row>
    <row r="374" spans="1:24">
      <c r="A374" s="2"/>
      <c r="B374" s="7"/>
      <c r="F374" s="7"/>
      <c r="J374" s="7"/>
      <c r="L374" s="14"/>
      <c r="M374" s="14"/>
      <c r="V374" s="3"/>
      <c r="X374" s="16"/>
    </row>
    <row r="375" spans="1:24">
      <c r="A375" s="2"/>
      <c r="B375" s="7"/>
      <c r="F375" s="7"/>
      <c r="J375" s="7"/>
      <c r="L375" s="14"/>
      <c r="M375" s="14"/>
      <c r="V375" s="3"/>
      <c r="X375" s="16"/>
    </row>
    <row r="376" spans="1:24">
      <c r="A376" s="2"/>
      <c r="B376" s="7"/>
      <c r="F376" s="7"/>
      <c r="J376" s="7"/>
      <c r="L376" s="14"/>
      <c r="M376" s="14"/>
      <c r="V376" s="3"/>
      <c r="X376" s="16"/>
    </row>
    <row r="377" spans="1:24">
      <c r="A377" s="2"/>
      <c r="B377" s="7"/>
      <c r="F377" s="7"/>
      <c r="J377" s="7"/>
      <c r="L377" s="14"/>
      <c r="M377" s="14"/>
      <c r="V377" s="3"/>
      <c r="X377" s="16"/>
    </row>
    <row r="378" spans="1:24">
      <c r="A378" s="2"/>
      <c r="B378" s="7"/>
      <c r="F378" s="7"/>
      <c r="J378" s="7"/>
      <c r="L378" s="14"/>
      <c r="M378" s="14"/>
      <c r="V378" s="3"/>
      <c r="X378" s="16"/>
    </row>
    <row r="379" spans="1:24">
      <c r="A379" s="2"/>
      <c r="B379" s="7"/>
      <c r="F379" s="7"/>
      <c r="J379" s="7"/>
      <c r="L379" s="14"/>
      <c r="M379" s="14"/>
      <c r="V379" s="3"/>
      <c r="X379" s="16"/>
    </row>
    <row r="380" spans="1:24">
      <c r="A380" s="2"/>
      <c r="B380" s="7"/>
      <c r="F380" s="7"/>
      <c r="J380" s="7"/>
      <c r="L380" s="14"/>
      <c r="M380" s="14"/>
      <c r="V380" s="3"/>
      <c r="X380" s="16"/>
    </row>
    <row r="381" spans="1:24">
      <c r="A381" s="2"/>
      <c r="B381" s="7"/>
      <c r="F381" s="7"/>
      <c r="J381" s="7"/>
      <c r="L381" s="14"/>
      <c r="M381" s="14"/>
      <c r="V381" s="3"/>
      <c r="X381" s="16"/>
    </row>
    <row r="382" spans="1:24">
      <c r="A382" s="2"/>
      <c r="B382" s="7"/>
      <c r="F382" s="7"/>
      <c r="J382" s="7"/>
      <c r="L382" s="14"/>
      <c r="M382" s="14"/>
      <c r="V382" s="3"/>
      <c r="X382" s="16"/>
    </row>
    <row r="383" spans="1:24">
      <c r="A383" s="2"/>
      <c r="B383" s="7"/>
      <c r="F383" s="7"/>
      <c r="J383" s="7"/>
      <c r="L383" s="14"/>
      <c r="M383" s="14"/>
      <c r="V383" s="3"/>
      <c r="X383" s="16"/>
    </row>
    <row r="384" spans="1:24">
      <c r="A384" s="2"/>
      <c r="B384" s="7"/>
      <c r="F384" s="7"/>
      <c r="J384" s="7"/>
      <c r="L384" s="14"/>
      <c r="M384" s="14"/>
      <c r="V384" s="3"/>
      <c r="X384" s="16"/>
    </row>
    <row r="385" spans="1:24">
      <c r="A385" s="2"/>
      <c r="B385" s="7"/>
      <c r="F385" s="7"/>
      <c r="J385" s="7"/>
      <c r="L385" s="14"/>
      <c r="M385" s="14"/>
      <c r="V385" s="3"/>
      <c r="X385" s="16"/>
    </row>
    <row r="386" spans="1:24">
      <c r="A386" s="2"/>
      <c r="B386" s="7"/>
      <c r="F386" s="7"/>
      <c r="J386" s="7"/>
      <c r="L386" s="14"/>
      <c r="M386" s="14"/>
      <c r="V386" s="3"/>
      <c r="X386" s="16"/>
    </row>
    <row r="387" spans="1:24">
      <c r="A387" s="2"/>
      <c r="B387" s="7"/>
      <c r="F387" s="7"/>
      <c r="J387" s="7"/>
      <c r="L387" s="14"/>
      <c r="M387" s="14"/>
      <c r="V387" s="3"/>
      <c r="X387" s="16"/>
    </row>
    <row r="388" spans="1:24">
      <c r="A388" s="2"/>
      <c r="B388" s="7"/>
      <c r="F388" s="7"/>
      <c r="J388" s="7"/>
      <c r="L388" s="14"/>
      <c r="M388" s="14"/>
      <c r="V388" s="3"/>
      <c r="X388" s="16"/>
    </row>
    <row r="389" spans="1:24">
      <c r="A389" s="2"/>
      <c r="B389" s="7"/>
      <c r="F389" s="7"/>
      <c r="J389" s="7"/>
      <c r="L389" s="14"/>
      <c r="M389" s="14"/>
      <c r="V389" s="3"/>
      <c r="X389" s="16"/>
    </row>
    <row r="390" spans="1:24">
      <c r="A390" s="2"/>
      <c r="B390" s="7"/>
      <c r="F390" s="7"/>
      <c r="J390" s="7"/>
      <c r="L390" s="14"/>
      <c r="M390" s="14"/>
      <c r="V390" s="3"/>
      <c r="X390" s="16"/>
    </row>
    <row r="391" spans="1:24">
      <c r="A391" s="2"/>
      <c r="B391" s="7"/>
      <c r="F391" s="7"/>
      <c r="J391" s="7"/>
      <c r="L391" s="14"/>
      <c r="M391" s="14"/>
      <c r="V391" s="3"/>
      <c r="X391" s="16"/>
    </row>
    <row r="392" spans="1:24">
      <c r="A392" s="2"/>
      <c r="B392" s="7"/>
      <c r="F392" s="7"/>
      <c r="J392" s="7"/>
      <c r="L392" s="14"/>
      <c r="M392" s="14"/>
      <c r="V392" s="3"/>
      <c r="X392" s="16"/>
    </row>
    <row r="393" spans="1:24">
      <c r="A393" s="2"/>
      <c r="B393" s="7"/>
      <c r="F393" s="7"/>
      <c r="J393" s="7"/>
      <c r="L393" s="14"/>
      <c r="M393" s="14"/>
      <c r="V393" s="3"/>
      <c r="X393" s="16"/>
    </row>
    <row r="394" spans="1:24">
      <c r="A394" s="2"/>
      <c r="B394" s="7"/>
      <c r="F394" s="7"/>
      <c r="J394" s="7"/>
      <c r="L394" s="14"/>
      <c r="M394" s="14"/>
      <c r="V394" s="3"/>
      <c r="X394" s="16"/>
    </row>
    <row r="395" spans="1:24">
      <c r="A395" s="2"/>
      <c r="B395" s="7"/>
      <c r="F395" s="7"/>
      <c r="J395" s="7"/>
      <c r="L395" s="14"/>
      <c r="M395" s="14"/>
      <c r="V395" s="3"/>
      <c r="X395" s="16"/>
    </row>
    <row r="396" spans="1:24">
      <c r="A396" s="2"/>
      <c r="B396" s="7"/>
      <c r="F396" s="7"/>
      <c r="J396" s="7"/>
      <c r="L396" s="14"/>
      <c r="M396" s="14"/>
      <c r="V396" s="3"/>
      <c r="X396" s="16"/>
    </row>
    <row r="397" spans="1:24">
      <c r="A397" s="2"/>
      <c r="B397" s="7"/>
      <c r="F397" s="7"/>
      <c r="J397" s="7"/>
      <c r="L397" s="14"/>
      <c r="M397" s="14"/>
      <c r="V397" s="3"/>
      <c r="X397" s="16"/>
    </row>
    <row r="398" spans="1:24">
      <c r="A398" s="2"/>
      <c r="B398" s="7"/>
      <c r="F398" s="7"/>
      <c r="J398" s="7"/>
      <c r="L398" s="14"/>
      <c r="M398" s="14"/>
      <c r="V398" s="3"/>
      <c r="X398" s="16"/>
    </row>
    <row r="399" spans="1:24">
      <c r="A399" s="2"/>
      <c r="B399" s="7"/>
      <c r="F399" s="7"/>
      <c r="J399" s="7"/>
      <c r="L399" s="14"/>
      <c r="M399" s="14"/>
      <c r="V399" s="3"/>
      <c r="X399" s="16"/>
    </row>
    <row r="400" spans="1:24">
      <c r="A400" s="2"/>
      <c r="B400" s="7"/>
      <c r="F400" s="7"/>
      <c r="J400" s="7"/>
      <c r="L400" s="14"/>
      <c r="M400" s="14"/>
      <c r="V400" s="3"/>
      <c r="X400" s="16"/>
    </row>
    <row r="401" spans="1:24">
      <c r="A401" s="2"/>
      <c r="B401" s="7"/>
      <c r="F401" s="7"/>
      <c r="J401" s="7"/>
      <c r="L401" s="14"/>
      <c r="M401" s="14"/>
      <c r="V401" s="3"/>
      <c r="X401" s="16"/>
    </row>
    <row r="402" spans="1:24">
      <c r="A402" s="2"/>
      <c r="B402" s="7"/>
      <c r="F402" s="7"/>
      <c r="J402" s="7"/>
      <c r="L402" s="14"/>
      <c r="M402" s="14"/>
      <c r="V402" s="3"/>
      <c r="X402" s="16"/>
    </row>
    <row r="403" spans="1:24">
      <c r="A403" s="2"/>
      <c r="B403" s="7"/>
      <c r="F403" s="7"/>
      <c r="J403" s="7"/>
      <c r="L403" s="14"/>
      <c r="M403" s="14"/>
      <c r="V403" s="3"/>
      <c r="X403" s="16"/>
    </row>
    <row r="404" spans="1:24">
      <c r="A404" s="2"/>
      <c r="B404" s="7"/>
      <c r="F404" s="7"/>
      <c r="J404" s="7"/>
      <c r="L404" s="14"/>
      <c r="M404" s="14"/>
      <c r="V404" s="3"/>
      <c r="X404" s="16"/>
    </row>
    <row r="405" spans="1:24">
      <c r="A405" s="2"/>
      <c r="B405" s="7"/>
      <c r="F405" s="7"/>
      <c r="J405" s="7"/>
      <c r="L405" s="14"/>
      <c r="M405" s="14"/>
      <c r="V405" s="3"/>
      <c r="X405" s="16"/>
    </row>
    <row r="406" spans="1:24">
      <c r="A406" s="2"/>
      <c r="B406" s="7"/>
      <c r="F406" s="7"/>
      <c r="J406" s="7"/>
      <c r="L406" s="14"/>
      <c r="M406" s="14"/>
      <c r="V406" s="3"/>
      <c r="X406" s="16"/>
    </row>
    <row r="407" spans="1:24">
      <c r="A407" s="2"/>
      <c r="B407" s="7"/>
      <c r="F407" s="7"/>
      <c r="J407" s="7"/>
      <c r="L407" s="14"/>
      <c r="M407" s="14"/>
      <c r="V407" s="3"/>
      <c r="X407" s="16"/>
    </row>
    <row r="408" spans="1:24">
      <c r="A408" s="2"/>
      <c r="B408" s="7"/>
      <c r="F408" s="7"/>
      <c r="J408" s="7"/>
      <c r="L408" s="14"/>
      <c r="M408" s="14"/>
      <c r="V408" s="3"/>
      <c r="X408" s="16"/>
    </row>
    <row r="409" spans="1:24">
      <c r="A409" s="2"/>
      <c r="B409" s="7"/>
      <c r="F409" s="7"/>
      <c r="J409" s="7"/>
      <c r="L409" s="14"/>
      <c r="M409" s="14"/>
      <c r="V409" s="3"/>
      <c r="X409" s="16"/>
    </row>
    <row r="410" spans="1:24">
      <c r="A410" s="2"/>
      <c r="B410" s="7"/>
      <c r="F410" s="7"/>
      <c r="J410" s="7"/>
      <c r="L410" s="14"/>
      <c r="M410" s="14"/>
      <c r="V410" s="3"/>
      <c r="X410" s="16"/>
    </row>
    <row r="411" spans="1:24">
      <c r="A411" s="2"/>
      <c r="B411" s="7"/>
      <c r="F411" s="7"/>
      <c r="J411" s="7"/>
      <c r="L411" s="14"/>
      <c r="M411" s="14"/>
      <c r="V411" s="3"/>
      <c r="X411" s="16"/>
    </row>
    <row r="412" spans="1:24">
      <c r="A412" s="2"/>
      <c r="B412" s="7"/>
      <c r="F412" s="7"/>
      <c r="J412" s="7"/>
      <c r="L412" s="14"/>
      <c r="M412" s="14"/>
      <c r="V412" s="3"/>
      <c r="X412" s="16"/>
    </row>
    <row r="413" spans="1:24">
      <c r="A413" s="2"/>
      <c r="B413" s="7"/>
      <c r="F413" s="7"/>
      <c r="J413" s="7"/>
      <c r="L413" s="14"/>
      <c r="M413" s="14"/>
      <c r="V413" s="3"/>
      <c r="X413" s="16"/>
    </row>
    <row r="414" spans="1:24">
      <c r="A414" s="2"/>
      <c r="B414" s="7"/>
      <c r="F414" s="7"/>
      <c r="J414" s="7"/>
      <c r="L414" s="14"/>
      <c r="M414" s="14"/>
      <c r="V414" s="3"/>
      <c r="X414" s="16"/>
    </row>
    <row r="415" spans="1:24">
      <c r="A415" s="2"/>
      <c r="B415" s="7"/>
      <c r="F415" s="7"/>
      <c r="J415" s="7"/>
      <c r="L415" s="14"/>
      <c r="M415" s="14"/>
      <c r="V415" s="3"/>
      <c r="X415" s="16"/>
    </row>
    <row r="416" spans="1:24">
      <c r="A416" s="2"/>
      <c r="B416" s="7"/>
      <c r="F416" s="7"/>
      <c r="J416" s="7"/>
      <c r="L416" s="14"/>
      <c r="M416" s="14"/>
      <c r="V416" s="3"/>
      <c r="X416" s="16"/>
    </row>
    <row r="417" spans="1:24">
      <c r="A417" s="2"/>
      <c r="B417" s="7"/>
      <c r="F417" s="7"/>
      <c r="J417" s="7"/>
      <c r="L417" s="14"/>
      <c r="M417" s="14"/>
      <c r="V417" s="3"/>
      <c r="X417" s="16"/>
    </row>
    <row r="418" spans="1:24">
      <c r="A418" s="2"/>
      <c r="B418" s="7"/>
      <c r="F418" s="7"/>
      <c r="J418" s="7"/>
      <c r="L418" s="14"/>
      <c r="M418" s="14"/>
      <c r="V418" s="3"/>
      <c r="X418" s="16"/>
    </row>
    <row r="419" spans="1:24">
      <c r="A419" s="2"/>
      <c r="B419" s="7"/>
      <c r="F419" s="7"/>
      <c r="J419" s="7"/>
      <c r="L419" s="14"/>
      <c r="M419" s="14"/>
      <c r="V419" s="3"/>
      <c r="X419" s="16"/>
    </row>
    <row r="420" spans="1:24">
      <c r="A420" s="2"/>
      <c r="B420" s="7"/>
      <c r="F420" s="7"/>
      <c r="J420" s="7"/>
      <c r="L420" s="14"/>
      <c r="M420" s="14"/>
      <c r="V420" s="3"/>
      <c r="X420" s="16"/>
    </row>
    <row r="421" spans="1:24">
      <c r="A421" s="2"/>
      <c r="B421" s="7"/>
      <c r="F421" s="7"/>
      <c r="J421" s="7"/>
      <c r="L421" s="14"/>
      <c r="M421" s="14"/>
      <c r="V421" s="3"/>
      <c r="X421" s="16"/>
    </row>
    <row r="422" spans="1:24">
      <c r="A422" s="2"/>
      <c r="B422" s="7"/>
      <c r="F422" s="7"/>
      <c r="J422" s="7"/>
      <c r="L422" s="14"/>
      <c r="M422" s="14"/>
      <c r="V422" s="3"/>
      <c r="X422" s="16"/>
    </row>
    <row r="423" spans="1:24">
      <c r="A423" s="2"/>
      <c r="B423" s="7"/>
      <c r="F423" s="7"/>
      <c r="J423" s="7"/>
      <c r="L423" s="14"/>
      <c r="M423" s="14"/>
      <c r="V423" s="3"/>
      <c r="X423" s="16"/>
    </row>
    <row r="424" spans="1:24">
      <c r="A424" s="2"/>
      <c r="B424" s="7"/>
      <c r="F424" s="7"/>
      <c r="J424" s="7"/>
      <c r="L424" s="14"/>
      <c r="M424" s="14"/>
      <c r="V424" s="3"/>
      <c r="X424" s="16"/>
    </row>
    <row r="425" spans="1:24">
      <c r="A425" s="2"/>
      <c r="B425" s="7"/>
      <c r="F425" s="7"/>
      <c r="J425" s="7"/>
      <c r="L425" s="14"/>
      <c r="M425" s="14"/>
      <c r="V425" s="3"/>
      <c r="X425" s="16"/>
    </row>
    <row r="426" spans="1:24">
      <c r="A426" s="2"/>
      <c r="B426" s="7"/>
      <c r="F426" s="7"/>
      <c r="J426" s="7"/>
      <c r="L426" s="14"/>
      <c r="M426" s="14"/>
      <c r="V426" s="3"/>
      <c r="X426" s="16"/>
    </row>
    <row r="427" spans="1:24">
      <c r="A427" s="2"/>
      <c r="B427" s="7"/>
      <c r="F427" s="7"/>
      <c r="J427" s="7"/>
      <c r="L427" s="14"/>
      <c r="M427" s="14"/>
      <c r="V427" s="3"/>
      <c r="X427" s="16"/>
    </row>
    <row r="428" spans="1:24">
      <c r="A428" s="2"/>
      <c r="B428" s="7"/>
      <c r="F428" s="7"/>
      <c r="J428" s="7"/>
      <c r="L428" s="14"/>
      <c r="M428" s="14"/>
      <c r="V428" s="3"/>
      <c r="X428" s="16"/>
    </row>
    <row r="429" spans="1:24">
      <c r="A429" s="2"/>
      <c r="B429" s="7"/>
      <c r="F429" s="7"/>
      <c r="J429" s="7"/>
      <c r="L429" s="14"/>
      <c r="M429" s="14"/>
      <c r="V429" s="3"/>
      <c r="X429" s="16"/>
    </row>
    <row r="430" spans="1:24">
      <c r="A430" s="2"/>
      <c r="B430" s="7"/>
      <c r="F430" s="7"/>
      <c r="J430" s="7"/>
      <c r="L430" s="14"/>
      <c r="M430" s="14"/>
      <c r="V430" s="3"/>
      <c r="X430" s="16"/>
    </row>
    <row r="431" spans="1:24">
      <c r="A431" s="2"/>
      <c r="B431" s="7"/>
      <c r="F431" s="7"/>
      <c r="J431" s="7"/>
      <c r="L431" s="14"/>
      <c r="M431" s="14"/>
      <c r="V431" s="3"/>
      <c r="X431" s="16"/>
    </row>
    <row r="432" spans="1:24">
      <c r="A432" s="2"/>
      <c r="B432" s="7"/>
      <c r="F432" s="7"/>
      <c r="J432" s="7"/>
      <c r="L432" s="14"/>
      <c r="M432" s="14"/>
      <c r="V432" s="3"/>
      <c r="X432" s="16"/>
    </row>
    <row r="433" spans="1:24">
      <c r="A433" s="2"/>
      <c r="B433" s="7"/>
      <c r="F433" s="7"/>
      <c r="J433" s="7"/>
      <c r="L433" s="14"/>
      <c r="M433" s="14"/>
      <c r="V433" s="3"/>
      <c r="X433" s="16"/>
    </row>
    <row r="434" spans="1:24">
      <c r="A434" s="2"/>
      <c r="B434" s="7"/>
      <c r="F434" s="7"/>
      <c r="J434" s="7"/>
      <c r="L434" s="14"/>
      <c r="M434" s="14"/>
      <c r="V434" s="3"/>
      <c r="X434" s="16"/>
    </row>
    <row r="435" spans="1:24">
      <c r="A435" s="2"/>
      <c r="B435" s="7"/>
      <c r="F435" s="7"/>
      <c r="J435" s="7"/>
      <c r="L435" s="14"/>
      <c r="M435" s="14"/>
      <c r="V435" s="3"/>
      <c r="X435" s="16"/>
    </row>
    <row r="436" spans="1:24">
      <c r="A436" s="2"/>
      <c r="B436" s="7"/>
      <c r="F436" s="7"/>
      <c r="J436" s="7"/>
      <c r="L436" s="14"/>
      <c r="M436" s="14"/>
      <c r="V436" s="3"/>
      <c r="X436" s="16"/>
    </row>
    <row r="437" spans="1:24">
      <c r="A437" s="2"/>
      <c r="B437" s="7"/>
      <c r="F437" s="7"/>
      <c r="J437" s="7"/>
      <c r="L437" s="14"/>
      <c r="M437" s="14"/>
      <c r="V437" s="3"/>
      <c r="X437" s="16"/>
    </row>
    <row r="438" spans="1:24">
      <c r="A438" s="2"/>
      <c r="B438" s="7"/>
      <c r="F438" s="7"/>
      <c r="J438" s="7"/>
      <c r="L438" s="14"/>
      <c r="M438" s="14"/>
      <c r="V438" s="3"/>
      <c r="X438" s="16"/>
    </row>
    <row r="439" spans="1:24">
      <c r="A439" s="2"/>
      <c r="B439" s="7"/>
      <c r="F439" s="7"/>
      <c r="J439" s="7"/>
      <c r="L439" s="14"/>
      <c r="M439" s="14"/>
      <c r="V439" s="3"/>
      <c r="X439" s="16"/>
    </row>
    <row r="440" spans="1:24">
      <c r="A440" s="2"/>
      <c r="B440" s="7"/>
      <c r="F440" s="7"/>
      <c r="J440" s="7"/>
      <c r="L440" s="14"/>
      <c r="M440" s="14"/>
      <c r="V440" s="3"/>
      <c r="X440" s="16"/>
    </row>
    <row r="441" spans="1:24">
      <c r="A441" s="2"/>
      <c r="B441" s="7"/>
      <c r="F441" s="7"/>
      <c r="J441" s="7"/>
      <c r="L441" s="14"/>
      <c r="M441" s="14"/>
      <c r="V441" s="3"/>
      <c r="X441" s="16"/>
    </row>
    <row r="442" spans="1:24">
      <c r="A442" s="2"/>
      <c r="B442" s="7"/>
      <c r="F442" s="7"/>
      <c r="J442" s="7"/>
      <c r="L442" s="14"/>
      <c r="M442" s="14"/>
      <c r="V442" s="3"/>
      <c r="X442" s="16"/>
    </row>
    <row r="443" spans="1:24">
      <c r="A443" s="2"/>
      <c r="B443" s="7"/>
      <c r="F443" s="7"/>
      <c r="J443" s="7"/>
      <c r="L443" s="14"/>
      <c r="M443" s="14"/>
      <c r="V443" s="3"/>
      <c r="X443" s="16"/>
    </row>
    <row r="444" spans="1:24">
      <c r="A444" s="2"/>
      <c r="B444" s="7"/>
      <c r="F444" s="7"/>
      <c r="J444" s="7"/>
      <c r="L444" s="14"/>
      <c r="M444" s="14"/>
      <c r="V444" s="3"/>
      <c r="X444" s="16"/>
    </row>
    <row r="445" spans="1:24">
      <c r="A445" s="2"/>
      <c r="B445" s="7"/>
      <c r="F445" s="7"/>
      <c r="J445" s="7"/>
      <c r="L445" s="14"/>
      <c r="M445" s="14"/>
      <c r="V445" s="3"/>
      <c r="X445" s="16"/>
    </row>
    <row r="446" spans="1:24">
      <c r="A446" s="2"/>
      <c r="B446" s="7"/>
      <c r="F446" s="7"/>
      <c r="J446" s="7"/>
      <c r="L446" s="14"/>
      <c r="M446" s="14"/>
      <c r="V446" s="3"/>
      <c r="X446" s="16"/>
    </row>
    <row r="447" spans="1:24">
      <c r="A447" s="2"/>
      <c r="B447" s="7"/>
      <c r="F447" s="7"/>
      <c r="J447" s="7"/>
      <c r="L447" s="14"/>
      <c r="M447" s="14"/>
      <c r="V447" s="3"/>
      <c r="X447" s="16"/>
    </row>
    <row r="448" spans="1:24">
      <c r="A448" s="2"/>
      <c r="B448" s="7"/>
      <c r="F448" s="7"/>
      <c r="J448" s="7"/>
      <c r="L448" s="14"/>
      <c r="M448" s="14"/>
      <c r="V448" s="3"/>
      <c r="X448" s="16"/>
    </row>
    <row r="449" spans="1:24">
      <c r="A449" s="2"/>
      <c r="B449" s="7"/>
      <c r="F449" s="7"/>
      <c r="J449" s="7"/>
      <c r="L449" s="14"/>
      <c r="M449" s="14"/>
      <c r="V449" s="3"/>
      <c r="X449" s="16"/>
    </row>
    <row r="450" spans="1:24">
      <c r="A450" s="2"/>
      <c r="B450" s="7"/>
      <c r="F450" s="7"/>
      <c r="J450" s="7"/>
      <c r="L450" s="14"/>
      <c r="M450" s="14"/>
      <c r="V450" s="3"/>
      <c r="X450" s="16"/>
    </row>
    <row r="451" spans="1:24">
      <c r="A451" s="2"/>
      <c r="B451" s="7"/>
      <c r="F451" s="7"/>
      <c r="J451" s="7"/>
      <c r="L451" s="14"/>
      <c r="M451" s="14"/>
      <c r="V451" s="3"/>
      <c r="X451" s="16"/>
    </row>
    <row r="452" spans="1:24">
      <c r="A452" s="2"/>
      <c r="B452" s="7"/>
      <c r="F452" s="7"/>
      <c r="J452" s="7"/>
      <c r="L452" s="14"/>
      <c r="M452" s="14"/>
      <c r="V452" s="3"/>
      <c r="X452" s="16"/>
    </row>
    <row r="453" spans="1:24">
      <c r="A453" s="2"/>
      <c r="B453" s="7"/>
      <c r="F453" s="7"/>
      <c r="J453" s="7"/>
      <c r="L453" s="14"/>
      <c r="M453" s="14"/>
      <c r="V453" s="3"/>
      <c r="X453" s="16"/>
    </row>
    <row r="454" spans="1:24">
      <c r="A454" s="2"/>
      <c r="B454" s="7"/>
      <c r="F454" s="7"/>
      <c r="J454" s="7"/>
      <c r="L454" s="14"/>
      <c r="M454" s="14"/>
      <c r="V454" s="3"/>
      <c r="X454" s="16"/>
    </row>
    <row r="455" spans="1:24">
      <c r="A455" s="2"/>
      <c r="B455" s="7"/>
      <c r="F455" s="7"/>
      <c r="J455" s="7"/>
      <c r="L455" s="14"/>
      <c r="M455" s="14"/>
      <c r="V455" s="3"/>
      <c r="X455" s="16"/>
    </row>
    <row r="456" spans="1:24">
      <c r="A456" s="2"/>
      <c r="B456" s="7"/>
      <c r="F456" s="7"/>
      <c r="J456" s="7"/>
      <c r="L456" s="14"/>
      <c r="M456" s="14"/>
      <c r="V456" s="3"/>
      <c r="X456" s="16"/>
    </row>
    <row r="457" spans="1:24">
      <c r="A457" s="2"/>
      <c r="B457" s="7"/>
      <c r="F457" s="7"/>
      <c r="J457" s="7"/>
      <c r="L457" s="14"/>
      <c r="M457" s="14"/>
      <c r="V457" s="3"/>
      <c r="X457" s="16"/>
    </row>
    <row r="458" spans="1:24">
      <c r="A458" s="2"/>
      <c r="B458" s="7"/>
      <c r="F458" s="7"/>
      <c r="J458" s="7"/>
      <c r="L458" s="14"/>
      <c r="M458" s="14"/>
      <c r="V458" s="3"/>
      <c r="X458" s="16"/>
    </row>
    <row r="459" spans="1:24">
      <c r="A459" s="2"/>
      <c r="B459" s="7"/>
      <c r="F459" s="7"/>
      <c r="J459" s="7"/>
      <c r="L459" s="14"/>
      <c r="M459" s="14"/>
      <c r="V459" s="3"/>
      <c r="X459" s="16"/>
    </row>
    <row r="460" spans="1:24">
      <c r="A460" s="2"/>
      <c r="B460" s="7"/>
      <c r="F460" s="7"/>
      <c r="J460" s="7"/>
      <c r="L460" s="14"/>
      <c r="M460" s="14"/>
      <c r="V460" s="3"/>
      <c r="X460" s="16"/>
    </row>
    <row r="461" spans="1:24">
      <c r="A461" s="2"/>
      <c r="B461" s="7"/>
      <c r="F461" s="7"/>
      <c r="J461" s="7"/>
      <c r="L461" s="14"/>
      <c r="M461" s="14"/>
      <c r="V461" s="3"/>
      <c r="X461" s="16"/>
    </row>
    <row r="462" spans="1:24">
      <c r="A462" s="2"/>
      <c r="B462" s="7"/>
      <c r="F462" s="7"/>
      <c r="J462" s="7"/>
      <c r="L462" s="14"/>
      <c r="M462" s="14"/>
      <c r="V462" s="3"/>
      <c r="X462" s="16"/>
    </row>
    <row r="463" spans="1:24">
      <c r="A463" s="2"/>
      <c r="B463" s="7"/>
      <c r="F463" s="7"/>
      <c r="J463" s="7"/>
      <c r="L463" s="14"/>
      <c r="M463" s="14"/>
      <c r="V463" s="3"/>
      <c r="X463" s="16"/>
    </row>
    <row r="464" spans="1:24">
      <c r="A464" s="2"/>
      <c r="B464" s="7"/>
      <c r="F464" s="7"/>
      <c r="J464" s="7"/>
      <c r="L464" s="14"/>
      <c r="M464" s="14"/>
      <c r="V464" s="3"/>
      <c r="X464" s="16"/>
    </row>
    <row r="465" spans="1:24">
      <c r="A465" s="2"/>
      <c r="B465" s="7"/>
      <c r="F465" s="7"/>
      <c r="J465" s="7"/>
      <c r="L465" s="14"/>
      <c r="M465" s="14"/>
      <c r="V465" s="3"/>
      <c r="X465" s="16"/>
    </row>
    <row r="466" spans="1:24">
      <c r="A466" s="2"/>
      <c r="B466" s="7"/>
      <c r="F466" s="7"/>
      <c r="J466" s="7"/>
      <c r="L466" s="14"/>
      <c r="M466" s="14"/>
      <c r="V466" s="3"/>
      <c r="X466" s="16"/>
    </row>
    <row r="467" spans="1:24">
      <c r="A467" s="2"/>
      <c r="B467" s="7"/>
      <c r="F467" s="7"/>
      <c r="J467" s="7"/>
      <c r="L467" s="14"/>
      <c r="M467" s="14"/>
      <c r="V467" s="3"/>
      <c r="X467" s="16"/>
    </row>
    <row r="468" spans="1:24">
      <c r="A468" s="2"/>
      <c r="B468" s="7"/>
      <c r="F468" s="7"/>
      <c r="J468" s="7"/>
      <c r="L468" s="14"/>
      <c r="M468" s="14"/>
      <c r="V468" s="3"/>
      <c r="X468" s="16"/>
    </row>
    <row r="469" spans="1:24">
      <c r="A469" s="2"/>
      <c r="B469" s="7"/>
      <c r="F469" s="7"/>
      <c r="J469" s="7"/>
      <c r="L469" s="14"/>
      <c r="M469" s="14"/>
      <c r="V469" s="3"/>
      <c r="X469" s="16"/>
    </row>
    <row r="470" spans="1:24">
      <c r="A470" s="2"/>
      <c r="B470" s="7"/>
      <c r="F470" s="7"/>
      <c r="J470" s="7"/>
      <c r="L470" s="14"/>
      <c r="M470" s="14"/>
      <c r="V470" s="3"/>
      <c r="X470" s="16"/>
    </row>
    <row r="471" spans="1:24">
      <c r="A471" s="2"/>
      <c r="B471" s="7"/>
      <c r="F471" s="7"/>
      <c r="J471" s="7"/>
      <c r="L471" s="14"/>
      <c r="M471" s="14"/>
      <c r="V471" s="3"/>
      <c r="X471" s="16"/>
    </row>
    <row r="472" spans="1:24">
      <c r="A472" s="2"/>
      <c r="B472" s="7"/>
      <c r="F472" s="7"/>
      <c r="J472" s="7"/>
      <c r="L472" s="14"/>
      <c r="M472" s="14"/>
      <c r="V472" s="3"/>
      <c r="X472" s="16"/>
    </row>
    <row r="473" spans="1:24">
      <c r="A473" s="2"/>
      <c r="B473" s="7"/>
      <c r="F473" s="7"/>
      <c r="J473" s="7"/>
      <c r="L473" s="14"/>
      <c r="M473" s="14"/>
      <c r="V473" s="3"/>
      <c r="X473" s="16"/>
    </row>
    <row r="474" spans="1:24">
      <c r="A474" s="2"/>
      <c r="B474" s="7"/>
      <c r="F474" s="7"/>
      <c r="J474" s="7"/>
      <c r="L474" s="14"/>
      <c r="M474" s="14"/>
      <c r="V474" s="3"/>
      <c r="X474" s="16"/>
    </row>
    <row r="475" spans="1:24">
      <c r="A475" s="2"/>
      <c r="B475" s="7"/>
      <c r="F475" s="7"/>
      <c r="J475" s="7"/>
      <c r="L475" s="14"/>
      <c r="M475" s="14"/>
      <c r="V475" s="3"/>
      <c r="X475" s="16"/>
    </row>
    <row r="476" spans="1:24">
      <c r="A476" s="2"/>
      <c r="B476" s="7"/>
      <c r="F476" s="7"/>
      <c r="J476" s="7"/>
      <c r="L476" s="14"/>
      <c r="M476" s="14"/>
      <c r="V476" s="3"/>
      <c r="X476" s="16"/>
    </row>
    <row r="477" spans="1:24">
      <c r="A477" s="2"/>
      <c r="B477" s="7"/>
      <c r="F477" s="7"/>
      <c r="J477" s="7"/>
      <c r="L477" s="14"/>
      <c r="M477" s="14"/>
      <c r="V477" s="3"/>
      <c r="X477" s="16"/>
    </row>
    <row r="478" spans="1:24">
      <c r="A478" s="2"/>
      <c r="B478" s="7"/>
      <c r="F478" s="7"/>
      <c r="J478" s="7"/>
      <c r="L478" s="14"/>
      <c r="M478" s="14"/>
      <c r="V478" s="3"/>
      <c r="X478" s="16"/>
    </row>
    <row r="479" spans="1:24">
      <c r="A479" s="2"/>
      <c r="B479" s="7"/>
      <c r="F479" s="7"/>
      <c r="J479" s="7"/>
      <c r="L479" s="14"/>
      <c r="M479" s="14"/>
      <c r="V479" s="3"/>
      <c r="X479" s="16"/>
    </row>
    <row r="480" spans="1:24">
      <c r="A480" s="2"/>
      <c r="B480" s="7"/>
      <c r="F480" s="7"/>
      <c r="J480" s="7"/>
      <c r="L480" s="14"/>
      <c r="M480" s="14"/>
      <c r="V480" s="3"/>
      <c r="X480" s="16"/>
    </row>
    <row r="481" spans="1:24">
      <c r="A481" s="2"/>
      <c r="B481" s="7"/>
      <c r="F481" s="7"/>
      <c r="J481" s="7"/>
      <c r="L481" s="14"/>
      <c r="M481" s="14"/>
      <c r="V481" s="3"/>
      <c r="X481" s="16"/>
    </row>
    <row r="482" spans="1:24">
      <c r="A482" s="2"/>
      <c r="B482" s="7"/>
      <c r="F482" s="7"/>
      <c r="J482" s="7"/>
      <c r="L482" s="14"/>
      <c r="M482" s="14"/>
      <c r="V482" s="3"/>
      <c r="X482" s="16"/>
    </row>
    <row r="483" spans="1:24">
      <c r="A483" s="2"/>
      <c r="B483" s="7"/>
      <c r="F483" s="7"/>
      <c r="J483" s="7"/>
      <c r="L483" s="14"/>
      <c r="M483" s="14"/>
      <c r="V483" s="3"/>
      <c r="X483" s="16"/>
    </row>
    <row r="484" spans="1:24">
      <c r="A484" s="2"/>
      <c r="B484" s="7"/>
      <c r="F484" s="7"/>
      <c r="J484" s="7"/>
      <c r="L484" s="14"/>
      <c r="M484" s="14"/>
      <c r="V484" s="3"/>
      <c r="X484" s="16"/>
    </row>
    <row r="485" spans="1:24">
      <c r="A485" s="2"/>
      <c r="B485" s="7"/>
      <c r="F485" s="7"/>
      <c r="J485" s="7"/>
      <c r="L485" s="14"/>
      <c r="M485" s="14"/>
      <c r="V485" s="3"/>
      <c r="X485" s="16"/>
    </row>
    <row r="486" spans="1:24">
      <c r="A486" s="2"/>
      <c r="B486" s="7"/>
      <c r="F486" s="7"/>
      <c r="J486" s="7"/>
      <c r="L486" s="14"/>
      <c r="M486" s="14"/>
      <c r="V486" s="3"/>
      <c r="X486" s="16"/>
    </row>
    <row r="487" spans="1:24">
      <c r="A487" s="2"/>
      <c r="B487" s="7"/>
      <c r="F487" s="7"/>
      <c r="J487" s="7"/>
      <c r="L487" s="14"/>
      <c r="M487" s="14"/>
      <c r="V487" s="3"/>
      <c r="X487" s="16"/>
    </row>
    <row r="488" spans="1:24">
      <c r="A488" s="2"/>
      <c r="B488" s="7"/>
      <c r="F488" s="7"/>
      <c r="J488" s="7"/>
      <c r="L488" s="14"/>
      <c r="M488" s="14"/>
      <c r="V488" s="3"/>
      <c r="X488" s="16"/>
    </row>
    <row r="489" spans="1:24">
      <c r="A489" s="2"/>
      <c r="B489" s="7"/>
      <c r="F489" s="7"/>
      <c r="J489" s="7"/>
      <c r="L489" s="14"/>
      <c r="M489" s="14"/>
      <c r="V489" s="3"/>
      <c r="X489" s="16"/>
    </row>
    <row r="490" spans="1:24">
      <c r="A490" s="2"/>
      <c r="B490" s="7"/>
      <c r="F490" s="7"/>
      <c r="J490" s="7"/>
      <c r="L490" s="14"/>
      <c r="M490" s="14"/>
      <c r="V490" s="3"/>
      <c r="X490" s="16"/>
    </row>
    <row r="491" spans="1:24">
      <c r="A491" s="2"/>
      <c r="B491" s="7"/>
      <c r="F491" s="7"/>
      <c r="J491" s="7"/>
      <c r="L491" s="14"/>
      <c r="M491" s="14"/>
      <c r="V491" s="3"/>
      <c r="X491" s="16"/>
    </row>
    <row r="492" spans="1:24">
      <c r="A492" s="2"/>
      <c r="B492" s="7"/>
      <c r="F492" s="7"/>
      <c r="J492" s="7"/>
      <c r="L492" s="14"/>
      <c r="M492" s="14"/>
      <c r="V492" s="3"/>
      <c r="X492" s="16"/>
    </row>
    <row r="493" spans="1:24">
      <c r="A493" s="2"/>
      <c r="B493" s="7"/>
      <c r="F493" s="7"/>
      <c r="J493" s="7"/>
      <c r="L493" s="14"/>
      <c r="M493" s="14"/>
      <c r="V493" s="3"/>
      <c r="X493" s="16"/>
    </row>
    <row r="494" spans="1:24">
      <c r="A494" s="2"/>
      <c r="B494" s="7"/>
      <c r="F494" s="7"/>
      <c r="J494" s="7"/>
      <c r="L494" s="14"/>
      <c r="M494" s="14"/>
      <c r="V494" s="3"/>
      <c r="X494" s="16"/>
    </row>
    <row r="495" spans="1:24">
      <c r="A495" s="2"/>
      <c r="B495" s="7"/>
      <c r="F495" s="7"/>
      <c r="J495" s="7"/>
      <c r="L495" s="14"/>
      <c r="M495" s="14"/>
      <c r="V495" s="3"/>
      <c r="X495" s="16"/>
    </row>
    <row r="496" spans="1:24">
      <c r="A496" s="2"/>
      <c r="B496" s="7"/>
      <c r="F496" s="7"/>
      <c r="J496" s="7"/>
      <c r="L496" s="14"/>
      <c r="M496" s="14"/>
      <c r="V496" s="3"/>
      <c r="X496" s="16"/>
    </row>
    <row r="497" spans="1:24">
      <c r="A497" s="2"/>
      <c r="B497" s="7"/>
      <c r="F497" s="7"/>
      <c r="J497" s="7"/>
      <c r="L497" s="14"/>
      <c r="M497" s="14"/>
      <c r="V497" s="3"/>
      <c r="X497" s="16"/>
    </row>
    <row r="498" spans="1:24">
      <c r="A498" s="2"/>
      <c r="B498" s="7"/>
      <c r="F498" s="7"/>
      <c r="J498" s="7"/>
      <c r="L498" s="14"/>
      <c r="M498" s="14"/>
      <c r="V498" s="3"/>
      <c r="X498" s="16"/>
    </row>
    <row r="499" spans="1:24">
      <c r="A499" s="2"/>
      <c r="B499" s="7"/>
      <c r="F499" s="7"/>
      <c r="J499" s="7"/>
      <c r="L499" s="14"/>
      <c r="M499" s="14"/>
      <c r="V499" s="3"/>
      <c r="X499" s="16"/>
    </row>
    <row r="500" spans="1:24">
      <c r="A500" s="2"/>
      <c r="B500" s="7"/>
      <c r="F500" s="7"/>
      <c r="J500" s="7"/>
      <c r="L500" s="14"/>
      <c r="M500" s="14"/>
      <c r="V500" s="3"/>
      <c r="X500" s="16"/>
    </row>
    <row r="501" spans="1:24">
      <c r="A501" s="2"/>
      <c r="B501" s="7"/>
      <c r="F501" s="7"/>
      <c r="J501" s="7"/>
      <c r="L501" s="14"/>
      <c r="M501" s="14"/>
      <c r="V501" s="3"/>
      <c r="X501" s="16"/>
    </row>
    <row r="502" spans="1:24">
      <c r="A502" s="2"/>
      <c r="B502" s="7"/>
      <c r="F502" s="7"/>
      <c r="J502" s="7"/>
      <c r="L502" s="14"/>
      <c r="M502" s="14"/>
      <c r="V502" s="3"/>
      <c r="X502" s="16"/>
    </row>
    <row r="503" spans="1:24">
      <c r="A503" s="2"/>
      <c r="B503" s="7"/>
      <c r="F503" s="7"/>
      <c r="J503" s="7"/>
      <c r="L503" s="14"/>
      <c r="M503" s="14"/>
      <c r="V503" s="3"/>
      <c r="X503" s="16"/>
    </row>
    <row r="504" spans="1:24">
      <c r="A504" s="2"/>
      <c r="B504" s="7"/>
      <c r="F504" s="7"/>
      <c r="J504" s="7"/>
      <c r="L504" s="14"/>
      <c r="M504" s="14"/>
      <c r="V504" s="3"/>
      <c r="X504" s="16"/>
    </row>
    <row r="505" spans="1:24">
      <c r="A505" s="2"/>
      <c r="B505" s="7"/>
      <c r="F505" s="7"/>
      <c r="J505" s="7"/>
      <c r="L505" s="14"/>
      <c r="M505" s="14"/>
      <c r="V505" s="3"/>
      <c r="X505" s="16"/>
    </row>
    <row r="506" spans="1:24">
      <c r="A506" s="2"/>
      <c r="B506" s="7"/>
      <c r="F506" s="7"/>
      <c r="J506" s="7"/>
      <c r="L506" s="14"/>
      <c r="M506" s="14"/>
      <c r="V506" s="3"/>
      <c r="X506" s="16"/>
    </row>
    <row r="507" spans="1:24">
      <c r="A507" s="2"/>
      <c r="B507" s="7"/>
      <c r="F507" s="7"/>
      <c r="J507" s="7"/>
      <c r="L507" s="14"/>
      <c r="M507" s="14"/>
      <c r="V507" s="3"/>
      <c r="X507" s="16"/>
    </row>
    <row r="508" spans="1:24">
      <c r="A508" s="2"/>
      <c r="B508" s="7"/>
      <c r="F508" s="7"/>
      <c r="J508" s="7"/>
      <c r="L508" s="14"/>
      <c r="M508" s="14"/>
      <c r="V508" s="3"/>
      <c r="X508" s="16"/>
    </row>
    <row r="509" spans="1:24">
      <c r="A509" s="2"/>
      <c r="B509" s="7"/>
      <c r="F509" s="7"/>
      <c r="J509" s="7"/>
      <c r="L509" s="14"/>
      <c r="M509" s="14"/>
      <c r="V509" s="3"/>
      <c r="X509" s="16"/>
    </row>
    <row r="510" spans="1:24">
      <c r="A510" s="2"/>
      <c r="B510" s="7"/>
      <c r="F510" s="7"/>
      <c r="J510" s="7"/>
      <c r="L510" s="14"/>
      <c r="M510" s="14"/>
      <c r="V510" s="3"/>
      <c r="X510" s="16"/>
    </row>
    <row r="511" spans="1:24">
      <c r="A511" s="2"/>
      <c r="B511" s="7"/>
      <c r="F511" s="7"/>
      <c r="J511" s="7"/>
      <c r="L511" s="14"/>
      <c r="M511" s="14"/>
      <c r="V511" s="3"/>
      <c r="X511" s="16"/>
    </row>
    <row r="512" spans="1:24">
      <c r="A512" s="2"/>
      <c r="B512" s="7"/>
      <c r="F512" s="7"/>
      <c r="J512" s="7"/>
      <c r="L512" s="14"/>
      <c r="M512" s="14"/>
      <c r="V512" s="3"/>
      <c r="X512" s="16"/>
    </row>
    <row r="513" spans="1:24">
      <c r="A513" s="2"/>
      <c r="B513" s="7"/>
      <c r="F513" s="7"/>
      <c r="J513" s="7"/>
      <c r="L513" s="14"/>
      <c r="M513" s="14"/>
      <c r="V513" s="3"/>
      <c r="X513" s="16"/>
    </row>
    <row r="514" spans="1:24">
      <c r="A514" s="2"/>
      <c r="B514" s="7"/>
      <c r="F514" s="7"/>
      <c r="J514" s="7"/>
      <c r="L514" s="14"/>
      <c r="M514" s="14"/>
      <c r="V514" s="3"/>
      <c r="X514" s="16"/>
    </row>
    <row r="515" spans="1:24">
      <c r="A515" s="2"/>
      <c r="B515" s="7"/>
      <c r="F515" s="7"/>
      <c r="J515" s="7"/>
      <c r="L515" s="14"/>
      <c r="M515" s="14"/>
      <c r="V515" s="3"/>
      <c r="X515" s="16"/>
    </row>
    <row r="516" spans="1:24">
      <c r="A516" s="2"/>
      <c r="B516" s="7"/>
      <c r="F516" s="7"/>
      <c r="J516" s="7"/>
      <c r="L516" s="14"/>
      <c r="M516" s="14"/>
      <c r="V516" s="3"/>
      <c r="X516" s="16"/>
    </row>
    <row r="517" spans="1:24">
      <c r="A517" s="2"/>
      <c r="B517" s="7"/>
      <c r="F517" s="7"/>
      <c r="J517" s="7"/>
      <c r="L517" s="14"/>
      <c r="M517" s="14"/>
      <c r="V517" s="3"/>
      <c r="X517" s="16"/>
    </row>
    <row r="518" spans="1:24">
      <c r="A518" s="2"/>
      <c r="B518" s="7"/>
      <c r="F518" s="7"/>
      <c r="J518" s="7"/>
      <c r="L518" s="14"/>
      <c r="M518" s="14"/>
      <c r="V518" s="3"/>
      <c r="X518" s="16"/>
    </row>
    <row r="519" spans="1:24">
      <c r="A519" s="2"/>
      <c r="B519" s="7"/>
      <c r="F519" s="7"/>
      <c r="J519" s="7"/>
      <c r="L519" s="14"/>
      <c r="M519" s="14"/>
      <c r="V519" s="3"/>
      <c r="X519" s="16"/>
    </row>
    <row r="520" spans="1:24">
      <c r="A520" s="2"/>
      <c r="B520" s="7"/>
      <c r="F520" s="7"/>
      <c r="J520" s="7"/>
      <c r="L520" s="14"/>
      <c r="M520" s="14"/>
      <c r="V520" s="3"/>
      <c r="X520" s="16"/>
    </row>
    <row r="521" spans="1:24">
      <c r="A521" s="2"/>
      <c r="B521" s="7"/>
      <c r="F521" s="7"/>
      <c r="J521" s="7"/>
      <c r="L521" s="14"/>
      <c r="M521" s="14"/>
      <c r="V521" s="3"/>
      <c r="X521" s="16"/>
    </row>
    <row r="522" spans="1:24">
      <c r="A522" s="2"/>
      <c r="B522" s="7"/>
      <c r="F522" s="7"/>
      <c r="J522" s="7"/>
      <c r="L522" s="14"/>
      <c r="M522" s="14"/>
      <c r="V522" s="3"/>
      <c r="X522" s="16"/>
    </row>
    <row r="523" spans="1:24">
      <c r="A523" s="2"/>
      <c r="B523" s="7"/>
      <c r="F523" s="7"/>
      <c r="J523" s="7"/>
      <c r="L523" s="14"/>
      <c r="M523" s="14"/>
      <c r="V523" s="3"/>
      <c r="X523" s="16"/>
    </row>
    <row r="524" spans="1:24">
      <c r="A524" s="2"/>
      <c r="B524" s="7"/>
      <c r="F524" s="7"/>
      <c r="J524" s="7"/>
      <c r="L524" s="14"/>
      <c r="M524" s="14"/>
      <c r="V524" s="3"/>
      <c r="X524" s="16"/>
    </row>
    <row r="525" spans="1:24">
      <c r="A525" s="2"/>
      <c r="B525" s="7"/>
      <c r="F525" s="7"/>
      <c r="J525" s="7"/>
      <c r="L525" s="14"/>
      <c r="M525" s="14"/>
      <c r="V525" s="3"/>
      <c r="X525" s="16"/>
    </row>
    <row r="526" spans="1:24">
      <c r="A526" s="2"/>
      <c r="B526" s="7"/>
      <c r="F526" s="7"/>
      <c r="J526" s="7"/>
      <c r="L526" s="14"/>
      <c r="M526" s="14"/>
      <c r="V526" s="3"/>
      <c r="X526" s="16"/>
    </row>
    <row r="527" spans="1:24">
      <c r="A527" s="2"/>
      <c r="B527" s="7"/>
      <c r="F527" s="7"/>
      <c r="J527" s="7"/>
      <c r="L527" s="14"/>
      <c r="M527" s="14"/>
      <c r="V527" s="3"/>
      <c r="X527" s="16"/>
    </row>
    <row r="528" spans="1:24">
      <c r="A528" s="2"/>
      <c r="B528" s="7"/>
      <c r="F528" s="7"/>
      <c r="J528" s="7"/>
      <c r="L528" s="14"/>
      <c r="M528" s="14"/>
      <c r="V528" s="3"/>
      <c r="X528" s="16"/>
    </row>
    <row r="529" spans="1:24">
      <c r="A529" s="2"/>
      <c r="B529" s="7"/>
      <c r="F529" s="7"/>
      <c r="J529" s="7"/>
      <c r="L529" s="14"/>
      <c r="M529" s="14"/>
      <c r="V529" s="3"/>
      <c r="X529" s="16"/>
    </row>
    <row r="530" spans="1:24">
      <c r="A530" s="2"/>
      <c r="B530" s="7"/>
      <c r="F530" s="7"/>
      <c r="J530" s="7"/>
      <c r="L530" s="14"/>
      <c r="M530" s="14"/>
      <c r="V530" s="3"/>
      <c r="X530" s="16"/>
    </row>
    <row r="531" spans="1:24">
      <c r="A531" s="2"/>
      <c r="B531" s="7"/>
      <c r="F531" s="7"/>
      <c r="J531" s="7"/>
      <c r="L531" s="14"/>
      <c r="M531" s="14"/>
      <c r="V531" s="3"/>
      <c r="X531" s="16"/>
    </row>
    <row r="532" spans="1:24">
      <c r="A532" s="2"/>
      <c r="B532" s="7"/>
      <c r="F532" s="7"/>
      <c r="J532" s="7"/>
      <c r="L532" s="14"/>
      <c r="M532" s="14"/>
      <c r="V532" s="3"/>
      <c r="X532" s="16"/>
    </row>
    <row r="533" spans="1:24">
      <c r="A533" s="2"/>
      <c r="B533" s="7"/>
      <c r="F533" s="7"/>
      <c r="J533" s="7"/>
      <c r="L533" s="14"/>
      <c r="M533" s="14"/>
      <c r="V533" s="3"/>
      <c r="X533" s="16"/>
    </row>
    <row r="534" spans="1:24">
      <c r="A534" s="2"/>
      <c r="B534" s="7"/>
      <c r="F534" s="7"/>
      <c r="J534" s="7"/>
      <c r="L534" s="14"/>
      <c r="M534" s="14"/>
      <c r="V534" s="3"/>
      <c r="X534" s="16"/>
    </row>
    <row r="535" spans="1:24">
      <c r="A535" s="2"/>
      <c r="B535" s="7"/>
      <c r="F535" s="7"/>
      <c r="J535" s="7"/>
      <c r="L535" s="14"/>
      <c r="M535" s="14"/>
      <c r="V535" s="3"/>
      <c r="X535" s="16"/>
    </row>
    <row r="536" spans="1:24">
      <c r="A536" s="2"/>
      <c r="B536" s="7"/>
      <c r="F536" s="7"/>
      <c r="J536" s="7"/>
      <c r="L536" s="14"/>
      <c r="M536" s="14"/>
      <c r="V536" s="3"/>
      <c r="X536" s="16"/>
    </row>
    <row r="537" spans="1:24">
      <c r="A537" s="2"/>
      <c r="B537" s="7"/>
      <c r="F537" s="7"/>
      <c r="J537" s="7"/>
      <c r="L537" s="14"/>
      <c r="M537" s="14"/>
      <c r="V537" s="3"/>
      <c r="X537" s="16"/>
    </row>
    <row r="538" spans="1:24">
      <c r="A538" s="2"/>
      <c r="B538" s="7"/>
      <c r="F538" s="7"/>
      <c r="J538" s="7"/>
      <c r="L538" s="14"/>
      <c r="M538" s="14"/>
      <c r="V538" s="3"/>
      <c r="X538" s="16"/>
    </row>
    <row r="539" spans="1:24">
      <c r="A539" s="2"/>
      <c r="B539" s="7"/>
      <c r="F539" s="7"/>
      <c r="J539" s="7"/>
      <c r="L539" s="14"/>
      <c r="M539" s="14"/>
      <c r="V539" s="3"/>
      <c r="X539" s="16"/>
    </row>
    <row r="540" spans="1:24">
      <c r="A540" s="2"/>
      <c r="B540" s="7"/>
      <c r="F540" s="7"/>
      <c r="J540" s="7"/>
      <c r="L540" s="14"/>
      <c r="M540" s="14"/>
      <c r="V540" s="3"/>
      <c r="X540" s="16"/>
    </row>
    <row r="541" spans="1:24">
      <c r="A541" s="2"/>
      <c r="B541" s="7"/>
      <c r="F541" s="7"/>
      <c r="J541" s="7"/>
      <c r="L541" s="14"/>
      <c r="M541" s="14"/>
      <c r="V541" s="3"/>
      <c r="X541" s="16"/>
    </row>
    <row r="542" spans="1:24">
      <c r="A542" s="2"/>
      <c r="B542" s="7"/>
      <c r="F542" s="7"/>
      <c r="J542" s="7"/>
      <c r="L542" s="14"/>
      <c r="M542" s="14"/>
      <c r="V542" s="3"/>
      <c r="X542" s="16"/>
    </row>
    <row r="543" spans="1:24">
      <c r="A543" s="2"/>
      <c r="B543" s="7"/>
      <c r="F543" s="7"/>
      <c r="J543" s="7"/>
      <c r="L543" s="14"/>
      <c r="M543" s="14"/>
      <c r="V543" s="3"/>
      <c r="X543" s="16"/>
    </row>
    <row r="544" spans="1:24">
      <c r="A544" s="2"/>
      <c r="B544" s="7"/>
      <c r="F544" s="7"/>
      <c r="J544" s="7"/>
      <c r="L544" s="14"/>
      <c r="M544" s="14"/>
      <c r="V544" s="3"/>
      <c r="X544" s="16"/>
    </row>
    <row r="545" spans="1:24">
      <c r="A545" s="2"/>
      <c r="B545" s="7"/>
      <c r="F545" s="7"/>
      <c r="J545" s="7"/>
      <c r="L545" s="14"/>
      <c r="M545" s="14"/>
      <c r="V545" s="3"/>
      <c r="X545" s="16"/>
    </row>
    <row r="546" spans="1:24">
      <c r="A546" s="2"/>
      <c r="B546" s="7"/>
      <c r="F546" s="7"/>
      <c r="J546" s="7"/>
      <c r="L546" s="14"/>
      <c r="M546" s="14"/>
      <c r="V546" s="3"/>
      <c r="X546" s="16"/>
    </row>
    <row r="547" spans="1:24">
      <c r="A547" s="2"/>
      <c r="B547" s="7"/>
      <c r="F547" s="7"/>
      <c r="J547" s="7"/>
      <c r="L547" s="14"/>
      <c r="M547" s="14"/>
      <c r="V547" s="3"/>
      <c r="X547" s="16"/>
    </row>
    <row r="548" spans="1:24">
      <c r="A548" s="2"/>
      <c r="B548" s="7"/>
      <c r="F548" s="7"/>
      <c r="J548" s="7"/>
      <c r="L548" s="14"/>
      <c r="M548" s="14"/>
      <c r="V548" s="3"/>
      <c r="X548" s="16"/>
    </row>
    <row r="549" spans="1:24">
      <c r="A549" s="2"/>
      <c r="B549" s="7"/>
      <c r="F549" s="7"/>
      <c r="J549" s="7"/>
      <c r="L549" s="14"/>
      <c r="M549" s="14"/>
      <c r="V549" s="3"/>
      <c r="X549" s="16"/>
    </row>
    <row r="550" spans="1:24">
      <c r="A550" s="2"/>
      <c r="B550" s="7"/>
      <c r="F550" s="7"/>
      <c r="J550" s="7"/>
      <c r="L550" s="14"/>
      <c r="M550" s="14"/>
      <c r="V550" s="3"/>
      <c r="X550" s="16"/>
    </row>
    <row r="551" spans="1:24">
      <c r="A551" s="2"/>
      <c r="B551" s="7"/>
      <c r="F551" s="7"/>
      <c r="J551" s="7"/>
      <c r="L551" s="14"/>
      <c r="M551" s="14"/>
      <c r="V551" s="3"/>
      <c r="X551" s="16"/>
    </row>
    <row r="552" spans="1:24">
      <c r="A552" s="2"/>
      <c r="B552" s="7"/>
      <c r="F552" s="7"/>
      <c r="J552" s="7"/>
      <c r="L552" s="14"/>
      <c r="M552" s="14"/>
      <c r="V552" s="3"/>
      <c r="X552" s="16"/>
    </row>
    <row r="553" spans="1:24">
      <c r="A553" s="2"/>
      <c r="B553" s="7"/>
      <c r="F553" s="7"/>
      <c r="J553" s="7"/>
      <c r="L553" s="14"/>
      <c r="M553" s="14"/>
      <c r="V553" s="3"/>
      <c r="X553" s="16"/>
    </row>
    <row r="554" spans="1:24">
      <c r="A554" s="2"/>
      <c r="B554" s="7"/>
      <c r="F554" s="7"/>
      <c r="J554" s="7"/>
      <c r="L554" s="14"/>
      <c r="M554" s="14"/>
      <c r="V554" s="3"/>
      <c r="X554" s="16"/>
    </row>
    <row r="555" spans="1:24">
      <c r="A555" s="2"/>
      <c r="B555" s="7"/>
      <c r="F555" s="7"/>
      <c r="J555" s="7"/>
      <c r="L555" s="14"/>
      <c r="M555" s="14"/>
      <c r="V555" s="3"/>
      <c r="X555" s="16"/>
    </row>
    <row r="556" spans="1:24">
      <c r="A556" s="2"/>
      <c r="B556" s="7"/>
      <c r="F556" s="7"/>
      <c r="J556" s="7"/>
      <c r="L556" s="14"/>
      <c r="M556" s="14"/>
      <c r="V556" s="3"/>
      <c r="X556" s="16"/>
    </row>
    <row r="557" spans="1:24">
      <c r="A557" s="2"/>
      <c r="B557" s="7"/>
      <c r="F557" s="7"/>
      <c r="J557" s="7"/>
      <c r="L557" s="14"/>
      <c r="M557" s="14"/>
      <c r="V557" s="3"/>
      <c r="X557" s="16"/>
    </row>
    <row r="558" spans="1:24">
      <c r="A558" s="2"/>
      <c r="B558" s="7"/>
      <c r="F558" s="7"/>
      <c r="J558" s="7"/>
      <c r="L558" s="14"/>
      <c r="M558" s="14"/>
      <c r="V558" s="3"/>
      <c r="X558" s="16"/>
    </row>
    <row r="559" spans="1:24">
      <c r="A559" s="2"/>
      <c r="B559" s="7"/>
      <c r="F559" s="7"/>
      <c r="J559" s="7"/>
      <c r="L559" s="14"/>
      <c r="M559" s="14"/>
      <c r="V559" s="3"/>
      <c r="X559" s="16"/>
    </row>
    <row r="560" spans="1:24">
      <c r="A560" s="2"/>
      <c r="B560" s="7"/>
      <c r="F560" s="7"/>
      <c r="J560" s="7"/>
      <c r="L560" s="14"/>
      <c r="M560" s="14"/>
      <c r="V560" s="3"/>
      <c r="X560" s="16"/>
    </row>
    <row r="561" spans="1:24">
      <c r="A561" s="2"/>
      <c r="B561" s="7"/>
      <c r="F561" s="7"/>
      <c r="J561" s="7"/>
      <c r="L561" s="14"/>
      <c r="M561" s="14"/>
      <c r="V561" s="3"/>
      <c r="X561" s="16"/>
    </row>
    <row r="562" spans="1:24">
      <c r="A562" s="2"/>
      <c r="B562" s="7"/>
      <c r="F562" s="7"/>
      <c r="J562" s="7"/>
      <c r="L562" s="14"/>
      <c r="M562" s="14"/>
      <c r="V562" s="3"/>
      <c r="X562" s="16"/>
    </row>
    <row r="563" spans="1:24">
      <c r="A563" s="2"/>
      <c r="B563" s="7"/>
      <c r="F563" s="7"/>
      <c r="J563" s="7"/>
      <c r="L563" s="14"/>
      <c r="M563" s="14"/>
      <c r="V563" s="3"/>
      <c r="X563" s="16"/>
    </row>
    <row r="564" spans="1:24">
      <c r="A564" s="2"/>
      <c r="B564" s="7"/>
      <c r="F564" s="7"/>
      <c r="J564" s="7"/>
      <c r="L564" s="14"/>
      <c r="M564" s="14"/>
      <c r="V564" s="3"/>
      <c r="X564" s="16"/>
    </row>
    <row r="565" spans="1:24">
      <c r="A565" s="2"/>
      <c r="B565" s="7"/>
      <c r="F565" s="7"/>
      <c r="J565" s="7"/>
      <c r="L565" s="14"/>
      <c r="M565" s="14"/>
      <c r="V565" s="3"/>
      <c r="X565" s="16"/>
    </row>
    <row r="566" spans="1:24">
      <c r="A566" s="2"/>
      <c r="B566" s="7"/>
      <c r="F566" s="7"/>
      <c r="J566" s="7"/>
      <c r="L566" s="14"/>
      <c r="M566" s="14"/>
      <c r="V566" s="3"/>
      <c r="X566" s="16"/>
    </row>
    <row r="567" spans="1:24">
      <c r="A567" s="2"/>
      <c r="B567" s="7"/>
      <c r="F567" s="7"/>
      <c r="J567" s="7"/>
      <c r="L567" s="14"/>
      <c r="M567" s="14"/>
      <c r="V567" s="3"/>
      <c r="X567" s="16"/>
    </row>
    <row r="568" spans="1:24">
      <c r="A568" s="2"/>
      <c r="B568" s="7"/>
      <c r="F568" s="7"/>
      <c r="J568" s="7"/>
      <c r="L568" s="14"/>
      <c r="M568" s="14"/>
      <c r="V568" s="3"/>
      <c r="X568" s="16"/>
    </row>
    <row r="569" spans="1:24">
      <c r="A569" s="2"/>
      <c r="B569" s="7"/>
      <c r="F569" s="7"/>
      <c r="J569" s="7"/>
      <c r="L569" s="14"/>
      <c r="M569" s="14"/>
      <c r="V569" s="3"/>
      <c r="X569" s="16"/>
    </row>
    <row r="570" spans="1:24">
      <c r="A570" s="2"/>
      <c r="B570" s="7"/>
      <c r="F570" s="7"/>
      <c r="J570" s="7"/>
      <c r="L570" s="14"/>
      <c r="M570" s="14"/>
      <c r="V570" s="3"/>
      <c r="X570" s="16"/>
    </row>
    <row r="571" spans="1:24">
      <c r="A571" s="2"/>
      <c r="B571" s="7"/>
      <c r="F571" s="7"/>
      <c r="J571" s="7"/>
      <c r="L571" s="14"/>
      <c r="M571" s="14"/>
      <c r="V571" s="3"/>
      <c r="X571" s="16"/>
    </row>
    <row r="572" spans="1:24">
      <c r="A572" s="2"/>
      <c r="B572" s="7"/>
      <c r="F572" s="7"/>
      <c r="J572" s="7"/>
      <c r="L572" s="14"/>
      <c r="M572" s="14"/>
      <c r="V572" s="3"/>
      <c r="X572" s="16"/>
    </row>
    <row r="573" spans="1:24">
      <c r="A573" s="2"/>
      <c r="B573" s="7"/>
      <c r="F573" s="7"/>
      <c r="J573" s="7"/>
      <c r="L573" s="14"/>
      <c r="M573" s="14"/>
      <c r="V573" s="3"/>
      <c r="X573" s="16"/>
    </row>
    <row r="574" spans="1:24">
      <c r="A574" s="2"/>
      <c r="B574" s="7"/>
      <c r="F574" s="7"/>
      <c r="J574" s="7"/>
      <c r="L574" s="14"/>
      <c r="M574" s="14"/>
      <c r="V574" s="3"/>
      <c r="X574" s="16"/>
    </row>
    <row r="575" spans="1:24">
      <c r="A575" s="2"/>
      <c r="B575" s="7"/>
      <c r="F575" s="7"/>
      <c r="J575" s="7"/>
      <c r="L575" s="14"/>
      <c r="M575" s="14"/>
      <c r="V575" s="3"/>
      <c r="X575" s="16"/>
    </row>
    <row r="576" spans="1:24">
      <c r="A576" s="2"/>
      <c r="B576" s="7"/>
      <c r="F576" s="7"/>
      <c r="J576" s="7"/>
      <c r="L576" s="14"/>
      <c r="M576" s="14"/>
      <c r="V576" s="3"/>
      <c r="X576" s="16"/>
    </row>
    <row r="577" spans="1:24">
      <c r="A577" s="2"/>
      <c r="B577" s="7"/>
      <c r="F577" s="7"/>
      <c r="J577" s="7"/>
      <c r="L577" s="14"/>
      <c r="M577" s="14"/>
      <c r="V577" s="3"/>
      <c r="X577" s="16"/>
    </row>
    <row r="578" spans="1:24">
      <c r="A578" s="2"/>
      <c r="B578" s="7"/>
      <c r="F578" s="7"/>
      <c r="J578" s="7"/>
      <c r="L578" s="14"/>
      <c r="M578" s="14"/>
      <c r="V578" s="3"/>
      <c r="X578" s="16"/>
    </row>
    <row r="579" spans="1:24">
      <c r="A579" s="2"/>
      <c r="B579" s="7"/>
      <c r="F579" s="7"/>
      <c r="J579" s="7"/>
      <c r="L579" s="14"/>
      <c r="M579" s="14"/>
      <c r="V579" s="3"/>
      <c r="X579" s="16"/>
    </row>
    <row r="580" spans="1:24">
      <c r="A580" s="2"/>
      <c r="B580" s="7"/>
      <c r="F580" s="7"/>
      <c r="J580" s="7"/>
      <c r="L580" s="14"/>
      <c r="M580" s="14"/>
      <c r="V580" s="3"/>
      <c r="X580" s="16"/>
    </row>
    <row r="581" spans="1:24">
      <c r="A581" s="2"/>
      <c r="B581" s="7"/>
      <c r="F581" s="7"/>
      <c r="J581" s="7"/>
      <c r="L581" s="14"/>
      <c r="M581" s="14"/>
      <c r="V581" s="3"/>
      <c r="X581" s="16"/>
    </row>
    <row r="582" spans="1:24">
      <c r="A582" s="2"/>
      <c r="B582" s="7"/>
      <c r="F582" s="7"/>
      <c r="J582" s="7"/>
      <c r="L582" s="14"/>
      <c r="M582" s="14"/>
      <c r="V582" s="3"/>
      <c r="X582" s="16"/>
    </row>
    <row r="583" spans="1:24">
      <c r="A583" s="2"/>
      <c r="B583" s="7"/>
      <c r="F583" s="7"/>
      <c r="J583" s="7"/>
      <c r="L583" s="14"/>
      <c r="M583" s="14"/>
      <c r="V583" s="3"/>
      <c r="X583" s="16"/>
    </row>
    <row r="584" spans="1:24">
      <c r="A584" s="2"/>
      <c r="B584" s="7"/>
      <c r="F584" s="7"/>
      <c r="J584" s="7"/>
      <c r="L584" s="14"/>
      <c r="M584" s="14"/>
      <c r="V584" s="3"/>
      <c r="X584" s="16"/>
    </row>
    <row r="585" spans="1:24">
      <c r="A585" s="2"/>
      <c r="B585" s="7"/>
      <c r="F585" s="7"/>
      <c r="J585" s="7"/>
      <c r="L585" s="14"/>
      <c r="M585" s="14"/>
      <c r="V585" s="3"/>
      <c r="X585" s="16"/>
    </row>
    <row r="586" spans="1:24">
      <c r="A586" s="2"/>
      <c r="B586" s="7"/>
      <c r="F586" s="7"/>
      <c r="J586" s="7"/>
      <c r="L586" s="14"/>
      <c r="M586" s="14"/>
      <c r="V586" s="3"/>
      <c r="X586" s="16"/>
    </row>
    <row r="587" spans="1:24">
      <c r="A587" s="2"/>
      <c r="B587" s="7"/>
      <c r="F587" s="7"/>
      <c r="J587" s="7"/>
      <c r="L587" s="14"/>
      <c r="M587" s="14"/>
      <c r="V587" s="3"/>
      <c r="X587" s="16"/>
    </row>
    <row r="588" spans="1:24">
      <c r="A588" s="2"/>
      <c r="B588" s="7"/>
      <c r="F588" s="7"/>
      <c r="J588" s="7"/>
      <c r="L588" s="14"/>
      <c r="M588" s="14"/>
      <c r="V588" s="3"/>
      <c r="X588" s="16"/>
    </row>
    <row r="589" spans="1:24">
      <c r="A589" s="2"/>
      <c r="B589" s="7"/>
      <c r="F589" s="7"/>
      <c r="J589" s="7"/>
      <c r="L589" s="14"/>
      <c r="M589" s="14"/>
      <c r="V589" s="3"/>
      <c r="X589" s="16"/>
    </row>
    <row r="590" spans="1:24">
      <c r="A590" s="2"/>
      <c r="B590" s="7"/>
      <c r="F590" s="7"/>
      <c r="J590" s="7"/>
      <c r="L590" s="14"/>
      <c r="M590" s="14"/>
      <c r="V590" s="3"/>
      <c r="X590" s="16"/>
    </row>
    <row r="591" spans="1:24">
      <c r="A591" s="2"/>
      <c r="B591" s="7"/>
      <c r="F591" s="7"/>
      <c r="J591" s="7"/>
      <c r="L591" s="14"/>
      <c r="M591" s="14"/>
      <c r="V591" s="3"/>
      <c r="X591" s="16"/>
    </row>
    <row r="592" spans="1:24">
      <c r="A592" s="2"/>
      <c r="B592" s="7"/>
      <c r="F592" s="7"/>
      <c r="J592" s="7"/>
      <c r="L592" s="14"/>
      <c r="M592" s="14"/>
      <c r="V592" s="3"/>
      <c r="X592" s="16"/>
    </row>
    <row r="593" spans="1:24">
      <c r="A593" s="2"/>
      <c r="B593" s="7"/>
      <c r="F593" s="7"/>
      <c r="J593" s="7"/>
      <c r="L593" s="14"/>
      <c r="M593" s="14"/>
      <c r="V593" s="3"/>
      <c r="X593" s="16"/>
    </row>
    <row r="594" spans="1:24">
      <c r="A594" s="2"/>
      <c r="B594" s="7"/>
      <c r="F594" s="7"/>
      <c r="J594" s="7"/>
      <c r="L594" s="14"/>
      <c r="M594" s="14"/>
      <c r="V594" s="3"/>
      <c r="X594" s="16"/>
    </row>
    <row r="595" spans="1:24">
      <c r="A595" s="2"/>
      <c r="B595" s="7"/>
      <c r="F595" s="7"/>
      <c r="J595" s="7"/>
      <c r="L595" s="14"/>
      <c r="M595" s="14"/>
      <c r="V595" s="3"/>
      <c r="X595" s="16"/>
    </row>
    <row r="596" spans="1:24">
      <c r="A596" s="2"/>
      <c r="B596" s="7"/>
      <c r="F596" s="7"/>
      <c r="J596" s="7"/>
      <c r="L596" s="14"/>
      <c r="M596" s="14"/>
      <c r="V596" s="3"/>
      <c r="X596" s="16"/>
    </row>
    <row r="597" spans="1:24">
      <c r="A597" s="2"/>
      <c r="B597" s="7"/>
      <c r="F597" s="7"/>
      <c r="J597" s="7"/>
      <c r="L597" s="14"/>
      <c r="M597" s="14"/>
      <c r="V597" s="3"/>
      <c r="X597" s="16"/>
    </row>
    <row r="598" spans="1:24">
      <c r="A598" s="2"/>
      <c r="B598" s="7"/>
      <c r="F598" s="7"/>
      <c r="J598" s="7"/>
      <c r="L598" s="14"/>
      <c r="M598" s="14"/>
      <c r="V598" s="3"/>
      <c r="X598" s="16"/>
    </row>
    <row r="599" spans="1:24">
      <c r="A599" s="2"/>
      <c r="B599" s="7"/>
      <c r="F599" s="7"/>
      <c r="J599" s="7"/>
      <c r="L599" s="14"/>
      <c r="M599" s="14"/>
      <c r="V599" s="3"/>
      <c r="X599" s="16"/>
    </row>
    <row r="600" spans="1:24">
      <c r="A600" s="2"/>
      <c r="B600" s="7"/>
      <c r="F600" s="7"/>
      <c r="J600" s="7"/>
      <c r="L600" s="14"/>
      <c r="M600" s="14"/>
      <c r="V600" s="3"/>
      <c r="X600" s="16"/>
    </row>
    <row r="601" spans="1:24">
      <c r="A601" s="2"/>
      <c r="B601" s="7"/>
      <c r="F601" s="7"/>
      <c r="J601" s="7"/>
      <c r="L601" s="14"/>
      <c r="M601" s="14"/>
      <c r="V601" s="3"/>
      <c r="X601" s="16"/>
    </row>
    <row r="602" spans="1:24">
      <c r="A602" s="2"/>
      <c r="B602" s="7"/>
      <c r="F602" s="7"/>
      <c r="J602" s="7"/>
      <c r="L602" s="14"/>
      <c r="M602" s="14"/>
      <c r="V602" s="3"/>
      <c r="X602" s="16"/>
    </row>
    <row r="603" spans="1:24">
      <c r="A603" s="2"/>
      <c r="B603" s="7"/>
      <c r="F603" s="7"/>
      <c r="J603" s="7"/>
      <c r="L603" s="14"/>
      <c r="M603" s="14"/>
      <c r="V603" s="3"/>
      <c r="X603" s="16"/>
    </row>
    <row r="604" spans="1:24">
      <c r="A604" s="2"/>
      <c r="B604" s="7"/>
      <c r="F604" s="7"/>
      <c r="J604" s="7"/>
      <c r="L604" s="14"/>
      <c r="M604" s="14"/>
      <c r="V604" s="3"/>
      <c r="X604" s="16"/>
    </row>
    <row r="605" spans="1:24">
      <c r="A605" s="2"/>
      <c r="B605" s="7"/>
      <c r="F605" s="7"/>
      <c r="J605" s="7"/>
      <c r="L605" s="14"/>
      <c r="M605" s="14"/>
      <c r="V605" s="3"/>
      <c r="X605" s="16"/>
    </row>
    <row r="606" spans="1:24">
      <c r="A606" s="2"/>
      <c r="B606" s="7"/>
      <c r="F606" s="7"/>
      <c r="J606" s="7"/>
      <c r="L606" s="14"/>
      <c r="M606" s="14"/>
      <c r="V606" s="3"/>
      <c r="X606" s="16"/>
    </row>
    <row r="607" spans="1:24">
      <c r="A607" s="2"/>
      <c r="B607" s="7"/>
      <c r="F607" s="7"/>
      <c r="J607" s="7"/>
      <c r="L607" s="14"/>
      <c r="M607" s="14"/>
      <c r="V607" s="3"/>
      <c r="X607" s="16"/>
    </row>
    <row r="608" spans="1:24">
      <c r="A608" s="2"/>
      <c r="B608" s="7"/>
      <c r="F608" s="7"/>
      <c r="J608" s="7"/>
      <c r="L608" s="14"/>
      <c r="M608" s="14"/>
      <c r="V608" s="3"/>
      <c r="X608" s="16"/>
    </row>
    <row r="609" spans="1:24">
      <c r="A609" s="2"/>
      <c r="B609" s="7"/>
      <c r="F609" s="7"/>
      <c r="J609" s="7"/>
      <c r="L609" s="14"/>
      <c r="M609" s="14"/>
      <c r="V609" s="3"/>
      <c r="X609" s="16"/>
    </row>
    <row r="610" spans="1:24">
      <c r="A610" s="2"/>
      <c r="B610" s="7"/>
      <c r="F610" s="7"/>
      <c r="J610" s="7"/>
      <c r="L610" s="14"/>
      <c r="M610" s="14"/>
      <c r="V610" s="3"/>
      <c r="X610" s="16"/>
    </row>
    <row r="611" spans="1:24">
      <c r="A611" s="2"/>
      <c r="B611" s="7"/>
      <c r="F611" s="7"/>
      <c r="J611" s="7"/>
      <c r="L611" s="14"/>
      <c r="M611" s="14"/>
      <c r="V611" s="3"/>
      <c r="X611" s="16"/>
    </row>
    <row r="612" spans="1:24">
      <c r="A612" s="2"/>
      <c r="B612" s="7"/>
      <c r="F612" s="7"/>
      <c r="J612" s="7"/>
      <c r="L612" s="14"/>
      <c r="M612" s="14"/>
      <c r="V612" s="3"/>
      <c r="X612" s="16"/>
    </row>
    <row r="613" spans="1:24">
      <c r="A613" s="2"/>
      <c r="B613" s="7"/>
      <c r="F613" s="7"/>
      <c r="J613" s="7"/>
      <c r="L613" s="14"/>
      <c r="M613" s="14"/>
      <c r="V613" s="3"/>
      <c r="X613" s="16"/>
    </row>
    <row r="614" spans="1:24">
      <c r="A614" s="2"/>
      <c r="B614" s="7"/>
      <c r="F614" s="7"/>
      <c r="J614" s="7"/>
      <c r="L614" s="14"/>
      <c r="M614" s="14"/>
      <c r="V614" s="3"/>
      <c r="X614" s="16"/>
    </row>
    <row r="615" spans="1:24">
      <c r="A615" s="2"/>
      <c r="B615" s="7"/>
      <c r="F615" s="7"/>
      <c r="J615" s="7"/>
      <c r="L615" s="14"/>
      <c r="M615" s="14"/>
      <c r="V615" s="3"/>
      <c r="X615" s="16"/>
    </row>
    <row r="616" spans="1:24">
      <c r="A616" s="2"/>
      <c r="B616" s="7"/>
      <c r="F616" s="7"/>
      <c r="J616" s="7"/>
      <c r="L616" s="14"/>
      <c r="M616" s="14"/>
      <c r="V616" s="3"/>
      <c r="X616" s="16"/>
    </row>
    <row r="617" spans="1:24">
      <c r="A617" s="2"/>
      <c r="B617" s="7"/>
      <c r="F617" s="7"/>
      <c r="J617" s="7"/>
      <c r="L617" s="14"/>
      <c r="M617" s="14"/>
      <c r="V617" s="3"/>
      <c r="X617" s="16"/>
    </row>
    <row r="618" spans="1:24">
      <c r="A618" s="2"/>
      <c r="B618" s="7"/>
      <c r="F618" s="7"/>
      <c r="J618" s="7"/>
      <c r="L618" s="14"/>
      <c r="M618" s="14"/>
      <c r="V618" s="3"/>
      <c r="X618" s="16"/>
    </row>
    <row r="619" spans="1:24">
      <c r="A619" s="2"/>
      <c r="B619" s="7"/>
      <c r="F619" s="7"/>
      <c r="J619" s="7"/>
      <c r="L619" s="14"/>
      <c r="M619" s="14"/>
      <c r="V619" s="3"/>
      <c r="X619" s="16"/>
    </row>
    <row r="620" spans="1:24">
      <c r="A620" s="2"/>
      <c r="B620" s="7"/>
      <c r="F620" s="7"/>
      <c r="J620" s="7"/>
      <c r="L620" s="14"/>
      <c r="M620" s="14"/>
      <c r="V620" s="3"/>
      <c r="X620" s="16"/>
    </row>
    <row r="621" spans="1:24">
      <c r="A621" s="2"/>
      <c r="B621" s="7"/>
      <c r="F621" s="7"/>
      <c r="J621" s="7"/>
      <c r="L621" s="14"/>
      <c r="M621" s="14"/>
      <c r="V621" s="3"/>
      <c r="X621" s="16"/>
    </row>
    <row r="622" spans="1:24">
      <c r="A622" s="2"/>
      <c r="B622" s="7"/>
      <c r="F622" s="7"/>
      <c r="J622" s="7"/>
      <c r="L622" s="14"/>
      <c r="M622" s="14"/>
      <c r="V622" s="3"/>
      <c r="X622" s="16"/>
    </row>
    <row r="623" spans="1:24">
      <c r="A623" s="2"/>
      <c r="B623" s="7"/>
      <c r="F623" s="7"/>
      <c r="J623" s="7"/>
      <c r="L623" s="14"/>
      <c r="M623" s="14"/>
      <c r="V623" s="3"/>
      <c r="X623" s="16"/>
    </row>
    <row r="624" spans="1:24">
      <c r="A624" s="2"/>
      <c r="B624" s="7"/>
      <c r="F624" s="7"/>
      <c r="J624" s="7"/>
      <c r="L624" s="14"/>
      <c r="M624" s="14"/>
      <c r="V624" s="3"/>
      <c r="X624" s="16"/>
    </row>
    <row r="625" spans="1:24">
      <c r="A625" s="2"/>
      <c r="B625" s="7"/>
      <c r="F625" s="7"/>
      <c r="J625" s="7"/>
      <c r="L625" s="14"/>
      <c r="M625" s="14"/>
      <c r="V625" s="3"/>
      <c r="X625" s="16"/>
    </row>
    <row r="626" spans="1:24">
      <c r="A626" s="2"/>
      <c r="B626" s="7"/>
      <c r="F626" s="7"/>
      <c r="J626" s="7"/>
      <c r="L626" s="14"/>
      <c r="M626" s="14"/>
      <c r="V626" s="3"/>
      <c r="X626" s="16"/>
    </row>
    <row r="627" spans="1:24">
      <c r="A627" s="2"/>
      <c r="B627" s="7"/>
      <c r="F627" s="7"/>
      <c r="J627" s="7"/>
      <c r="L627" s="14"/>
      <c r="M627" s="14"/>
      <c r="V627" s="3"/>
      <c r="X627" s="16"/>
    </row>
    <row r="628" spans="1:24">
      <c r="A628" s="2"/>
      <c r="B628" s="7"/>
      <c r="F628" s="7"/>
      <c r="J628" s="7"/>
      <c r="L628" s="14"/>
      <c r="M628" s="14"/>
      <c r="V628" s="3"/>
      <c r="X628" s="16"/>
    </row>
    <row r="629" spans="1:24">
      <c r="A629" s="2"/>
      <c r="B629" s="7"/>
      <c r="F629" s="7"/>
      <c r="J629" s="7"/>
      <c r="L629" s="14"/>
      <c r="M629" s="14"/>
      <c r="V629" s="3"/>
      <c r="X629" s="16"/>
    </row>
    <row r="630" spans="1:24">
      <c r="A630" s="2"/>
      <c r="B630" s="7"/>
      <c r="F630" s="7"/>
      <c r="J630" s="7"/>
      <c r="L630" s="14"/>
      <c r="M630" s="14"/>
      <c r="V630" s="3"/>
      <c r="X630" s="16"/>
    </row>
    <row r="631" spans="1:24">
      <c r="A631" s="2"/>
      <c r="B631" s="7"/>
      <c r="F631" s="7"/>
      <c r="J631" s="7"/>
      <c r="L631" s="14"/>
      <c r="M631" s="14"/>
      <c r="V631" s="3"/>
      <c r="X631" s="16"/>
    </row>
    <row r="632" spans="1:24">
      <c r="A632" s="2"/>
      <c r="B632" s="7"/>
      <c r="F632" s="7"/>
      <c r="J632" s="7"/>
      <c r="L632" s="14"/>
      <c r="M632" s="14"/>
      <c r="V632" s="3"/>
      <c r="X632" s="16"/>
    </row>
    <row r="633" spans="1:24">
      <c r="A633" s="2"/>
      <c r="B633" s="7"/>
      <c r="F633" s="7"/>
      <c r="J633" s="7"/>
      <c r="L633" s="14"/>
      <c r="M633" s="14"/>
      <c r="V633" s="3"/>
      <c r="X633" s="16"/>
    </row>
    <row r="634" spans="1:24">
      <c r="A634" s="2"/>
      <c r="B634" s="7"/>
      <c r="F634" s="7"/>
      <c r="J634" s="7"/>
      <c r="L634" s="14"/>
      <c r="M634" s="14"/>
      <c r="V634" s="3"/>
      <c r="X634" s="16"/>
    </row>
    <row r="635" spans="1:24">
      <c r="A635" s="2"/>
      <c r="B635" s="7"/>
      <c r="F635" s="7"/>
      <c r="J635" s="7"/>
      <c r="L635" s="14"/>
      <c r="M635" s="14"/>
      <c r="V635" s="3"/>
      <c r="X635" s="16"/>
    </row>
    <row r="636" spans="1:24">
      <c r="A636" s="2"/>
      <c r="B636" s="7"/>
      <c r="F636" s="7"/>
      <c r="J636" s="7"/>
      <c r="L636" s="14"/>
      <c r="M636" s="14"/>
      <c r="V636" s="3"/>
      <c r="X636" s="16"/>
    </row>
    <row r="637" spans="1:24">
      <c r="A637" s="2"/>
      <c r="B637" s="7"/>
      <c r="F637" s="7"/>
      <c r="J637" s="7"/>
      <c r="L637" s="14"/>
      <c r="M637" s="14"/>
      <c r="V637" s="3"/>
      <c r="X637" s="16"/>
    </row>
    <row r="638" spans="1:24">
      <c r="A638" s="2"/>
      <c r="B638" s="7"/>
      <c r="F638" s="7"/>
      <c r="J638" s="7"/>
      <c r="L638" s="14"/>
      <c r="M638" s="14"/>
      <c r="V638" s="3"/>
      <c r="X638" s="16"/>
    </row>
    <row r="639" spans="1:24">
      <c r="A639" s="2"/>
      <c r="B639" s="7"/>
      <c r="F639" s="7"/>
      <c r="J639" s="7"/>
      <c r="L639" s="14"/>
      <c r="M639" s="14"/>
      <c r="V639" s="3"/>
      <c r="X639" s="16"/>
    </row>
    <row r="640" spans="1:24">
      <c r="A640" s="2"/>
      <c r="B640" s="7"/>
      <c r="F640" s="7"/>
      <c r="J640" s="7"/>
      <c r="L640" s="14"/>
      <c r="M640" s="14"/>
      <c r="V640" s="3"/>
      <c r="X640" s="16"/>
    </row>
    <row r="641" spans="1:24">
      <c r="A641" s="2"/>
      <c r="B641" s="7"/>
      <c r="F641" s="7"/>
      <c r="J641" s="7"/>
      <c r="L641" s="14"/>
      <c r="M641" s="14"/>
      <c r="V641" s="3"/>
      <c r="X641" s="16"/>
    </row>
    <row r="642" spans="1:24">
      <c r="A642" s="2"/>
      <c r="B642" s="7"/>
      <c r="F642" s="7"/>
      <c r="J642" s="7"/>
      <c r="L642" s="14"/>
      <c r="M642" s="14"/>
      <c r="V642" s="3"/>
      <c r="X642" s="16"/>
    </row>
    <row r="643" spans="1:24">
      <c r="A643" s="2"/>
      <c r="B643" s="7"/>
      <c r="F643" s="7"/>
      <c r="J643" s="7"/>
      <c r="L643" s="14"/>
      <c r="M643" s="14"/>
      <c r="V643" s="3"/>
      <c r="X643" s="16"/>
    </row>
    <row r="644" spans="1:24">
      <c r="A644" s="2"/>
      <c r="B644" s="7"/>
      <c r="F644" s="7"/>
      <c r="J644" s="7"/>
      <c r="L644" s="14"/>
      <c r="M644" s="14"/>
      <c r="V644" s="3"/>
      <c r="X644" s="16"/>
    </row>
    <row r="645" spans="1:24">
      <c r="A645" s="2"/>
      <c r="B645" s="7"/>
      <c r="F645" s="7"/>
      <c r="J645" s="7"/>
      <c r="L645" s="14"/>
      <c r="M645" s="14"/>
      <c r="V645" s="3"/>
      <c r="X645" s="16"/>
    </row>
    <row r="646" spans="1:24">
      <c r="A646" s="2"/>
      <c r="B646" s="7"/>
      <c r="F646" s="7"/>
      <c r="J646" s="7"/>
      <c r="L646" s="14"/>
      <c r="M646" s="14"/>
      <c r="V646" s="3"/>
      <c r="X646" s="16"/>
    </row>
    <row r="647" spans="1:24">
      <c r="A647" s="2"/>
      <c r="B647" s="7"/>
      <c r="F647" s="7"/>
      <c r="J647" s="7"/>
      <c r="L647" s="14"/>
      <c r="M647" s="14"/>
      <c r="V647" s="3"/>
      <c r="X647" s="16"/>
    </row>
    <row r="648" spans="1:24">
      <c r="A648" s="2"/>
      <c r="B648" s="7"/>
      <c r="F648" s="7"/>
      <c r="J648" s="7"/>
      <c r="L648" s="14"/>
      <c r="M648" s="14"/>
      <c r="V648" s="3"/>
      <c r="X648" s="16"/>
    </row>
    <row r="649" spans="1:24">
      <c r="A649" s="2"/>
      <c r="B649" s="7"/>
      <c r="F649" s="7"/>
      <c r="J649" s="7"/>
      <c r="L649" s="14"/>
      <c r="M649" s="14"/>
      <c r="V649" s="3"/>
      <c r="X649" s="16"/>
    </row>
    <row r="650" spans="1:24">
      <c r="A650" s="2"/>
      <c r="B650" s="7"/>
      <c r="F650" s="7"/>
      <c r="J650" s="7"/>
      <c r="L650" s="14"/>
      <c r="M650" s="14"/>
      <c r="V650" s="3"/>
      <c r="X650" s="16"/>
    </row>
    <row r="651" spans="1:24">
      <c r="A651" s="2"/>
      <c r="B651" s="7"/>
      <c r="F651" s="7"/>
      <c r="J651" s="7"/>
      <c r="L651" s="14"/>
      <c r="M651" s="14"/>
      <c r="V651" s="3"/>
      <c r="X651" s="16"/>
    </row>
    <row r="652" spans="1:24">
      <c r="A652" s="2"/>
      <c r="B652" s="7"/>
      <c r="F652" s="7"/>
      <c r="J652" s="7"/>
      <c r="L652" s="14"/>
      <c r="M652" s="14"/>
      <c r="V652" s="3"/>
      <c r="X652" s="16"/>
    </row>
    <row r="653" spans="1:24">
      <c r="A653" s="2"/>
      <c r="B653" s="7"/>
      <c r="F653" s="7"/>
      <c r="J653" s="7"/>
      <c r="L653" s="14"/>
      <c r="M653" s="14"/>
      <c r="V653" s="3"/>
      <c r="X653" s="16"/>
    </row>
    <row r="654" spans="1:24">
      <c r="A654" s="2"/>
      <c r="B654" s="7"/>
      <c r="F654" s="7"/>
      <c r="J654" s="7"/>
      <c r="L654" s="14"/>
      <c r="M654" s="14"/>
      <c r="V654" s="3"/>
      <c r="X654" s="16"/>
    </row>
    <row r="655" spans="1:24">
      <c r="A655" s="2"/>
      <c r="B655" s="7"/>
      <c r="F655" s="7"/>
      <c r="J655" s="7"/>
      <c r="L655" s="14"/>
      <c r="M655" s="14"/>
      <c r="V655" s="3"/>
      <c r="X655" s="16"/>
    </row>
    <row r="656" spans="1:24">
      <c r="A656" s="2"/>
      <c r="B656" s="7"/>
      <c r="F656" s="7"/>
      <c r="J656" s="7"/>
      <c r="L656" s="14"/>
      <c r="M656" s="14"/>
      <c r="V656" s="3"/>
      <c r="X656" s="16"/>
    </row>
    <row r="657" spans="1:24">
      <c r="A657" s="2"/>
      <c r="B657" s="7"/>
      <c r="F657" s="7"/>
      <c r="J657" s="7"/>
      <c r="L657" s="14"/>
      <c r="M657" s="14"/>
      <c r="V657" s="3"/>
      <c r="X657" s="16"/>
    </row>
    <row r="658" spans="1:24">
      <c r="A658" s="2"/>
      <c r="B658" s="7"/>
      <c r="F658" s="7"/>
      <c r="J658" s="7"/>
      <c r="L658" s="14"/>
      <c r="M658" s="14"/>
      <c r="V658" s="3"/>
      <c r="X658" s="16"/>
    </row>
    <row r="659" spans="1:24">
      <c r="A659" s="2"/>
      <c r="B659" s="7"/>
      <c r="F659" s="7"/>
      <c r="J659" s="7"/>
      <c r="L659" s="14"/>
      <c r="M659" s="14"/>
      <c r="V659" s="3"/>
      <c r="X659" s="16"/>
    </row>
    <row r="660" spans="1:24">
      <c r="A660" s="2"/>
      <c r="B660" s="7"/>
      <c r="F660" s="7"/>
      <c r="J660" s="7"/>
      <c r="L660" s="14"/>
      <c r="M660" s="14"/>
      <c r="V660" s="3"/>
      <c r="X660" s="16"/>
    </row>
    <row r="661" spans="1:24">
      <c r="A661" s="2"/>
      <c r="B661" s="7"/>
      <c r="F661" s="7"/>
      <c r="J661" s="7"/>
      <c r="L661" s="14"/>
      <c r="M661" s="14"/>
      <c r="V661" s="3"/>
      <c r="X661" s="16"/>
    </row>
    <row r="662" spans="1:24">
      <c r="A662" s="2"/>
      <c r="B662" s="7"/>
      <c r="F662" s="7"/>
      <c r="J662" s="7"/>
      <c r="L662" s="14"/>
      <c r="M662" s="14"/>
      <c r="V662" s="3"/>
      <c r="X662" s="16"/>
    </row>
    <row r="663" spans="1:24">
      <c r="A663" s="2"/>
      <c r="B663" s="7"/>
      <c r="F663" s="7"/>
      <c r="J663" s="7"/>
      <c r="L663" s="14"/>
      <c r="M663" s="14"/>
      <c r="V663" s="3"/>
      <c r="X663" s="16"/>
    </row>
    <row r="664" spans="1:24">
      <c r="A664" s="2"/>
      <c r="B664" s="7"/>
      <c r="F664" s="7"/>
      <c r="J664" s="7"/>
      <c r="L664" s="14"/>
      <c r="M664" s="14"/>
      <c r="V664" s="3"/>
      <c r="X664" s="16"/>
    </row>
    <row r="665" spans="1:24">
      <c r="A665" s="2"/>
      <c r="B665" s="7"/>
      <c r="F665" s="7"/>
      <c r="J665" s="7"/>
      <c r="L665" s="14"/>
      <c r="M665" s="14"/>
      <c r="V665" s="3"/>
      <c r="X665" s="16"/>
    </row>
    <row r="666" spans="1:24">
      <c r="A666" s="2"/>
      <c r="B666" s="7"/>
      <c r="F666" s="7"/>
      <c r="J666" s="7"/>
      <c r="L666" s="14"/>
      <c r="M666" s="14"/>
      <c r="V666" s="3"/>
      <c r="X666" s="16"/>
    </row>
    <row r="667" spans="1:24">
      <c r="A667" s="2"/>
      <c r="B667" s="7"/>
      <c r="F667" s="7"/>
      <c r="J667" s="7"/>
      <c r="L667" s="14"/>
      <c r="M667" s="14"/>
      <c r="V667" s="3"/>
      <c r="X667" s="16"/>
    </row>
    <row r="668" spans="1:24">
      <c r="A668" s="2"/>
      <c r="B668" s="7"/>
      <c r="F668" s="7"/>
      <c r="J668" s="7"/>
      <c r="L668" s="14"/>
      <c r="M668" s="14"/>
      <c r="V668" s="3"/>
      <c r="X668" s="16"/>
    </row>
    <row r="669" spans="1:24">
      <c r="A669" s="2"/>
      <c r="B669" s="7"/>
      <c r="F669" s="7"/>
      <c r="J669" s="7"/>
      <c r="L669" s="14"/>
      <c r="M669" s="14"/>
      <c r="V669" s="3"/>
      <c r="X669" s="16"/>
    </row>
    <row r="670" spans="1:24">
      <c r="A670" s="2"/>
      <c r="B670" s="7"/>
      <c r="F670" s="7"/>
      <c r="J670" s="7"/>
      <c r="L670" s="14"/>
      <c r="M670" s="14"/>
      <c r="V670" s="3"/>
      <c r="X670" s="16"/>
    </row>
    <row r="671" spans="1:24">
      <c r="A671" s="2"/>
      <c r="B671" s="7"/>
      <c r="F671" s="7"/>
      <c r="J671" s="7"/>
      <c r="L671" s="14"/>
      <c r="M671" s="14"/>
      <c r="V671" s="3"/>
      <c r="X671" s="16"/>
    </row>
    <row r="672" spans="1:24">
      <c r="A672" s="2"/>
      <c r="B672" s="7"/>
      <c r="F672" s="7"/>
      <c r="J672" s="7"/>
      <c r="L672" s="14"/>
      <c r="M672" s="14"/>
      <c r="V672" s="3"/>
      <c r="X672" s="16"/>
    </row>
    <row r="673" spans="1:24">
      <c r="A673" s="2"/>
      <c r="B673" s="7"/>
      <c r="F673" s="7"/>
      <c r="J673" s="7"/>
      <c r="L673" s="14"/>
      <c r="M673" s="14"/>
      <c r="V673" s="3"/>
      <c r="X673" s="16"/>
    </row>
    <row r="674" spans="1:24">
      <c r="A674" s="2"/>
      <c r="B674" s="7"/>
      <c r="F674" s="7"/>
      <c r="J674" s="7"/>
      <c r="L674" s="14"/>
      <c r="M674" s="14"/>
      <c r="V674" s="3"/>
      <c r="X674" s="16"/>
    </row>
    <row r="675" spans="1:24">
      <c r="A675" s="2"/>
      <c r="B675" s="7"/>
      <c r="F675" s="7"/>
      <c r="J675" s="7"/>
      <c r="L675" s="14"/>
      <c r="M675" s="14"/>
      <c r="V675" s="3"/>
      <c r="X675" s="16"/>
    </row>
    <row r="676" spans="1:24">
      <c r="A676" s="2"/>
      <c r="B676" s="7"/>
      <c r="F676" s="7"/>
      <c r="J676" s="7"/>
      <c r="L676" s="14"/>
      <c r="M676" s="14"/>
      <c r="V676" s="3"/>
      <c r="X676" s="16"/>
    </row>
    <row r="677" spans="1:24">
      <c r="A677" s="2"/>
      <c r="B677" s="7"/>
      <c r="F677" s="7"/>
      <c r="J677" s="7"/>
      <c r="L677" s="14"/>
      <c r="M677" s="14"/>
      <c r="V677" s="3"/>
      <c r="X677" s="16"/>
    </row>
    <row r="678" spans="1:24">
      <c r="A678" s="2"/>
      <c r="B678" s="7"/>
      <c r="F678" s="7"/>
      <c r="J678" s="7"/>
      <c r="L678" s="14"/>
      <c r="M678" s="14"/>
      <c r="V678" s="3"/>
      <c r="X678" s="16"/>
    </row>
    <row r="679" spans="1:24">
      <c r="A679" s="2"/>
      <c r="B679" s="7"/>
      <c r="F679" s="7"/>
      <c r="J679" s="7"/>
      <c r="L679" s="14"/>
      <c r="M679" s="14"/>
      <c r="V679" s="3"/>
      <c r="X679" s="16"/>
    </row>
    <row r="680" spans="1:24">
      <c r="A680" s="2"/>
      <c r="B680" s="7"/>
      <c r="F680" s="7"/>
      <c r="J680" s="7"/>
      <c r="L680" s="14"/>
      <c r="M680" s="14"/>
      <c r="V680" s="3"/>
      <c r="X680" s="16"/>
    </row>
    <row r="681" spans="1:24">
      <c r="A681" s="2"/>
      <c r="B681" s="7"/>
      <c r="F681" s="7"/>
      <c r="J681" s="7"/>
      <c r="L681" s="14"/>
      <c r="M681" s="14"/>
      <c r="V681" s="3"/>
      <c r="X681" s="16"/>
    </row>
    <row r="682" spans="1:24">
      <c r="A682" s="2"/>
      <c r="B682" s="7"/>
      <c r="F682" s="7"/>
      <c r="J682" s="7"/>
      <c r="L682" s="14"/>
      <c r="M682" s="14"/>
      <c r="V682" s="3"/>
      <c r="X682" s="16"/>
    </row>
    <row r="683" spans="1:24">
      <c r="A683" s="2"/>
      <c r="B683" s="7"/>
      <c r="F683" s="7"/>
      <c r="J683" s="7"/>
      <c r="L683" s="14"/>
      <c r="M683" s="14"/>
      <c r="V683" s="3"/>
      <c r="X683" s="16"/>
    </row>
    <row r="684" spans="1:24">
      <c r="A684" s="2"/>
      <c r="B684" s="7"/>
      <c r="F684" s="7"/>
      <c r="J684" s="7"/>
      <c r="L684" s="14"/>
      <c r="M684" s="14"/>
      <c r="V684" s="3"/>
      <c r="X684" s="16"/>
    </row>
    <row r="685" spans="1:24">
      <c r="A685" s="2"/>
      <c r="B685" s="7"/>
      <c r="F685" s="7"/>
      <c r="J685" s="7"/>
      <c r="L685" s="14"/>
      <c r="M685" s="14"/>
      <c r="V685" s="3"/>
      <c r="X685" s="16"/>
    </row>
    <row r="686" spans="1:24">
      <c r="A686" s="2"/>
      <c r="B686" s="7"/>
      <c r="F686" s="7"/>
      <c r="J686" s="7"/>
      <c r="L686" s="14"/>
      <c r="M686" s="14"/>
      <c r="V686" s="3"/>
      <c r="X686" s="16"/>
    </row>
    <row r="687" spans="1:24">
      <c r="A687" s="2"/>
      <c r="B687" s="7"/>
      <c r="F687" s="7"/>
      <c r="J687" s="7"/>
      <c r="L687" s="14"/>
      <c r="M687" s="14"/>
      <c r="V687" s="3"/>
      <c r="X687" s="16"/>
    </row>
    <row r="688" spans="1:24">
      <c r="A688" s="2"/>
      <c r="B688" s="7"/>
      <c r="F688" s="7"/>
      <c r="J688" s="7"/>
      <c r="L688" s="14"/>
      <c r="M688" s="14"/>
      <c r="V688" s="3"/>
      <c r="X688" s="16"/>
    </row>
    <row r="689" spans="1:24">
      <c r="A689" s="2"/>
      <c r="B689" s="7"/>
      <c r="F689" s="7"/>
      <c r="J689" s="7"/>
      <c r="L689" s="14"/>
      <c r="M689" s="14"/>
      <c r="V689" s="3"/>
      <c r="X689" s="16"/>
    </row>
    <row r="690" spans="1:24">
      <c r="A690" s="2"/>
      <c r="B690" s="7"/>
      <c r="F690" s="7"/>
      <c r="J690" s="7"/>
      <c r="L690" s="14"/>
      <c r="M690" s="14"/>
      <c r="V690" s="3"/>
      <c r="X690" s="16"/>
    </row>
    <row r="691" spans="1:24">
      <c r="A691" s="2"/>
      <c r="B691" s="7"/>
      <c r="F691" s="7"/>
      <c r="J691" s="7"/>
      <c r="L691" s="14"/>
      <c r="M691" s="14"/>
      <c r="V691" s="3"/>
      <c r="X691" s="16"/>
    </row>
    <row r="692" spans="1:24">
      <c r="A692" s="2"/>
      <c r="B692" s="7"/>
      <c r="F692" s="7"/>
      <c r="J692" s="7"/>
      <c r="L692" s="14"/>
      <c r="M692" s="14"/>
      <c r="V692" s="3"/>
      <c r="X692" s="16"/>
    </row>
    <row r="693" spans="1:24">
      <c r="A693" s="2"/>
      <c r="B693" s="7"/>
      <c r="F693" s="7"/>
      <c r="J693" s="7"/>
      <c r="L693" s="14"/>
      <c r="M693" s="14"/>
      <c r="V693" s="3"/>
      <c r="X693" s="16"/>
    </row>
    <row r="694" spans="1:24">
      <c r="A694" s="2"/>
      <c r="B694" s="7"/>
      <c r="F694" s="7"/>
      <c r="J694" s="7"/>
      <c r="L694" s="14"/>
      <c r="M694" s="14"/>
      <c r="V694" s="3"/>
      <c r="X694" s="16"/>
    </row>
    <row r="695" spans="1:24">
      <c r="A695" s="2"/>
      <c r="B695" s="7"/>
      <c r="F695" s="7"/>
      <c r="J695" s="7"/>
      <c r="L695" s="14"/>
      <c r="M695" s="14"/>
      <c r="V695" s="3"/>
      <c r="X695" s="16"/>
    </row>
    <row r="696" spans="1:24">
      <c r="A696" s="2"/>
      <c r="B696" s="7"/>
      <c r="F696" s="7"/>
      <c r="J696" s="7"/>
      <c r="L696" s="14"/>
      <c r="M696" s="14"/>
      <c r="V696" s="3"/>
      <c r="X696" s="16"/>
    </row>
    <row r="697" spans="1:24">
      <c r="A697" s="2"/>
      <c r="B697" s="7"/>
      <c r="F697" s="7"/>
      <c r="J697" s="7"/>
      <c r="L697" s="14"/>
      <c r="M697" s="14"/>
      <c r="V697" s="3"/>
      <c r="X697" s="16"/>
    </row>
    <row r="698" spans="1:24">
      <c r="A698" s="2"/>
      <c r="B698" s="7"/>
      <c r="F698" s="7"/>
      <c r="J698" s="7"/>
      <c r="L698" s="14"/>
      <c r="M698" s="14"/>
      <c r="V698" s="3"/>
      <c r="X698" s="16"/>
    </row>
    <row r="699" spans="1:24">
      <c r="A699" s="2"/>
      <c r="B699" s="7"/>
      <c r="F699" s="7"/>
      <c r="J699" s="7"/>
      <c r="L699" s="14"/>
      <c r="M699" s="14"/>
      <c r="V699" s="3"/>
      <c r="X699" s="16"/>
    </row>
    <row r="700" spans="1:24">
      <c r="A700" s="2"/>
      <c r="B700" s="7"/>
      <c r="F700" s="7"/>
      <c r="J700" s="7"/>
      <c r="L700" s="14"/>
      <c r="M700" s="14"/>
      <c r="V700" s="3"/>
      <c r="X700" s="16"/>
    </row>
    <row r="701" spans="1:24">
      <c r="A701" s="2"/>
      <c r="B701" s="7"/>
      <c r="F701" s="7"/>
      <c r="J701" s="7"/>
      <c r="L701" s="14"/>
      <c r="M701" s="14"/>
      <c r="V701" s="3"/>
      <c r="X701" s="16"/>
    </row>
    <row r="702" spans="1:24">
      <c r="A702" s="2"/>
      <c r="B702" s="7"/>
      <c r="F702" s="7"/>
      <c r="J702" s="7"/>
      <c r="L702" s="14"/>
      <c r="M702" s="14"/>
      <c r="V702" s="3"/>
      <c r="X702" s="16"/>
    </row>
    <row r="703" spans="1:24">
      <c r="A703" s="2"/>
      <c r="B703" s="7"/>
      <c r="F703" s="7"/>
      <c r="J703" s="7"/>
      <c r="L703" s="14"/>
      <c r="M703" s="14"/>
      <c r="V703" s="3"/>
      <c r="X703" s="16"/>
    </row>
    <row r="704" spans="1:24">
      <c r="A704" s="2"/>
      <c r="B704" s="7"/>
      <c r="F704" s="7"/>
      <c r="J704" s="7"/>
      <c r="L704" s="14"/>
      <c r="M704" s="14"/>
      <c r="V704" s="3"/>
      <c r="X704" s="16"/>
    </row>
    <row r="705" spans="1:24">
      <c r="A705" s="2"/>
      <c r="B705" s="7"/>
      <c r="F705" s="7"/>
      <c r="J705" s="7"/>
      <c r="L705" s="14"/>
      <c r="M705" s="14"/>
      <c r="V705" s="3"/>
      <c r="X705" s="16"/>
    </row>
    <row r="706" spans="1:24">
      <c r="A706" s="2"/>
      <c r="B706" s="7"/>
      <c r="F706" s="7"/>
      <c r="J706" s="7"/>
      <c r="L706" s="14"/>
      <c r="M706" s="14"/>
      <c r="V706" s="3"/>
      <c r="X706" s="16"/>
    </row>
    <row r="707" spans="1:24">
      <c r="A707" s="2"/>
      <c r="B707" s="7"/>
      <c r="F707" s="7"/>
      <c r="J707" s="7"/>
      <c r="L707" s="14"/>
      <c r="M707" s="14"/>
      <c r="V707" s="3"/>
      <c r="X707" s="16"/>
    </row>
    <row r="708" spans="1:24">
      <c r="A708" s="2"/>
      <c r="B708" s="7"/>
      <c r="F708" s="7"/>
      <c r="J708" s="7"/>
      <c r="L708" s="14"/>
      <c r="M708" s="14"/>
      <c r="V708" s="3"/>
      <c r="X708" s="16"/>
    </row>
    <row r="709" spans="1:24">
      <c r="A709" s="2"/>
      <c r="B709" s="7"/>
      <c r="F709" s="7"/>
      <c r="J709" s="7"/>
      <c r="L709" s="14"/>
      <c r="M709" s="14"/>
      <c r="V709" s="3"/>
      <c r="X709" s="16"/>
    </row>
    <row r="710" spans="1:24">
      <c r="A710" s="2"/>
      <c r="B710" s="7"/>
      <c r="F710" s="7"/>
      <c r="J710" s="7"/>
      <c r="L710" s="14"/>
      <c r="M710" s="14"/>
      <c r="V710" s="3"/>
      <c r="X710" s="16"/>
    </row>
    <row r="711" spans="1:24">
      <c r="A711" s="2"/>
      <c r="B711" s="7"/>
      <c r="F711" s="7"/>
      <c r="J711" s="7"/>
      <c r="L711" s="14"/>
      <c r="M711" s="14"/>
      <c r="V711" s="3"/>
      <c r="X711" s="16"/>
    </row>
    <row r="712" spans="1:24">
      <c r="A712" s="2"/>
      <c r="B712" s="7"/>
      <c r="F712" s="7"/>
      <c r="J712" s="7"/>
      <c r="L712" s="14"/>
      <c r="M712" s="14"/>
      <c r="V712" s="3"/>
      <c r="X712" s="16"/>
    </row>
    <row r="713" spans="1:24">
      <c r="A713" s="2"/>
      <c r="B713" s="7"/>
      <c r="F713" s="7"/>
      <c r="J713" s="7"/>
      <c r="L713" s="14"/>
      <c r="M713" s="14"/>
      <c r="V713" s="3"/>
      <c r="X713" s="16"/>
    </row>
    <row r="714" spans="1:24">
      <c r="A714" s="2"/>
      <c r="B714" s="7"/>
      <c r="F714" s="7"/>
      <c r="J714" s="7"/>
      <c r="L714" s="14"/>
      <c r="M714" s="14"/>
      <c r="V714" s="3"/>
      <c r="X714" s="16"/>
    </row>
    <row r="715" spans="1:24">
      <c r="A715" s="2"/>
      <c r="B715" s="7"/>
      <c r="F715" s="7"/>
      <c r="J715" s="7"/>
      <c r="L715" s="14"/>
      <c r="M715" s="14"/>
      <c r="V715" s="3"/>
      <c r="X715" s="16"/>
    </row>
    <row r="716" spans="1:24">
      <c r="A716" s="2"/>
      <c r="B716" s="7"/>
      <c r="F716" s="7"/>
      <c r="J716" s="7"/>
      <c r="L716" s="14"/>
      <c r="M716" s="14"/>
      <c r="V716" s="3"/>
      <c r="X716" s="16"/>
    </row>
    <row r="717" spans="1:24">
      <c r="A717" s="2"/>
      <c r="B717" s="7"/>
      <c r="F717" s="7"/>
      <c r="J717" s="7"/>
      <c r="L717" s="14"/>
      <c r="M717" s="14"/>
      <c r="V717" s="3"/>
      <c r="X717" s="16"/>
    </row>
    <row r="718" spans="1:24">
      <c r="A718" s="2"/>
      <c r="B718" s="7"/>
      <c r="F718" s="7"/>
      <c r="J718" s="7"/>
      <c r="L718" s="14"/>
      <c r="M718" s="14"/>
      <c r="V718" s="3"/>
      <c r="X718" s="16"/>
    </row>
    <row r="719" spans="1:24">
      <c r="A719" s="2"/>
      <c r="B719" s="7"/>
      <c r="F719" s="7"/>
      <c r="J719" s="7"/>
      <c r="L719" s="14"/>
      <c r="M719" s="14"/>
      <c r="V719" s="3"/>
      <c r="X719" s="16"/>
    </row>
    <row r="720" spans="1:24">
      <c r="A720" s="2"/>
      <c r="B720" s="7"/>
      <c r="F720" s="7"/>
      <c r="J720" s="7"/>
      <c r="L720" s="14"/>
      <c r="M720" s="14"/>
      <c r="V720" s="3"/>
      <c r="X720" s="16"/>
    </row>
    <row r="721" spans="1:24">
      <c r="A721" s="2"/>
      <c r="B721" s="7"/>
      <c r="F721" s="7"/>
      <c r="J721" s="7"/>
      <c r="L721" s="14"/>
      <c r="M721" s="14"/>
      <c r="V721" s="3"/>
      <c r="X721" s="16"/>
    </row>
    <row r="722" spans="1:24">
      <c r="A722" s="2"/>
      <c r="B722" s="7"/>
      <c r="F722" s="7"/>
      <c r="J722" s="7"/>
      <c r="L722" s="14"/>
      <c r="M722" s="14"/>
      <c r="V722" s="3"/>
      <c r="X722" s="16"/>
    </row>
    <row r="723" spans="1:24">
      <c r="A723" s="2"/>
      <c r="B723" s="7"/>
      <c r="F723" s="7"/>
      <c r="J723" s="7"/>
      <c r="L723" s="14"/>
      <c r="M723" s="14"/>
      <c r="V723" s="3"/>
      <c r="X723" s="16"/>
    </row>
    <row r="724" spans="1:24">
      <c r="A724" s="2"/>
      <c r="B724" s="7"/>
      <c r="F724" s="7"/>
      <c r="J724" s="7"/>
      <c r="L724" s="14"/>
      <c r="M724" s="14"/>
      <c r="V724" s="3"/>
      <c r="X724" s="16"/>
    </row>
    <row r="725" spans="1:24">
      <c r="A725" s="2"/>
      <c r="B725" s="7"/>
      <c r="F725" s="7"/>
      <c r="J725" s="7"/>
      <c r="L725" s="14"/>
      <c r="M725" s="14"/>
      <c r="V725" s="3"/>
      <c r="X725" s="16"/>
    </row>
    <row r="726" spans="1:24">
      <c r="A726" s="2"/>
      <c r="B726" s="7"/>
      <c r="F726" s="7"/>
      <c r="J726" s="7"/>
      <c r="L726" s="14"/>
      <c r="M726" s="14"/>
      <c r="V726" s="3"/>
      <c r="X726" s="16"/>
    </row>
    <row r="727" spans="1:24">
      <c r="A727" s="2"/>
      <c r="B727" s="7"/>
      <c r="F727" s="7"/>
      <c r="J727" s="7"/>
      <c r="L727" s="14"/>
      <c r="M727" s="14"/>
      <c r="V727" s="3"/>
      <c r="X727" s="16"/>
    </row>
    <row r="728" spans="1:24">
      <c r="A728" s="2"/>
      <c r="B728" s="7"/>
      <c r="F728" s="7"/>
      <c r="J728" s="7"/>
      <c r="L728" s="14"/>
      <c r="M728" s="14"/>
      <c r="V728" s="3"/>
      <c r="X728" s="16"/>
    </row>
    <row r="729" spans="1:24">
      <c r="A729" s="2"/>
      <c r="B729" s="7"/>
      <c r="F729" s="7"/>
      <c r="J729" s="7"/>
      <c r="L729" s="14"/>
      <c r="M729" s="14"/>
      <c r="V729" s="3"/>
      <c r="X729" s="16"/>
    </row>
    <row r="730" spans="1:24">
      <c r="A730" s="2"/>
      <c r="B730" s="7"/>
      <c r="F730" s="7"/>
      <c r="J730" s="7"/>
      <c r="L730" s="14"/>
      <c r="M730" s="14"/>
      <c r="V730" s="3"/>
      <c r="X730" s="16"/>
    </row>
    <row r="731" spans="1:24">
      <c r="A731" s="2"/>
      <c r="B731" s="7"/>
      <c r="F731" s="7"/>
      <c r="J731" s="7"/>
      <c r="L731" s="14"/>
      <c r="M731" s="14"/>
      <c r="V731" s="3"/>
      <c r="X731" s="16"/>
    </row>
    <row r="732" spans="1:24">
      <c r="A732" s="2"/>
      <c r="B732" s="7"/>
      <c r="F732" s="7"/>
      <c r="J732" s="7"/>
      <c r="L732" s="14"/>
      <c r="M732" s="14"/>
      <c r="V732" s="3"/>
      <c r="X732" s="16"/>
    </row>
    <row r="733" spans="1:24">
      <c r="A733" s="2"/>
      <c r="B733" s="7"/>
      <c r="F733" s="7"/>
      <c r="J733" s="7"/>
      <c r="L733" s="14"/>
      <c r="M733" s="14"/>
      <c r="V733" s="3"/>
      <c r="X733" s="16"/>
    </row>
    <row r="734" spans="1:24">
      <c r="A734" s="2"/>
      <c r="B734" s="7"/>
      <c r="F734" s="7"/>
      <c r="J734" s="7"/>
      <c r="L734" s="14"/>
      <c r="M734" s="14"/>
      <c r="V734" s="3"/>
      <c r="X734" s="16"/>
    </row>
    <row r="735" spans="1:24">
      <c r="A735" s="2"/>
      <c r="B735" s="7"/>
      <c r="F735" s="7"/>
      <c r="J735" s="7"/>
      <c r="L735" s="14"/>
      <c r="M735" s="14"/>
      <c r="V735" s="3"/>
      <c r="X735" s="16"/>
    </row>
    <row r="736" spans="1:24">
      <c r="A736" s="2"/>
      <c r="B736" s="7"/>
      <c r="F736" s="7"/>
      <c r="J736" s="7"/>
      <c r="L736" s="14"/>
      <c r="M736" s="14"/>
      <c r="V736" s="3"/>
      <c r="X736" s="16"/>
    </row>
    <row r="737" spans="1:24">
      <c r="A737" s="2"/>
      <c r="B737" s="7"/>
      <c r="F737" s="7"/>
      <c r="J737" s="7"/>
      <c r="L737" s="14"/>
      <c r="M737" s="14"/>
      <c r="V737" s="3"/>
      <c r="X737" s="16"/>
    </row>
    <row r="738" spans="1:24">
      <c r="A738" s="2"/>
      <c r="B738" s="7"/>
      <c r="F738" s="7"/>
      <c r="J738" s="7"/>
      <c r="L738" s="14"/>
      <c r="M738" s="14"/>
      <c r="V738" s="3"/>
      <c r="X738" s="16"/>
    </row>
    <row r="739" spans="1:24">
      <c r="A739" s="2"/>
      <c r="B739" s="7"/>
      <c r="F739" s="7"/>
      <c r="J739" s="7"/>
      <c r="L739" s="14"/>
      <c r="M739" s="14"/>
      <c r="V739" s="3"/>
      <c r="X739" s="16"/>
    </row>
    <row r="740" spans="1:24">
      <c r="A740" s="2"/>
      <c r="B740" s="7"/>
      <c r="F740" s="7"/>
      <c r="J740" s="7"/>
      <c r="L740" s="14"/>
      <c r="M740" s="14"/>
      <c r="V740" s="3"/>
      <c r="X740" s="16"/>
    </row>
    <row r="741" spans="1:24">
      <c r="A741" s="2"/>
      <c r="B741" s="7"/>
      <c r="F741" s="7"/>
      <c r="J741" s="7"/>
      <c r="L741" s="14"/>
      <c r="M741" s="14"/>
      <c r="V741" s="3"/>
      <c r="X741" s="16"/>
    </row>
    <row r="742" spans="1:24">
      <c r="A742" s="2"/>
      <c r="B742" s="7"/>
      <c r="F742" s="7"/>
      <c r="J742" s="7"/>
      <c r="L742" s="14"/>
      <c r="M742" s="14"/>
      <c r="V742" s="3"/>
      <c r="X742" s="16"/>
    </row>
    <row r="743" spans="1:24">
      <c r="A743" s="2"/>
      <c r="B743" s="7"/>
      <c r="F743" s="7"/>
      <c r="J743" s="7"/>
      <c r="L743" s="14"/>
      <c r="M743" s="14"/>
      <c r="V743" s="3"/>
      <c r="X743" s="16"/>
    </row>
    <row r="744" spans="1:24">
      <c r="A744" s="2"/>
      <c r="B744" s="7"/>
      <c r="F744" s="7"/>
      <c r="J744" s="7"/>
      <c r="L744" s="14"/>
      <c r="M744" s="14"/>
      <c r="V744" s="3"/>
      <c r="X744" s="16"/>
    </row>
    <row r="745" spans="1:24">
      <c r="A745" s="2"/>
      <c r="B745" s="7"/>
      <c r="F745" s="7"/>
      <c r="J745" s="7"/>
      <c r="L745" s="14"/>
      <c r="M745" s="14"/>
      <c r="V745" s="3"/>
      <c r="X745" s="16"/>
    </row>
    <row r="746" spans="1:24">
      <c r="A746" s="2"/>
      <c r="B746" s="7"/>
      <c r="F746" s="7"/>
      <c r="J746" s="7"/>
      <c r="L746" s="14"/>
      <c r="M746" s="14"/>
      <c r="V746" s="3"/>
      <c r="X746" s="16"/>
    </row>
    <row r="747" spans="1:24">
      <c r="A747" s="2"/>
      <c r="B747" s="7"/>
      <c r="F747" s="7"/>
      <c r="J747" s="7"/>
      <c r="L747" s="14"/>
      <c r="M747" s="14"/>
      <c r="V747" s="3"/>
      <c r="X747" s="16"/>
    </row>
    <row r="748" spans="1:24">
      <c r="A748" s="2"/>
      <c r="B748" s="7"/>
      <c r="F748" s="7"/>
      <c r="J748" s="7"/>
      <c r="L748" s="14"/>
      <c r="M748" s="14"/>
      <c r="V748" s="3"/>
      <c r="X748" s="16"/>
    </row>
    <row r="749" spans="1:24">
      <c r="A749" s="2"/>
      <c r="B749" s="7"/>
      <c r="F749" s="7"/>
      <c r="J749" s="7"/>
      <c r="L749" s="14"/>
      <c r="M749" s="14"/>
      <c r="V749" s="3"/>
      <c r="X749" s="16"/>
    </row>
    <row r="750" spans="1:24">
      <c r="A750" s="2"/>
      <c r="B750" s="7"/>
      <c r="F750" s="7"/>
      <c r="J750" s="7"/>
      <c r="L750" s="14"/>
      <c r="M750" s="14"/>
      <c r="V750" s="3"/>
      <c r="X750" s="16"/>
    </row>
    <row r="751" spans="1:24">
      <c r="A751" s="2"/>
      <c r="B751" s="7"/>
      <c r="F751" s="7"/>
      <c r="J751" s="7"/>
      <c r="L751" s="14"/>
      <c r="M751" s="14"/>
      <c r="V751" s="3"/>
      <c r="X751" s="16"/>
    </row>
    <row r="752" spans="1:24">
      <c r="A752" s="2"/>
      <c r="B752" s="7"/>
      <c r="F752" s="7"/>
      <c r="J752" s="7"/>
      <c r="L752" s="14"/>
      <c r="M752" s="14"/>
      <c r="V752" s="3"/>
      <c r="X752" s="16"/>
    </row>
    <row r="753" spans="1:24">
      <c r="A753" s="2"/>
      <c r="B753" s="7"/>
      <c r="F753" s="7"/>
      <c r="J753" s="7"/>
      <c r="L753" s="14"/>
      <c r="M753" s="14"/>
      <c r="V753" s="3"/>
      <c r="X753" s="16"/>
    </row>
    <row r="754" spans="1:24">
      <c r="A754" s="2"/>
      <c r="B754" s="7"/>
      <c r="F754" s="7"/>
      <c r="J754" s="7"/>
      <c r="L754" s="14"/>
      <c r="M754" s="14"/>
      <c r="V754" s="3"/>
      <c r="X754" s="16"/>
    </row>
    <row r="755" spans="1:24">
      <c r="A755" s="2"/>
      <c r="B755" s="7"/>
      <c r="F755" s="7"/>
      <c r="J755" s="7"/>
      <c r="L755" s="14"/>
      <c r="M755" s="14"/>
      <c r="V755" s="3"/>
      <c r="X755" s="16"/>
    </row>
    <row r="756" spans="1:24">
      <c r="A756" s="2"/>
      <c r="B756" s="7"/>
      <c r="F756" s="7"/>
      <c r="J756" s="7"/>
      <c r="L756" s="14"/>
      <c r="M756" s="14"/>
      <c r="V756" s="3"/>
      <c r="X756" s="16"/>
    </row>
    <row r="757" spans="1:24">
      <c r="A757" s="2"/>
      <c r="B757" s="7"/>
      <c r="F757" s="7"/>
      <c r="J757" s="7"/>
      <c r="L757" s="14"/>
      <c r="M757" s="14"/>
      <c r="V757" s="3"/>
      <c r="X757" s="16"/>
    </row>
    <row r="758" spans="1:24">
      <c r="A758" s="2"/>
      <c r="B758" s="7"/>
      <c r="F758" s="7"/>
      <c r="J758" s="7"/>
      <c r="L758" s="14"/>
      <c r="M758" s="14"/>
      <c r="V758" s="3"/>
      <c r="X758" s="16"/>
    </row>
    <row r="759" spans="1:24">
      <c r="A759" s="2"/>
      <c r="B759" s="7"/>
      <c r="F759" s="7"/>
      <c r="J759" s="7"/>
      <c r="L759" s="14"/>
      <c r="M759" s="14"/>
      <c r="V759" s="3"/>
      <c r="X759" s="16"/>
    </row>
    <row r="760" spans="1:24">
      <c r="A760" s="2"/>
      <c r="B760" s="7"/>
      <c r="F760" s="7"/>
      <c r="J760" s="7"/>
      <c r="L760" s="14"/>
      <c r="M760" s="14"/>
      <c r="V760" s="3"/>
      <c r="X760" s="16"/>
    </row>
    <row r="761" spans="1:24">
      <c r="A761" s="2"/>
      <c r="B761" s="7"/>
      <c r="F761" s="7"/>
      <c r="J761" s="7"/>
      <c r="L761" s="14"/>
      <c r="M761" s="14"/>
      <c r="V761" s="3"/>
      <c r="X761" s="16"/>
    </row>
    <row r="762" spans="1:24">
      <c r="A762" s="2"/>
      <c r="B762" s="7"/>
      <c r="F762" s="7"/>
      <c r="J762" s="7"/>
      <c r="L762" s="14"/>
      <c r="M762" s="14"/>
      <c r="V762" s="3"/>
      <c r="X762" s="16"/>
    </row>
    <row r="763" spans="1:24">
      <c r="A763" s="2"/>
      <c r="B763" s="7"/>
      <c r="F763" s="7"/>
      <c r="J763" s="7"/>
      <c r="L763" s="14"/>
      <c r="M763" s="14"/>
      <c r="V763" s="3"/>
      <c r="X763" s="16"/>
    </row>
    <row r="764" spans="1:24">
      <c r="A764" s="2"/>
      <c r="B764" s="7"/>
      <c r="F764" s="7"/>
      <c r="J764" s="7"/>
      <c r="L764" s="14"/>
      <c r="M764" s="14"/>
      <c r="V764" s="3"/>
      <c r="X764" s="16"/>
    </row>
    <row r="765" spans="1:24">
      <c r="A765" s="2"/>
      <c r="B765" s="7"/>
      <c r="F765" s="7"/>
      <c r="J765" s="7"/>
      <c r="L765" s="14"/>
      <c r="M765" s="14"/>
      <c r="V765" s="3"/>
      <c r="X765" s="16"/>
    </row>
    <row r="766" spans="1:24">
      <c r="A766" s="2"/>
      <c r="B766" s="7"/>
      <c r="F766" s="7"/>
      <c r="J766" s="7"/>
      <c r="L766" s="14"/>
      <c r="M766" s="14"/>
      <c r="V766" s="3"/>
      <c r="X766" s="16"/>
    </row>
    <row r="767" spans="1:24">
      <c r="A767" s="2"/>
      <c r="B767" s="7"/>
      <c r="F767" s="7"/>
      <c r="J767" s="7"/>
      <c r="L767" s="14"/>
      <c r="M767" s="14"/>
      <c r="V767" s="3"/>
      <c r="X767" s="16"/>
    </row>
    <row r="768" spans="1:24">
      <c r="A768" s="2"/>
      <c r="B768" s="7"/>
      <c r="F768" s="7"/>
      <c r="J768" s="7"/>
      <c r="L768" s="14"/>
      <c r="M768" s="14"/>
      <c r="V768" s="3"/>
      <c r="X768" s="16"/>
    </row>
    <row r="769" spans="1:24">
      <c r="A769" s="2"/>
      <c r="B769" s="7"/>
      <c r="F769" s="7"/>
      <c r="J769" s="7"/>
      <c r="L769" s="14"/>
      <c r="M769" s="14"/>
      <c r="V769" s="3"/>
      <c r="X769" s="16"/>
    </row>
    <row r="770" spans="1:24">
      <c r="A770" s="2"/>
      <c r="B770" s="7"/>
      <c r="F770" s="7"/>
      <c r="J770" s="7"/>
      <c r="L770" s="14"/>
      <c r="M770" s="14"/>
      <c r="V770" s="3"/>
      <c r="X770" s="16"/>
    </row>
    <row r="771" spans="1:24">
      <c r="A771" s="2"/>
      <c r="B771" s="7"/>
      <c r="F771" s="7"/>
      <c r="J771" s="7"/>
      <c r="L771" s="14"/>
      <c r="M771" s="14"/>
      <c r="V771" s="3"/>
      <c r="X771" s="16"/>
    </row>
    <row r="772" spans="1:24">
      <c r="A772" s="2"/>
      <c r="B772" s="7"/>
      <c r="F772" s="7"/>
      <c r="J772" s="7"/>
      <c r="L772" s="14"/>
      <c r="M772" s="14"/>
      <c r="V772" s="3"/>
      <c r="X772" s="16"/>
    </row>
    <row r="773" spans="1:24">
      <c r="A773" s="2"/>
      <c r="B773" s="7"/>
      <c r="F773" s="7"/>
      <c r="J773" s="7"/>
      <c r="L773" s="14"/>
      <c r="M773" s="14"/>
      <c r="V773" s="3"/>
      <c r="X773" s="16"/>
    </row>
    <row r="774" spans="1:24">
      <c r="A774" s="2"/>
      <c r="B774" s="7"/>
      <c r="F774" s="7"/>
      <c r="J774" s="7"/>
      <c r="L774" s="14"/>
      <c r="M774" s="14"/>
      <c r="V774" s="3"/>
      <c r="X774" s="16"/>
    </row>
    <row r="775" spans="1:24">
      <c r="A775" s="2"/>
      <c r="B775" s="7"/>
      <c r="F775" s="7"/>
      <c r="J775" s="7"/>
      <c r="L775" s="14"/>
      <c r="M775" s="14"/>
      <c r="V775" s="3"/>
      <c r="X775" s="16"/>
    </row>
    <row r="776" spans="1:24">
      <c r="A776" s="2"/>
      <c r="B776" s="7"/>
      <c r="F776" s="7"/>
      <c r="J776" s="7"/>
      <c r="L776" s="14"/>
      <c r="M776" s="14"/>
      <c r="V776" s="3"/>
      <c r="X776" s="16"/>
    </row>
    <row r="777" spans="1:24">
      <c r="A777" s="2"/>
      <c r="B777" s="7"/>
      <c r="F777" s="7"/>
      <c r="J777" s="7"/>
      <c r="L777" s="14"/>
      <c r="M777" s="14"/>
      <c r="V777" s="3"/>
      <c r="X777" s="16"/>
    </row>
    <row r="778" spans="1:24">
      <c r="A778" s="2"/>
      <c r="B778" s="7"/>
      <c r="F778" s="7"/>
      <c r="J778" s="7"/>
      <c r="L778" s="14"/>
      <c r="M778" s="14"/>
      <c r="V778" s="3"/>
      <c r="X778" s="16"/>
    </row>
    <row r="779" spans="1:24">
      <c r="A779" s="2"/>
      <c r="B779" s="7"/>
      <c r="F779" s="7"/>
      <c r="J779" s="7"/>
      <c r="L779" s="14"/>
      <c r="M779" s="14"/>
      <c r="V779" s="3"/>
      <c r="X779" s="16"/>
    </row>
    <row r="780" spans="1:24">
      <c r="A780" s="2"/>
      <c r="B780" s="7"/>
      <c r="F780" s="7"/>
      <c r="J780" s="7"/>
      <c r="L780" s="14"/>
      <c r="M780" s="14"/>
      <c r="V780" s="3"/>
      <c r="X780" s="16"/>
    </row>
    <row r="781" spans="1:24">
      <c r="A781" s="2"/>
      <c r="B781" s="7"/>
      <c r="F781" s="7"/>
      <c r="J781" s="7"/>
      <c r="L781" s="14"/>
      <c r="M781" s="14"/>
      <c r="V781" s="3"/>
      <c r="X781" s="16"/>
    </row>
    <row r="782" spans="1:24">
      <c r="A782" s="2"/>
      <c r="B782" s="7"/>
      <c r="F782" s="7"/>
      <c r="J782" s="7"/>
      <c r="L782" s="14"/>
      <c r="M782" s="14"/>
      <c r="V782" s="3"/>
      <c r="X782" s="16"/>
    </row>
    <row r="783" spans="1:24">
      <c r="A783" s="2"/>
      <c r="B783" s="7"/>
      <c r="F783" s="7"/>
      <c r="J783" s="7"/>
      <c r="L783" s="14"/>
      <c r="M783" s="14"/>
      <c r="V783" s="3"/>
      <c r="X783" s="16"/>
    </row>
    <row r="784" spans="1:24">
      <c r="A784" s="2"/>
      <c r="B784" s="7"/>
      <c r="F784" s="7"/>
      <c r="J784" s="7"/>
      <c r="L784" s="14"/>
      <c r="M784" s="14"/>
      <c r="V784" s="3"/>
      <c r="X784" s="16"/>
    </row>
    <row r="785" spans="1:24">
      <c r="A785" s="2"/>
      <c r="B785" s="7"/>
      <c r="F785" s="7"/>
      <c r="J785" s="7"/>
      <c r="L785" s="14"/>
      <c r="M785" s="14"/>
      <c r="V785" s="3"/>
      <c r="X785" s="16"/>
    </row>
    <row r="786" spans="1:24">
      <c r="A786" s="2"/>
      <c r="B786" s="7"/>
      <c r="F786" s="7"/>
      <c r="J786" s="7"/>
      <c r="L786" s="14"/>
      <c r="M786" s="14"/>
      <c r="V786" s="3"/>
      <c r="X786" s="16"/>
    </row>
    <row r="787" spans="1:24">
      <c r="A787" s="2"/>
      <c r="B787" s="7"/>
      <c r="F787" s="7"/>
      <c r="J787" s="7"/>
      <c r="L787" s="14"/>
      <c r="M787" s="14"/>
      <c r="V787" s="3"/>
      <c r="X787" s="16"/>
    </row>
    <row r="788" spans="1:24">
      <c r="A788" s="2"/>
      <c r="B788" s="7"/>
      <c r="F788" s="7"/>
      <c r="J788" s="7"/>
      <c r="L788" s="14"/>
      <c r="M788" s="14"/>
      <c r="V788" s="3"/>
      <c r="X788" s="16"/>
    </row>
    <row r="789" spans="1:24">
      <c r="A789" s="2"/>
      <c r="B789" s="7"/>
      <c r="F789" s="7"/>
      <c r="J789" s="7"/>
      <c r="L789" s="14"/>
      <c r="M789" s="14"/>
      <c r="V789" s="3"/>
      <c r="X789" s="16"/>
    </row>
    <row r="790" spans="1:24">
      <c r="A790" s="2"/>
      <c r="B790" s="7"/>
      <c r="F790" s="7"/>
      <c r="J790" s="7"/>
      <c r="L790" s="14"/>
      <c r="M790" s="14"/>
      <c r="V790" s="3"/>
      <c r="X790" s="16"/>
    </row>
    <row r="791" spans="1:24">
      <c r="A791" s="2"/>
      <c r="B791" s="7"/>
      <c r="F791" s="7"/>
      <c r="J791" s="7"/>
      <c r="L791" s="14"/>
      <c r="M791" s="14"/>
      <c r="V791" s="3"/>
      <c r="X791" s="16"/>
    </row>
    <row r="792" spans="1:24">
      <c r="A792" s="2"/>
      <c r="B792" s="7"/>
      <c r="F792" s="7"/>
      <c r="J792" s="7"/>
      <c r="L792" s="14"/>
      <c r="M792" s="14"/>
      <c r="V792" s="3"/>
      <c r="X792" s="16"/>
    </row>
    <row r="793" spans="1:24">
      <c r="A793" s="2"/>
      <c r="B793" s="7"/>
      <c r="F793" s="7"/>
      <c r="J793" s="7"/>
      <c r="L793" s="14"/>
      <c r="M793" s="14"/>
      <c r="V793" s="3"/>
      <c r="X793" s="16"/>
    </row>
    <row r="794" spans="1:24">
      <c r="A794" s="2"/>
      <c r="B794" s="7"/>
      <c r="F794" s="7"/>
      <c r="J794" s="7"/>
      <c r="L794" s="14"/>
      <c r="M794" s="14"/>
      <c r="V794" s="3"/>
      <c r="X794" s="16"/>
    </row>
    <row r="795" spans="1:24">
      <c r="A795" s="2"/>
      <c r="B795" s="7"/>
      <c r="F795" s="7"/>
      <c r="J795" s="7"/>
      <c r="L795" s="14"/>
      <c r="M795" s="14"/>
      <c r="V795" s="3"/>
      <c r="X795" s="16"/>
    </row>
    <row r="796" spans="1:24">
      <c r="A796" s="2"/>
      <c r="B796" s="7"/>
      <c r="F796" s="7"/>
      <c r="J796" s="7"/>
      <c r="L796" s="14"/>
      <c r="M796" s="14"/>
      <c r="V796" s="3"/>
      <c r="X796" s="16"/>
    </row>
    <row r="797" spans="1:24">
      <c r="A797" s="2"/>
      <c r="B797" s="7"/>
      <c r="F797" s="7"/>
      <c r="J797" s="7"/>
      <c r="L797" s="14"/>
      <c r="M797" s="14"/>
      <c r="V797" s="3"/>
      <c r="X797" s="16"/>
    </row>
    <row r="798" spans="1:24">
      <c r="A798" s="2"/>
      <c r="B798" s="7"/>
      <c r="F798" s="7"/>
      <c r="J798" s="7"/>
      <c r="L798" s="14"/>
      <c r="M798" s="14"/>
      <c r="V798" s="3"/>
      <c r="X798" s="16"/>
    </row>
    <row r="799" spans="1:24">
      <c r="A799" s="2"/>
      <c r="B799" s="7"/>
      <c r="F799" s="7"/>
      <c r="J799" s="7"/>
      <c r="L799" s="14"/>
      <c r="M799" s="14"/>
      <c r="V799" s="3"/>
      <c r="X799" s="16"/>
    </row>
    <row r="800" spans="1:24">
      <c r="A800" s="2"/>
      <c r="B800" s="7"/>
      <c r="F800" s="7"/>
      <c r="J800" s="7"/>
      <c r="L800" s="14"/>
      <c r="M800" s="14"/>
      <c r="V800" s="3"/>
      <c r="X800" s="16"/>
    </row>
    <row r="801" spans="1:24">
      <c r="A801" s="2"/>
      <c r="B801" s="7"/>
      <c r="F801" s="7"/>
      <c r="J801" s="7"/>
      <c r="L801" s="14"/>
      <c r="M801" s="14"/>
      <c r="V801" s="3"/>
      <c r="X801" s="16"/>
    </row>
    <row r="802" spans="1:24">
      <c r="A802" s="2"/>
      <c r="B802" s="7"/>
      <c r="F802" s="7"/>
      <c r="J802" s="7"/>
      <c r="L802" s="14"/>
      <c r="M802" s="14"/>
      <c r="V802" s="3"/>
      <c r="X802" s="16"/>
    </row>
    <row r="803" spans="1:24">
      <c r="A803" s="2"/>
      <c r="B803" s="7"/>
      <c r="F803" s="7"/>
      <c r="J803" s="7"/>
      <c r="L803" s="14"/>
      <c r="M803" s="14"/>
      <c r="V803" s="3"/>
      <c r="X803" s="16"/>
    </row>
    <row r="804" spans="1:24">
      <c r="A804" s="2"/>
      <c r="B804" s="7"/>
      <c r="F804" s="7"/>
      <c r="J804" s="7"/>
      <c r="L804" s="14"/>
      <c r="M804" s="14"/>
      <c r="V804" s="3"/>
      <c r="X804" s="16"/>
    </row>
    <row r="805" spans="1:24">
      <c r="A805" s="2"/>
      <c r="B805" s="7"/>
      <c r="F805" s="7"/>
      <c r="J805" s="7"/>
      <c r="L805" s="14"/>
      <c r="M805" s="14"/>
      <c r="V805" s="3"/>
      <c r="X805" s="16"/>
    </row>
    <row r="806" spans="1:24">
      <c r="A806" s="2"/>
      <c r="B806" s="7"/>
      <c r="F806" s="7"/>
      <c r="J806" s="7"/>
      <c r="L806" s="14"/>
      <c r="M806" s="14"/>
      <c r="V806" s="3"/>
      <c r="X806" s="16"/>
    </row>
    <row r="807" spans="1:24">
      <c r="A807" s="2"/>
      <c r="B807" s="7"/>
      <c r="F807" s="7"/>
      <c r="J807" s="7"/>
      <c r="L807" s="14"/>
      <c r="M807" s="14"/>
      <c r="V807" s="3"/>
      <c r="X807" s="16"/>
    </row>
    <row r="808" spans="1:24">
      <c r="A808" s="2"/>
      <c r="B808" s="7"/>
      <c r="F808" s="7"/>
      <c r="J808" s="7"/>
      <c r="L808" s="14"/>
      <c r="M808" s="14"/>
      <c r="V808" s="3"/>
      <c r="X808" s="16"/>
    </row>
    <row r="809" spans="1:24">
      <c r="A809" s="2"/>
      <c r="B809" s="7"/>
      <c r="F809" s="7"/>
      <c r="J809" s="7"/>
      <c r="L809" s="14"/>
      <c r="M809" s="14"/>
      <c r="V809" s="3"/>
      <c r="X809" s="16"/>
    </row>
    <row r="810" spans="1:24">
      <c r="A810" s="2"/>
      <c r="B810" s="7"/>
      <c r="F810" s="7"/>
      <c r="J810" s="7"/>
      <c r="L810" s="14"/>
      <c r="M810" s="14"/>
      <c r="V810" s="3"/>
      <c r="X810" s="16"/>
    </row>
    <row r="811" spans="1:24">
      <c r="A811" s="2"/>
      <c r="B811" s="7"/>
      <c r="F811" s="7"/>
      <c r="J811" s="7"/>
      <c r="L811" s="14"/>
      <c r="M811" s="14"/>
      <c r="V811" s="3"/>
      <c r="X811" s="16"/>
    </row>
    <row r="812" spans="1:24">
      <c r="A812" s="2"/>
      <c r="B812" s="7"/>
      <c r="F812" s="7"/>
      <c r="J812" s="7"/>
      <c r="L812" s="14"/>
      <c r="M812" s="14"/>
      <c r="V812" s="3"/>
      <c r="X812" s="16"/>
    </row>
    <row r="813" spans="1:24">
      <c r="A813" s="2"/>
      <c r="B813" s="7"/>
      <c r="F813" s="7"/>
      <c r="J813" s="7"/>
      <c r="L813" s="14"/>
      <c r="M813" s="14"/>
      <c r="V813" s="3"/>
      <c r="X813" s="16"/>
    </row>
    <row r="814" spans="1:24">
      <c r="A814" s="2"/>
      <c r="B814" s="7"/>
      <c r="F814" s="7"/>
      <c r="J814" s="7"/>
      <c r="L814" s="14"/>
      <c r="M814" s="14"/>
      <c r="V814" s="3"/>
      <c r="X814" s="16"/>
    </row>
    <row r="815" spans="1:24">
      <c r="A815" s="2"/>
      <c r="B815" s="7"/>
      <c r="F815" s="7"/>
      <c r="J815" s="7"/>
      <c r="L815" s="14"/>
      <c r="M815" s="14"/>
      <c r="V815" s="3"/>
      <c r="X815" s="16"/>
    </row>
    <row r="816" spans="1:24">
      <c r="A816" s="2"/>
      <c r="B816" s="7"/>
      <c r="F816" s="7"/>
      <c r="J816" s="7"/>
      <c r="L816" s="14"/>
      <c r="M816" s="14"/>
      <c r="V816" s="3"/>
      <c r="X816" s="16"/>
    </row>
    <row r="817" spans="1:24">
      <c r="A817" s="2"/>
      <c r="B817" s="7"/>
      <c r="F817" s="7"/>
      <c r="J817" s="7"/>
      <c r="L817" s="14"/>
      <c r="M817" s="14"/>
      <c r="V817" s="3"/>
      <c r="X817" s="16"/>
    </row>
    <row r="818" spans="1:24">
      <c r="A818" s="2"/>
      <c r="B818" s="7"/>
      <c r="F818" s="7"/>
      <c r="J818" s="7"/>
      <c r="L818" s="14"/>
      <c r="M818" s="14"/>
      <c r="V818" s="3"/>
      <c r="X818" s="16"/>
    </row>
    <row r="819" spans="1:24">
      <c r="A819" s="2"/>
      <c r="B819" s="7"/>
      <c r="F819" s="7"/>
      <c r="J819" s="7"/>
      <c r="L819" s="14"/>
      <c r="M819" s="14"/>
      <c r="V819" s="3"/>
      <c r="X819" s="16"/>
    </row>
    <row r="820" spans="1:24">
      <c r="A820" s="2"/>
      <c r="B820" s="7"/>
      <c r="F820" s="7"/>
      <c r="J820" s="7"/>
      <c r="L820" s="14"/>
      <c r="M820" s="14"/>
      <c r="V820" s="3"/>
      <c r="X820" s="16"/>
    </row>
    <row r="821" spans="1:24">
      <c r="A821" s="2"/>
      <c r="B821" s="7"/>
      <c r="F821" s="7"/>
      <c r="J821" s="7"/>
      <c r="L821" s="14"/>
      <c r="M821" s="14"/>
      <c r="V821" s="3"/>
      <c r="X821" s="16"/>
    </row>
    <row r="822" spans="1:24">
      <c r="A822" s="2"/>
      <c r="B822" s="7"/>
      <c r="F822" s="7"/>
      <c r="J822" s="7"/>
      <c r="L822" s="14"/>
      <c r="M822" s="14"/>
      <c r="V822" s="3"/>
      <c r="X822" s="16"/>
    </row>
    <row r="823" spans="1:24">
      <c r="A823" s="2"/>
      <c r="B823" s="7"/>
      <c r="F823" s="7"/>
      <c r="J823" s="7"/>
      <c r="L823" s="14"/>
      <c r="M823" s="14"/>
      <c r="V823" s="3"/>
      <c r="X823" s="16"/>
    </row>
    <row r="824" spans="1:24">
      <c r="A824" s="2"/>
      <c r="B824" s="7"/>
      <c r="F824" s="7"/>
      <c r="J824" s="7"/>
      <c r="L824" s="14"/>
      <c r="M824" s="14"/>
      <c r="V824" s="3"/>
      <c r="X824" s="16"/>
    </row>
    <row r="825" spans="1:24">
      <c r="A825" s="2"/>
      <c r="B825" s="7"/>
      <c r="F825" s="7"/>
      <c r="J825" s="7"/>
      <c r="L825" s="14"/>
      <c r="M825" s="14"/>
      <c r="V825" s="3"/>
      <c r="X825" s="16"/>
    </row>
    <row r="826" spans="1:24">
      <c r="A826" s="2"/>
      <c r="B826" s="7"/>
      <c r="F826" s="7"/>
      <c r="J826" s="7"/>
      <c r="L826" s="14"/>
      <c r="M826" s="14"/>
      <c r="V826" s="3"/>
      <c r="X826" s="16"/>
    </row>
    <row r="827" spans="1:24">
      <c r="A827" s="2"/>
      <c r="B827" s="7"/>
      <c r="F827" s="7"/>
      <c r="J827" s="7"/>
      <c r="L827" s="14"/>
      <c r="M827" s="14"/>
      <c r="V827" s="3"/>
      <c r="X827" s="16"/>
    </row>
    <row r="828" spans="1:24">
      <c r="A828" s="2"/>
      <c r="B828" s="7"/>
      <c r="F828" s="7"/>
      <c r="J828" s="7"/>
      <c r="L828" s="14"/>
      <c r="M828" s="14"/>
      <c r="V828" s="3"/>
      <c r="X828" s="16"/>
    </row>
    <row r="829" spans="1:24">
      <c r="A829" s="2"/>
      <c r="B829" s="7"/>
      <c r="F829" s="7"/>
      <c r="J829" s="7"/>
      <c r="L829" s="14"/>
      <c r="M829" s="14"/>
      <c r="V829" s="3"/>
      <c r="X829" s="16"/>
    </row>
    <row r="830" spans="1:24">
      <c r="A830" s="2"/>
      <c r="B830" s="7"/>
      <c r="F830" s="7"/>
      <c r="J830" s="7"/>
      <c r="L830" s="14"/>
      <c r="M830" s="14"/>
      <c r="V830" s="3"/>
      <c r="X830" s="16"/>
    </row>
    <row r="831" spans="1:24">
      <c r="A831" s="2"/>
      <c r="B831" s="7"/>
      <c r="F831" s="7"/>
      <c r="J831" s="7"/>
      <c r="L831" s="14"/>
      <c r="M831" s="14"/>
      <c r="V831" s="3"/>
      <c r="X831" s="16"/>
    </row>
    <row r="832" spans="1:24">
      <c r="A832" s="2"/>
      <c r="B832" s="7"/>
      <c r="F832" s="7"/>
      <c r="J832" s="7"/>
      <c r="L832" s="14"/>
      <c r="M832" s="14"/>
      <c r="V832" s="3"/>
      <c r="X832" s="16"/>
    </row>
    <row r="833" spans="1:24">
      <c r="A833" s="2"/>
      <c r="B833" s="7"/>
      <c r="F833" s="7"/>
      <c r="J833" s="7"/>
      <c r="L833" s="14"/>
      <c r="M833" s="14"/>
      <c r="V833" s="3"/>
      <c r="X833" s="16"/>
    </row>
    <row r="834" spans="1:24">
      <c r="A834" s="2"/>
      <c r="B834" s="7"/>
      <c r="F834" s="7"/>
      <c r="J834" s="7"/>
      <c r="L834" s="14"/>
      <c r="M834" s="14"/>
      <c r="V834" s="3"/>
      <c r="X834" s="16"/>
    </row>
    <row r="835" spans="1:24">
      <c r="A835" s="2"/>
      <c r="B835" s="7"/>
      <c r="F835" s="7"/>
      <c r="J835" s="7"/>
      <c r="L835" s="14"/>
      <c r="M835" s="14"/>
      <c r="V835" s="3"/>
      <c r="X835" s="16"/>
    </row>
    <row r="836" spans="1:24">
      <c r="A836" s="2"/>
      <c r="B836" s="7"/>
      <c r="F836" s="7"/>
      <c r="J836" s="7"/>
      <c r="L836" s="14"/>
      <c r="M836" s="14"/>
      <c r="V836" s="3"/>
      <c r="X836" s="16"/>
    </row>
    <row r="837" spans="1:24">
      <c r="A837" s="2"/>
      <c r="B837" s="7"/>
      <c r="F837" s="7"/>
      <c r="J837" s="7"/>
      <c r="L837" s="14"/>
      <c r="M837" s="14"/>
      <c r="V837" s="3"/>
      <c r="X837" s="16"/>
    </row>
    <row r="838" spans="1:24">
      <c r="A838" s="2"/>
      <c r="B838" s="7"/>
      <c r="F838" s="7"/>
      <c r="J838" s="7"/>
      <c r="L838" s="14"/>
      <c r="M838" s="14"/>
      <c r="V838" s="3"/>
      <c r="X838" s="16"/>
    </row>
    <row r="839" spans="1:24">
      <c r="A839" s="2"/>
      <c r="B839" s="7"/>
      <c r="F839" s="7"/>
      <c r="J839" s="7"/>
      <c r="L839" s="14"/>
      <c r="M839" s="14"/>
      <c r="V839" s="3"/>
      <c r="X839" s="16"/>
    </row>
    <row r="840" spans="1:24">
      <c r="A840" s="2"/>
      <c r="B840" s="7"/>
      <c r="F840" s="7"/>
      <c r="J840" s="7"/>
      <c r="L840" s="14"/>
      <c r="M840" s="14"/>
      <c r="V840" s="3"/>
      <c r="X840" s="16"/>
    </row>
    <row r="841" spans="1:24">
      <c r="A841" s="2"/>
      <c r="B841" s="7"/>
      <c r="F841" s="7"/>
      <c r="J841" s="7"/>
      <c r="L841" s="14"/>
      <c r="M841" s="14"/>
      <c r="V841" s="3"/>
      <c r="X841" s="16"/>
    </row>
    <row r="842" spans="1:24">
      <c r="A842" s="2"/>
      <c r="B842" s="7"/>
      <c r="F842" s="7"/>
      <c r="J842" s="7"/>
      <c r="L842" s="14"/>
      <c r="M842" s="14"/>
      <c r="V842" s="3"/>
      <c r="X842" s="16"/>
    </row>
    <row r="843" spans="1:24">
      <c r="A843" s="2"/>
      <c r="B843" s="7"/>
      <c r="F843" s="7"/>
      <c r="J843" s="7"/>
      <c r="L843" s="14"/>
      <c r="M843" s="14"/>
      <c r="V843" s="3"/>
      <c r="X843" s="16"/>
    </row>
    <row r="844" spans="1:24">
      <c r="A844" s="2"/>
      <c r="B844" s="7"/>
      <c r="F844" s="7"/>
      <c r="J844" s="7"/>
      <c r="L844" s="14"/>
      <c r="M844" s="14"/>
      <c r="V844" s="3"/>
      <c r="X844" s="16"/>
    </row>
    <row r="845" spans="1:24">
      <c r="A845" s="2"/>
      <c r="B845" s="7"/>
      <c r="F845" s="7"/>
      <c r="J845" s="7"/>
      <c r="L845" s="14"/>
      <c r="M845" s="14"/>
      <c r="V845" s="3"/>
      <c r="X845" s="16"/>
    </row>
    <row r="846" spans="1:24">
      <c r="A846" s="2"/>
      <c r="B846" s="7"/>
      <c r="F846" s="7"/>
      <c r="J846" s="7"/>
      <c r="L846" s="14"/>
      <c r="M846" s="14"/>
      <c r="V846" s="3"/>
      <c r="X846" s="16"/>
    </row>
    <row r="847" spans="1:24">
      <c r="A847" s="2"/>
      <c r="B847" s="7"/>
      <c r="F847" s="7"/>
      <c r="J847" s="7"/>
      <c r="L847" s="14"/>
      <c r="M847" s="14"/>
      <c r="V847" s="3"/>
      <c r="X847" s="16"/>
    </row>
    <row r="848" spans="1:24">
      <c r="A848" s="2"/>
      <c r="B848" s="7"/>
      <c r="F848" s="7"/>
      <c r="J848" s="7"/>
      <c r="L848" s="14"/>
      <c r="M848" s="14"/>
      <c r="V848" s="3"/>
      <c r="X848" s="16"/>
    </row>
    <row r="849" spans="1:24">
      <c r="A849" s="2"/>
      <c r="B849" s="7"/>
      <c r="F849" s="7"/>
      <c r="J849" s="7"/>
      <c r="L849" s="14"/>
      <c r="M849" s="14"/>
      <c r="V849" s="3"/>
      <c r="X849" s="16"/>
    </row>
    <row r="850" spans="1:24">
      <c r="A850" s="2"/>
      <c r="B850" s="7"/>
      <c r="F850" s="7"/>
      <c r="J850" s="7"/>
      <c r="L850" s="14"/>
      <c r="M850" s="14"/>
      <c r="V850" s="3"/>
      <c r="X850" s="16"/>
    </row>
    <row r="851" spans="1:24">
      <c r="A851" s="2"/>
      <c r="B851" s="7"/>
      <c r="F851" s="7"/>
      <c r="J851" s="7"/>
      <c r="L851" s="14"/>
      <c r="M851" s="14"/>
      <c r="V851" s="3"/>
      <c r="X851" s="16"/>
    </row>
    <row r="852" spans="1:24">
      <c r="A852" s="2"/>
      <c r="B852" s="7"/>
      <c r="F852" s="7"/>
      <c r="J852" s="7"/>
      <c r="L852" s="14"/>
      <c r="M852" s="14"/>
      <c r="V852" s="3"/>
      <c r="X852" s="16"/>
    </row>
    <row r="853" spans="1:24">
      <c r="A853" s="2"/>
      <c r="B853" s="7"/>
      <c r="F853" s="7"/>
      <c r="J853" s="7"/>
      <c r="L853" s="14"/>
      <c r="M853" s="14"/>
      <c r="V853" s="3"/>
      <c r="X853" s="16"/>
    </row>
    <row r="854" spans="1:24">
      <c r="A854" s="2"/>
      <c r="B854" s="7"/>
      <c r="F854" s="7"/>
      <c r="J854" s="7"/>
      <c r="L854" s="14"/>
      <c r="M854" s="14"/>
      <c r="V854" s="3"/>
      <c r="X854" s="16"/>
    </row>
    <row r="855" spans="1:24">
      <c r="A855" s="2"/>
      <c r="B855" s="7"/>
      <c r="F855" s="7"/>
      <c r="J855" s="7"/>
      <c r="L855" s="14"/>
      <c r="M855" s="14"/>
      <c r="V855" s="3"/>
      <c r="X855" s="16"/>
    </row>
    <row r="856" spans="1:24">
      <c r="A856" s="2"/>
      <c r="B856" s="7"/>
      <c r="F856" s="7"/>
      <c r="J856" s="7"/>
      <c r="L856" s="14"/>
      <c r="M856" s="14"/>
      <c r="V856" s="3"/>
      <c r="X856" s="16"/>
    </row>
    <row r="857" spans="1:24">
      <c r="A857" s="2"/>
      <c r="B857" s="7"/>
      <c r="F857" s="7"/>
      <c r="J857" s="7"/>
      <c r="L857" s="14"/>
      <c r="M857" s="14"/>
      <c r="V857" s="3"/>
      <c r="X857" s="16"/>
    </row>
    <row r="858" spans="1:24">
      <c r="A858" s="2"/>
      <c r="B858" s="7"/>
      <c r="F858" s="7"/>
      <c r="J858" s="7"/>
      <c r="L858" s="14"/>
      <c r="M858" s="14"/>
      <c r="V858" s="3"/>
      <c r="X858" s="16"/>
    </row>
    <row r="859" spans="1:24">
      <c r="A859" s="2"/>
      <c r="B859" s="7"/>
      <c r="F859" s="7"/>
      <c r="J859" s="7"/>
      <c r="L859" s="14"/>
      <c r="M859" s="14"/>
      <c r="V859" s="3"/>
      <c r="X859" s="16"/>
    </row>
    <row r="860" spans="1:24">
      <c r="A860" s="2"/>
      <c r="B860" s="7"/>
      <c r="F860" s="7"/>
      <c r="J860" s="7"/>
      <c r="L860" s="14"/>
      <c r="M860" s="14"/>
      <c r="V860" s="3"/>
      <c r="X860" s="16"/>
    </row>
    <row r="861" spans="1:24">
      <c r="A861" s="2"/>
      <c r="B861" s="7"/>
      <c r="F861" s="7"/>
      <c r="J861" s="7"/>
      <c r="L861" s="14"/>
      <c r="M861" s="14"/>
      <c r="V861" s="3"/>
      <c r="X861" s="16"/>
    </row>
    <row r="862" spans="1:24">
      <c r="A862" s="2"/>
      <c r="B862" s="7"/>
      <c r="F862" s="7"/>
      <c r="J862" s="7"/>
      <c r="L862" s="14"/>
      <c r="M862" s="14"/>
      <c r="V862" s="3"/>
      <c r="X862" s="16"/>
    </row>
    <row r="863" spans="1:24">
      <c r="A863" s="2"/>
      <c r="B863" s="7"/>
      <c r="F863" s="7"/>
      <c r="J863" s="7"/>
      <c r="L863" s="14"/>
      <c r="M863" s="14"/>
      <c r="V863" s="3"/>
      <c r="X863" s="16"/>
    </row>
    <row r="864" spans="1:24">
      <c r="A864" s="2"/>
      <c r="B864" s="7"/>
      <c r="F864" s="7"/>
      <c r="J864" s="7"/>
      <c r="L864" s="14"/>
      <c r="M864" s="14"/>
      <c r="V864" s="3"/>
      <c r="X864" s="16"/>
    </row>
    <row r="865" spans="1:24">
      <c r="A865" s="2"/>
      <c r="B865" s="7"/>
      <c r="F865" s="7"/>
      <c r="J865" s="7"/>
      <c r="L865" s="14"/>
      <c r="M865" s="14"/>
      <c r="V865" s="3"/>
      <c r="X865" s="16"/>
    </row>
    <row r="866" spans="1:24">
      <c r="A866" s="2"/>
      <c r="B866" s="7"/>
      <c r="F866" s="7"/>
      <c r="J866" s="7"/>
      <c r="L866" s="14"/>
      <c r="M866" s="14"/>
      <c r="V866" s="3"/>
      <c r="X866" s="16"/>
    </row>
    <row r="867" spans="1:24">
      <c r="A867" s="2"/>
      <c r="B867" s="7"/>
      <c r="F867" s="7"/>
      <c r="J867" s="7"/>
      <c r="L867" s="14"/>
      <c r="M867" s="14"/>
      <c r="V867" s="3"/>
      <c r="X867" s="16"/>
    </row>
    <row r="868" spans="1:24">
      <c r="A868" s="2"/>
      <c r="B868" s="7"/>
      <c r="F868" s="7"/>
      <c r="J868" s="7"/>
      <c r="L868" s="14"/>
      <c r="M868" s="14"/>
      <c r="V868" s="3"/>
      <c r="X868" s="16"/>
    </row>
    <row r="869" spans="1:24">
      <c r="A869" s="2"/>
      <c r="B869" s="7"/>
      <c r="F869" s="7"/>
      <c r="J869" s="7"/>
      <c r="L869" s="14"/>
      <c r="M869" s="14"/>
      <c r="V869" s="3"/>
      <c r="X869" s="16"/>
    </row>
    <row r="870" spans="1:24">
      <c r="A870" s="2"/>
      <c r="B870" s="7"/>
      <c r="F870" s="7"/>
      <c r="J870" s="7"/>
      <c r="L870" s="14"/>
      <c r="M870" s="14"/>
      <c r="V870" s="3"/>
      <c r="X870" s="16"/>
    </row>
    <row r="871" spans="1:24">
      <c r="A871" s="2"/>
      <c r="B871" s="7"/>
      <c r="F871" s="7"/>
      <c r="J871" s="7"/>
      <c r="L871" s="14"/>
      <c r="M871" s="14"/>
      <c r="V871" s="3"/>
      <c r="X871" s="16"/>
    </row>
    <row r="872" spans="1:24">
      <c r="A872" s="2"/>
      <c r="B872" s="7"/>
      <c r="F872" s="7"/>
      <c r="J872" s="7"/>
      <c r="L872" s="14"/>
      <c r="M872" s="14"/>
      <c r="V872" s="3"/>
      <c r="X872" s="16"/>
    </row>
    <row r="873" spans="1:24">
      <c r="A873" s="2"/>
      <c r="B873" s="7"/>
      <c r="F873" s="7"/>
      <c r="J873" s="7"/>
      <c r="L873" s="14"/>
      <c r="M873" s="14"/>
      <c r="V873" s="3"/>
      <c r="X873" s="16"/>
    </row>
    <row r="874" spans="1:24">
      <c r="A874" s="2"/>
      <c r="B874" s="7"/>
      <c r="F874" s="7"/>
      <c r="J874" s="7"/>
      <c r="L874" s="14"/>
      <c r="M874" s="14"/>
      <c r="V874" s="3"/>
      <c r="X874" s="16"/>
    </row>
    <row r="875" spans="1:24">
      <c r="A875" s="2"/>
      <c r="B875" s="7"/>
      <c r="F875" s="7"/>
      <c r="J875" s="7"/>
      <c r="L875" s="14"/>
      <c r="M875" s="14"/>
      <c r="V875" s="3"/>
      <c r="X875" s="16"/>
    </row>
    <row r="876" spans="1:24">
      <c r="A876" s="2"/>
      <c r="B876" s="7"/>
      <c r="F876" s="7"/>
      <c r="J876" s="7"/>
      <c r="L876" s="14"/>
      <c r="M876" s="14"/>
      <c r="V876" s="3"/>
      <c r="X876" s="16"/>
    </row>
    <row r="877" spans="1:24">
      <c r="A877" s="2"/>
      <c r="B877" s="7"/>
      <c r="F877" s="7"/>
      <c r="J877" s="7"/>
      <c r="L877" s="14"/>
      <c r="M877" s="14"/>
      <c r="V877" s="3"/>
      <c r="X877" s="16"/>
    </row>
    <row r="878" spans="1:24">
      <c r="A878" s="2"/>
      <c r="B878" s="7"/>
      <c r="F878" s="7"/>
      <c r="J878" s="7"/>
      <c r="L878" s="14"/>
      <c r="M878" s="14"/>
      <c r="V878" s="3"/>
      <c r="X878" s="16"/>
    </row>
    <row r="879" spans="1:24">
      <c r="A879" s="2"/>
      <c r="B879" s="7"/>
      <c r="F879" s="7"/>
      <c r="J879" s="7"/>
      <c r="L879" s="14"/>
      <c r="M879" s="14"/>
      <c r="V879" s="3"/>
      <c r="X879" s="16"/>
    </row>
    <row r="880" spans="1:24">
      <c r="A880" s="2"/>
      <c r="B880" s="7"/>
      <c r="F880" s="7"/>
      <c r="J880" s="7"/>
      <c r="L880" s="14"/>
      <c r="M880" s="14"/>
      <c r="V880" s="3"/>
      <c r="X880" s="16"/>
    </row>
    <row r="881" spans="1:24">
      <c r="A881" s="2"/>
      <c r="B881" s="7"/>
      <c r="F881" s="7"/>
      <c r="J881" s="7"/>
      <c r="L881" s="14"/>
      <c r="M881" s="14"/>
      <c r="V881" s="3"/>
      <c r="X881" s="16"/>
    </row>
    <row r="882" spans="1:24">
      <c r="A882" s="2"/>
      <c r="B882" s="7"/>
      <c r="F882" s="7"/>
      <c r="J882" s="7"/>
      <c r="L882" s="14"/>
      <c r="M882" s="14"/>
      <c r="V882" s="3"/>
      <c r="X882" s="16"/>
    </row>
    <row r="883" spans="1:24">
      <c r="A883" s="2"/>
      <c r="B883" s="7"/>
      <c r="F883" s="7"/>
      <c r="J883" s="7"/>
      <c r="L883" s="14"/>
      <c r="M883" s="14"/>
      <c r="V883" s="3"/>
      <c r="X883" s="16"/>
    </row>
    <row r="884" spans="1:24">
      <c r="A884" s="2"/>
      <c r="B884" s="7"/>
      <c r="F884" s="7"/>
      <c r="J884" s="7"/>
      <c r="L884" s="14"/>
      <c r="M884" s="14"/>
      <c r="V884" s="3"/>
      <c r="X884" s="16"/>
    </row>
    <row r="885" spans="1:24">
      <c r="A885" s="2"/>
      <c r="B885" s="7"/>
      <c r="F885" s="7"/>
      <c r="J885" s="7"/>
      <c r="L885" s="14"/>
      <c r="M885" s="14"/>
      <c r="V885" s="3"/>
      <c r="X885" s="16"/>
    </row>
    <row r="886" spans="1:24">
      <c r="A886" s="2"/>
      <c r="B886" s="7"/>
      <c r="F886" s="7"/>
      <c r="J886" s="7"/>
      <c r="L886" s="14"/>
      <c r="M886" s="14"/>
      <c r="V886" s="3"/>
      <c r="X886" s="16"/>
    </row>
    <row r="887" spans="1:24">
      <c r="A887" s="2"/>
      <c r="B887" s="7"/>
      <c r="F887" s="7"/>
      <c r="J887" s="7"/>
      <c r="L887" s="14"/>
      <c r="M887" s="14"/>
      <c r="V887" s="3"/>
      <c r="X887" s="16"/>
    </row>
    <row r="888" spans="1:24">
      <c r="A888" s="2"/>
      <c r="B888" s="7"/>
      <c r="F888" s="7"/>
      <c r="J888" s="7"/>
      <c r="L888" s="14"/>
      <c r="M888" s="14"/>
      <c r="V888" s="3"/>
      <c r="X888" s="16"/>
    </row>
    <row r="889" spans="1:24">
      <c r="A889" s="2"/>
      <c r="B889" s="7"/>
      <c r="F889" s="7"/>
      <c r="J889" s="7"/>
      <c r="L889" s="14"/>
      <c r="M889" s="14"/>
      <c r="V889" s="3"/>
      <c r="X889" s="16"/>
    </row>
    <row r="890" spans="1:24">
      <c r="A890" s="2"/>
      <c r="B890" s="7"/>
      <c r="F890" s="7"/>
      <c r="J890" s="7"/>
      <c r="L890" s="14"/>
      <c r="M890" s="14"/>
      <c r="V890" s="3"/>
      <c r="X890" s="16"/>
    </row>
    <row r="891" spans="1:24">
      <c r="A891" s="2"/>
      <c r="B891" s="7"/>
      <c r="F891" s="7"/>
      <c r="J891" s="7"/>
      <c r="L891" s="14"/>
      <c r="M891" s="14"/>
      <c r="V891" s="3"/>
      <c r="X891" s="16"/>
    </row>
    <row r="892" spans="1:24">
      <c r="A892" s="2"/>
      <c r="B892" s="7"/>
      <c r="F892" s="7"/>
      <c r="J892" s="7"/>
      <c r="L892" s="14"/>
      <c r="M892" s="14"/>
      <c r="V892" s="3"/>
      <c r="X892" s="16"/>
    </row>
    <row r="893" spans="1:24">
      <c r="A893" s="2"/>
      <c r="B893" s="7"/>
      <c r="F893" s="7"/>
      <c r="J893" s="7"/>
      <c r="L893" s="14"/>
      <c r="M893" s="14"/>
      <c r="V893" s="3"/>
      <c r="X893" s="16"/>
    </row>
    <row r="894" spans="1:24">
      <c r="A894" s="2"/>
      <c r="B894" s="7"/>
      <c r="F894" s="7"/>
      <c r="J894" s="7"/>
      <c r="L894" s="14"/>
      <c r="M894" s="14"/>
      <c r="V894" s="3"/>
      <c r="X894" s="16"/>
    </row>
    <row r="895" spans="1:24">
      <c r="A895" s="2"/>
      <c r="B895" s="7"/>
      <c r="F895" s="7"/>
      <c r="J895" s="7"/>
      <c r="L895" s="14"/>
      <c r="M895" s="14"/>
      <c r="V895" s="3"/>
      <c r="X895" s="16"/>
    </row>
    <row r="896" spans="1:24">
      <c r="A896" s="2"/>
      <c r="B896" s="7"/>
      <c r="F896" s="7"/>
      <c r="J896" s="7"/>
      <c r="L896" s="14"/>
      <c r="M896" s="14"/>
      <c r="V896" s="3"/>
      <c r="X896" s="16"/>
    </row>
    <row r="897" spans="1:24">
      <c r="A897" s="2"/>
      <c r="B897" s="7"/>
      <c r="F897" s="7"/>
      <c r="J897" s="7"/>
      <c r="L897" s="14"/>
      <c r="M897" s="14"/>
      <c r="V897" s="3"/>
      <c r="X897" s="16"/>
    </row>
    <row r="898" spans="1:24">
      <c r="A898" s="2"/>
      <c r="B898" s="7"/>
      <c r="F898" s="7"/>
      <c r="J898" s="7"/>
      <c r="L898" s="14"/>
      <c r="M898" s="14"/>
      <c r="V898" s="3"/>
      <c r="X898" s="16"/>
    </row>
    <row r="899" spans="1:24">
      <c r="A899" s="2"/>
      <c r="B899" s="7"/>
      <c r="F899" s="7"/>
      <c r="J899" s="7"/>
      <c r="L899" s="14"/>
      <c r="M899" s="14"/>
      <c r="V899" s="3"/>
      <c r="X899" s="16"/>
    </row>
    <row r="900" spans="1:24">
      <c r="A900" s="2"/>
      <c r="B900" s="7"/>
      <c r="F900" s="7"/>
      <c r="J900" s="7"/>
      <c r="L900" s="14"/>
      <c r="M900" s="14"/>
      <c r="V900" s="3"/>
      <c r="X900" s="16"/>
    </row>
    <row r="901" spans="1:24">
      <c r="A901" s="2"/>
      <c r="B901" s="7"/>
      <c r="F901" s="7"/>
      <c r="J901" s="7"/>
      <c r="L901" s="14"/>
      <c r="M901" s="14"/>
      <c r="V901" s="3"/>
      <c r="X901" s="16"/>
    </row>
    <row r="902" spans="1:24">
      <c r="A902" s="2"/>
      <c r="B902" s="7"/>
      <c r="F902" s="7"/>
      <c r="J902" s="7"/>
      <c r="L902" s="14"/>
      <c r="M902" s="14"/>
      <c r="V902" s="3"/>
      <c r="X902" s="16"/>
    </row>
    <row r="903" spans="1:24">
      <c r="A903" s="2"/>
      <c r="B903" s="7"/>
      <c r="F903" s="7"/>
      <c r="J903" s="7"/>
      <c r="L903" s="14"/>
      <c r="M903" s="14"/>
      <c r="V903" s="3"/>
      <c r="X903" s="16"/>
    </row>
    <row r="904" spans="1:24">
      <c r="A904" s="2"/>
      <c r="B904" s="7"/>
      <c r="F904" s="7"/>
      <c r="J904" s="7"/>
      <c r="L904" s="14"/>
      <c r="M904" s="14"/>
      <c r="V904" s="3"/>
      <c r="X904" s="16"/>
    </row>
    <row r="905" spans="1:24">
      <c r="A905" s="2"/>
      <c r="B905" s="7"/>
      <c r="F905" s="7"/>
      <c r="J905" s="7"/>
      <c r="L905" s="14"/>
      <c r="M905" s="14"/>
      <c r="V905" s="3"/>
      <c r="X905" s="16"/>
    </row>
    <row r="906" spans="1:24">
      <c r="A906" s="2"/>
      <c r="B906" s="7"/>
      <c r="F906" s="7"/>
      <c r="J906" s="7"/>
      <c r="L906" s="14"/>
      <c r="M906" s="14"/>
      <c r="V906" s="3"/>
      <c r="X906" s="16"/>
    </row>
    <row r="907" spans="1:24">
      <c r="A907" s="2"/>
      <c r="B907" s="7"/>
      <c r="F907" s="7"/>
      <c r="J907" s="7"/>
      <c r="L907" s="14"/>
      <c r="M907" s="14"/>
      <c r="V907" s="3"/>
      <c r="X907" s="16"/>
    </row>
    <row r="908" spans="1:24">
      <c r="A908" s="2"/>
      <c r="B908" s="7"/>
      <c r="F908" s="7"/>
      <c r="J908" s="7"/>
      <c r="L908" s="14"/>
      <c r="M908" s="14"/>
      <c r="V908" s="3"/>
      <c r="X908" s="16"/>
    </row>
    <row r="909" spans="1:24">
      <c r="A909" s="2"/>
      <c r="B909" s="7"/>
      <c r="F909" s="7"/>
      <c r="J909" s="7"/>
      <c r="L909" s="14"/>
      <c r="M909" s="14"/>
      <c r="V909" s="3"/>
      <c r="X909" s="16"/>
    </row>
    <row r="910" spans="1:24">
      <c r="A910" s="2"/>
      <c r="B910" s="7"/>
      <c r="F910" s="7"/>
      <c r="J910" s="7"/>
      <c r="L910" s="14"/>
      <c r="M910" s="14"/>
      <c r="V910" s="3"/>
      <c r="X910" s="16"/>
    </row>
    <row r="911" spans="1:24">
      <c r="A911" s="2"/>
      <c r="B911" s="7"/>
      <c r="F911" s="7"/>
      <c r="J911" s="7"/>
      <c r="L911" s="14"/>
      <c r="M911" s="14"/>
      <c r="V911" s="3"/>
      <c r="X911" s="16"/>
    </row>
    <row r="912" spans="1:24">
      <c r="A912" s="2"/>
      <c r="B912" s="7"/>
      <c r="F912" s="7"/>
      <c r="J912" s="7"/>
      <c r="L912" s="14"/>
      <c r="M912" s="14"/>
      <c r="V912" s="3"/>
      <c r="X912" s="16"/>
    </row>
    <row r="913" spans="1:24">
      <c r="A913" s="2"/>
      <c r="B913" s="7"/>
      <c r="F913" s="7"/>
      <c r="J913" s="7"/>
      <c r="L913" s="14"/>
      <c r="M913" s="14"/>
      <c r="V913" s="3"/>
      <c r="X913" s="16"/>
    </row>
    <row r="914" spans="1:24">
      <c r="A914" s="2"/>
      <c r="B914" s="7"/>
      <c r="F914" s="7"/>
      <c r="J914" s="7"/>
      <c r="L914" s="14"/>
      <c r="M914" s="14"/>
      <c r="V914" s="3"/>
      <c r="X914" s="16"/>
    </row>
    <row r="915" spans="1:24">
      <c r="A915" s="2"/>
      <c r="B915" s="7"/>
      <c r="F915" s="7"/>
      <c r="J915" s="7"/>
      <c r="L915" s="14"/>
      <c r="M915" s="14"/>
      <c r="V915" s="3"/>
      <c r="X915" s="16"/>
    </row>
    <row r="916" spans="1:24">
      <c r="A916" s="2"/>
      <c r="B916" s="7"/>
      <c r="F916" s="7"/>
      <c r="J916" s="7"/>
      <c r="L916" s="14"/>
      <c r="M916" s="14"/>
      <c r="V916" s="3"/>
      <c r="X916" s="16"/>
    </row>
    <row r="917" spans="1:24">
      <c r="A917" s="2"/>
      <c r="B917" s="7"/>
      <c r="F917" s="7"/>
      <c r="J917" s="7"/>
      <c r="L917" s="14"/>
      <c r="M917" s="14"/>
      <c r="V917" s="3"/>
      <c r="X917" s="16"/>
    </row>
    <row r="918" spans="1:24">
      <c r="A918" s="2"/>
      <c r="B918" s="7"/>
      <c r="F918" s="7"/>
      <c r="J918" s="7"/>
      <c r="L918" s="14"/>
      <c r="M918" s="14"/>
      <c r="V918" s="3"/>
      <c r="X918" s="16"/>
    </row>
    <row r="919" spans="1:24">
      <c r="A919" s="2"/>
      <c r="B919" s="7"/>
      <c r="F919" s="7"/>
      <c r="J919" s="7"/>
      <c r="L919" s="14"/>
      <c r="M919" s="14"/>
      <c r="V919" s="3"/>
      <c r="X919" s="16"/>
    </row>
    <row r="920" spans="1:24">
      <c r="A920" s="2"/>
      <c r="B920" s="7"/>
      <c r="F920" s="7"/>
      <c r="J920" s="7"/>
      <c r="L920" s="14"/>
      <c r="M920" s="14"/>
      <c r="V920" s="3"/>
      <c r="X920" s="16"/>
    </row>
    <row r="921" spans="1:24">
      <c r="A921" s="2"/>
      <c r="B921" s="7"/>
      <c r="F921" s="7"/>
      <c r="J921" s="7"/>
      <c r="L921" s="14"/>
      <c r="M921" s="14"/>
      <c r="V921" s="3"/>
      <c r="X921" s="16"/>
    </row>
    <row r="922" spans="1:24">
      <c r="A922" s="2"/>
      <c r="B922" s="7"/>
      <c r="F922" s="7"/>
      <c r="J922" s="7"/>
      <c r="L922" s="14"/>
      <c r="M922" s="14"/>
      <c r="V922" s="3"/>
      <c r="X922" s="16"/>
    </row>
    <row r="923" spans="1:24">
      <c r="A923" s="2"/>
      <c r="B923" s="7"/>
      <c r="F923" s="7"/>
      <c r="J923" s="7"/>
      <c r="L923" s="14"/>
      <c r="M923" s="14"/>
      <c r="V923" s="3"/>
      <c r="X923" s="16"/>
    </row>
    <row r="924" spans="1:24">
      <c r="A924" s="2"/>
      <c r="B924" s="7"/>
      <c r="F924" s="7"/>
      <c r="J924" s="7"/>
      <c r="L924" s="14"/>
      <c r="M924" s="14"/>
      <c r="V924" s="3"/>
      <c r="X924" s="16"/>
    </row>
    <row r="925" spans="1:24">
      <c r="A925" s="2"/>
      <c r="B925" s="7"/>
      <c r="F925" s="7"/>
      <c r="J925" s="7"/>
      <c r="L925" s="14"/>
      <c r="M925" s="14"/>
      <c r="V925" s="3"/>
      <c r="X925" s="16"/>
    </row>
    <row r="926" spans="1:24">
      <c r="A926" s="2"/>
      <c r="B926" s="7"/>
      <c r="F926" s="7"/>
      <c r="J926" s="7"/>
      <c r="L926" s="14"/>
      <c r="M926" s="14"/>
      <c r="V926" s="3"/>
      <c r="X926" s="16"/>
    </row>
    <row r="927" spans="1:24">
      <c r="A927" s="2"/>
      <c r="B927" s="7"/>
      <c r="F927" s="7"/>
      <c r="J927" s="7"/>
      <c r="L927" s="14"/>
      <c r="M927" s="14"/>
      <c r="V927" s="3"/>
      <c r="X927" s="16"/>
    </row>
    <row r="928" spans="1:24">
      <c r="A928" s="2"/>
      <c r="B928" s="7"/>
      <c r="F928" s="7"/>
      <c r="J928" s="7"/>
      <c r="L928" s="14"/>
      <c r="M928" s="14"/>
      <c r="V928" s="3"/>
      <c r="X928" s="16"/>
    </row>
    <row r="929" spans="1:24">
      <c r="A929" s="2"/>
      <c r="B929" s="7"/>
      <c r="F929" s="7"/>
      <c r="J929" s="7"/>
      <c r="L929" s="14"/>
      <c r="M929" s="14"/>
      <c r="V929" s="3"/>
      <c r="X929" s="16"/>
    </row>
    <row r="930" spans="1:24">
      <c r="A930" s="2"/>
      <c r="B930" s="7"/>
      <c r="F930" s="7"/>
      <c r="J930" s="7"/>
      <c r="L930" s="14"/>
      <c r="M930" s="14"/>
      <c r="V930" s="3"/>
      <c r="X930" s="16"/>
    </row>
    <row r="931" spans="1:24">
      <c r="A931" s="2"/>
      <c r="B931" s="7"/>
      <c r="F931" s="7"/>
      <c r="J931" s="7"/>
      <c r="L931" s="14"/>
      <c r="M931" s="14"/>
      <c r="V931" s="3"/>
      <c r="X931" s="16"/>
    </row>
    <row r="932" spans="1:24">
      <c r="A932" s="2"/>
      <c r="B932" s="7"/>
      <c r="F932" s="7"/>
      <c r="J932" s="7"/>
      <c r="L932" s="14"/>
      <c r="M932" s="14"/>
      <c r="V932" s="3"/>
      <c r="X932" s="16"/>
    </row>
    <row r="933" spans="1:24">
      <c r="A933" s="2"/>
      <c r="B933" s="7"/>
      <c r="F933" s="7"/>
      <c r="J933" s="7"/>
      <c r="L933" s="14"/>
      <c r="M933" s="14"/>
      <c r="V933" s="3"/>
      <c r="X933" s="16"/>
    </row>
    <row r="934" spans="1:24">
      <c r="A934" s="2"/>
      <c r="B934" s="7"/>
      <c r="F934" s="7"/>
      <c r="J934" s="7"/>
      <c r="L934" s="14"/>
      <c r="M934" s="14"/>
      <c r="V934" s="3"/>
      <c r="X934" s="16"/>
    </row>
    <row r="935" spans="1:24">
      <c r="A935" s="2"/>
      <c r="B935" s="7"/>
      <c r="F935" s="7"/>
      <c r="J935" s="7"/>
      <c r="L935" s="14"/>
      <c r="M935" s="14"/>
      <c r="V935" s="3"/>
      <c r="X935" s="16"/>
    </row>
    <row r="936" spans="1:24">
      <c r="A936" s="2"/>
      <c r="B936" s="7"/>
      <c r="F936" s="7"/>
      <c r="J936" s="7"/>
      <c r="L936" s="14"/>
      <c r="M936" s="14"/>
      <c r="V936" s="3"/>
      <c r="X936" s="16"/>
    </row>
    <row r="937" spans="1:24">
      <c r="A937" s="2"/>
      <c r="B937" s="7"/>
      <c r="F937" s="7"/>
      <c r="J937" s="7"/>
      <c r="L937" s="14"/>
      <c r="M937" s="14"/>
      <c r="V937" s="3"/>
      <c r="X937" s="16"/>
    </row>
    <row r="938" spans="1:24">
      <c r="A938" s="2"/>
      <c r="B938" s="7"/>
      <c r="F938" s="7"/>
      <c r="J938" s="7"/>
      <c r="L938" s="14"/>
      <c r="M938" s="14"/>
      <c r="V938" s="3"/>
      <c r="X938" s="16"/>
    </row>
    <row r="939" spans="1:24">
      <c r="A939" s="2"/>
      <c r="B939" s="7"/>
      <c r="F939" s="7"/>
      <c r="J939" s="7"/>
      <c r="L939" s="14"/>
      <c r="M939" s="14"/>
      <c r="V939" s="3"/>
      <c r="X939" s="16"/>
    </row>
    <row r="940" spans="1:24">
      <c r="A940" s="2"/>
      <c r="B940" s="7"/>
      <c r="F940" s="7"/>
      <c r="J940" s="7"/>
      <c r="L940" s="14"/>
      <c r="M940" s="14"/>
      <c r="V940" s="3"/>
      <c r="X940" s="16"/>
    </row>
    <row r="941" spans="1:24">
      <c r="A941" s="2"/>
      <c r="B941" s="7"/>
      <c r="F941" s="7"/>
      <c r="J941" s="7"/>
      <c r="L941" s="14"/>
      <c r="M941" s="14"/>
      <c r="V941" s="3"/>
      <c r="X941" s="16"/>
    </row>
    <row r="942" spans="1:24">
      <c r="A942" s="2"/>
      <c r="B942" s="7"/>
      <c r="F942" s="7"/>
      <c r="J942" s="7"/>
      <c r="L942" s="14"/>
      <c r="M942" s="14"/>
      <c r="V942" s="3"/>
      <c r="X942" s="16"/>
    </row>
    <row r="943" spans="1:24">
      <c r="A943" s="2"/>
      <c r="B943" s="7"/>
      <c r="F943" s="7"/>
      <c r="J943" s="7"/>
      <c r="L943" s="14"/>
      <c r="M943" s="14"/>
      <c r="V943" s="3"/>
      <c r="X943" s="16"/>
    </row>
    <row r="944" spans="1:24">
      <c r="A944" s="2"/>
      <c r="B944" s="7"/>
      <c r="F944" s="7"/>
      <c r="J944" s="7"/>
      <c r="L944" s="14"/>
      <c r="M944" s="14"/>
      <c r="V944" s="3"/>
      <c r="X944" s="16"/>
    </row>
    <row r="945" spans="1:24">
      <c r="A945" s="2"/>
      <c r="B945" s="7"/>
      <c r="F945" s="7"/>
      <c r="J945" s="7"/>
      <c r="L945" s="14"/>
      <c r="M945" s="14"/>
      <c r="V945" s="3"/>
      <c r="X945" s="16"/>
    </row>
    <row r="946" spans="1:24">
      <c r="A946" s="2"/>
      <c r="B946" s="7"/>
      <c r="F946" s="7"/>
      <c r="J946" s="7"/>
      <c r="L946" s="14"/>
      <c r="M946" s="14"/>
      <c r="V946" s="3"/>
      <c r="X946" s="16"/>
    </row>
    <row r="947" spans="1:24">
      <c r="A947" s="2"/>
      <c r="B947" s="7"/>
      <c r="F947" s="7"/>
      <c r="J947" s="7"/>
      <c r="L947" s="14"/>
      <c r="M947" s="14"/>
      <c r="V947" s="3"/>
      <c r="X947" s="16"/>
    </row>
    <row r="948" spans="1:24">
      <c r="A948" s="2"/>
      <c r="B948" s="7"/>
      <c r="F948" s="7"/>
      <c r="J948" s="7"/>
      <c r="L948" s="14"/>
      <c r="M948" s="14"/>
      <c r="V948" s="3"/>
      <c r="X948" s="16"/>
    </row>
    <row r="949" spans="1:24">
      <c r="A949" s="2"/>
      <c r="B949" s="7"/>
      <c r="F949" s="7"/>
      <c r="J949" s="7"/>
      <c r="L949" s="14"/>
      <c r="M949" s="14"/>
      <c r="V949" s="3"/>
      <c r="X949" s="16"/>
    </row>
    <row r="950" spans="1:24">
      <c r="A950" s="2"/>
      <c r="B950" s="7"/>
      <c r="F950" s="7"/>
      <c r="J950" s="7"/>
      <c r="L950" s="14"/>
      <c r="M950" s="14"/>
      <c r="V950" s="3"/>
      <c r="X950" s="16"/>
    </row>
    <row r="951" spans="1:24">
      <c r="A951" s="2"/>
      <c r="B951" s="7"/>
      <c r="F951" s="7"/>
      <c r="J951" s="7"/>
      <c r="L951" s="14"/>
      <c r="M951" s="14"/>
      <c r="V951" s="3"/>
      <c r="X951" s="16"/>
    </row>
    <row r="952" spans="1:24">
      <c r="A952" s="2"/>
      <c r="B952" s="7"/>
      <c r="F952" s="7"/>
      <c r="J952" s="7"/>
      <c r="L952" s="14"/>
      <c r="M952" s="14"/>
      <c r="V952" s="3"/>
      <c r="X952" s="16"/>
    </row>
    <row r="953" spans="1:24">
      <c r="A953" s="2"/>
      <c r="B953" s="7"/>
      <c r="F953" s="7"/>
      <c r="J953" s="7"/>
      <c r="L953" s="14"/>
      <c r="M953" s="14"/>
      <c r="V953" s="3"/>
      <c r="X953" s="16"/>
    </row>
    <row r="954" spans="1:24">
      <c r="A954" s="2"/>
      <c r="B954" s="7"/>
      <c r="F954" s="7"/>
      <c r="J954" s="7"/>
      <c r="L954" s="14"/>
      <c r="M954" s="14"/>
      <c r="V954" s="3"/>
      <c r="X954" s="16"/>
    </row>
    <row r="955" spans="1:24">
      <c r="A955" s="2"/>
      <c r="B955" s="7"/>
      <c r="F955" s="7"/>
      <c r="J955" s="7"/>
      <c r="L955" s="14"/>
      <c r="M955" s="14"/>
      <c r="V955" s="3"/>
      <c r="X955" s="16"/>
    </row>
    <row r="956" spans="1:24">
      <c r="A956" s="2"/>
      <c r="B956" s="7"/>
      <c r="F956" s="7"/>
      <c r="J956" s="7"/>
      <c r="L956" s="14"/>
      <c r="M956" s="14"/>
      <c r="V956" s="3"/>
      <c r="X956" s="16"/>
    </row>
    <row r="957" spans="1:24">
      <c r="A957" s="2"/>
      <c r="B957" s="7"/>
      <c r="F957" s="7"/>
      <c r="J957" s="7"/>
      <c r="L957" s="14"/>
      <c r="M957" s="14"/>
      <c r="V957" s="3"/>
      <c r="X957" s="16"/>
    </row>
    <row r="958" spans="1:24">
      <c r="A958" s="2"/>
      <c r="B958" s="7"/>
      <c r="F958" s="7"/>
      <c r="J958" s="7"/>
      <c r="L958" s="14"/>
      <c r="M958" s="14"/>
      <c r="V958" s="3"/>
      <c r="X958" s="16"/>
    </row>
    <row r="959" spans="1:24">
      <c r="A959" s="2"/>
      <c r="B959" s="7"/>
      <c r="F959" s="7"/>
      <c r="J959" s="7"/>
      <c r="L959" s="14"/>
      <c r="M959" s="14"/>
      <c r="V959" s="3"/>
      <c r="X959" s="16"/>
    </row>
    <row r="960" spans="1:24">
      <c r="A960" s="2"/>
      <c r="B960" s="7"/>
      <c r="F960" s="7"/>
      <c r="J960" s="7"/>
      <c r="L960" s="14"/>
      <c r="M960" s="14"/>
      <c r="V960" s="3"/>
      <c r="X960" s="16"/>
    </row>
    <row r="961" spans="1:24">
      <c r="A961" s="2"/>
      <c r="B961" s="7"/>
      <c r="F961" s="7"/>
      <c r="J961" s="7"/>
      <c r="L961" s="14"/>
      <c r="M961" s="14"/>
      <c r="V961" s="3"/>
      <c r="X961" s="16"/>
    </row>
    <row r="962" spans="1:24">
      <c r="A962" s="2"/>
      <c r="B962" s="7"/>
      <c r="F962" s="7"/>
      <c r="J962" s="7"/>
      <c r="L962" s="14"/>
      <c r="M962" s="14"/>
      <c r="V962" s="3"/>
      <c r="X962" s="16"/>
    </row>
    <row r="963" spans="1:24">
      <c r="A963" s="2"/>
      <c r="B963" s="7"/>
      <c r="F963" s="7"/>
      <c r="J963" s="7"/>
      <c r="L963" s="14"/>
      <c r="M963" s="14"/>
      <c r="V963" s="3"/>
      <c r="X963" s="16"/>
    </row>
    <row r="964" spans="1:24">
      <c r="A964" s="2"/>
      <c r="B964" s="7"/>
      <c r="F964" s="7"/>
      <c r="J964" s="7"/>
      <c r="L964" s="14"/>
      <c r="M964" s="14"/>
      <c r="V964" s="3"/>
      <c r="X964" s="16"/>
    </row>
    <row r="965" spans="1:24">
      <c r="A965" s="2"/>
      <c r="B965" s="7"/>
      <c r="F965" s="7"/>
      <c r="J965" s="7"/>
      <c r="L965" s="14"/>
      <c r="M965" s="14"/>
      <c r="V965" s="3"/>
      <c r="X965" s="16"/>
    </row>
    <row r="966" spans="1:24">
      <c r="A966" s="2"/>
      <c r="B966" s="7"/>
      <c r="F966" s="7"/>
      <c r="J966" s="7"/>
      <c r="L966" s="14"/>
      <c r="M966" s="14"/>
      <c r="V966" s="3"/>
      <c r="X966" s="16"/>
    </row>
    <row r="967" spans="1:24">
      <c r="A967" s="2"/>
      <c r="B967" s="7"/>
      <c r="F967" s="7"/>
      <c r="J967" s="7"/>
      <c r="L967" s="14"/>
      <c r="M967" s="14"/>
      <c r="V967" s="3"/>
      <c r="X967" s="16"/>
    </row>
    <row r="968" spans="1:24">
      <c r="A968" s="2"/>
      <c r="B968" s="7"/>
      <c r="F968" s="7"/>
      <c r="J968" s="7"/>
      <c r="L968" s="14"/>
      <c r="M968" s="14"/>
      <c r="V968" s="3"/>
      <c r="X968" s="16"/>
    </row>
    <row r="969" spans="1:24">
      <c r="A969" s="2"/>
      <c r="B969" s="7"/>
      <c r="F969" s="7"/>
      <c r="J969" s="7"/>
      <c r="L969" s="14"/>
      <c r="M969" s="14"/>
      <c r="V969" s="3"/>
      <c r="X969" s="16"/>
    </row>
    <row r="970" spans="1:24">
      <c r="A970" s="2"/>
      <c r="B970" s="7"/>
      <c r="F970" s="7"/>
      <c r="J970" s="7"/>
      <c r="L970" s="14"/>
      <c r="M970" s="14"/>
      <c r="V970" s="3"/>
      <c r="X970" s="16"/>
    </row>
    <row r="971" spans="1:24">
      <c r="A971" s="2"/>
      <c r="B971" s="7"/>
      <c r="F971" s="7"/>
      <c r="J971" s="7"/>
      <c r="L971" s="14"/>
      <c r="M971" s="14"/>
      <c r="V971" s="3"/>
      <c r="X971" s="16"/>
    </row>
    <row r="972" spans="1:24">
      <c r="A972" s="2"/>
      <c r="B972" s="7"/>
      <c r="F972" s="7"/>
      <c r="J972" s="7"/>
      <c r="L972" s="14"/>
      <c r="M972" s="14"/>
      <c r="V972" s="3"/>
      <c r="X972" s="16"/>
    </row>
    <row r="973" spans="1:24">
      <c r="A973" s="2"/>
      <c r="B973" s="7"/>
      <c r="F973" s="7"/>
      <c r="J973" s="7"/>
      <c r="L973" s="14"/>
      <c r="M973" s="14"/>
      <c r="V973" s="3"/>
      <c r="X973" s="16"/>
    </row>
    <row r="974" spans="1:24">
      <c r="A974" s="2"/>
      <c r="B974" s="7"/>
      <c r="F974" s="7"/>
      <c r="J974" s="7"/>
      <c r="L974" s="14"/>
      <c r="M974" s="14"/>
      <c r="V974" s="3"/>
      <c r="X974" s="16"/>
    </row>
    <row r="975" spans="1:24">
      <c r="A975" s="2"/>
      <c r="B975" s="7"/>
      <c r="F975" s="7"/>
      <c r="J975" s="7"/>
      <c r="L975" s="14"/>
      <c r="M975" s="14"/>
      <c r="V975" s="3"/>
      <c r="X975" s="16"/>
    </row>
    <row r="976" spans="1:24">
      <c r="A976" s="2"/>
      <c r="B976" s="7"/>
      <c r="F976" s="7"/>
      <c r="J976" s="7"/>
      <c r="L976" s="14"/>
      <c r="M976" s="14"/>
      <c r="V976" s="3"/>
      <c r="X976" s="16"/>
    </row>
    <row r="977" spans="1:24">
      <c r="A977" s="2"/>
      <c r="B977" s="7"/>
      <c r="F977" s="7"/>
      <c r="J977" s="7"/>
      <c r="L977" s="14"/>
      <c r="M977" s="14"/>
      <c r="V977" s="3"/>
      <c r="X977" s="16"/>
    </row>
    <row r="978" spans="1:24">
      <c r="A978" s="2"/>
      <c r="B978" s="7"/>
      <c r="F978" s="7"/>
      <c r="J978" s="7"/>
      <c r="L978" s="14"/>
      <c r="M978" s="14"/>
      <c r="V978" s="3"/>
      <c r="X978" s="16"/>
    </row>
    <row r="979" spans="1:24">
      <c r="A979" s="2"/>
      <c r="B979" s="7"/>
      <c r="F979" s="7"/>
      <c r="J979" s="7"/>
      <c r="L979" s="14"/>
      <c r="M979" s="14"/>
      <c r="V979" s="3"/>
      <c r="X979" s="16"/>
    </row>
    <row r="980" spans="1:24">
      <c r="A980" s="2"/>
      <c r="B980" s="7"/>
      <c r="F980" s="7"/>
      <c r="J980" s="7"/>
      <c r="L980" s="14"/>
      <c r="M980" s="14"/>
      <c r="V980" s="3"/>
      <c r="X980" s="16"/>
    </row>
    <row r="981" spans="1:24">
      <c r="A981" s="2"/>
      <c r="B981" s="7"/>
      <c r="F981" s="7"/>
      <c r="J981" s="7"/>
      <c r="L981" s="14"/>
      <c r="M981" s="14"/>
      <c r="V981" s="3"/>
      <c r="X981" s="16"/>
    </row>
    <row r="982" spans="1:24">
      <c r="A982" s="2"/>
      <c r="B982" s="7"/>
      <c r="F982" s="7"/>
      <c r="J982" s="7"/>
      <c r="L982" s="14"/>
      <c r="M982" s="14"/>
      <c r="V982" s="3"/>
      <c r="X982" s="16"/>
    </row>
    <row r="983" spans="1:24">
      <c r="A983" s="2"/>
      <c r="B983" s="7"/>
      <c r="F983" s="7"/>
      <c r="J983" s="7"/>
      <c r="L983" s="14"/>
      <c r="M983" s="14"/>
      <c r="V983" s="3"/>
      <c r="X983" s="16"/>
    </row>
    <row r="984" spans="1:24">
      <c r="A984" s="2"/>
      <c r="B984" s="7"/>
      <c r="F984" s="7"/>
      <c r="J984" s="7"/>
      <c r="L984" s="14"/>
      <c r="M984" s="14"/>
      <c r="V984" s="3"/>
      <c r="X984" s="16"/>
    </row>
    <row r="985" spans="1:24">
      <c r="A985" s="2"/>
      <c r="B985" s="7"/>
      <c r="F985" s="7"/>
      <c r="J985" s="7"/>
      <c r="L985" s="14"/>
      <c r="M985" s="14"/>
      <c r="V985" s="3"/>
      <c r="X985" s="16"/>
    </row>
    <row r="986" spans="1:24">
      <c r="A986" s="2"/>
      <c r="B986" s="7"/>
      <c r="F986" s="7"/>
      <c r="J986" s="7"/>
      <c r="L986" s="14"/>
      <c r="M986" s="14"/>
      <c r="V986" s="3"/>
      <c r="X986" s="16"/>
    </row>
    <row r="987" spans="1:24">
      <c r="A987" s="2"/>
      <c r="B987" s="7"/>
      <c r="F987" s="7"/>
      <c r="J987" s="7"/>
      <c r="L987" s="14"/>
      <c r="M987" s="14"/>
      <c r="V987" s="3"/>
      <c r="X987" s="16"/>
    </row>
    <row r="988" spans="1:24">
      <c r="A988" s="2"/>
      <c r="B988" s="7"/>
      <c r="F988" s="7"/>
      <c r="J988" s="7"/>
      <c r="L988" s="14"/>
      <c r="M988" s="14"/>
      <c r="V988" s="3"/>
      <c r="X988" s="16"/>
    </row>
    <row r="989" spans="1:24">
      <c r="A989" s="2"/>
      <c r="B989" s="7"/>
      <c r="F989" s="7"/>
      <c r="J989" s="7"/>
      <c r="L989" s="14"/>
      <c r="M989" s="14"/>
      <c r="V989" s="3"/>
      <c r="X989" s="16"/>
    </row>
    <row r="990" spans="1:24">
      <c r="A990" s="2"/>
      <c r="B990" s="7"/>
      <c r="F990" s="7"/>
      <c r="J990" s="7"/>
      <c r="L990" s="14"/>
      <c r="M990" s="14"/>
      <c r="V990" s="3"/>
      <c r="X990" s="16"/>
    </row>
    <row r="991" spans="1:24">
      <c r="A991" s="2"/>
      <c r="B991" s="7"/>
      <c r="F991" s="7"/>
      <c r="J991" s="7"/>
      <c r="L991" s="14"/>
      <c r="M991" s="14"/>
      <c r="V991" s="3"/>
      <c r="X991" s="16"/>
    </row>
    <row r="992" spans="1:24">
      <c r="A992" s="2"/>
      <c r="B992" s="7"/>
      <c r="F992" s="7"/>
      <c r="J992" s="7"/>
      <c r="L992" s="14"/>
      <c r="M992" s="14"/>
      <c r="V992" s="3"/>
      <c r="X992" s="16"/>
    </row>
    <row r="993" spans="1:24">
      <c r="A993" s="2"/>
      <c r="B993" s="7"/>
      <c r="F993" s="7"/>
      <c r="J993" s="7"/>
      <c r="L993" s="14"/>
      <c r="M993" s="14"/>
      <c r="V993" s="3"/>
      <c r="X993" s="16"/>
    </row>
    <row r="994" spans="1:24">
      <c r="A994" s="2"/>
      <c r="B994" s="7"/>
      <c r="F994" s="7"/>
      <c r="J994" s="7"/>
      <c r="L994" s="14"/>
      <c r="M994" s="14"/>
      <c r="V994" s="3"/>
      <c r="X994" s="16"/>
    </row>
    <row r="995" spans="1:24">
      <c r="A995" s="2"/>
      <c r="B995" s="7"/>
      <c r="F995" s="7"/>
      <c r="J995" s="7"/>
      <c r="L995" s="14"/>
      <c r="M995" s="14"/>
      <c r="V995" s="3"/>
      <c r="X995" s="16"/>
    </row>
    <row r="996" spans="1:24">
      <c r="A996" s="2"/>
      <c r="B996" s="7"/>
      <c r="D996" s="2"/>
      <c r="F996" s="7"/>
      <c r="J996" s="7"/>
      <c r="L996" s="14"/>
      <c r="M996" s="14"/>
      <c r="V996" s="3"/>
      <c r="X996" s="16"/>
    </row>
    <row r="997" spans="1:24">
      <c r="A997" s="3"/>
      <c r="B997" s="3"/>
      <c r="C997" s="3"/>
      <c r="D997" s="3"/>
      <c r="E997" s="3"/>
      <c r="F997" s="3"/>
      <c r="G997" s="3"/>
      <c r="H997" s="3"/>
      <c r="J997" s="3"/>
      <c r="V997" s="3"/>
      <c r="X997" s="16"/>
    </row>
    <row r="998" spans="1:24" hidden="1">
      <c r="A998" s="2"/>
    </row>
    <row r="999" spans="1:24" hidden="1">
      <c r="A999" s="2"/>
    </row>
    <row r="1000" spans="1:24" hidden="1">
      <c r="A1000" s="2"/>
    </row>
    <row r="1001" spans="1:24" hidden="1">
      <c r="A1001" s="2"/>
    </row>
    <row r="1002" spans="1:24" hidden="1">
      <c r="A1002" s="2"/>
    </row>
    <row r="1003" spans="1:24" hidden="1">
      <c r="A1003" s="2"/>
    </row>
    <row r="1004" spans="1:24" hidden="1">
      <c r="A1004" s="2"/>
    </row>
    <row r="1005" spans="1:24" hidden="1">
      <c r="A1005" s="2"/>
    </row>
    <row r="1006" spans="1:24" hidden="1">
      <c r="A1006" s="2"/>
    </row>
    <row r="1007" spans="1:24" hidden="1">
      <c r="A1007" s="2"/>
    </row>
    <row r="1008" spans="1:24" hidden="1">
      <c r="A1008" s="2"/>
    </row>
    <row r="1009" spans="1:1" hidden="1">
      <c r="A1009" s="2"/>
    </row>
    <row r="1010" spans="1:1" hidden="1">
      <c r="A1010" s="2"/>
    </row>
    <row r="1011" spans="1:1" hidden="1">
      <c r="A1011" s="2"/>
    </row>
    <row r="1012" spans="1:1" hidden="1">
      <c r="A1012" s="2"/>
    </row>
    <row r="1013" spans="1:1" hidden="1">
      <c r="A1013" s="2"/>
    </row>
    <row r="1014" spans="1:1" hidden="1">
      <c r="A1014" s="2"/>
    </row>
    <row r="1015" spans="1:1" hidden="1">
      <c r="A1015" s="2"/>
    </row>
    <row r="1016" spans="1:1" hidden="1">
      <c r="A1016" s="2"/>
    </row>
    <row r="1017" spans="1:1" hidden="1">
      <c r="A1017" s="2"/>
    </row>
    <row r="1018" spans="1:1" hidden="1">
      <c r="A1018" s="2"/>
    </row>
    <row r="1019" spans="1:1" hidden="1">
      <c r="A1019" s="2"/>
    </row>
    <row r="1020" spans="1:1" hidden="1">
      <c r="A1020" s="2"/>
    </row>
    <row r="1021" spans="1:1" hidden="1">
      <c r="A1021" s="2"/>
    </row>
    <row r="1022" spans="1:1" hidden="1">
      <c r="A1022" s="2"/>
    </row>
    <row r="1023" spans="1:1" hidden="1">
      <c r="A1023" s="2"/>
    </row>
    <row r="1024" spans="1:1" hidden="1">
      <c r="A1024" s="2"/>
    </row>
    <row r="1025" spans="1:1" hidden="1">
      <c r="A1025" s="2"/>
    </row>
    <row r="1026" spans="1:1" hidden="1">
      <c r="A1026" s="2"/>
    </row>
    <row r="1027" spans="1:1" hidden="1">
      <c r="A1027" s="2"/>
    </row>
    <row r="1028" spans="1:1" hidden="1">
      <c r="A1028" s="2"/>
    </row>
    <row r="1029" spans="1:1" hidden="1">
      <c r="A1029" s="2"/>
    </row>
    <row r="1030" spans="1:1" hidden="1">
      <c r="A1030" s="2"/>
    </row>
    <row r="1031" spans="1:1" hidden="1">
      <c r="A1031" s="2"/>
    </row>
    <row r="1032" spans="1:1" hidden="1">
      <c r="A1032" s="2"/>
    </row>
    <row r="1033" spans="1:1" hidden="1">
      <c r="A1033" s="2"/>
    </row>
    <row r="1034" spans="1:1" hidden="1">
      <c r="A1034" s="2"/>
    </row>
    <row r="1035" spans="1:1" hidden="1">
      <c r="A1035" s="2"/>
    </row>
    <row r="1036" spans="1:1" hidden="1">
      <c r="A1036" s="2"/>
    </row>
    <row r="1037" spans="1:1" hidden="1">
      <c r="A1037" s="2"/>
    </row>
    <row r="1038" spans="1:1" hidden="1">
      <c r="A1038" s="2"/>
    </row>
    <row r="1039" spans="1:1" hidden="1">
      <c r="A1039" s="2"/>
    </row>
    <row r="1040" spans="1:1" hidden="1">
      <c r="A1040" s="2"/>
    </row>
    <row r="1041" spans="1:1" hidden="1">
      <c r="A1041" s="2"/>
    </row>
    <row r="1042" spans="1:1" hidden="1">
      <c r="A1042" s="2"/>
    </row>
    <row r="1043" spans="1:1" hidden="1">
      <c r="A1043" s="2"/>
    </row>
    <row r="1044" spans="1:1" hidden="1">
      <c r="A1044" s="2"/>
    </row>
    <row r="1045" spans="1:1" hidden="1">
      <c r="A1045" s="2"/>
    </row>
    <row r="1046" spans="1:1" hidden="1">
      <c r="A1046" s="2"/>
    </row>
    <row r="1047" spans="1:1" hidden="1">
      <c r="A1047" s="2"/>
    </row>
    <row r="1048" spans="1:1" hidden="1">
      <c r="A1048" s="2"/>
    </row>
    <row r="1049" spans="1:1" hidden="1">
      <c r="A1049" s="2"/>
    </row>
    <row r="1050" spans="1:1" hidden="1">
      <c r="A1050" s="2"/>
    </row>
    <row r="1051" spans="1:1" hidden="1">
      <c r="A1051" s="2"/>
    </row>
    <row r="1052" spans="1:1" hidden="1">
      <c r="A1052" s="2"/>
    </row>
    <row r="1053" spans="1:1" hidden="1">
      <c r="A1053" s="2"/>
    </row>
    <row r="1054" spans="1:1" hidden="1">
      <c r="A1054" s="2"/>
    </row>
    <row r="1055" spans="1:1" hidden="1">
      <c r="A1055" s="2"/>
    </row>
    <row r="1056" spans="1:1" hidden="1">
      <c r="A1056" s="2"/>
    </row>
    <row r="1057" spans="1:1" hidden="1">
      <c r="A1057" s="2"/>
    </row>
    <row r="1058" spans="1:1" hidden="1">
      <c r="A1058" s="2"/>
    </row>
    <row r="1059" spans="1:1" hidden="1">
      <c r="A1059" s="2"/>
    </row>
    <row r="1060" spans="1:1" hidden="1">
      <c r="A1060" s="2"/>
    </row>
    <row r="1061" spans="1:1" hidden="1">
      <c r="A1061" s="2"/>
    </row>
    <row r="1062" spans="1:1" hidden="1">
      <c r="A1062" s="2"/>
    </row>
    <row r="1063" spans="1:1" hidden="1">
      <c r="A1063" s="2"/>
    </row>
    <row r="1064" spans="1:1" hidden="1">
      <c r="A1064" s="2"/>
    </row>
    <row r="1065" spans="1:1" hidden="1">
      <c r="A1065" s="2"/>
    </row>
    <row r="1066" spans="1:1" hidden="1">
      <c r="A1066" s="2"/>
    </row>
    <row r="1067" spans="1:1" hidden="1">
      <c r="A1067" s="2"/>
    </row>
    <row r="1068" spans="1:1" hidden="1">
      <c r="A1068" s="2"/>
    </row>
    <row r="1069" spans="1:1" hidden="1">
      <c r="A1069" s="2"/>
    </row>
    <row r="1070" spans="1:1" hidden="1">
      <c r="A1070" s="2"/>
    </row>
    <row r="1071" spans="1:1" hidden="1">
      <c r="A1071" s="2"/>
    </row>
    <row r="1072" spans="1:1" hidden="1">
      <c r="A1072" s="2"/>
    </row>
    <row r="1073" spans="1:1" hidden="1">
      <c r="A1073" s="2"/>
    </row>
    <row r="1074" spans="1:1" hidden="1">
      <c r="A1074" s="2"/>
    </row>
    <row r="1075" spans="1:1" hidden="1">
      <c r="A1075" s="2"/>
    </row>
    <row r="1076" spans="1:1" hidden="1">
      <c r="A1076" s="2"/>
    </row>
    <row r="1077" spans="1:1" hidden="1">
      <c r="A1077" s="2"/>
    </row>
    <row r="1078" spans="1:1" hidden="1">
      <c r="A1078" s="2"/>
    </row>
    <row r="1079" spans="1:1" hidden="1">
      <c r="A1079" s="2"/>
    </row>
    <row r="1080" spans="1:1" hidden="1">
      <c r="A1080" s="2"/>
    </row>
    <row r="1081" spans="1:1" hidden="1">
      <c r="A1081" s="2"/>
    </row>
    <row r="1082" spans="1:1" hidden="1">
      <c r="A1082" s="2"/>
    </row>
    <row r="1083" spans="1:1" hidden="1">
      <c r="A1083" s="2"/>
    </row>
    <row r="1084" spans="1:1" hidden="1">
      <c r="A1084" s="2"/>
    </row>
    <row r="1085" spans="1:1" hidden="1">
      <c r="A1085" s="2"/>
    </row>
    <row r="1086" spans="1:1" hidden="1">
      <c r="A1086" s="2"/>
    </row>
    <row r="1087" spans="1:1" hidden="1">
      <c r="A1087" s="2"/>
    </row>
    <row r="1088" spans="1:1" hidden="1">
      <c r="A1088" s="2"/>
    </row>
    <row r="1089" spans="1:1" hidden="1">
      <c r="A1089" s="2"/>
    </row>
    <row r="1090" spans="1:1" hidden="1">
      <c r="A1090" s="2"/>
    </row>
    <row r="1091" spans="1:1" hidden="1">
      <c r="A1091" s="2"/>
    </row>
    <row r="1092" spans="1:1" hidden="1">
      <c r="A1092" s="2"/>
    </row>
    <row r="1093" spans="1:1" hidden="1">
      <c r="A1093" s="2"/>
    </row>
    <row r="1094" spans="1:1" hidden="1">
      <c r="A1094" s="2"/>
    </row>
    <row r="1095" spans="1:1" hidden="1">
      <c r="A1095" s="2"/>
    </row>
    <row r="1096" spans="1:1" hidden="1">
      <c r="A1096" s="2"/>
    </row>
    <row r="1097" spans="1:1" hidden="1">
      <c r="A1097" s="2"/>
    </row>
    <row r="1098" spans="1:1" hidden="1">
      <c r="A1098" s="2"/>
    </row>
    <row r="1099" spans="1:1" hidden="1">
      <c r="A1099" s="2"/>
    </row>
    <row r="1100" spans="1:1" hidden="1">
      <c r="A1100" s="2"/>
    </row>
    <row r="1101" spans="1:1" hidden="1">
      <c r="A1101" s="2"/>
    </row>
    <row r="1102" spans="1:1" hidden="1">
      <c r="A1102" s="2"/>
    </row>
    <row r="1103" spans="1:1" hidden="1">
      <c r="A1103" s="2"/>
    </row>
    <row r="1104" spans="1:1" hidden="1">
      <c r="A1104" s="2"/>
    </row>
    <row r="1105" spans="1:1" hidden="1">
      <c r="A1105" s="2"/>
    </row>
    <row r="1106" spans="1:1" hidden="1">
      <c r="A1106" s="2"/>
    </row>
    <row r="1107" spans="1:1" hidden="1">
      <c r="A1107" s="2"/>
    </row>
    <row r="1108" spans="1:1" hidden="1">
      <c r="A1108" s="2"/>
    </row>
    <row r="1109" spans="1:1" hidden="1">
      <c r="A1109" s="2"/>
    </row>
    <row r="1110" spans="1:1" hidden="1">
      <c r="A1110" s="2"/>
    </row>
    <row r="1111" spans="1:1" hidden="1">
      <c r="A1111" s="2"/>
    </row>
    <row r="1112" spans="1:1" hidden="1">
      <c r="A1112" s="2"/>
    </row>
    <row r="1113" spans="1:1" hidden="1">
      <c r="A1113" s="2"/>
    </row>
    <row r="1114" spans="1:1" hidden="1">
      <c r="A1114" s="2"/>
    </row>
    <row r="1115" spans="1:1" hidden="1">
      <c r="A1115" s="2"/>
    </row>
    <row r="1116" spans="1:1" hidden="1">
      <c r="A1116" s="2"/>
    </row>
    <row r="1117" spans="1:1" hidden="1">
      <c r="A1117" s="2"/>
    </row>
    <row r="1118" spans="1:1" hidden="1">
      <c r="A1118" s="2"/>
    </row>
    <row r="1119" spans="1:1" hidden="1">
      <c r="A1119" s="2"/>
    </row>
    <row r="1120" spans="1:1" hidden="1">
      <c r="A1120" s="2"/>
    </row>
    <row r="1121" spans="1:1" hidden="1">
      <c r="A1121" s="2"/>
    </row>
    <row r="1122" spans="1:1" hidden="1">
      <c r="A1122" s="2"/>
    </row>
    <row r="1123" spans="1:1" hidden="1">
      <c r="A1123" s="2"/>
    </row>
    <row r="1124" spans="1:1" hidden="1">
      <c r="A1124" s="2"/>
    </row>
    <row r="1125" spans="1:1" hidden="1">
      <c r="A1125" s="2"/>
    </row>
    <row r="1126" spans="1:1" hidden="1">
      <c r="A1126" s="2"/>
    </row>
    <row r="1127" spans="1:1" hidden="1">
      <c r="A1127" s="2"/>
    </row>
    <row r="1128" spans="1:1" hidden="1">
      <c r="A1128" s="2"/>
    </row>
    <row r="1129" spans="1:1" hidden="1">
      <c r="A1129" s="2"/>
    </row>
    <row r="1130" spans="1:1" hidden="1">
      <c r="A1130" s="2"/>
    </row>
    <row r="1131" spans="1:1" hidden="1">
      <c r="A1131" s="2"/>
    </row>
    <row r="1132" spans="1:1" hidden="1">
      <c r="A1132" s="2"/>
    </row>
    <row r="1133" spans="1:1" hidden="1">
      <c r="A1133" s="2"/>
    </row>
    <row r="1134" spans="1:1" hidden="1">
      <c r="A1134" s="2"/>
    </row>
    <row r="1135" spans="1:1" hidden="1">
      <c r="A1135" s="2"/>
    </row>
    <row r="1136" spans="1:1" hidden="1">
      <c r="A1136" s="2"/>
    </row>
    <row r="1137" spans="1:1" hidden="1">
      <c r="A1137" s="2"/>
    </row>
    <row r="1138" spans="1:1" hidden="1">
      <c r="A1138" s="2"/>
    </row>
    <row r="1139" spans="1:1" hidden="1">
      <c r="A1139" s="2"/>
    </row>
    <row r="1140" spans="1:1" hidden="1">
      <c r="A1140" s="2"/>
    </row>
    <row r="1141" spans="1:1" hidden="1">
      <c r="A1141" s="2"/>
    </row>
    <row r="1142" spans="1:1" hidden="1">
      <c r="A1142" s="2"/>
    </row>
    <row r="1143" spans="1:1" hidden="1">
      <c r="A1143" s="2"/>
    </row>
    <row r="1144" spans="1:1" hidden="1">
      <c r="A1144" s="2"/>
    </row>
    <row r="1145" spans="1:1" hidden="1">
      <c r="A1145" s="2"/>
    </row>
    <row r="1146" spans="1:1" hidden="1">
      <c r="A1146" s="2"/>
    </row>
    <row r="1147" spans="1:1" hidden="1">
      <c r="A1147" s="2"/>
    </row>
    <row r="1148" spans="1:1" hidden="1">
      <c r="A1148" s="2"/>
    </row>
    <row r="1149" spans="1:1" hidden="1">
      <c r="A1149" s="2"/>
    </row>
    <row r="1150" spans="1:1" hidden="1">
      <c r="A1150" s="2"/>
    </row>
    <row r="1151" spans="1:1" hidden="1">
      <c r="A1151" s="2"/>
    </row>
    <row r="1152" spans="1:1" hidden="1">
      <c r="A1152" s="2"/>
    </row>
    <row r="1153" spans="1:1" hidden="1">
      <c r="A1153" s="2"/>
    </row>
    <row r="1154" spans="1:1" hidden="1">
      <c r="A1154" s="2"/>
    </row>
    <row r="1155" spans="1:1" hidden="1">
      <c r="A1155" s="2"/>
    </row>
    <row r="1156" spans="1:1" hidden="1">
      <c r="A1156" s="2"/>
    </row>
    <row r="1157" spans="1:1" hidden="1">
      <c r="A1157" s="2"/>
    </row>
    <row r="1158" spans="1:1" hidden="1">
      <c r="A1158" s="2"/>
    </row>
    <row r="1159" spans="1:1" hidden="1">
      <c r="A1159" s="2"/>
    </row>
    <row r="1160" spans="1:1" hidden="1">
      <c r="A1160" s="2"/>
    </row>
    <row r="1161" spans="1:1" hidden="1">
      <c r="A1161" s="2"/>
    </row>
    <row r="1162" spans="1:1" hidden="1">
      <c r="A1162" s="2"/>
    </row>
    <row r="1163" spans="1:1" hidden="1">
      <c r="A1163" s="2"/>
    </row>
    <row r="1164" spans="1:1" hidden="1">
      <c r="A1164" s="2"/>
    </row>
    <row r="1165" spans="1:1" hidden="1">
      <c r="A1165" s="2"/>
    </row>
    <row r="1166" spans="1:1" hidden="1">
      <c r="A1166" s="2"/>
    </row>
    <row r="1167" spans="1:1" hidden="1">
      <c r="A1167" s="2"/>
    </row>
    <row r="1168" spans="1:1" hidden="1">
      <c r="A1168" s="2"/>
    </row>
    <row r="1169" spans="1:1" hidden="1">
      <c r="A1169" s="2"/>
    </row>
    <row r="1170" spans="1:1" hidden="1">
      <c r="A1170" s="2"/>
    </row>
    <row r="1171" spans="1:1" hidden="1">
      <c r="A1171" s="2"/>
    </row>
    <row r="1172" spans="1:1" hidden="1">
      <c r="A1172" s="2"/>
    </row>
    <row r="1173" spans="1:1" hidden="1">
      <c r="A1173" s="2"/>
    </row>
    <row r="1174" spans="1:1" hidden="1">
      <c r="A1174" s="2"/>
    </row>
    <row r="1175" spans="1:1" hidden="1">
      <c r="A1175" s="2"/>
    </row>
    <row r="1176" spans="1:1" hidden="1">
      <c r="A1176" s="2"/>
    </row>
    <row r="1177" spans="1:1" hidden="1">
      <c r="A1177" s="2"/>
    </row>
    <row r="1178" spans="1:1" hidden="1">
      <c r="A1178" s="2"/>
    </row>
    <row r="1179" spans="1:1" hidden="1">
      <c r="A1179" s="2"/>
    </row>
    <row r="1180" spans="1:1" hidden="1">
      <c r="A1180" s="2"/>
    </row>
    <row r="1181" spans="1:1" hidden="1">
      <c r="A1181" s="2"/>
    </row>
    <row r="1182" spans="1:1" hidden="1">
      <c r="A1182" s="2"/>
    </row>
    <row r="1183" spans="1:1" hidden="1">
      <c r="A1183" s="2"/>
    </row>
    <row r="1184" spans="1:1" hidden="1">
      <c r="A1184" s="2"/>
    </row>
    <row r="1185" spans="1:1" hidden="1">
      <c r="A1185" s="2"/>
    </row>
    <row r="1186" spans="1:1" hidden="1">
      <c r="A1186" s="2"/>
    </row>
    <row r="1187" spans="1:1" hidden="1">
      <c r="A1187" s="2"/>
    </row>
    <row r="1188" spans="1:1" hidden="1">
      <c r="A1188" s="2"/>
    </row>
    <row r="1189" spans="1:1" hidden="1">
      <c r="A1189" s="2"/>
    </row>
    <row r="1190" spans="1:1" hidden="1">
      <c r="A1190" s="2"/>
    </row>
    <row r="1191" spans="1:1" hidden="1">
      <c r="A1191" s="2"/>
    </row>
    <row r="1192" spans="1:1" hidden="1">
      <c r="A1192" s="2"/>
    </row>
    <row r="1193" spans="1:1" hidden="1">
      <c r="A1193" s="2"/>
    </row>
    <row r="1194" spans="1:1" hidden="1">
      <c r="A1194" s="2"/>
    </row>
    <row r="1195" spans="1:1" hidden="1">
      <c r="A1195" s="2"/>
    </row>
    <row r="1196" spans="1:1" hidden="1">
      <c r="A1196" s="2"/>
    </row>
    <row r="1197" spans="1:1" hidden="1">
      <c r="A1197" s="2"/>
    </row>
    <row r="1198" spans="1:1" hidden="1">
      <c r="A1198" s="2"/>
    </row>
    <row r="1199" spans="1:1" hidden="1">
      <c r="A1199" s="2"/>
    </row>
    <row r="1200" spans="1:1" hidden="1">
      <c r="A1200" s="2"/>
    </row>
    <row r="1201" spans="1:1" hidden="1">
      <c r="A1201" s="2"/>
    </row>
    <row r="1202" spans="1:1" hidden="1">
      <c r="A1202" s="2"/>
    </row>
    <row r="1203" spans="1:1" hidden="1">
      <c r="A1203" s="2"/>
    </row>
    <row r="1204" spans="1:1" hidden="1">
      <c r="A1204" s="2"/>
    </row>
    <row r="1205" spans="1:1" hidden="1">
      <c r="A1205" s="2"/>
    </row>
    <row r="1206" spans="1:1" hidden="1">
      <c r="A1206" s="2"/>
    </row>
    <row r="1207" spans="1:1" hidden="1">
      <c r="A1207" s="2"/>
    </row>
    <row r="1208" spans="1:1" hidden="1">
      <c r="A1208" s="2"/>
    </row>
    <row r="1209" spans="1:1" hidden="1">
      <c r="A1209" s="2"/>
    </row>
    <row r="1210" spans="1:1" hidden="1">
      <c r="A1210" s="2"/>
    </row>
    <row r="1211" spans="1:1" hidden="1">
      <c r="A1211" s="2"/>
    </row>
    <row r="1212" spans="1:1" hidden="1">
      <c r="A1212" s="2"/>
    </row>
    <row r="1213" spans="1:1" hidden="1">
      <c r="A1213" s="2"/>
    </row>
    <row r="1214" spans="1:1" hidden="1">
      <c r="A1214" s="2"/>
    </row>
    <row r="1215" spans="1:1" hidden="1">
      <c r="A1215" s="2"/>
    </row>
    <row r="1216" spans="1:1" hidden="1">
      <c r="A1216" s="2"/>
    </row>
    <row r="1217" spans="1:1" hidden="1">
      <c r="A1217" s="2"/>
    </row>
    <row r="1218" spans="1:1" hidden="1">
      <c r="A1218" s="2"/>
    </row>
    <row r="1219" spans="1:1" hidden="1">
      <c r="A1219" s="2"/>
    </row>
    <row r="1220" spans="1:1" hidden="1">
      <c r="A1220" s="2"/>
    </row>
    <row r="1221" spans="1:1" hidden="1">
      <c r="A1221" s="2"/>
    </row>
    <row r="1222" spans="1:1" hidden="1">
      <c r="A1222" s="2"/>
    </row>
    <row r="1223" spans="1:1" hidden="1">
      <c r="A1223" s="2"/>
    </row>
    <row r="1224" spans="1:1" hidden="1">
      <c r="A1224" s="2"/>
    </row>
    <row r="1225" spans="1:1" hidden="1">
      <c r="A1225" s="2"/>
    </row>
    <row r="1226" spans="1:1" hidden="1">
      <c r="A1226" s="2"/>
    </row>
    <row r="1227" spans="1:1" hidden="1">
      <c r="A1227" s="2"/>
    </row>
    <row r="1228" spans="1:1" hidden="1">
      <c r="A1228" s="2"/>
    </row>
    <row r="1229" spans="1:1" hidden="1">
      <c r="A1229" s="2"/>
    </row>
    <row r="1230" spans="1:1" hidden="1">
      <c r="A1230" s="2"/>
    </row>
    <row r="1231" spans="1:1" hidden="1">
      <c r="A1231" s="2"/>
    </row>
    <row r="1232" spans="1:1" hidden="1">
      <c r="A1232" s="2"/>
    </row>
    <row r="1233" spans="1:1" hidden="1">
      <c r="A1233" s="2"/>
    </row>
    <row r="1234" spans="1:1" hidden="1">
      <c r="A1234" s="2"/>
    </row>
    <row r="1235" spans="1:1" hidden="1">
      <c r="A1235" s="2"/>
    </row>
    <row r="1236" spans="1:1" hidden="1">
      <c r="A1236" s="2"/>
    </row>
    <row r="1237" spans="1:1" hidden="1">
      <c r="A1237" s="2"/>
    </row>
    <row r="1238" spans="1:1" hidden="1">
      <c r="A1238" s="2"/>
    </row>
    <row r="1239" spans="1:1" hidden="1">
      <c r="A1239" s="2"/>
    </row>
    <row r="1240" spans="1:1" hidden="1">
      <c r="A1240" s="2"/>
    </row>
    <row r="1241" spans="1:1" hidden="1">
      <c r="A1241" s="2"/>
    </row>
    <row r="1242" spans="1:1" hidden="1">
      <c r="A1242" s="2"/>
    </row>
    <row r="1243" spans="1:1" hidden="1">
      <c r="A1243" s="2"/>
    </row>
    <row r="1244" spans="1:1" hidden="1">
      <c r="A1244" s="2"/>
    </row>
    <row r="1245" spans="1:1" hidden="1">
      <c r="A1245" s="2"/>
    </row>
    <row r="1246" spans="1:1" hidden="1">
      <c r="A1246" s="2"/>
    </row>
    <row r="1247" spans="1:1" hidden="1">
      <c r="A1247" s="2"/>
    </row>
    <row r="1248" spans="1:1" hidden="1">
      <c r="A1248" s="2"/>
    </row>
    <row r="1249" spans="1:1" hidden="1">
      <c r="A1249" s="2"/>
    </row>
    <row r="1250" spans="1:1" hidden="1">
      <c r="A1250" s="2"/>
    </row>
    <row r="1251" spans="1:1" hidden="1">
      <c r="A1251" s="2"/>
    </row>
    <row r="1252" spans="1:1" hidden="1">
      <c r="A1252" s="2"/>
    </row>
    <row r="1253" spans="1:1" hidden="1">
      <c r="A1253" s="2"/>
    </row>
    <row r="1254" spans="1:1" hidden="1">
      <c r="A1254" s="2"/>
    </row>
    <row r="1255" spans="1:1" hidden="1">
      <c r="A1255" s="2"/>
    </row>
    <row r="1256" spans="1:1" hidden="1">
      <c r="A1256" s="2"/>
    </row>
    <row r="1257" spans="1:1" hidden="1">
      <c r="A1257" s="2"/>
    </row>
    <row r="1258" spans="1:1" hidden="1">
      <c r="A1258" s="2"/>
    </row>
    <row r="1259" spans="1:1" hidden="1">
      <c r="A1259" s="2"/>
    </row>
    <row r="1260" spans="1:1" hidden="1">
      <c r="A1260" s="2"/>
    </row>
    <row r="1261" spans="1:1" hidden="1">
      <c r="A1261" s="2"/>
    </row>
    <row r="1262" spans="1:1" hidden="1">
      <c r="A1262" s="2"/>
    </row>
    <row r="1263" spans="1:1" hidden="1">
      <c r="A1263" s="2"/>
    </row>
    <row r="1264" spans="1:1" hidden="1">
      <c r="A1264" s="2"/>
    </row>
    <row r="1265" spans="1:1" hidden="1">
      <c r="A1265" s="2"/>
    </row>
    <row r="1266" spans="1:1" hidden="1">
      <c r="A1266" s="2"/>
    </row>
    <row r="1267" spans="1:1" hidden="1">
      <c r="A1267" s="2"/>
    </row>
    <row r="1268" spans="1:1" hidden="1">
      <c r="A1268" s="2"/>
    </row>
    <row r="1269" spans="1:1" hidden="1">
      <c r="A1269" s="2"/>
    </row>
    <row r="1270" spans="1:1" hidden="1">
      <c r="A1270" s="2"/>
    </row>
    <row r="1271" spans="1:1" hidden="1">
      <c r="A1271" s="2"/>
    </row>
    <row r="1272" spans="1:1" hidden="1">
      <c r="A1272" s="2"/>
    </row>
    <row r="1273" spans="1:1" hidden="1">
      <c r="A1273" s="2"/>
    </row>
    <row r="1274" spans="1:1" hidden="1">
      <c r="A1274" s="2"/>
    </row>
    <row r="1275" spans="1:1" hidden="1">
      <c r="A1275" s="2"/>
    </row>
    <row r="1276" spans="1:1" hidden="1">
      <c r="A1276" s="2"/>
    </row>
    <row r="1277" spans="1:1" hidden="1">
      <c r="A1277" s="2"/>
    </row>
    <row r="1278" spans="1:1" hidden="1">
      <c r="A1278" s="2"/>
    </row>
    <row r="1279" spans="1:1" hidden="1">
      <c r="A1279" s="2"/>
    </row>
    <row r="1280" spans="1:1" hidden="1">
      <c r="A1280" s="2"/>
    </row>
    <row r="1281" spans="1:1" hidden="1">
      <c r="A1281" s="2"/>
    </row>
    <row r="1282" spans="1:1" hidden="1">
      <c r="A1282" s="2"/>
    </row>
    <row r="1283" spans="1:1" hidden="1">
      <c r="A1283" s="2"/>
    </row>
    <row r="1284" spans="1:1" hidden="1">
      <c r="A1284" s="2"/>
    </row>
    <row r="1285" spans="1:1" hidden="1">
      <c r="A1285" s="2"/>
    </row>
    <row r="1286" spans="1:1" hidden="1">
      <c r="A1286" s="2"/>
    </row>
    <row r="1287" spans="1:1" hidden="1">
      <c r="A1287" s="2"/>
    </row>
    <row r="1288" spans="1:1" hidden="1">
      <c r="A1288" s="2"/>
    </row>
    <row r="1289" spans="1:1" hidden="1">
      <c r="A1289" s="2"/>
    </row>
    <row r="1290" spans="1:1" hidden="1">
      <c r="A1290" s="2"/>
    </row>
    <row r="1291" spans="1:1" hidden="1">
      <c r="A1291" s="2"/>
    </row>
    <row r="1292" spans="1:1" hidden="1">
      <c r="A1292" s="2"/>
    </row>
    <row r="1293" spans="1:1" hidden="1">
      <c r="A1293" s="2"/>
    </row>
    <row r="1294" spans="1:1" hidden="1">
      <c r="A1294" s="2"/>
    </row>
    <row r="1295" spans="1:1" hidden="1">
      <c r="A1295" s="2"/>
    </row>
    <row r="1296" spans="1:1" hidden="1">
      <c r="A1296" s="2"/>
    </row>
    <row r="1297" spans="1:1" hidden="1">
      <c r="A1297" s="2"/>
    </row>
    <row r="1298" spans="1:1" hidden="1">
      <c r="A1298" s="2"/>
    </row>
    <row r="1299" spans="1:1" hidden="1">
      <c r="A1299" s="2"/>
    </row>
    <row r="1300" spans="1:1" hidden="1">
      <c r="A1300" s="2"/>
    </row>
    <row r="1301" spans="1:1" hidden="1">
      <c r="A1301" s="2"/>
    </row>
    <row r="1302" spans="1:1" hidden="1">
      <c r="A1302" s="2"/>
    </row>
    <row r="1303" spans="1:1" hidden="1">
      <c r="A1303" s="2"/>
    </row>
    <row r="1304" spans="1:1" hidden="1">
      <c r="A1304" s="2"/>
    </row>
    <row r="1305" spans="1:1" hidden="1">
      <c r="A1305" s="2"/>
    </row>
    <row r="1306" spans="1:1" hidden="1">
      <c r="A1306" s="2"/>
    </row>
    <row r="1307" spans="1:1" hidden="1">
      <c r="A1307" s="2"/>
    </row>
    <row r="1308" spans="1:1" hidden="1">
      <c r="A1308" s="2"/>
    </row>
    <row r="1309" spans="1:1" hidden="1">
      <c r="A1309" s="2"/>
    </row>
    <row r="1310" spans="1:1" hidden="1">
      <c r="A1310" s="2"/>
    </row>
    <row r="1311" spans="1:1" hidden="1">
      <c r="A1311" s="2"/>
    </row>
    <row r="1312" spans="1:1" hidden="1">
      <c r="A1312" s="2"/>
    </row>
    <row r="1313" spans="1:1" hidden="1">
      <c r="A1313" s="2"/>
    </row>
    <row r="1314" spans="1:1" hidden="1">
      <c r="A1314" s="2"/>
    </row>
    <row r="1315" spans="1:1" hidden="1">
      <c r="A1315" s="2"/>
    </row>
    <row r="1316" spans="1:1" hidden="1">
      <c r="A1316" s="2"/>
    </row>
    <row r="1317" spans="1:1" hidden="1">
      <c r="A1317" s="2"/>
    </row>
    <row r="1318" spans="1:1" hidden="1">
      <c r="A1318" s="2"/>
    </row>
    <row r="1319" spans="1:1" hidden="1">
      <c r="A1319" s="2"/>
    </row>
    <row r="1320" spans="1:1" hidden="1">
      <c r="A1320" s="2"/>
    </row>
    <row r="1321" spans="1:1" hidden="1">
      <c r="A1321" s="2"/>
    </row>
    <row r="1322" spans="1:1" hidden="1">
      <c r="A1322" s="2"/>
    </row>
    <row r="1323" spans="1:1" hidden="1">
      <c r="A1323" s="2"/>
    </row>
    <row r="1324" spans="1:1" hidden="1">
      <c r="A1324" s="2"/>
    </row>
    <row r="1325" spans="1:1" hidden="1">
      <c r="A1325" s="2"/>
    </row>
    <row r="1326" spans="1:1" hidden="1">
      <c r="A1326" s="2"/>
    </row>
    <row r="1327" spans="1:1" hidden="1">
      <c r="A1327" s="2"/>
    </row>
    <row r="1328" spans="1:1" hidden="1">
      <c r="A1328" s="2"/>
    </row>
    <row r="1329" spans="1:1" hidden="1">
      <c r="A1329" s="2"/>
    </row>
    <row r="1330" spans="1:1" hidden="1">
      <c r="A1330" s="2"/>
    </row>
    <row r="1331" spans="1:1" hidden="1">
      <c r="A1331" s="2"/>
    </row>
    <row r="1332" spans="1:1" hidden="1">
      <c r="A1332" s="2"/>
    </row>
    <row r="1333" spans="1:1" hidden="1">
      <c r="A1333" s="2"/>
    </row>
    <row r="1334" spans="1:1" hidden="1">
      <c r="A1334" s="2"/>
    </row>
    <row r="1335" spans="1:1" hidden="1">
      <c r="A1335" s="2"/>
    </row>
    <row r="1336" spans="1:1" hidden="1">
      <c r="A1336" s="2"/>
    </row>
    <row r="1337" spans="1:1" hidden="1">
      <c r="A1337" s="2"/>
    </row>
    <row r="1338" spans="1:1" hidden="1">
      <c r="A1338" s="2"/>
    </row>
    <row r="1339" spans="1:1" hidden="1">
      <c r="A1339" s="2"/>
    </row>
    <row r="1340" spans="1:1" hidden="1">
      <c r="A1340" s="2"/>
    </row>
    <row r="1341" spans="1:1" hidden="1">
      <c r="A1341" s="2"/>
    </row>
    <row r="1342" spans="1:1" hidden="1">
      <c r="A1342" s="2"/>
    </row>
    <row r="1343" spans="1:1" hidden="1">
      <c r="A1343" s="2"/>
    </row>
    <row r="1344" spans="1:1" hidden="1">
      <c r="A1344" s="2"/>
    </row>
    <row r="1345" spans="1:1" hidden="1">
      <c r="A1345" s="2"/>
    </row>
    <row r="1346" spans="1:1" hidden="1">
      <c r="A1346" s="2"/>
    </row>
    <row r="1347" spans="1:1" hidden="1">
      <c r="A1347" s="2"/>
    </row>
    <row r="1348" spans="1:1" hidden="1">
      <c r="A1348" s="2"/>
    </row>
    <row r="1349" spans="1:1" hidden="1">
      <c r="A1349" s="2"/>
    </row>
    <row r="1350" spans="1:1" hidden="1">
      <c r="A1350" s="2"/>
    </row>
    <row r="1351" spans="1:1" hidden="1">
      <c r="A1351" s="2"/>
    </row>
    <row r="1352" spans="1:1" hidden="1">
      <c r="A1352" s="2"/>
    </row>
    <row r="1353" spans="1:1" hidden="1">
      <c r="A1353" s="2"/>
    </row>
    <row r="1354" spans="1:1" hidden="1">
      <c r="A1354" s="2"/>
    </row>
    <row r="1355" spans="1:1" hidden="1">
      <c r="A1355" s="2"/>
    </row>
    <row r="1356" spans="1:1" hidden="1">
      <c r="A1356" s="2"/>
    </row>
    <row r="1357" spans="1:1" hidden="1">
      <c r="A1357" s="2"/>
    </row>
    <row r="1358" spans="1:1" hidden="1">
      <c r="A1358" s="2"/>
    </row>
    <row r="1359" spans="1:1" hidden="1">
      <c r="A1359" s="2"/>
    </row>
    <row r="1360" spans="1:1" hidden="1">
      <c r="A1360" s="2"/>
    </row>
    <row r="1361" spans="1:1" hidden="1">
      <c r="A1361" s="2"/>
    </row>
    <row r="1362" spans="1:1" hidden="1">
      <c r="A1362" s="2"/>
    </row>
    <row r="1363" spans="1:1" hidden="1">
      <c r="A1363" s="2"/>
    </row>
    <row r="1364" spans="1:1" hidden="1">
      <c r="A1364" s="2"/>
    </row>
    <row r="1365" spans="1:1" hidden="1">
      <c r="A1365" s="2"/>
    </row>
    <row r="1366" spans="1:1" hidden="1">
      <c r="A1366" s="2"/>
    </row>
    <row r="1367" spans="1:1" hidden="1">
      <c r="A1367" s="2"/>
    </row>
    <row r="1368" spans="1:1" hidden="1">
      <c r="A1368" s="2"/>
    </row>
    <row r="1369" spans="1:1" hidden="1">
      <c r="A1369" s="2"/>
    </row>
    <row r="1370" spans="1:1" hidden="1">
      <c r="A1370" s="2"/>
    </row>
    <row r="1371" spans="1:1" hidden="1">
      <c r="A1371" s="2"/>
    </row>
    <row r="1372" spans="1:1" hidden="1">
      <c r="A1372" s="2"/>
    </row>
    <row r="1373" spans="1:1" hidden="1">
      <c r="A1373" s="2"/>
    </row>
    <row r="1374" spans="1:1" hidden="1">
      <c r="A1374" s="2"/>
    </row>
    <row r="1375" spans="1:1" hidden="1">
      <c r="A1375" s="2"/>
    </row>
    <row r="1376" spans="1:1" hidden="1">
      <c r="A1376" s="2"/>
    </row>
    <row r="1377" spans="1:1" hidden="1">
      <c r="A1377" s="2"/>
    </row>
    <row r="1378" spans="1:1" hidden="1">
      <c r="A1378" s="2"/>
    </row>
    <row r="1379" spans="1:1" hidden="1">
      <c r="A1379" s="2"/>
    </row>
    <row r="1380" spans="1:1" hidden="1">
      <c r="A1380" s="2"/>
    </row>
    <row r="1381" spans="1:1" hidden="1">
      <c r="A1381" s="2"/>
    </row>
    <row r="1382" spans="1:1" hidden="1">
      <c r="A1382" s="2"/>
    </row>
    <row r="1383" spans="1:1" hidden="1">
      <c r="A1383" s="2"/>
    </row>
    <row r="1384" spans="1:1" hidden="1">
      <c r="A1384" s="2"/>
    </row>
    <row r="1385" spans="1:1" hidden="1">
      <c r="A1385" s="2"/>
    </row>
    <row r="1386" spans="1:1" hidden="1">
      <c r="A1386" s="2"/>
    </row>
    <row r="1387" spans="1:1" hidden="1">
      <c r="A1387" s="2"/>
    </row>
    <row r="1388" spans="1:1" hidden="1">
      <c r="A1388" s="2"/>
    </row>
    <row r="1389" spans="1:1" hidden="1">
      <c r="A1389" s="2"/>
    </row>
    <row r="1390" spans="1:1" hidden="1">
      <c r="A1390" s="2"/>
    </row>
    <row r="1391" spans="1:1" hidden="1">
      <c r="A1391" s="2"/>
    </row>
    <row r="1392" spans="1:1" hidden="1">
      <c r="A1392" s="2"/>
    </row>
    <row r="1393" spans="1:1" hidden="1">
      <c r="A1393" s="2"/>
    </row>
    <row r="1394" spans="1:1" hidden="1">
      <c r="A1394" s="2"/>
    </row>
    <row r="1395" spans="1:1" hidden="1">
      <c r="A1395" s="2"/>
    </row>
    <row r="1396" spans="1:1" hidden="1">
      <c r="A1396" s="2"/>
    </row>
    <row r="1397" spans="1:1" hidden="1">
      <c r="A1397" s="2"/>
    </row>
    <row r="1398" spans="1:1" hidden="1">
      <c r="A1398" s="2"/>
    </row>
    <row r="1399" spans="1:1" hidden="1">
      <c r="A1399" s="2"/>
    </row>
    <row r="1400" spans="1:1" hidden="1">
      <c r="A1400" s="2"/>
    </row>
    <row r="1401" spans="1:1" hidden="1">
      <c r="A1401" s="2"/>
    </row>
    <row r="1402" spans="1:1" hidden="1">
      <c r="A1402" s="2"/>
    </row>
    <row r="1403" spans="1:1" hidden="1">
      <c r="A1403" s="2"/>
    </row>
    <row r="1404" spans="1:1" hidden="1">
      <c r="A1404" s="2"/>
    </row>
    <row r="1405" spans="1:1" hidden="1">
      <c r="A1405" s="2"/>
    </row>
    <row r="1406" spans="1:1" hidden="1">
      <c r="A1406" s="2"/>
    </row>
    <row r="1407" spans="1:1" hidden="1">
      <c r="A1407" s="2"/>
    </row>
    <row r="1408" spans="1:1" hidden="1">
      <c r="A1408" s="2"/>
    </row>
    <row r="1409" spans="1:1" hidden="1">
      <c r="A1409" s="2"/>
    </row>
    <row r="1410" spans="1:1" hidden="1">
      <c r="A1410" s="2"/>
    </row>
    <row r="1411" spans="1:1" hidden="1">
      <c r="A1411" s="2"/>
    </row>
    <row r="1412" spans="1:1" hidden="1">
      <c r="A1412" s="2"/>
    </row>
    <row r="1413" spans="1:1" hidden="1">
      <c r="A1413" s="2"/>
    </row>
    <row r="1414" spans="1:1" hidden="1">
      <c r="A1414" s="2"/>
    </row>
    <row r="1415" spans="1:1" hidden="1">
      <c r="A1415" s="2"/>
    </row>
    <row r="1416" spans="1:1" hidden="1">
      <c r="A1416" s="2"/>
    </row>
    <row r="1417" spans="1:1" hidden="1">
      <c r="A1417" s="2"/>
    </row>
    <row r="1418" spans="1:1" hidden="1">
      <c r="A1418" s="2"/>
    </row>
    <row r="1419" spans="1:1" hidden="1">
      <c r="A1419" s="2"/>
    </row>
    <row r="1420" spans="1:1" hidden="1">
      <c r="A1420" s="2"/>
    </row>
    <row r="1421" spans="1:1" hidden="1">
      <c r="A1421" s="2"/>
    </row>
    <row r="1422" spans="1:1" hidden="1">
      <c r="A1422" s="2"/>
    </row>
    <row r="1423" spans="1:1" hidden="1">
      <c r="A1423" s="2"/>
    </row>
    <row r="1424" spans="1:1" hidden="1">
      <c r="A1424" s="2"/>
    </row>
    <row r="1425" spans="1:1" hidden="1">
      <c r="A1425" s="2"/>
    </row>
    <row r="1426" spans="1:1" hidden="1">
      <c r="A1426" s="2"/>
    </row>
    <row r="1427" spans="1:1" hidden="1">
      <c r="A1427" s="2"/>
    </row>
    <row r="1428" spans="1:1" hidden="1">
      <c r="A1428" s="2"/>
    </row>
    <row r="1429" spans="1:1" hidden="1">
      <c r="A1429" s="2"/>
    </row>
    <row r="1430" spans="1:1" hidden="1">
      <c r="A1430" s="2"/>
    </row>
    <row r="1431" spans="1:1" hidden="1">
      <c r="A1431" s="2"/>
    </row>
    <row r="1432" spans="1:1" hidden="1">
      <c r="A1432" s="2"/>
    </row>
    <row r="1433" spans="1:1" hidden="1">
      <c r="A1433" s="2"/>
    </row>
    <row r="1434" spans="1:1" hidden="1">
      <c r="A1434" s="2"/>
    </row>
    <row r="1435" spans="1:1" hidden="1">
      <c r="A1435" s="2"/>
    </row>
    <row r="1436" spans="1:1" hidden="1">
      <c r="A1436" s="2"/>
    </row>
    <row r="1437" spans="1:1" hidden="1">
      <c r="A1437" s="2"/>
    </row>
    <row r="1438" spans="1:1" hidden="1">
      <c r="A1438" s="2"/>
    </row>
    <row r="1439" spans="1:1" hidden="1">
      <c r="A1439" s="2"/>
    </row>
    <row r="1440" spans="1:1" hidden="1">
      <c r="A1440" s="2"/>
    </row>
    <row r="1441" spans="1:1" hidden="1">
      <c r="A1441" s="2"/>
    </row>
    <row r="1442" spans="1:1" hidden="1">
      <c r="A1442" s="2"/>
    </row>
    <row r="1443" spans="1:1" hidden="1">
      <c r="A1443" s="2"/>
    </row>
    <row r="1444" spans="1:1" hidden="1">
      <c r="A1444" s="2"/>
    </row>
    <row r="1445" spans="1:1" hidden="1">
      <c r="A1445" s="2"/>
    </row>
    <row r="1446" spans="1:1" hidden="1">
      <c r="A1446" s="2"/>
    </row>
    <row r="1447" spans="1:1" hidden="1">
      <c r="A1447" s="2"/>
    </row>
    <row r="1448" spans="1:1" hidden="1">
      <c r="A1448" s="2"/>
    </row>
    <row r="1449" spans="1:1" hidden="1">
      <c r="A1449" s="2"/>
    </row>
    <row r="1450" spans="1:1" hidden="1">
      <c r="A1450" s="2"/>
    </row>
    <row r="1451" spans="1:1" hidden="1">
      <c r="A1451" s="2"/>
    </row>
    <row r="1452" spans="1:1" hidden="1">
      <c r="A1452" s="2"/>
    </row>
    <row r="1453" spans="1:1" hidden="1">
      <c r="A1453" s="2"/>
    </row>
    <row r="1454" spans="1:1" hidden="1">
      <c r="A1454" s="2"/>
    </row>
    <row r="1455" spans="1:1" hidden="1">
      <c r="A1455" s="2"/>
    </row>
    <row r="1456" spans="1:1" hidden="1">
      <c r="A1456" s="2"/>
    </row>
    <row r="1457" spans="1:1" hidden="1">
      <c r="A1457" s="2"/>
    </row>
    <row r="1458" spans="1:1" hidden="1">
      <c r="A1458" s="2"/>
    </row>
    <row r="1459" spans="1:1" hidden="1">
      <c r="A1459" s="2"/>
    </row>
    <row r="1460" spans="1:1" hidden="1">
      <c r="A1460" s="2"/>
    </row>
    <row r="1461" spans="1:1" hidden="1">
      <c r="A1461" s="2"/>
    </row>
    <row r="1462" spans="1:1" hidden="1">
      <c r="A1462" s="2"/>
    </row>
    <row r="1463" spans="1:1" hidden="1">
      <c r="A1463" s="2"/>
    </row>
    <row r="1464" spans="1:1" hidden="1">
      <c r="A1464" s="2"/>
    </row>
    <row r="1465" spans="1:1" hidden="1">
      <c r="A1465" s="2"/>
    </row>
    <row r="1466" spans="1:1" hidden="1">
      <c r="A1466" s="2"/>
    </row>
    <row r="1467" spans="1:1" hidden="1">
      <c r="A1467" s="2"/>
    </row>
    <row r="1468" spans="1:1" hidden="1">
      <c r="A1468" s="2"/>
    </row>
    <row r="1469" spans="1:1" hidden="1">
      <c r="A1469" s="2"/>
    </row>
    <row r="1470" spans="1:1" hidden="1">
      <c r="A1470" s="2"/>
    </row>
    <row r="1471" spans="1:1" hidden="1">
      <c r="A1471" s="2"/>
    </row>
    <row r="1472" spans="1:1" hidden="1">
      <c r="A1472" s="2"/>
    </row>
    <row r="1473" spans="1:1" hidden="1">
      <c r="A1473" s="2"/>
    </row>
    <row r="1474" spans="1:1" hidden="1">
      <c r="A1474" s="2"/>
    </row>
    <row r="1475" spans="1:1" hidden="1">
      <c r="A1475" s="2"/>
    </row>
    <row r="1476" spans="1:1" hidden="1">
      <c r="A1476" s="2"/>
    </row>
    <row r="1477" spans="1:1" hidden="1">
      <c r="A1477" s="2"/>
    </row>
    <row r="1478" spans="1:1" hidden="1">
      <c r="A1478" s="2"/>
    </row>
    <row r="1479" spans="1:1" hidden="1">
      <c r="A1479" s="2"/>
    </row>
    <row r="1480" spans="1:1" hidden="1">
      <c r="A1480" s="2"/>
    </row>
    <row r="1481" spans="1:1" hidden="1">
      <c r="A1481" s="2"/>
    </row>
    <row r="1482" spans="1:1" hidden="1">
      <c r="A1482" s="2"/>
    </row>
    <row r="1483" spans="1:1" hidden="1">
      <c r="A1483" s="2"/>
    </row>
    <row r="1484" spans="1:1" hidden="1">
      <c r="A1484" s="2"/>
    </row>
    <row r="1485" spans="1:1" hidden="1">
      <c r="A1485" s="2"/>
    </row>
    <row r="1486" spans="1:1" hidden="1">
      <c r="A1486" s="2"/>
    </row>
    <row r="1487" spans="1:1" hidden="1">
      <c r="A1487" s="2"/>
    </row>
    <row r="1488" spans="1:1" hidden="1">
      <c r="A1488" s="2"/>
    </row>
    <row r="1489" spans="1:1" hidden="1">
      <c r="A1489" s="2"/>
    </row>
    <row r="1490" spans="1:1" hidden="1">
      <c r="A1490" s="2"/>
    </row>
    <row r="1491" spans="1:1" hidden="1">
      <c r="A1491" s="2"/>
    </row>
    <row r="1492" spans="1:1" hidden="1">
      <c r="A1492" s="2"/>
    </row>
    <row r="1493" spans="1:1" hidden="1">
      <c r="A1493" s="2"/>
    </row>
    <row r="1494" spans="1:1" hidden="1">
      <c r="A1494" s="2"/>
    </row>
    <row r="1495" spans="1:1" hidden="1">
      <c r="A1495" s="2"/>
    </row>
    <row r="1496" spans="1:1" hidden="1">
      <c r="A1496" s="2"/>
    </row>
    <row r="1497" spans="1:1" hidden="1">
      <c r="A1497" s="2"/>
    </row>
    <row r="1498" spans="1:1" hidden="1">
      <c r="A1498" s="2"/>
    </row>
    <row r="1499" spans="1:1" hidden="1">
      <c r="A1499" s="2"/>
    </row>
    <row r="1500" spans="1:1" hidden="1">
      <c r="A1500" s="2"/>
    </row>
    <row r="1501" spans="1:1" hidden="1">
      <c r="A1501" s="2"/>
    </row>
    <row r="1502" spans="1:1" hidden="1">
      <c r="A1502" s="2"/>
    </row>
    <row r="1503" spans="1:1" hidden="1">
      <c r="A1503" s="2"/>
    </row>
    <row r="1504" spans="1:1" hidden="1">
      <c r="A1504" s="2"/>
    </row>
    <row r="1505" spans="1:1" hidden="1">
      <c r="A1505" s="2"/>
    </row>
    <row r="1506" spans="1:1" hidden="1">
      <c r="A1506" s="2"/>
    </row>
    <row r="1507" spans="1:1" hidden="1">
      <c r="A1507" s="2"/>
    </row>
    <row r="1508" spans="1:1" hidden="1">
      <c r="A1508" s="2"/>
    </row>
    <row r="1509" spans="1:1" hidden="1">
      <c r="A1509" s="2"/>
    </row>
    <row r="1510" spans="1:1" hidden="1">
      <c r="A1510" s="2"/>
    </row>
    <row r="1511" spans="1:1" hidden="1">
      <c r="A1511" s="2"/>
    </row>
    <row r="1512" spans="1:1" hidden="1">
      <c r="A1512" s="2"/>
    </row>
    <row r="1513" spans="1:1" hidden="1">
      <c r="A1513" s="2"/>
    </row>
    <row r="1514" spans="1:1" hidden="1">
      <c r="A1514" s="2"/>
    </row>
    <row r="1515" spans="1:1" hidden="1">
      <c r="A1515" s="2"/>
    </row>
    <row r="1516" spans="1:1" hidden="1">
      <c r="A1516" s="2"/>
    </row>
    <row r="1517" spans="1:1" hidden="1">
      <c r="A1517" s="2"/>
    </row>
    <row r="1518" spans="1:1" hidden="1">
      <c r="A1518" s="2"/>
    </row>
    <row r="1519" spans="1:1" hidden="1">
      <c r="A1519" s="2"/>
    </row>
    <row r="1520" spans="1:1" hidden="1">
      <c r="A1520" s="2"/>
    </row>
    <row r="1521" spans="1:1" hidden="1">
      <c r="A1521" s="2"/>
    </row>
    <row r="1522" spans="1:1" hidden="1">
      <c r="A1522" s="2"/>
    </row>
    <row r="1523" spans="1:1" hidden="1">
      <c r="A1523" s="2"/>
    </row>
    <row r="1524" spans="1:1" hidden="1">
      <c r="A1524" s="2"/>
    </row>
    <row r="1525" spans="1:1" hidden="1">
      <c r="A1525" s="2"/>
    </row>
    <row r="1526" spans="1:1" hidden="1">
      <c r="A1526" s="2"/>
    </row>
    <row r="1527" spans="1:1" hidden="1">
      <c r="A1527" s="2"/>
    </row>
    <row r="1528" spans="1:1" hidden="1">
      <c r="A1528" s="2"/>
    </row>
    <row r="1529" spans="1:1" hidden="1">
      <c r="A1529" s="2"/>
    </row>
    <row r="1530" spans="1:1" hidden="1">
      <c r="A1530" s="2"/>
    </row>
    <row r="1531" spans="1:1" hidden="1">
      <c r="A1531" s="2"/>
    </row>
    <row r="1532" spans="1:1" hidden="1">
      <c r="A1532" s="2"/>
    </row>
    <row r="1533" spans="1:1" hidden="1">
      <c r="A1533" s="2"/>
    </row>
    <row r="1534" spans="1:1" hidden="1">
      <c r="A1534" s="2"/>
    </row>
    <row r="1535" spans="1:1" hidden="1">
      <c r="A1535" s="2"/>
    </row>
    <row r="1536" spans="1:1" hidden="1">
      <c r="A1536" s="2"/>
    </row>
    <row r="1537" spans="1:1" hidden="1">
      <c r="A1537" s="2"/>
    </row>
    <row r="1538" spans="1:1" hidden="1">
      <c r="A1538" s="2"/>
    </row>
    <row r="1539" spans="1:1" hidden="1">
      <c r="A1539" s="2"/>
    </row>
    <row r="1540" spans="1:1" hidden="1">
      <c r="A1540" s="2"/>
    </row>
    <row r="1541" spans="1:1" hidden="1">
      <c r="A1541" s="2"/>
    </row>
    <row r="1542" spans="1:1" hidden="1">
      <c r="A1542" s="2"/>
    </row>
    <row r="1543" spans="1:1" hidden="1">
      <c r="A1543" s="2"/>
    </row>
    <row r="1544" spans="1:1" hidden="1">
      <c r="A1544" s="2"/>
    </row>
    <row r="1545" spans="1:1" hidden="1">
      <c r="A1545" s="2"/>
    </row>
    <row r="1546" spans="1:1" hidden="1">
      <c r="A1546" s="2"/>
    </row>
    <row r="1547" spans="1:1" hidden="1">
      <c r="A1547" s="2"/>
    </row>
    <row r="1548" spans="1:1" hidden="1">
      <c r="A1548" s="2"/>
    </row>
    <row r="1549" spans="1:1" hidden="1">
      <c r="A1549" s="2"/>
    </row>
    <row r="1550" spans="1:1" hidden="1">
      <c r="A1550" s="2"/>
    </row>
    <row r="1551" spans="1:1" hidden="1">
      <c r="A1551" s="2"/>
    </row>
    <row r="1552" spans="1:1" hidden="1">
      <c r="A1552" s="2"/>
    </row>
    <row r="1553" spans="1:1" hidden="1">
      <c r="A1553" s="2"/>
    </row>
    <row r="1554" spans="1:1" hidden="1">
      <c r="A1554" s="2"/>
    </row>
    <row r="1555" spans="1:1" hidden="1">
      <c r="A1555" s="2"/>
    </row>
    <row r="1556" spans="1:1" hidden="1">
      <c r="A1556" s="2"/>
    </row>
    <row r="1557" spans="1:1" hidden="1">
      <c r="A1557" s="2"/>
    </row>
    <row r="1558" spans="1:1" hidden="1">
      <c r="A1558" s="2"/>
    </row>
    <row r="1559" spans="1:1" hidden="1">
      <c r="A1559" s="2"/>
    </row>
    <row r="1560" spans="1:1" hidden="1">
      <c r="A1560" s="2"/>
    </row>
    <row r="1561" spans="1:1" hidden="1">
      <c r="A1561" s="2"/>
    </row>
    <row r="1562" spans="1:1" hidden="1">
      <c r="A1562" s="2"/>
    </row>
    <row r="1563" spans="1:1" hidden="1">
      <c r="A1563" s="2"/>
    </row>
    <row r="1564" spans="1:1" hidden="1">
      <c r="A1564" s="2"/>
    </row>
    <row r="1565" spans="1:1" hidden="1">
      <c r="A1565" s="2"/>
    </row>
    <row r="1566" spans="1:1" hidden="1">
      <c r="A1566" s="2"/>
    </row>
    <row r="1567" spans="1:1" hidden="1">
      <c r="A1567" s="2"/>
    </row>
    <row r="1568" spans="1:1" hidden="1">
      <c r="A1568" s="2"/>
    </row>
    <row r="1569" spans="1:1" hidden="1">
      <c r="A1569" s="2"/>
    </row>
    <row r="1570" spans="1:1" hidden="1">
      <c r="A1570" s="2"/>
    </row>
    <row r="1571" spans="1:1" hidden="1">
      <c r="A1571" s="2"/>
    </row>
    <row r="1572" spans="1:1" hidden="1">
      <c r="A1572" s="2"/>
    </row>
    <row r="1573" spans="1:1" hidden="1">
      <c r="A1573" s="2"/>
    </row>
    <row r="1574" spans="1:1" hidden="1">
      <c r="A1574" s="2"/>
    </row>
    <row r="1575" spans="1:1" hidden="1">
      <c r="A1575" s="2"/>
    </row>
    <row r="1576" spans="1:1" hidden="1">
      <c r="A1576" s="2"/>
    </row>
    <row r="1577" spans="1:1" hidden="1">
      <c r="A1577" s="2"/>
    </row>
    <row r="1578" spans="1:1" hidden="1">
      <c r="A1578" s="2"/>
    </row>
    <row r="1579" spans="1:1" hidden="1">
      <c r="A1579" s="2"/>
    </row>
    <row r="1580" spans="1:1" hidden="1">
      <c r="A1580" s="2"/>
    </row>
    <row r="1581" spans="1:1" hidden="1">
      <c r="A1581" s="2"/>
    </row>
    <row r="1582" spans="1:1" hidden="1">
      <c r="A1582" s="2"/>
    </row>
    <row r="1583" spans="1:1" hidden="1">
      <c r="A1583" s="2"/>
    </row>
    <row r="1584" spans="1:1" hidden="1">
      <c r="A1584" s="2"/>
    </row>
    <row r="1585" spans="1:1" hidden="1">
      <c r="A1585" s="2"/>
    </row>
    <row r="1586" spans="1:1" hidden="1">
      <c r="A1586" s="2"/>
    </row>
    <row r="1587" spans="1:1" hidden="1">
      <c r="A1587" s="2"/>
    </row>
    <row r="1588" spans="1:1" hidden="1">
      <c r="A1588" s="2"/>
    </row>
    <row r="1589" spans="1:1" hidden="1">
      <c r="A1589" s="2"/>
    </row>
    <row r="1590" spans="1:1" hidden="1">
      <c r="A1590" s="2"/>
    </row>
    <row r="1591" spans="1:1" hidden="1">
      <c r="A1591" s="2"/>
    </row>
    <row r="1592" spans="1:1" hidden="1">
      <c r="A1592" s="2"/>
    </row>
    <row r="1593" spans="1:1" hidden="1">
      <c r="A1593" s="2"/>
    </row>
    <row r="1594" spans="1:1" hidden="1">
      <c r="A1594" s="2"/>
    </row>
    <row r="1595" spans="1:1" hidden="1">
      <c r="A1595" s="2"/>
    </row>
    <row r="1596" spans="1:1" hidden="1">
      <c r="A1596" s="2"/>
    </row>
    <row r="1597" spans="1:1" hidden="1">
      <c r="A1597" s="2"/>
    </row>
    <row r="1598" spans="1:1" hidden="1">
      <c r="A1598" s="2"/>
    </row>
    <row r="1599" spans="1:1" hidden="1">
      <c r="A1599" s="2"/>
    </row>
    <row r="1600" spans="1:1" hidden="1">
      <c r="A1600" s="2"/>
    </row>
    <row r="1601" spans="1:1" hidden="1">
      <c r="A1601" s="2"/>
    </row>
    <row r="1602" spans="1:1" hidden="1">
      <c r="A1602" s="2"/>
    </row>
    <row r="1603" spans="1:1" hidden="1">
      <c r="A1603" s="2"/>
    </row>
    <row r="1604" spans="1:1" hidden="1">
      <c r="A1604" s="2"/>
    </row>
    <row r="1605" spans="1:1" hidden="1">
      <c r="A1605" s="2"/>
    </row>
    <row r="1606" spans="1:1" hidden="1">
      <c r="A1606" s="2"/>
    </row>
    <row r="1607" spans="1:1" hidden="1">
      <c r="A1607" s="2"/>
    </row>
    <row r="1608" spans="1:1" hidden="1">
      <c r="A1608" s="2"/>
    </row>
    <row r="1609" spans="1:1" hidden="1">
      <c r="A1609" s="2"/>
    </row>
    <row r="1610" spans="1:1" hidden="1">
      <c r="A1610" s="2"/>
    </row>
    <row r="1611" spans="1:1" hidden="1">
      <c r="A1611" s="2"/>
    </row>
    <row r="1612" spans="1:1" hidden="1">
      <c r="A1612" s="2"/>
    </row>
    <row r="1613" spans="1:1" hidden="1">
      <c r="A1613" s="2"/>
    </row>
    <row r="1614" spans="1:1" hidden="1">
      <c r="A1614" s="2"/>
    </row>
    <row r="1615" spans="1:1" hidden="1">
      <c r="A1615" s="2"/>
    </row>
    <row r="1616" spans="1:1" hidden="1">
      <c r="A1616" s="2"/>
    </row>
    <row r="1617" spans="1:1" hidden="1">
      <c r="A1617" s="2"/>
    </row>
    <row r="1618" spans="1:1" hidden="1">
      <c r="A1618" s="2"/>
    </row>
    <row r="1619" spans="1:1" hidden="1">
      <c r="A1619" s="2"/>
    </row>
    <row r="1620" spans="1:1" hidden="1">
      <c r="A1620" s="2"/>
    </row>
    <row r="1621" spans="1:1" hidden="1">
      <c r="A1621" s="2"/>
    </row>
    <row r="1622" spans="1:1" hidden="1">
      <c r="A1622" s="2"/>
    </row>
    <row r="1623" spans="1:1" hidden="1">
      <c r="A1623" s="2"/>
    </row>
    <row r="1624" spans="1:1" hidden="1">
      <c r="A1624" s="2"/>
    </row>
    <row r="1625" spans="1:1" hidden="1">
      <c r="A1625" s="2"/>
    </row>
    <row r="1626" spans="1:1" hidden="1">
      <c r="A1626" s="2"/>
    </row>
    <row r="1627" spans="1:1" hidden="1">
      <c r="A1627" s="2"/>
    </row>
    <row r="1628" spans="1:1" hidden="1">
      <c r="A1628" s="2"/>
    </row>
    <row r="1629" spans="1:1" hidden="1">
      <c r="A1629" s="2"/>
    </row>
    <row r="1630" spans="1:1" hidden="1">
      <c r="A1630" s="2"/>
    </row>
    <row r="1631" spans="1:1" hidden="1">
      <c r="A1631" s="2"/>
    </row>
    <row r="1632" spans="1:1" hidden="1">
      <c r="A1632" s="2"/>
    </row>
    <row r="1633" spans="1:1" hidden="1">
      <c r="A1633" s="2"/>
    </row>
    <row r="1634" spans="1:1" hidden="1">
      <c r="A1634" s="2"/>
    </row>
    <row r="1635" spans="1:1" hidden="1">
      <c r="A1635" s="2"/>
    </row>
    <row r="1636" spans="1:1" hidden="1">
      <c r="A1636" s="2"/>
    </row>
    <row r="1637" spans="1:1" hidden="1">
      <c r="A1637" s="2"/>
    </row>
    <row r="1638" spans="1:1" hidden="1">
      <c r="A1638" s="2"/>
    </row>
    <row r="1639" spans="1:1" hidden="1">
      <c r="A1639" s="2"/>
    </row>
    <row r="1640" spans="1:1" hidden="1">
      <c r="A1640" s="2"/>
    </row>
    <row r="1641" spans="1:1" hidden="1">
      <c r="A1641" s="2"/>
    </row>
    <row r="1642" spans="1:1" hidden="1">
      <c r="A1642" s="2"/>
    </row>
    <row r="1643" spans="1:1" hidden="1">
      <c r="A1643" s="2"/>
    </row>
    <row r="1644" spans="1:1" hidden="1">
      <c r="A1644" s="2"/>
    </row>
    <row r="1645" spans="1:1" hidden="1">
      <c r="A1645" s="2"/>
    </row>
    <row r="1646" spans="1:1" hidden="1">
      <c r="A1646" s="2"/>
    </row>
    <row r="1647" spans="1:1" hidden="1">
      <c r="A1647" s="2"/>
    </row>
    <row r="1648" spans="1:1" hidden="1">
      <c r="A1648" s="2"/>
    </row>
    <row r="1649" spans="1:1" hidden="1">
      <c r="A1649" s="2"/>
    </row>
    <row r="1650" spans="1:1" hidden="1">
      <c r="A1650" s="2"/>
    </row>
    <row r="1651" spans="1:1" hidden="1">
      <c r="A1651" s="2"/>
    </row>
    <row r="1652" spans="1:1" hidden="1">
      <c r="A1652" s="2"/>
    </row>
    <row r="1653" spans="1:1" hidden="1">
      <c r="A1653" s="2"/>
    </row>
    <row r="1654" spans="1:1" hidden="1">
      <c r="A1654" s="2"/>
    </row>
    <row r="1655" spans="1:1" hidden="1">
      <c r="A1655" s="2"/>
    </row>
    <row r="1656" spans="1:1" hidden="1">
      <c r="A1656" s="2"/>
    </row>
    <row r="1657" spans="1:1" hidden="1">
      <c r="A1657" s="2"/>
    </row>
    <row r="1658" spans="1:1" hidden="1">
      <c r="A1658" s="2"/>
    </row>
    <row r="1659" spans="1:1" hidden="1">
      <c r="A1659" s="2"/>
    </row>
    <row r="1660" spans="1:1" hidden="1">
      <c r="A1660" s="2"/>
    </row>
    <row r="1661" spans="1:1" hidden="1">
      <c r="A1661" s="2"/>
    </row>
    <row r="1662" spans="1:1" hidden="1">
      <c r="A1662" s="2"/>
    </row>
    <row r="1663" spans="1:1" hidden="1">
      <c r="A1663" s="2"/>
    </row>
    <row r="1664" spans="1:1" hidden="1">
      <c r="A1664" s="2"/>
    </row>
    <row r="1665" spans="1:1" hidden="1">
      <c r="A1665" s="2"/>
    </row>
    <row r="1666" spans="1:1" hidden="1">
      <c r="A1666" s="2"/>
    </row>
    <row r="1667" spans="1:1" hidden="1">
      <c r="A1667" s="2"/>
    </row>
    <row r="1668" spans="1:1" hidden="1">
      <c r="A1668" s="2"/>
    </row>
    <row r="1669" spans="1:1" hidden="1">
      <c r="A1669" s="2"/>
    </row>
    <row r="1670" spans="1:1" hidden="1">
      <c r="A1670" s="2"/>
    </row>
    <row r="1671" spans="1:1" hidden="1">
      <c r="A1671" s="2"/>
    </row>
    <row r="1672" spans="1:1" hidden="1">
      <c r="A1672" s="2"/>
    </row>
    <row r="1673" spans="1:1" hidden="1">
      <c r="A1673" s="2"/>
    </row>
    <row r="1674" spans="1:1" hidden="1">
      <c r="A1674" s="2"/>
    </row>
    <row r="1675" spans="1:1" hidden="1">
      <c r="A1675" s="2"/>
    </row>
    <row r="1676" spans="1:1" hidden="1">
      <c r="A1676" s="2"/>
    </row>
    <row r="1677" spans="1:1" hidden="1">
      <c r="A1677" s="2"/>
    </row>
    <row r="1678" spans="1:1" hidden="1">
      <c r="A1678" s="2"/>
    </row>
    <row r="1679" spans="1:1" hidden="1">
      <c r="A1679" s="2"/>
    </row>
    <row r="1680" spans="1:1" hidden="1">
      <c r="A1680" s="2"/>
    </row>
    <row r="1681" spans="1:1" hidden="1">
      <c r="A1681" s="2"/>
    </row>
    <row r="1682" spans="1:1" hidden="1">
      <c r="A1682" s="2"/>
    </row>
    <row r="1683" spans="1:1" hidden="1">
      <c r="A1683" s="2"/>
    </row>
    <row r="1684" spans="1:1" hidden="1">
      <c r="A1684" s="2"/>
    </row>
    <row r="1685" spans="1:1" hidden="1">
      <c r="A1685" s="2"/>
    </row>
    <row r="1686" spans="1:1" hidden="1">
      <c r="A1686" s="2"/>
    </row>
    <row r="1687" spans="1:1" hidden="1">
      <c r="A1687" s="2"/>
    </row>
    <row r="1688" spans="1:1" hidden="1">
      <c r="A1688" s="2"/>
    </row>
    <row r="1689" spans="1:1" hidden="1">
      <c r="A1689" s="2"/>
    </row>
    <row r="1690" spans="1:1" hidden="1">
      <c r="A1690" s="2"/>
    </row>
    <row r="1691" spans="1:1" hidden="1">
      <c r="A1691" s="2"/>
    </row>
    <row r="1692" spans="1:1" hidden="1">
      <c r="A1692" s="2"/>
    </row>
    <row r="1693" spans="1:1" hidden="1">
      <c r="A1693" s="2"/>
    </row>
    <row r="1694" spans="1:1" hidden="1">
      <c r="A1694" s="2"/>
    </row>
    <row r="1695" spans="1:1" hidden="1">
      <c r="A1695" s="2"/>
    </row>
    <row r="1696" spans="1:1" hidden="1">
      <c r="A1696" s="2"/>
    </row>
    <row r="1697" spans="1:1" hidden="1">
      <c r="A1697" s="2"/>
    </row>
    <row r="1698" spans="1:1" hidden="1">
      <c r="A1698" s="2"/>
    </row>
    <row r="1699" spans="1:1" hidden="1">
      <c r="A1699" s="2"/>
    </row>
    <row r="1700" spans="1:1" hidden="1">
      <c r="A1700" s="2"/>
    </row>
    <row r="1701" spans="1:1" hidden="1">
      <c r="A1701" s="2"/>
    </row>
    <row r="1702" spans="1:1" hidden="1">
      <c r="A1702" s="2"/>
    </row>
    <row r="1703" spans="1:1" hidden="1">
      <c r="A1703" s="2"/>
    </row>
    <row r="1704" spans="1:1" hidden="1">
      <c r="A1704" s="2"/>
    </row>
    <row r="1705" spans="1:1" hidden="1">
      <c r="A1705" s="2"/>
    </row>
    <row r="1706" spans="1:1" hidden="1">
      <c r="A1706" s="2"/>
    </row>
    <row r="1707" spans="1:1" hidden="1">
      <c r="A1707" s="2"/>
    </row>
    <row r="1708" spans="1:1" hidden="1">
      <c r="A1708" s="2"/>
    </row>
    <row r="1709" spans="1:1" hidden="1">
      <c r="A1709" s="2"/>
    </row>
    <row r="1710" spans="1:1" hidden="1">
      <c r="A1710" s="2"/>
    </row>
    <row r="1711" spans="1:1" hidden="1">
      <c r="A1711" s="2"/>
    </row>
    <row r="1712" spans="1:1" hidden="1">
      <c r="A1712" s="2"/>
    </row>
    <row r="1713" spans="1:1" hidden="1">
      <c r="A1713" s="2"/>
    </row>
    <row r="1714" spans="1:1" hidden="1">
      <c r="A1714" s="2"/>
    </row>
    <row r="1715" spans="1:1" hidden="1">
      <c r="A1715" s="2"/>
    </row>
    <row r="1716" spans="1:1" hidden="1">
      <c r="A1716" s="2"/>
    </row>
    <row r="1717" spans="1:1" hidden="1">
      <c r="A1717" s="2"/>
    </row>
    <row r="1718" spans="1:1" hidden="1">
      <c r="A1718" s="2"/>
    </row>
    <row r="1719" spans="1:1" hidden="1">
      <c r="A1719" s="2"/>
    </row>
    <row r="1720" spans="1:1" hidden="1">
      <c r="A1720" s="2"/>
    </row>
    <row r="1721" spans="1:1" hidden="1">
      <c r="A1721" s="2"/>
    </row>
    <row r="1722" spans="1:1" hidden="1">
      <c r="A1722" s="2"/>
    </row>
    <row r="1723" spans="1:1" hidden="1">
      <c r="A1723" s="2"/>
    </row>
    <row r="1724" spans="1:1" hidden="1">
      <c r="A1724" s="2"/>
    </row>
    <row r="1725" spans="1:1" hidden="1">
      <c r="A1725" s="2"/>
    </row>
    <row r="1726" spans="1:1" hidden="1">
      <c r="A1726" s="2"/>
    </row>
    <row r="1727" spans="1:1" hidden="1">
      <c r="A1727" s="2"/>
    </row>
    <row r="1728" spans="1:1" hidden="1">
      <c r="A1728" s="2"/>
    </row>
    <row r="1729" spans="1:1" hidden="1">
      <c r="A1729" s="2"/>
    </row>
    <row r="1730" spans="1:1" hidden="1">
      <c r="A1730" s="2"/>
    </row>
    <row r="1731" spans="1:1" hidden="1">
      <c r="A1731" s="2"/>
    </row>
    <row r="1732" spans="1:1" hidden="1">
      <c r="A1732" s="2"/>
    </row>
    <row r="1733" spans="1:1" hidden="1">
      <c r="A1733" s="2"/>
    </row>
    <row r="1734" spans="1:1" hidden="1">
      <c r="A1734" s="2"/>
    </row>
    <row r="1735" spans="1:1" hidden="1">
      <c r="A1735" s="2"/>
    </row>
    <row r="1736" spans="1:1" hidden="1">
      <c r="A1736" s="2"/>
    </row>
    <row r="1737" spans="1:1" hidden="1">
      <c r="A1737" s="2"/>
    </row>
    <row r="1738" spans="1:1" hidden="1">
      <c r="A1738" s="2"/>
    </row>
    <row r="1739" spans="1:1" hidden="1">
      <c r="A1739" s="2"/>
    </row>
    <row r="1740" spans="1:1" hidden="1">
      <c r="A1740" s="2"/>
    </row>
    <row r="1741" spans="1:1" hidden="1">
      <c r="A1741" s="2"/>
    </row>
    <row r="1742" spans="1:1" hidden="1">
      <c r="A1742" s="2"/>
    </row>
    <row r="1743" spans="1:1" hidden="1">
      <c r="A1743" s="2"/>
    </row>
    <row r="1744" spans="1:1" hidden="1">
      <c r="A1744" s="2"/>
    </row>
    <row r="1745" spans="1:1" hidden="1">
      <c r="A1745" s="2"/>
    </row>
    <row r="1746" spans="1:1" hidden="1">
      <c r="A1746" s="2"/>
    </row>
    <row r="1747" spans="1:1" hidden="1">
      <c r="A1747" s="2"/>
    </row>
    <row r="1748" spans="1:1" hidden="1">
      <c r="A1748" s="2"/>
    </row>
    <row r="1749" spans="1:1" hidden="1">
      <c r="A1749" s="2"/>
    </row>
    <row r="1750" spans="1:1" hidden="1">
      <c r="A1750" s="2"/>
    </row>
    <row r="1751" spans="1:1" hidden="1">
      <c r="A1751" s="2"/>
    </row>
    <row r="1752" spans="1:1" hidden="1">
      <c r="A1752" s="2"/>
    </row>
    <row r="1753" spans="1:1" hidden="1">
      <c r="A1753" s="2"/>
    </row>
    <row r="1754" spans="1:1" hidden="1">
      <c r="A1754" s="2"/>
    </row>
    <row r="1755" spans="1:1" hidden="1">
      <c r="A1755" s="2"/>
    </row>
    <row r="1756" spans="1:1" hidden="1">
      <c r="A1756" s="2"/>
    </row>
    <row r="1757" spans="1:1" hidden="1">
      <c r="A1757" s="2"/>
    </row>
    <row r="1758" spans="1:1" hidden="1">
      <c r="A1758" s="2"/>
    </row>
    <row r="1759" spans="1:1" hidden="1">
      <c r="A1759" s="2"/>
    </row>
    <row r="1760" spans="1:1" hidden="1">
      <c r="A1760" s="2"/>
    </row>
    <row r="1761" spans="1:1" hidden="1">
      <c r="A1761" s="2"/>
    </row>
    <row r="1762" spans="1:1" hidden="1">
      <c r="A1762" s="2"/>
    </row>
    <row r="1763" spans="1:1" hidden="1">
      <c r="A1763" s="2"/>
    </row>
    <row r="1764" spans="1:1" hidden="1">
      <c r="A1764" s="2"/>
    </row>
    <row r="1765" spans="1:1" hidden="1">
      <c r="A1765" s="2"/>
    </row>
    <row r="1766" spans="1:1" hidden="1">
      <c r="A1766" s="2"/>
    </row>
    <row r="1767" spans="1:1" hidden="1">
      <c r="A1767" s="2"/>
    </row>
    <row r="1768" spans="1:1" hidden="1">
      <c r="A1768" s="2"/>
    </row>
    <row r="1769" spans="1:1" hidden="1">
      <c r="A1769" s="2"/>
    </row>
    <row r="1770" spans="1:1" hidden="1">
      <c r="A1770" s="2"/>
    </row>
    <row r="1771" spans="1:1" hidden="1">
      <c r="A1771" s="2"/>
    </row>
    <row r="1772" spans="1:1" hidden="1">
      <c r="A1772" s="2"/>
    </row>
    <row r="1773" spans="1:1" hidden="1">
      <c r="A1773" s="2"/>
    </row>
    <row r="1774" spans="1:1" hidden="1">
      <c r="A1774" s="2"/>
    </row>
    <row r="1775" spans="1:1" hidden="1">
      <c r="A1775" s="2"/>
    </row>
    <row r="1776" spans="1:1" hidden="1">
      <c r="A1776" s="2"/>
    </row>
    <row r="1777" spans="1:1" hidden="1">
      <c r="A1777" s="2"/>
    </row>
    <row r="1778" spans="1:1" hidden="1">
      <c r="A1778" s="2"/>
    </row>
    <row r="1779" spans="1:1" hidden="1">
      <c r="A1779" s="2"/>
    </row>
    <row r="1780" spans="1:1" hidden="1">
      <c r="A1780" s="2"/>
    </row>
    <row r="1781" spans="1:1" hidden="1">
      <c r="A1781" s="2"/>
    </row>
    <row r="1782" spans="1:1" hidden="1">
      <c r="A1782" s="2"/>
    </row>
    <row r="1783" spans="1:1" hidden="1">
      <c r="A1783" s="2"/>
    </row>
    <row r="1784" spans="1:1" hidden="1">
      <c r="A1784" s="2"/>
    </row>
    <row r="1785" spans="1:1" hidden="1">
      <c r="A1785" s="2"/>
    </row>
    <row r="1786" spans="1:1" hidden="1">
      <c r="A1786" s="2"/>
    </row>
    <row r="1787" spans="1:1" hidden="1">
      <c r="A1787" s="2"/>
    </row>
    <row r="1788" spans="1:1" hidden="1">
      <c r="A1788" s="2"/>
    </row>
    <row r="1789" spans="1:1" hidden="1">
      <c r="A1789" s="2"/>
    </row>
    <row r="1790" spans="1:1" hidden="1">
      <c r="A1790" s="2"/>
    </row>
    <row r="1791" spans="1:1" hidden="1">
      <c r="A1791" s="2"/>
    </row>
    <row r="1792" spans="1:1" hidden="1">
      <c r="A1792" s="2"/>
    </row>
    <row r="1793" spans="1:1" hidden="1">
      <c r="A1793" s="2"/>
    </row>
    <row r="1794" spans="1:1" hidden="1">
      <c r="A1794" s="2"/>
    </row>
    <row r="1795" spans="1:1" hidden="1">
      <c r="A1795" s="2"/>
    </row>
    <row r="1796" spans="1:1" hidden="1">
      <c r="A1796" s="2"/>
    </row>
    <row r="1797" spans="1:1" hidden="1">
      <c r="A1797" s="2"/>
    </row>
    <row r="1798" spans="1:1" hidden="1">
      <c r="A1798" s="2"/>
    </row>
    <row r="1799" spans="1:1" hidden="1">
      <c r="A1799" s="2"/>
    </row>
    <row r="1800" spans="1:1" hidden="1">
      <c r="A1800" s="2"/>
    </row>
    <row r="1801" spans="1:1" hidden="1">
      <c r="A1801" s="2"/>
    </row>
    <row r="1802" spans="1:1" hidden="1">
      <c r="A1802" s="2"/>
    </row>
    <row r="1803" spans="1:1" hidden="1">
      <c r="A1803" s="2"/>
    </row>
    <row r="1804" spans="1:1" hidden="1">
      <c r="A1804" s="2"/>
    </row>
    <row r="1805" spans="1:1" hidden="1">
      <c r="A1805" s="2"/>
    </row>
    <row r="1806" spans="1:1" hidden="1">
      <c r="A1806" s="2"/>
    </row>
    <row r="1807" spans="1:1" hidden="1">
      <c r="A1807" s="2"/>
    </row>
    <row r="1808" spans="1:1" hidden="1">
      <c r="A1808" s="2"/>
    </row>
    <row r="1809" spans="1:1" hidden="1">
      <c r="A1809" s="2"/>
    </row>
    <row r="1810" spans="1:1" hidden="1">
      <c r="A1810" s="2"/>
    </row>
    <row r="1811" spans="1:1" hidden="1">
      <c r="A1811" s="2"/>
    </row>
    <row r="1812" spans="1:1" hidden="1">
      <c r="A1812" s="2"/>
    </row>
    <row r="1813" spans="1:1" hidden="1">
      <c r="A1813" s="2"/>
    </row>
    <row r="1814" spans="1:1" hidden="1">
      <c r="A1814" s="2"/>
    </row>
    <row r="1815" spans="1:1" hidden="1">
      <c r="A1815" s="2"/>
    </row>
    <row r="1816" spans="1:1" hidden="1">
      <c r="A1816" s="2"/>
    </row>
    <row r="1817" spans="1:1" hidden="1">
      <c r="A1817" s="2"/>
    </row>
    <row r="1818" spans="1:1" hidden="1">
      <c r="A1818" s="2"/>
    </row>
    <row r="1819" spans="1:1" hidden="1">
      <c r="A1819" s="2"/>
    </row>
    <row r="1820" spans="1:1" hidden="1">
      <c r="A1820" s="2"/>
    </row>
    <row r="1821" spans="1:1" hidden="1">
      <c r="A1821" s="2"/>
    </row>
    <row r="1822" spans="1:1" hidden="1">
      <c r="A1822" s="2"/>
    </row>
    <row r="1823" spans="1:1" hidden="1">
      <c r="A1823" s="2"/>
    </row>
    <row r="1824" spans="1:1" hidden="1">
      <c r="A1824" s="2"/>
    </row>
    <row r="1825" spans="1:1" hidden="1">
      <c r="A1825" s="2"/>
    </row>
    <row r="1826" spans="1:1" hidden="1">
      <c r="A1826" s="2"/>
    </row>
    <row r="1827" spans="1:1" hidden="1">
      <c r="A1827" s="2"/>
    </row>
    <row r="1828" spans="1:1" hidden="1">
      <c r="A1828" s="2"/>
    </row>
    <row r="1829" spans="1:1" hidden="1">
      <c r="A1829" s="2"/>
    </row>
    <row r="1830" spans="1:1" hidden="1">
      <c r="A1830" s="2"/>
    </row>
    <row r="1831" spans="1:1" hidden="1">
      <c r="A1831" s="2"/>
    </row>
    <row r="1832" spans="1:1" hidden="1">
      <c r="A1832" s="2"/>
    </row>
    <row r="1833" spans="1:1" hidden="1">
      <c r="A1833" s="2"/>
    </row>
    <row r="1834" spans="1:1" hidden="1">
      <c r="A1834" s="2"/>
    </row>
    <row r="1835" spans="1:1" hidden="1">
      <c r="A1835" s="2"/>
    </row>
    <row r="1836" spans="1:1" hidden="1">
      <c r="A1836" s="2"/>
    </row>
    <row r="1837" spans="1:1" hidden="1">
      <c r="A1837" s="2"/>
    </row>
    <row r="1838" spans="1:1" hidden="1">
      <c r="A1838" s="2"/>
    </row>
    <row r="1839" spans="1:1" hidden="1">
      <c r="A1839" s="2"/>
    </row>
    <row r="1840" spans="1:1" hidden="1">
      <c r="A1840" s="2"/>
    </row>
    <row r="1841" spans="1:1" hidden="1">
      <c r="A1841" s="2"/>
    </row>
    <row r="1842" spans="1:1" hidden="1">
      <c r="A1842" s="2"/>
    </row>
    <row r="1843" spans="1:1" hidden="1">
      <c r="A1843" s="2"/>
    </row>
    <row r="1844" spans="1:1" hidden="1">
      <c r="A1844" s="2"/>
    </row>
    <row r="1845" spans="1:1" hidden="1">
      <c r="A1845" s="2"/>
    </row>
    <row r="1846" spans="1:1" hidden="1">
      <c r="A1846" s="2"/>
    </row>
    <row r="1847" spans="1:1" hidden="1">
      <c r="A1847" s="2"/>
    </row>
    <row r="1848" spans="1:1" hidden="1">
      <c r="A1848" s="2"/>
    </row>
    <row r="1849" spans="1:1" hidden="1">
      <c r="A1849" s="2"/>
    </row>
    <row r="1850" spans="1:1" hidden="1">
      <c r="A1850" s="2"/>
    </row>
    <row r="1851" spans="1:1" hidden="1">
      <c r="A1851" s="2"/>
    </row>
    <row r="1852" spans="1:1" hidden="1">
      <c r="A1852" s="2"/>
    </row>
    <row r="1853" spans="1:1" hidden="1">
      <c r="A1853" s="2"/>
    </row>
    <row r="1854" spans="1:1" hidden="1">
      <c r="A1854" s="2"/>
    </row>
    <row r="1855" spans="1:1" hidden="1">
      <c r="A1855" s="2"/>
    </row>
    <row r="1856" spans="1:1" hidden="1">
      <c r="A1856" s="2"/>
    </row>
    <row r="1857" spans="1:1" hidden="1">
      <c r="A1857" s="2"/>
    </row>
    <row r="1858" spans="1:1" hidden="1">
      <c r="A1858" s="2"/>
    </row>
    <row r="1859" spans="1:1" hidden="1">
      <c r="A1859" s="2"/>
    </row>
    <row r="1860" spans="1:1" hidden="1">
      <c r="A1860" s="2"/>
    </row>
    <row r="1861" spans="1:1" hidden="1">
      <c r="A1861" s="2"/>
    </row>
    <row r="1862" spans="1:1" hidden="1">
      <c r="A1862" s="2"/>
    </row>
    <row r="1863" spans="1:1" hidden="1">
      <c r="A1863" s="2"/>
    </row>
    <row r="1864" spans="1:1" hidden="1">
      <c r="A1864" s="2"/>
    </row>
    <row r="1865" spans="1:1" hidden="1">
      <c r="A1865" s="2"/>
    </row>
    <row r="1866" spans="1:1" hidden="1">
      <c r="A1866" s="2"/>
    </row>
    <row r="1867" spans="1:1" hidden="1">
      <c r="A1867" s="2"/>
    </row>
    <row r="1868" spans="1:1" hidden="1">
      <c r="A1868" s="2"/>
    </row>
    <row r="1869" spans="1:1" hidden="1">
      <c r="A1869" s="2"/>
    </row>
    <row r="1870" spans="1:1" hidden="1">
      <c r="A1870" s="2"/>
    </row>
    <row r="1871" spans="1:1" hidden="1">
      <c r="A1871" s="2"/>
    </row>
    <row r="1872" spans="1:1" hidden="1">
      <c r="A1872" s="2"/>
    </row>
    <row r="1873" spans="1:1" hidden="1">
      <c r="A1873" s="2"/>
    </row>
    <row r="1874" spans="1:1" hidden="1">
      <c r="A1874" s="2"/>
    </row>
    <row r="1875" spans="1:1" hidden="1">
      <c r="A1875" s="2"/>
    </row>
    <row r="1876" spans="1:1" hidden="1">
      <c r="A1876" s="2"/>
    </row>
    <row r="1877" spans="1:1" hidden="1">
      <c r="A1877" s="2"/>
    </row>
    <row r="1878" spans="1:1" hidden="1">
      <c r="A1878" s="2"/>
    </row>
    <row r="1879" spans="1:1" hidden="1">
      <c r="A1879" s="2"/>
    </row>
    <row r="1880" spans="1:1" hidden="1">
      <c r="A1880" s="2"/>
    </row>
    <row r="1881" spans="1:1" hidden="1">
      <c r="A1881" s="2"/>
    </row>
    <row r="1882" spans="1:1" hidden="1">
      <c r="A1882" s="2"/>
    </row>
    <row r="1883" spans="1:1" hidden="1">
      <c r="A1883" s="2"/>
    </row>
    <row r="1884" spans="1:1" hidden="1">
      <c r="A1884" s="2"/>
    </row>
    <row r="1885" spans="1:1" hidden="1">
      <c r="A1885" s="2"/>
    </row>
    <row r="1886" spans="1:1" hidden="1">
      <c r="A1886" s="2"/>
    </row>
    <row r="1887" spans="1:1" hidden="1">
      <c r="A1887" s="2"/>
    </row>
    <row r="1888" spans="1:1" hidden="1">
      <c r="A1888" s="2"/>
    </row>
    <row r="1889" spans="1:1" hidden="1">
      <c r="A1889" s="2"/>
    </row>
    <row r="1890" spans="1:1" hidden="1">
      <c r="A1890" s="2"/>
    </row>
    <row r="1891" spans="1:1" hidden="1">
      <c r="A1891" s="2"/>
    </row>
    <row r="1892" spans="1:1" hidden="1">
      <c r="A1892" s="2"/>
    </row>
    <row r="1893" spans="1:1" hidden="1">
      <c r="A1893" s="2"/>
    </row>
    <row r="1894" spans="1:1" hidden="1">
      <c r="A1894" s="2"/>
    </row>
    <row r="1895" spans="1:1" hidden="1">
      <c r="A1895" s="2"/>
    </row>
    <row r="1896" spans="1:1" hidden="1">
      <c r="A1896" s="2"/>
    </row>
    <row r="1897" spans="1:1" hidden="1">
      <c r="A1897" s="2"/>
    </row>
    <row r="1898" spans="1:1" hidden="1">
      <c r="A1898" s="2"/>
    </row>
    <row r="1899" spans="1:1" hidden="1">
      <c r="A1899" s="2"/>
    </row>
    <row r="1900" spans="1:1" hidden="1">
      <c r="A1900" s="2"/>
    </row>
    <row r="1901" spans="1:1" hidden="1">
      <c r="A1901" s="2"/>
    </row>
    <row r="1902" spans="1:1" hidden="1">
      <c r="A1902" s="2"/>
    </row>
    <row r="1903" spans="1:1" hidden="1">
      <c r="A1903" s="2"/>
    </row>
    <row r="1904" spans="1:1" hidden="1">
      <c r="A1904" s="2"/>
    </row>
    <row r="1905" spans="1:1" hidden="1">
      <c r="A1905" s="2"/>
    </row>
    <row r="1906" spans="1:1" hidden="1">
      <c r="A1906" s="2"/>
    </row>
    <row r="1907" spans="1:1" hidden="1">
      <c r="A1907" s="2"/>
    </row>
    <row r="1908" spans="1:1" hidden="1">
      <c r="A1908" s="2"/>
    </row>
    <row r="1909" spans="1:1" hidden="1">
      <c r="A1909" s="2"/>
    </row>
    <row r="1910" spans="1:1" hidden="1">
      <c r="A1910" s="2"/>
    </row>
    <row r="1911" spans="1:1" hidden="1">
      <c r="A1911" s="2"/>
    </row>
    <row r="1912" spans="1:1" hidden="1">
      <c r="A1912" s="2"/>
    </row>
    <row r="1913" spans="1:1" hidden="1">
      <c r="A1913" s="2"/>
    </row>
    <row r="1914" spans="1:1" hidden="1">
      <c r="A1914" s="2"/>
    </row>
    <row r="1915" spans="1:1" hidden="1">
      <c r="A1915" s="2"/>
    </row>
    <row r="1916" spans="1:1" hidden="1">
      <c r="A1916" s="2"/>
    </row>
    <row r="1917" spans="1:1" hidden="1">
      <c r="A1917" s="2"/>
    </row>
    <row r="1918" spans="1:1" hidden="1">
      <c r="A1918" s="2"/>
    </row>
    <row r="1919" spans="1:1" hidden="1">
      <c r="A1919" s="2"/>
    </row>
    <row r="1920" spans="1:1" hidden="1">
      <c r="A1920" s="2"/>
    </row>
    <row r="1921" spans="1:1" hidden="1">
      <c r="A1921" s="2"/>
    </row>
    <row r="1922" spans="1:1" hidden="1">
      <c r="A1922" s="2"/>
    </row>
    <row r="1923" spans="1:1" hidden="1">
      <c r="A1923" s="2"/>
    </row>
    <row r="1924" spans="1:1" hidden="1">
      <c r="A1924" s="2"/>
    </row>
    <row r="1925" spans="1:1" hidden="1">
      <c r="A1925" s="2"/>
    </row>
    <row r="1926" spans="1:1" hidden="1">
      <c r="A1926" s="2"/>
    </row>
    <row r="1927" spans="1:1" hidden="1">
      <c r="A1927" s="2"/>
    </row>
    <row r="1928" spans="1:1" hidden="1">
      <c r="A1928" s="2"/>
    </row>
    <row r="1929" spans="1:1" hidden="1">
      <c r="A1929" s="2"/>
    </row>
    <row r="1930" spans="1:1" hidden="1">
      <c r="A1930" s="2"/>
    </row>
    <row r="1931" spans="1:1" hidden="1">
      <c r="A1931" s="2"/>
    </row>
    <row r="1932" spans="1:1" hidden="1">
      <c r="A1932" s="2"/>
    </row>
    <row r="1933" spans="1:1" hidden="1">
      <c r="A1933" s="2"/>
    </row>
    <row r="1934" spans="1:1" hidden="1">
      <c r="A1934" s="2"/>
    </row>
    <row r="1935" spans="1:1" hidden="1">
      <c r="A1935" s="2"/>
    </row>
    <row r="1936" spans="1:1" hidden="1">
      <c r="A1936" s="2"/>
    </row>
    <row r="1937" spans="1:1" hidden="1">
      <c r="A1937" s="2"/>
    </row>
    <row r="1938" spans="1:1" hidden="1">
      <c r="A1938" s="2"/>
    </row>
    <row r="1939" spans="1:1" hidden="1">
      <c r="A1939" s="2"/>
    </row>
    <row r="1940" spans="1:1" hidden="1">
      <c r="A1940" s="2"/>
    </row>
    <row r="1941" spans="1:1" hidden="1">
      <c r="A1941" s="2"/>
    </row>
    <row r="1942" spans="1:1" hidden="1">
      <c r="A1942" s="2"/>
    </row>
    <row r="1943" spans="1:1" hidden="1">
      <c r="A1943" s="2"/>
    </row>
    <row r="1944" spans="1:1" hidden="1">
      <c r="A1944" s="2"/>
    </row>
    <row r="1945" spans="1:1" hidden="1">
      <c r="A1945" s="2"/>
    </row>
    <row r="1946" spans="1:1" hidden="1">
      <c r="A1946" s="2"/>
    </row>
    <row r="1947" spans="1:1" hidden="1">
      <c r="A1947" s="2"/>
    </row>
    <row r="1948" spans="1:1" hidden="1">
      <c r="A1948" s="2"/>
    </row>
    <row r="1949" spans="1:1" hidden="1">
      <c r="A1949" s="2"/>
    </row>
    <row r="1950" spans="1:1" hidden="1">
      <c r="A1950" s="2"/>
    </row>
    <row r="1951" spans="1:1" hidden="1">
      <c r="A1951" s="2"/>
    </row>
    <row r="1952" spans="1:1" hidden="1">
      <c r="A1952" s="2"/>
    </row>
    <row r="1953" spans="1:1" hidden="1">
      <c r="A1953" s="2"/>
    </row>
    <row r="1954" spans="1:1" hidden="1">
      <c r="A1954" s="2"/>
    </row>
    <row r="1955" spans="1:1" hidden="1">
      <c r="A1955" s="2"/>
    </row>
    <row r="1956" spans="1:1" hidden="1">
      <c r="A1956" s="2"/>
    </row>
    <row r="1957" spans="1:1" hidden="1">
      <c r="A1957" s="2"/>
    </row>
    <row r="1958" spans="1:1" hidden="1">
      <c r="A1958" s="2"/>
    </row>
    <row r="1959" spans="1:1" hidden="1">
      <c r="A1959" s="2"/>
    </row>
    <row r="1960" spans="1:1" hidden="1">
      <c r="A1960" s="2"/>
    </row>
    <row r="1961" spans="1:1" hidden="1">
      <c r="A1961" s="2"/>
    </row>
    <row r="1962" spans="1:1" hidden="1">
      <c r="A1962" s="2"/>
    </row>
    <row r="1963" spans="1:1" hidden="1">
      <c r="A1963" s="2"/>
    </row>
    <row r="1964" spans="1:1" hidden="1">
      <c r="A1964" s="2"/>
    </row>
    <row r="1965" spans="1:1" hidden="1">
      <c r="A1965" s="2"/>
    </row>
    <row r="1966" spans="1:1" hidden="1">
      <c r="A1966" s="2"/>
    </row>
    <row r="1967" spans="1:1" hidden="1">
      <c r="A1967" s="2"/>
    </row>
    <row r="1968" spans="1:1" hidden="1">
      <c r="A1968" s="2"/>
    </row>
    <row r="1969" spans="1:1" hidden="1">
      <c r="A1969" s="2"/>
    </row>
    <row r="1970" spans="1:1" hidden="1">
      <c r="A1970" s="2"/>
    </row>
    <row r="1971" spans="1:1" hidden="1">
      <c r="A1971" s="2"/>
    </row>
    <row r="1972" spans="1:1" hidden="1">
      <c r="A1972" s="2"/>
    </row>
    <row r="1973" spans="1:1" hidden="1">
      <c r="A1973" s="2"/>
    </row>
    <row r="1974" spans="1:1" hidden="1">
      <c r="A1974" s="2"/>
    </row>
    <row r="1975" spans="1:1" hidden="1">
      <c r="A1975" s="2"/>
    </row>
    <row r="1976" spans="1:1" hidden="1">
      <c r="A1976" s="2"/>
    </row>
    <row r="1977" spans="1:1" hidden="1">
      <c r="A1977" s="2"/>
    </row>
    <row r="1978" spans="1:1" hidden="1">
      <c r="A1978" s="2"/>
    </row>
    <row r="1979" spans="1:1" hidden="1">
      <c r="A1979" s="2"/>
    </row>
    <row r="1980" spans="1:1" hidden="1">
      <c r="A1980" s="2"/>
    </row>
    <row r="1981" spans="1:1" hidden="1">
      <c r="A1981" s="2"/>
    </row>
    <row r="1982" spans="1:1" hidden="1">
      <c r="A1982" s="2"/>
    </row>
    <row r="1983" spans="1:1" hidden="1">
      <c r="A1983" s="2"/>
    </row>
    <row r="1984" spans="1:1" hidden="1">
      <c r="A1984" s="2"/>
    </row>
    <row r="1985" spans="1:1" hidden="1">
      <c r="A1985" s="2"/>
    </row>
    <row r="1986" spans="1:1" hidden="1">
      <c r="A1986" s="2"/>
    </row>
    <row r="1987" spans="1:1" hidden="1">
      <c r="A1987" s="2"/>
    </row>
    <row r="1988" spans="1:1" hidden="1">
      <c r="A1988" s="2"/>
    </row>
    <row r="1989" spans="1:1" hidden="1">
      <c r="A1989" s="2"/>
    </row>
    <row r="1990" spans="1:1" hidden="1">
      <c r="A1990" s="2"/>
    </row>
    <row r="1991" spans="1:1" hidden="1">
      <c r="A1991" s="2"/>
    </row>
    <row r="1992" spans="1:1" hidden="1">
      <c r="A1992" s="2"/>
    </row>
    <row r="1993" spans="1:1" hidden="1">
      <c r="A1993" s="2"/>
    </row>
    <row r="1994" spans="1:1" hidden="1">
      <c r="A1994" s="2"/>
    </row>
    <row r="1995" spans="1:1" hidden="1">
      <c r="A1995" s="2"/>
    </row>
    <row r="1996" spans="1:1" hidden="1">
      <c r="A1996" s="2"/>
    </row>
    <row r="1997" spans="1:1" hidden="1">
      <c r="A1997" s="2"/>
    </row>
    <row r="1998" spans="1:1" hidden="1">
      <c r="A1998" s="2"/>
    </row>
    <row r="1999" spans="1:1" hidden="1">
      <c r="A1999" s="2"/>
    </row>
    <row r="2000" spans="1:1" hidden="1">
      <c r="A2000" s="2"/>
    </row>
    <row r="2001" spans="1:1" hidden="1">
      <c r="A2001" s="2"/>
    </row>
    <row r="2002" spans="1:1" hidden="1">
      <c r="A2002" s="2"/>
    </row>
    <row r="2003" spans="1:1" hidden="1">
      <c r="A2003" s="2"/>
    </row>
    <row r="2004" spans="1:1" hidden="1">
      <c r="A2004" s="2"/>
    </row>
    <row r="2005" spans="1:1" hidden="1">
      <c r="A2005" s="2"/>
    </row>
    <row r="2006" spans="1:1" hidden="1">
      <c r="A2006" s="2"/>
    </row>
    <row r="2007" spans="1:1" hidden="1">
      <c r="A2007" s="2"/>
    </row>
    <row r="2008" spans="1:1" hidden="1">
      <c r="A2008" s="2"/>
    </row>
    <row r="2009" spans="1:1" hidden="1">
      <c r="A2009" s="2"/>
    </row>
    <row r="2010" spans="1:1" hidden="1">
      <c r="A2010" s="2"/>
    </row>
    <row r="2011" spans="1:1" hidden="1">
      <c r="A2011" s="2"/>
    </row>
    <row r="2012" spans="1:1" hidden="1">
      <c r="A2012" s="2"/>
    </row>
    <row r="2013" spans="1:1" hidden="1">
      <c r="A2013" s="2"/>
    </row>
    <row r="2014" spans="1:1" hidden="1">
      <c r="A2014" s="2"/>
    </row>
    <row r="2015" spans="1:1" hidden="1">
      <c r="A2015" s="2"/>
    </row>
    <row r="2016" spans="1:1" hidden="1">
      <c r="A2016" s="2"/>
    </row>
    <row r="2017" spans="1:1" hidden="1">
      <c r="A2017" s="2"/>
    </row>
    <row r="2018" spans="1:1" hidden="1">
      <c r="A2018" s="2"/>
    </row>
    <row r="2019" spans="1:1" hidden="1">
      <c r="A2019" s="2"/>
    </row>
    <row r="2020" spans="1:1" hidden="1">
      <c r="A2020" s="2"/>
    </row>
    <row r="2021" spans="1:1" hidden="1">
      <c r="A2021" s="2"/>
    </row>
    <row r="2022" spans="1:1" hidden="1">
      <c r="A2022" s="2"/>
    </row>
    <row r="2023" spans="1:1" hidden="1">
      <c r="A2023" s="2"/>
    </row>
    <row r="2024" spans="1:1" hidden="1">
      <c r="A2024" s="2"/>
    </row>
    <row r="2025" spans="1:1" hidden="1">
      <c r="A2025" s="2"/>
    </row>
    <row r="2026" spans="1:1" hidden="1">
      <c r="A2026" s="2"/>
    </row>
    <row r="2027" spans="1:1" hidden="1">
      <c r="A2027" s="2"/>
    </row>
    <row r="2028" spans="1:1" hidden="1">
      <c r="A2028" s="2"/>
    </row>
    <row r="2029" spans="1:1" hidden="1">
      <c r="A2029" s="2"/>
    </row>
    <row r="2030" spans="1:1" hidden="1">
      <c r="A2030" s="2"/>
    </row>
    <row r="2031" spans="1:1" hidden="1">
      <c r="A2031" s="2"/>
    </row>
    <row r="2032" spans="1:1" hidden="1">
      <c r="A2032" s="2"/>
    </row>
    <row r="2033" spans="1:1" hidden="1">
      <c r="A2033" s="2"/>
    </row>
    <row r="2034" spans="1:1" hidden="1">
      <c r="A2034" s="2"/>
    </row>
    <row r="2035" spans="1:1" hidden="1">
      <c r="A2035" s="2"/>
    </row>
    <row r="2036" spans="1:1" hidden="1">
      <c r="A2036" s="2"/>
    </row>
    <row r="2037" spans="1:1" hidden="1">
      <c r="A2037" s="2"/>
    </row>
    <row r="2038" spans="1:1" hidden="1">
      <c r="A2038" s="2"/>
    </row>
    <row r="2039" spans="1:1" hidden="1">
      <c r="A2039" s="2"/>
    </row>
    <row r="2040" spans="1:1" hidden="1">
      <c r="A2040" s="2"/>
    </row>
    <row r="2041" spans="1:1" hidden="1">
      <c r="A2041" s="2"/>
    </row>
    <row r="2042" spans="1:1" hidden="1">
      <c r="A2042" s="2"/>
    </row>
    <row r="2043" spans="1:1" hidden="1">
      <c r="A2043" s="2"/>
    </row>
    <row r="2044" spans="1:1" hidden="1">
      <c r="A2044" s="2"/>
    </row>
    <row r="2045" spans="1:1" hidden="1">
      <c r="A2045" s="2"/>
    </row>
    <row r="2046" spans="1:1" hidden="1">
      <c r="A2046" s="2"/>
    </row>
    <row r="2047" spans="1:1" hidden="1">
      <c r="A2047" s="2"/>
    </row>
    <row r="2048" spans="1:1" hidden="1">
      <c r="A2048" s="2"/>
    </row>
    <row r="2049" spans="1:1" hidden="1">
      <c r="A2049" s="2"/>
    </row>
    <row r="2050" spans="1:1" hidden="1">
      <c r="A2050" s="2"/>
    </row>
    <row r="2051" spans="1:1" hidden="1">
      <c r="A2051" s="2"/>
    </row>
    <row r="2052" spans="1:1" hidden="1">
      <c r="A2052" s="2"/>
    </row>
    <row r="2053" spans="1:1" hidden="1">
      <c r="A2053" s="2"/>
    </row>
    <row r="2054" spans="1:1" hidden="1">
      <c r="A2054" s="2"/>
    </row>
    <row r="2055" spans="1:1" hidden="1">
      <c r="A2055" s="2"/>
    </row>
    <row r="2056" spans="1:1" hidden="1">
      <c r="A2056" s="2"/>
    </row>
    <row r="2057" spans="1:1" hidden="1">
      <c r="A2057" s="2"/>
    </row>
    <row r="2058" spans="1:1" hidden="1">
      <c r="A2058" s="2"/>
    </row>
    <row r="2059" spans="1:1" hidden="1">
      <c r="A2059" s="2"/>
    </row>
    <row r="2060" spans="1:1" hidden="1">
      <c r="A2060" s="2"/>
    </row>
    <row r="2061" spans="1:1" hidden="1">
      <c r="A2061" s="2"/>
    </row>
    <row r="2062" spans="1:1" hidden="1">
      <c r="A2062" s="2"/>
    </row>
    <row r="2063" spans="1:1" hidden="1">
      <c r="A2063" s="2"/>
    </row>
    <row r="2064" spans="1:1" hidden="1">
      <c r="A2064" s="2"/>
    </row>
    <row r="2065" spans="1:1" hidden="1">
      <c r="A2065" s="2"/>
    </row>
    <row r="2066" spans="1:1" hidden="1">
      <c r="A2066" s="2"/>
    </row>
    <row r="2067" spans="1:1" hidden="1">
      <c r="A2067" s="2"/>
    </row>
    <row r="2068" spans="1:1" hidden="1">
      <c r="A2068" s="2"/>
    </row>
    <row r="2069" spans="1:1" hidden="1">
      <c r="A2069" s="2"/>
    </row>
    <row r="2070" spans="1:1" hidden="1">
      <c r="A2070" s="2"/>
    </row>
    <row r="2071" spans="1:1" hidden="1">
      <c r="A2071" s="2"/>
    </row>
    <row r="2072" spans="1:1" hidden="1">
      <c r="A2072" s="2"/>
    </row>
    <row r="2073" spans="1:1" hidden="1">
      <c r="A2073" s="2"/>
    </row>
    <row r="2074" spans="1:1" hidden="1">
      <c r="A2074" s="2"/>
    </row>
    <row r="2075" spans="1:1" hidden="1">
      <c r="A2075" s="2"/>
    </row>
    <row r="2076" spans="1:1" hidden="1">
      <c r="A2076" s="2"/>
    </row>
    <row r="2077" spans="1:1" hidden="1">
      <c r="A2077" s="2"/>
    </row>
    <row r="2078" spans="1:1" hidden="1">
      <c r="A2078" s="2"/>
    </row>
    <row r="2079" spans="1:1" hidden="1">
      <c r="A2079" s="2"/>
    </row>
    <row r="2080" spans="1:1" hidden="1">
      <c r="A2080" s="2"/>
    </row>
    <row r="2081" spans="1:1" hidden="1">
      <c r="A2081" s="2"/>
    </row>
    <row r="2082" spans="1:1" hidden="1">
      <c r="A2082" s="2"/>
    </row>
    <row r="2083" spans="1:1" hidden="1">
      <c r="A2083" s="2"/>
    </row>
    <row r="2084" spans="1:1" hidden="1">
      <c r="A2084" s="2"/>
    </row>
    <row r="2085" spans="1:1" hidden="1">
      <c r="A2085" s="2"/>
    </row>
    <row r="2086" spans="1:1" hidden="1">
      <c r="A2086" s="2"/>
    </row>
    <row r="2087" spans="1:1" hidden="1">
      <c r="A2087" s="2"/>
    </row>
    <row r="2088" spans="1:1" hidden="1">
      <c r="A2088" s="2"/>
    </row>
    <row r="2089" spans="1:1" hidden="1">
      <c r="A2089" s="2"/>
    </row>
    <row r="2090" spans="1:1" hidden="1">
      <c r="A2090" s="2"/>
    </row>
    <row r="2091" spans="1:1" hidden="1">
      <c r="A2091" s="2"/>
    </row>
    <row r="2092" spans="1:1" hidden="1">
      <c r="A2092" s="2"/>
    </row>
    <row r="2093" spans="1:1" hidden="1">
      <c r="A2093" s="2"/>
    </row>
    <row r="2094" spans="1:1" hidden="1">
      <c r="A2094" s="2"/>
    </row>
    <row r="2095" spans="1:1" hidden="1">
      <c r="A2095" s="2"/>
    </row>
    <row r="2096" spans="1:1" hidden="1">
      <c r="A2096" s="2"/>
    </row>
    <row r="2097" spans="1:1" hidden="1">
      <c r="A2097" s="2"/>
    </row>
    <row r="2098" spans="1:1" hidden="1">
      <c r="A2098" s="2"/>
    </row>
    <row r="2099" spans="1:1" hidden="1">
      <c r="A2099" s="2"/>
    </row>
    <row r="2100" spans="1:1" hidden="1">
      <c r="A2100" s="2"/>
    </row>
    <row r="2101" spans="1:1" hidden="1">
      <c r="A2101" s="2"/>
    </row>
    <row r="2102" spans="1:1" hidden="1">
      <c r="A2102" s="2"/>
    </row>
    <row r="2103" spans="1:1" hidden="1">
      <c r="A2103" s="2"/>
    </row>
    <row r="2104" spans="1:1" hidden="1">
      <c r="A2104" s="2"/>
    </row>
    <row r="2105" spans="1:1" hidden="1">
      <c r="A2105" s="2"/>
    </row>
    <row r="2106" spans="1:1" hidden="1">
      <c r="A2106" s="2"/>
    </row>
    <row r="2107" spans="1:1" hidden="1">
      <c r="A2107" s="2"/>
    </row>
    <row r="2108" spans="1:1" hidden="1">
      <c r="A2108" s="2"/>
    </row>
    <row r="2109" spans="1:1" hidden="1">
      <c r="A2109" s="2"/>
    </row>
    <row r="2110" spans="1:1" hidden="1">
      <c r="A2110" s="2"/>
    </row>
    <row r="2111" spans="1:1" hidden="1">
      <c r="A2111" s="2"/>
    </row>
    <row r="2112" spans="1:1" hidden="1">
      <c r="A2112" s="2"/>
    </row>
    <row r="2113" spans="1:1" hidden="1">
      <c r="A2113" s="2"/>
    </row>
    <row r="2114" spans="1:1" hidden="1">
      <c r="A2114" s="2"/>
    </row>
    <row r="2115" spans="1:1" hidden="1">
      <c r="A2115" s="2"/>
    </row>
    <row r="2116" spans="1:1" hidden="1">
      <c r="A2116" s="2"/>
    </row>
    <row r="2117" spans="1:1" hidden="1">
      <c r="A2117" s="2"/>
    </row>
    <row r="2118" spans="1:1" hidden="1">
      <c r="A2118" s="2"/>
    </row>
    <row r="2119" spans="1:1" hidden="1">
      <c r="A2119" s="2"/>
    </row>
    <row r="2120" spans="1:1" hidden="1">
      <c r="A2120" s="2"/>
    </row>
    <row r="2121" spans="1:1" hidden="1">
      <c r="A2121" s="2"/>
    </row>
    <row r="2122" spans="1:1" hidden="1">
      <c r="A2122" s="2"/>
    </row>
    <row r="2123" spans="1:1" hidden="1">
      <c r="A2123" s="2"/>
    </row>
    <row r="2124" spans="1:1" hidden="1">
      <c r="A2124" s="2"/>
    </row>
    <row r="2125" spans="1:1" hidden="1">
      <c r="A2125" s="2"/>
    </row>
    <row r="2126" spans="1:1" hidden="1">
      <c r="A2126" s="2"/>
    </row>
    <row r="2127" spans="1:1" hidden="1">
      <c r="A2127" s="2"/>
    </row>
    <row r="2128" spans="1:1" hidden="1">
      <c r="A2128" s="2"/>
    </row>
    <row r="2129" spans="1:1" hidden="1">
      <c r="A2129" s="2"/>
    </row>
    <row r="2130" spans="1:1" hidden="1">
      <c r="A2130" s="2"/>
    </row>
    <row r="2131" spans="1:1" hidden="1">
      <c r="A2131" s="2"/>
    </row>
    <row r="2132" spans="1:1" hidden="1">
      <c r="A2132" s="2"/>
    </row>
    <row r="2133" spans="1:1" hidden="1">
      <c r="A2133" s="2"/>
    </row>
    <row r="2134" spans="1:1" hidden="1">
      <c r="A2134" s="2"/>
    </row>
    <row r="2135" spans="1:1" hidden="1">
      <c r="A2135" s="2"/>
    </row>
    <row r="2136" spans="1:1" hidden="1">
      <c r="A2136" s="2"/>
    </row>
    <row r="2137" spans="1:1" hidden="1">
      <c r="A2137" s="2"/>
    </row>
    <row r="2138" spans="1:1" hidden="1">
      <c r="A2138" s="2"/>
    </row>
    <row r="2139" spans="1:1" hidden="1">
      <c r="A2139" s="2"/>
    </row>
    <row r="2140" spans="1:1" hidden="1">
      <c r="A2140" s="2"/>
    </row>
    <row r="2141" spans="1:1" hidden="1">
      <c r="A2141" s="2"/>
    </row>
    <row r="2142" spans="1:1" hidden="1">
      <c r="A2142" s="2"/>
    </row>
    <row r="2143" spans="1:1" hidden="1">
      <c r="A2143" s="2"/>
    </row>
    <row r="2144" spans="1:1" hidden="1">
      <c r="A2144" s="2"/>
    </row>
    <row r="2145" spans="1:1" hidden="1">
      <c r="A2145" s="2"/>
    </row>
    <row r="2146" spans="1:1" hidden="1">
      <c r="A2146" s="2"/>
    </row>
    <row r="2147" spans="1:1" hidden="1">
      <c r="A2147" s="2"/>
    </row>
    <row r="2148" spans="1:1" hidden="1">
      <c r="A2148" s="2"/>
    </row>
    <row r="2149" spans="1:1" hidden="1">
      <c r="A2149" s="2"/>
    </row>
    <row r="2150" spans="1:1" hidden="1">
      <c r="A2150" s="2"/>
    </row>
    <row r="2151" spans="1:1" hidden="1">
      <c r="A2151" s="2"/>
    </row>
    <row r="2152" spans="1:1" hidden="1">
      <c r="A2152" s="2"/>
    </row>
    <row r="2153" spans="1:1" hidden="1">
      <c r="A2153" s="2"/>
    </row>
    <row r="2154" spans="1:1" hidden="1">
      <c r="A2154" s="2"/>
    </row>
    <row r="2155" spans="1:1" hidden="1">
      <c r="A2155" s="2"/>
    </row>
    <row r="2156" spans="1:1" hidden="1">
      <c r="A2156" s="2"/>
    </row>
    <row r="2157" spans="1:1" hidden="1">
      <c r="A2157" s="2"/>
    </row>
    <row r="2158" spans="1:1" hidden="1">
      <c r="A2158" s="2"/>
    </row>
    <row r="2159" spans="1:1" hidden="1">
      <c r="A2159" s="2"/>
    </row>
    <row r="2160" spans="1:1" hidden="1">
      <c r="A2160" s="2"/>
    </row>
    <row r="2161" spans="1:1" hidden="1">
      <c r="A2161" s="2"/>
    </row>
    <row r="2162" spans="1:1" hidden="1">
      <c r="A2162" s="2"/>
    </row>
    <row r="2163" spans="1:1" hidden="1">
      <c r="A2163" s="2"/>
    </row>
    <row r="2164" spans="1:1" hidden="1">
      <c r="A2164" s="2"/>
    </row>
    <row r="2165" spans="1:1" hidden="1">
      <c r="A2165" s="2"/>
    </row>
    <row r="2166" spans="1:1" hidden="1">
      <c r="A2166" s="2"/>
    </row>
    <row r="2167" spans="1:1" hidden="1">
      <c r="A2167" s="2"/>
    </row>
    <row r="2168" spans="1:1" hidden="1">
      <c r="A2168" s="2"/>
    </row>
    <row r="2169" spans="1:1" hidden="1">
      <c r="A2169" s="2"/>
    </row>
    <row r="2170" spans="1:1" hidden="1">
      <c r="A2170" s="2"/>
    </row>
    <row r="2171" spans="1:1" hidden="1">
      <c r="A2171" s="2"/>
    </row>
    <row r="2172" spans="1:1" hidden="1">
      <c r="A2172" s="2"/>
    </row>
    <row r="2173" spans="1:1" hidden="1">
      <c r="A2173" s="2"/>
    </row>
    <row r="2174" spans="1:1" hidden="1">
      <c r="A2174" s="2"/>
    </row>
    <row r="2175" spans="1:1" hidden="1">
      <c r="A2175" s="2"/>
    </row>
    <row r="2176" spans="1:1" hidden="1">
      <c r="A2176" s="2"/>
    </row>
    <row r="2177" spans="1:1" hidden="1">
      <c r="A2177" s="2"/>
    </row>
    <row r="2178" spans="1:1" hidden="1">
      <c r="A2178" s="2"/>
    </row>
    <row r="2179" spans="1:1" hidden="1">
      <c r="A2179" s="2"/>
    </row>
    <row r="2180" spans="1:1" hidden="1">
      <c r="A2180" s="2"/>
    </row>
    <row r="2181" spans="1:1" hidden="1">
      <c r="A2181" s="2"/>
    </row>
    <row r="2182" spans="1:1" hidden="1">
      <c r="A2182" s="2"/>
    </row>
    <row r="2183" spans="1:1" hidden="1">
      <c r="A2183" s="2"/>
    </row>
    <row r="2184" spans="1:1" hidden="1">
      <c r="A2184" s="2"/>
    </row>
    <row r="2185" spans="1:1" hidden="1">
      <c r="A2185" s="2"/>
    </row>
    <row r="2186" spans="1:1" hidden="1">
      <c r="A2186" s="2"/>
    </row>
    <row r="2187" spans="1:1" hidden="1">
      <c r="A2187" s="2"/>
    </row>
    <row r="2188" spans="1:1" hidden="1">
      <c r="A2188" s="2"/>
    </row>
    <row r="2189" spans="1:1" hidden="1">
      <c r="A2189" s="2"/>
    </row>
    <row r="2190" spans="1:1" hidden="1">
      <c r="A2190" s="2"/>
    </row>
    <row r="2191" spans="1:1" hidden="1">
      <c r="A2191" s="2"/>
    </row>
    <row r="2192" spans="1:1" hidden="1">
      <c r="A2192" s="2"/>
    </row>
    <row r="2193" spans="1:1" hidden="1">
      <c r="A2193" s="2"/>
    </row>
    <row r="2194" spans="1:1" hidden="1">
      <c r="A2194" s="2"/>
    </row>
    <row r="2195" spans="1:1" hidden="1">
      <c r="A2195" s="2"/>
    </row>
    <row r="2196" spans="1:1" hidden="1">
      <c r="A2196" s="2"/>
    </row>
    <row r="2197" spans="1:1" hidden="1">
      <c r="A2197" s="2"/>
    </row>
    <row r="2198" spans="1:1" hidden="1">
      <c r="A2198" s="2"/>
    </row>
    <row r="2199" spans="1:1" hidden="1">
      <c r="A2199" s="2"/>
    </row>
    <row r="2200" spans="1:1" hidden="1">
      <c r="A2200" s="2"/>
    </row>
    <row r="2201" spans="1:1" hidden="1">
      <c r="A2201" s="2"/>
    </row>
    <row r="2202" spans="1:1" hidden="1">
      <c r="A2202" s="2"/>
    </row>
    <row r="2203" spans="1:1" hidden="1">
      <c r="A2203" s="2"/>
    </row>
    <row r="2204" spans="1:1" hidden="1">
      <c r="A2204" s="2"/>
    </row>
    <row r="2205" spans="1:1" hidden="1">
      <c r="A2205" s="2"/>
    </row>
    <row r="2206" spans="1:1" hidden="1">
      <c r="A2206" s="2"/>
    </row>
    <row r="2207" spans="1:1" hidden="1">
      <c r="A2207" s="2"/>
    </row>
    <row r="2208" spans="1:1" hidden="1">
      <c r="A2208" s="2"/>
    </row>
    <row r="2209" spans="1:1" hidden="1">
      <c r="A2209" s="2"/>
    </row>
    <row r="2210" spans="1:1" hidden="1">
      <c r="A2210" s="2"/>
    </row>
    <row r="2211" spans="1:1" hidden="1">
      <c r="A2211" s="2"/>
    </row>
    <row r="2212" spans="1:1" hidden="1">
      <c r="A2212" s="2"/>
    </row>
    <row r="2213" spans="1:1" hidden="1">
      <c r="A2213" s="2"/>
    </row>
    <row r="2214" spans="1:1" hidden="1">
      <c r="A2214" s="2"/>
    </row>
    <row r="2215" spans="1:1" hidden="1">
      <c r="A2215" s="2"/>
    </row>
    <row r="2216" spans="1:1" hidden="1">
      <c r="A2216" s="2"/>
    </row>
    <row r="2217" spans="1:1" hidden="1">
      <c r="A2217" s="2"/>
    </row>
    <row r="2218" spans="1:1" hidden="1">
      <c r="A2218" s="2"/>
    </row>
    <row r="2219" spans="1:1" hidden="1">
      <c r="A2219" s="2"/>
    </row>
    <row r="2220" spans="1:1" hidden="1">
      <c r="A2220" s="2"/>
    </row>
    <row r="2221" spans="1:1" hidden="1">
      <c r="A2221" s="2"/>
    </row>
    <row r="2222" spans="1:1" hidden="1">
      <c r="A2222" s="2"/>
    </row>
    <row r="2223" spans="1:1" hidden="1">
      <c r="A2223" s="2"/>
    </row>
    <row r="2224" spans="1:1" hidden="1">
      <c r="A2224" s="2"/>
    </row>
    <row r="2225" spans="1:1" hidden="1">
      <c r="A2225" s="2"/>
    </row>
    <row r="2226" spans="1:1" hidden="1">
      <c r="A2226" s="2"/>
    </row>
    <row r="2227" spans="1:1" hidden="1">
      <c r="A2227" s="2"/>
    </row>
    <row r="2228" spans="1:1" hidden="1">
      <c r="A2228" s="2"/>
    </row>
    <row r="2229" spans="1:1" hidden="1">
      <c r="A2229" s="2"/>
    </row>
    <row r="2230" spans="1:1" hidden="1">
      <c r="A2230" s="2"/>
    </row>
    <row r="2231" spans="1:1" hidden="1">
      <c r="A2231" s="2"/>
    </row>
    <row r="2232" spans="1:1" hidden="1">
      <c r="A2232" s="2"/>
    </row>
    <row r="2233" spans="1:1" hidden="1">
      <c r="A2233" s="2"/>
    </row>
    <row r="2234" spans="1:1" hidden="1">
      <c r="A2234" s="2"/>
    </row>
    <row r="2235" spans="1:1" hidden="1">
      <c r="A2235" s="2"/>
    </row>
    <row r="2236" spans="1:1" hidden="1">
      <c r="A2236" s="2"/>
    </row>
    <row r="2237" spans="1:1" hidden="1">
      <c r="A2237" s="2"/>
    </row>
    <row r="2238" spans="1:1" hidden="1">
      <c r="A2238" s="2"/>
    </row>
    <row r="2239" spans="1:1" hidden="1">
      <c r="A2239" s="2"/>
    </row>
    <row r="2240" spans="1:1" hidden="1">
      <c r="A2240" s="2"/>
    </row>
    <row r="2241" spans="1:1" hidden="1">
      <c r="A2241" s="2"/>
    </row>
    <row r="2242" spans="1:1" hidden="1">
      <c r="A2242" s="2"/>
    </row>
    <row r="2243" spans="1:1" hidden="1">
      <c r="A2243" s="2"/>
    </row>
    <row r="2244" spans="1:1" hidden="1">
      <c r="A2244" s="2"/>
    </row>
    <row r="2245" spans="1:1" hidden="1">
      <c r="A2245" s="2"/>
    </row>
    <row r="2246" spans="1:1" hidden="1">
      <c r="A2246" s="2"/>
    </row>
    <row r="2247" spans="1:1" hidden="1">
      <c r="A2247" s="2"/>
    </row>
    <row r="2248" spans="1:1" hidden="1">
      <c r="A2248" s="2"/>
    </row>
    <row r="2249" spans="1:1" hidden="1">
      <c r="A2249" s="2"/>
    </row>
    <row r="2250" spans="1:1" hidden="1">
      <c r="A2250" s="2"/>
    </row>
    <row r="2251" spans="1:1" hidden="1">
      <c r="A2251" s="2"/>
    </row>
    <row r="2252" spans="1:1" hidden="1">
      <c r="A2252" s="2"/>
    </row>
    <row r="2253" spans="1:1" hidden="1">
      <c r="A2253" s="2"/>
    </row>
    <row r="2254" spans="1:1" hidden="1">
      <c r="A2254" s="2"/>
    </row>
    <row r="2255" spans="1:1" hidden="1">
      <c r="A2255" s="2"/>
    </row>
    <row r="2256" spans="1:1" hidden="1">
      <c r="A2256" s="2"/>
    </row>
    <row r="2257" spans="1:1" hidden="1">
      <c r="A2257" s="2"/>
    </row>
    <row r="2258" spans="1:1" hidden="1">
      <c r="A2258" s="2"/>
    </row>
    <row r="2259" spans="1:1" hidden="1">
      <c r="A2259" s="2"/>
    </row>
    <row r="2260" spans="1:1" hidden="1">
      <c r="A2260" s="2"/>
    </row>
    <row r="2261" spans="1:1" hidden="1">
      <c r="A2261" s="2"/>
    </row>
    <row r="2262" spans="1:1" hidden="1">
      <c r="A2262" s="2"/>
    </row>
    <row r="2263" spans="1:1" hidden="1">
      <c r="A2263" s="2"/>
    </row>
    <row r="2264" spans="1:1" hidden="1">
      <c r="A2264" s="2"/>
    </row>
    <row r="2265" spans="1:1" hidden="1">
      <c r="A2265" s="2"/>
    </row>
    <row r="2266" spans="1:1" hidden="1">
      <c r="A2266" s="2"/>
    </row>
    <row r="2267" spans="1:1" hidden="1">
      <c r="A2267" s="2"/>
    </row>
    <row r="2268" spans="1:1" hidden="1">
      <c r="A2268" s="2"/>
    </row>
    <row r="2269" spans="1:1" hidden="1">
      <c r="A2269" s="2"/>
    </row>
    <row r="2270" spans="1:1" hidden="1">
      <c r="A2270" s="2"/>
    </row>
    <row r="2271" spans="1:1" hidden="1">
      <c r="A2271" s="2"/>
    </row>
    <row r="2272" spans="1:1" hidden="1">
      <c r="A2272" s="2"/>
    </row>
    <row r="2273" spans="1:1" hidden="1">
      <c r="A2273" s="2"/>
    </row>
    <row r="2274" spans="1:1" hidden="1">
      <c r="A2274" s="2"/>
    </row>
    <row r="2275" spans="1:1" hidden="1">
      <c r="A2275" s="2"/>
    </row>
    <row r="2276" spans="1:1" hidden="1">
      <c r="A2276" s="2"/>
    </row>
    <row r="2277" spans="1:1" hidden="1">
      <c r="A2277" s="2"/>
    </row>
    <row r="2278" spans="1:1" hidden="1">
      <c r="A2278" s="2"/>
    </row>
    <row r="2279" spans="1:1" hidden="1">
      <c r="A2279" s="2"/>
    </row>
    <row r="2280" spans="1:1" hidden="1">
      <c r="A2280" s="2"/>
    </row>
    <row r="2281" spans="1:1" hidden="1">
      <c r="A2281" s="2"/>
    </row>
    <row r="2282" spans="1:1" hidden="1">
      <c r="A2282" s="2"/>
    </row>
    <row r="2283" spans="1:1" hidden="1">
      <c r="A2283" s="2"/>
    </row>
    <row r="2284" spans="1:1" hidden="1">
      <c r="A2284" s="2"/>
    </row>
    <row r="2285" spans="1:1" hidden="1">
      <c r="A2285" s="2"/>
    </row>
    <row r="2286" spans="1:1" hidden="1">
      <c r="A2286" s="2"/>
    </row>
    <row r="2287" spans="1:1" hidden="1">
      <c r="A2287" s="2"/>
    </row>
    <row r="2288" spans="1:1" hidden="1">
      <c r="A2288" s="2"/>
    </row>
    <row r="2289" spans="1:1" hidden="1">
      <c r="A2289" s="2"/>
    </row>
    <row r="2290" spans="1:1" hidden="1">
      <c r="A2290" s="2"/>
    </row>
    <row r="2291" spans="1:1" hidden="1">
      <c r="A2291" s="2"/>
    </row>
    <row r="2292" spans="1:1" hidden="1">
      <c r="A2292" s="2"/>
    </row>
    <row r="2293" spans="1:1" hidden="1">
      <c r="A2293" s="2"/>
    </row>
    <row r="2294" spans="1:1" hidden="1">
      <c r="A2294" s="2"/>
    </row>
    <row r="2295" spans="1:1" hidden="1">
      <c r="A2295" s="2"/>
    </row>
    <row r="2296" spans="1:1" hidden="1">
      <c r="A2296" s="2"/>
    </row>
    <row r="2297" spans="1:1" hidden="1">
      <c r="A2297" s="2"/>
    </row>
    <row r="2298" spans="1:1" hidden="1">
      <c r="A2298" s="2"/>
    </row>
    <row r="2299" spans="1:1" hidden="1">
      <c r="A2299" s="2"/>
    </row>
    <row r="2300" spans="1:1" hidden="1">
      <c r="A2300" s="2"/>
    </row>
    <row r="2301" spans="1:1" hidden="1">
      <c r="A2301" s="2"/>
    </row>
    <row r="2302" spans="1:1" hidden="1">
      <c r="A2302" s="2"/>
    </row>
    <row r="2303" spans="1:1" hidden="1">
      <c r="A2303" s="2"/>
    </row>
    <row r="2304" spans="1:1" hidden="1">
      <c r="A2304" s="2"/>
    </row>
    <row r="2305" spans="1:1" hidden="1">
      <c r="A2305" s="2"/>
    </row>
    <row r="2306" spans="1:1" hidden="1">
      <c r="A2306" s="2"/>
    </row>
    <row r="2307" spans="1:1" hidden="1">
      <c r="A2307" s="2"/>
    </row>
    <row r="2308" spans="1:1" hidden="1">
      <c r="A2308" s="2"/>
    </row>
    <row r="2309" spans="1:1" hidden="1">
      <c r="A2309" s="2"/>
    </row>
    <row r="2310" spans="1:1" hidden="1">
      <c r="A2310" s="2"/>
    </row>
    <row r="2311" spans="1:1" hidden="1">
      <c r="A2311" s="2"/>
    </row>
    <row r="2312" spans="1:1" hidden="1">
      <c r="A2312" s="2"/>
    </row>
    <row r="2313" spans="1:1" hidden="1">
      <c r="A2313" s="2"/>
    </row>
    <row r="2314" spans="1:1" hidden="1">
      <c r="A2314" s="2"/>
    </row>
    <row r="2315" spans="1:1" hidden="1">
      <c r="A2315" s="2"/>
    </row>
    <row r="2316" spans="1:1" hidden="1">
      <c r="A2316" s="2"/>
    </row>
    <row r="2317" spans="1:1" hidden="1">
      <c r="A2317" s="2"/>
    </row>
    <row r="2318" spans="1:1" hidden="1">
      <c r="A2318" s="2"/>
    </row>
    <row r="2319" spans="1:1" hidden="1">
      <c r="A2319" s="2"/>
    </row>
    <row r="2320" spans="1:1" hidden="1">
      <c r="A2320" s="2"/>
    </row>
    <row r="2321" spans="1:1" hidden="1">
      <c r="A2321" s="2"/>
    </row>
    <row r="2322" spans="1:1" hidden="1">
      <c r="A2322" s="2"/>
    </row>
    <row r="2323" spans="1:1" hidden="1">
      <c r="A2323" s="2"/>
    </row>
    <row r="2324" spans="1:1" hidden="1">
      <c r="A2324" s="2"/>
    </row>
    <row r="2325" spans="1:1" hidden="1">
      <c r="A2325" s="2"/>
    </row>
    <row r="2326" spans="1:1" hidden="1">
      <c r="A2326" s="2"/>
    </row>
    <row r="2327" spans="1:1" hidden="1">
      <c r="A2327" s="2"/>
    </row>
    <row r="2328" spans="1:1" hidden="1">
      <c r="A2328" s="2"/>
    </row>
    <row r="2329" spans="1:1" hidden="1">
      <c r="A2329" s="2"/>
    </row>
    <row r="2330" spans="1:1" hidden="1">
      <c r="A2330" s="2"/>
    </row>
    <row r="2331" spans="1:1" hidden="1">
      <c r="A2331" s="2"/>
    </row>
    <row r="2332" spans="1:1" hidden="1">
      <c r="A2332" s="2"/>
    </row>
    <row r="2333" spans="1:1" hidden="1">
      <c r="A2333" s="2"/>
    </row>
    <row r="2334" spans="1:1" hidden="1">
      <c r="A2334" s="2"/>
    </row>
    <row r="2335" spans="1:1" hidden="1">
      <c r="A2335" s="2"/>
    </row>
    <row r="2336" spans="1:1" hidden="1">
      <c r="A2336" s="2"/>
    </row>
    <row r="2337" spans="1:1" hidden="1">
      <c r="A2337" s="2"/>
    </row>
    <row r="2338" spans="1:1" hidden="1">
      <c r="A2338" s="2"/>
    </row>
    <row r="2339" spans="1:1" hidden="1">
      <c r="A2339" s="2"/>
    </row>
    <row r="2340" spans="1:1" hidden="1">
      <c r="A2340" s="2"/>
    </row>
    <row r="2341" spans="1:1" hidden="1">
      <c r="A2341" s="2"/>
    </row>
    <row r="2342" spans="1:1" hidden="1">
      <c r="A2342" s="2"/>
    </row>
    <row r="2343" spans="1:1" hidden="1">
      <c r="A2343" s="2"/>
    </row>
    <row r="2344" spans="1:1" hidden="1">
      <c r="A2344" s="2"/>
    </row>
    <row r="2345" spans="1:1" hidden="1">
      <c r="A2345" s="2"/>
    </row>
    <row r="2346" spans="1:1" hidden="1">
      <c r="A2346" s="2"/>
    </row>
    <row r="2347" spans="1:1" hidden="1">
      <c r="A2347" s="2"/>
    </row>
    <row r="2348" spans="1:1" hidden="1">
      <c r="A2348" s="2"/>
    </row>
    <row r="2349" spans="1:1" hidden="1">
      <c r="A2349" s="2"/>
    </row>
    <row r="2350" spans="1:1" hidden="1">
      <c r="A2350" s="2"/>
    </row>
    <row r="2351" spans="1:1" hidden="1">
      <c r="A2351" s="2"/>
    </row>
    <row r="2352" spans="1:1" hidden="1">
      <c r="A2352" s="2"/>
    </row>
    <row r="2353" spans="1:1" hidden="1">
      <c r="A2353" s="2"/>
    </row>
    <row r="2354" spans="1:1" hidden="1">
      <c r="A2354" s="2"/>
    </row>
    <row r="2355" spans="1:1" hidden="1">
      <c r="A2355" s="2"/>
    </row>
    <row r="2356" spans="1:1" hidden="1">
      <c r="A2356" s="2"/>
    </row>
    <row r="2357" spans="1:1" hidden="1">
      <c r="A2357" s="2"/>
    </row>
    <row r="2358" spans="1:1" hidden="1">
      <c r="A2358" s="2"/>
    </row>
    <row r="2359" spans="1:1" hidden="1">
      <c r="A2359" s="2"/>
    </row>
    <row r="2360" spans="1:1" hidden="1">
      <c r="A2360" s="2"/>
    </row>
    <row r="2361" spans="1:1" hidden="1">
      <c r="A2361" s="2"/>
    </row>
    <row r="2362" spans="1:1" hidden="1">
      <c r="A2362" s="2"/>
    </row>
    <row r="2363" spans="1:1" hidden="1">
      <c r="A2363" s="2"/>
    </row>
    <row r="2364" spans="1:1" hidden="1">
      <c r="A2364" s="2"/>
    </row>
    <row r="2365" spans="1:1" hidden="1">
      <c r="A2365" s="2"/>
    </row>
    <row r="2366" spans="1:1" hidden="1">
      <c r="A2366" s="2"/>
    </row>
    <row r="2367" spans="1:1" hidden="1">
      <c r="A2367" s="2"/>
    </row>
    <row r="2368" spans="1:1" hidden="1">
      <c r="A2368" s="2"/>
    </row>
    <row r="2369" spans="1:1" hidden="1">
      <c r="A2369" s="2"/>
    </row>
    <row r="2370" spans="1:1" hidden="1">
      <c r="A2370" s="2"/>
    </row>
    <row r="2371" spans="1:1" hidden="1">
      <c r="A2371" s="2"/>
    </row>
    <row r="2372" spans="1:1" hidden="1">
      <c r="A2372" s="2"/>
    </row>
    <row r="2373" spans="1:1" hidden="1">
      <c r="A2373" s="2"/>
    </row>
    <row r="2374" spans="1:1" hidden="1">
      <c r="A2374" s="2"/>
    </row>
    <row r="2375" spans="1:1" hidden="1">
      <c r="A2375" s="2"/>
    </row>
    <row r="2376" spans="1:1" hidden="1">
      <c r="A2376" s="2"/>
    </row>
    <row r="2377" spans="1:1" hidden="1">
      <c r="A2377" s="2"/>
    </row>
    <row r="2378" spans="1:1" hidden="1">
      <c r="A2378" s="2"/>
    </row>
    <row r="2379" spans="1:1" hidden="1">
      <c r="A2379" s="2"/>
    </row>
    <row r="2380" spans="1:1" hidden="1">
      <c r="A2380" s="2"/>
    </row>
    <row r="2381" spans="1:1" hidden="1">
      <c r="A2381" s="2"/>
    </row>
    <row r="2382" spans="1:1" hidden="1">
      <c r="A2382" s="2"/>
    </row>
    <row r="2383" spans="1:1" hidden="1">
      <c r="A2383" s="2"/>
    </row>
    <row r="2384" spans="1:1" hidden="1">
      <c r="A2384" s="2"/>
    </row>
    <row r="2385" spans="1:1" hidden="1">
      <c r="A2385" s="2"/>
    </row>
    <row r="2386" spans="1:1" hidden="1">
      <c r="A2386" s="2"/>
    </row>
    <row r="2387" spans="1:1" hidden="1">
      <c r="A2387" s="2"/>
    </row>
    <row r="2388" spans="1:1" hidden="1">
      <c r="A2388" s="2"/>
    </row>
    <row r="2389" spans="1:1" hidden="1">
      <c r="A2389" s="2"/>
    </row>
    <row r="2390" spans="1:1" hidden="1">
      <c r="A2390" s="2"/>
    </row>
    <row r="2391" spans="1:1" hidden="1">
      <c r="A2391" s="2"/>
    </row>
    <row r="2392" spans="1:1" hidden="1">
      <c r="A2392" s="2"/>
    </row>
    <row r="2393" spans="1:1" hidden="1">
      <c r="A2393" s="2"/>
    </row>
    <row r="2394" spans="1:1" hidden="1">
      <c r="A2394" s="2"/>
    </row>
    <row r="2395" spans="1:1" hidden="1">
      <c r="A2395" s="2"/>
    </row>
    <row r="2396" spans="1:1" hidden="1">
      <c r="A2396" s="2"/>
    </row>
    <row r="2397" spans="1:1" hidden="1">
      <c r="A2397" s="2"/>
    </row>
    <row r="2398" spans="1:1" hidden="1">
      <c r="A2398" s="2"/>
    </row>
    <row r="2399" spans="1:1" hidden="1">
      <c r="A2399" s="2"/>
    </row>
    <row r="2400" spans="1:1" hidden="1">
      <c r="A2400" s="2"/>
    </row>
    <row r="2401" spans="1:1" hidden="1">
      <c r="A2401" s="2"/>
    </row>
    <row r="2402" spans="1:1" hidden="1">
      <c r="A2402" s="2"/>
    </row>
    <row r="2403" spans="1:1" hidden="1">
      <c r="A2403" s="2"/>
    </row>
    <row r="2404" spans="1:1" hidden="1">
      <c r="A2404" s="2"/>
    </row>
    <row r="2405" spans="1:1" hidden="1">
      <c r="A2405" s="2"/>
    </row>
    <row r="2406" spans="1:1" hidden="1">
      <c r="A2406" s="2"/>
    </row>
    <row r="2407" spans="1:1" hidden="1">
      <c r="A2407" s="2"/>
    </row>
    <row r="2408" spans="1:1" hidden="1">
      <c r="A2408" s="2"/>
    </row>
    <row r="2409" spans="1:1" hidden="1">
      <c r="A2409" s="2"/>
    </row>
    <row r="2410" spans="1:1" hidden="1">
      <c r="A2410" s="2"/>
    </row>
    <row r="2411" spans="1:1" hidden="1">
      <c r="A2411" s="2"/>
    </row>
    <row r="2412" spans="1:1" hidden="1">
      <c r="A2412" s="2"/>
    </row>
    <row r="2413" spans="1:1" hidden="1">
      <c r="A2413" s="2"/>
    </row>
    <row r="2414" spans="1:1" hidden="1">
      <c r="A2414" s="2"/>
    </row>
    <row r="2415" spans="1:1" hidden="1">
      <c r="A2415" s="2"/>
    </row>
    <row r="2416" spans="1:1" hidden="1">
      <c r="A2416" s="2"/>
    </row>
    <row r="2417" spans="1:1" hidden="1">
      <c r="A2417" s="2"/>
    </row>
    <row r="2418" spans="1:1" hidden="1">
      <c r="A2418" s="2"/>
    </row>
    <row r="2419" spans="1:1" hidden="1">
      <c r="A2419" s="2"/>
    </row>
    <row r="2420" spans="1:1" hidden="1">
      <c r="A2420" s="2"/>
    </row>
    <row r="2421" spans="1:1" hidden="1">
      <c r="A2421" s="2"/>
    </row>
    <row r="2422" spans="1:1" hidden="1">
      <c r="A2422" s="2"/>
    </row>
    <row r="2423" spans="1:1" hidden="1">
      <c r="A2423" s="2"/>
    </row>
    <row r="2424" spans="1:1" hidden="1">
      <c r="A2424" s="2"/>
    </row>
    <row r="2425" spans="1:1" hidden="1">
      <c r="A2425" s="2"/>
    </row>
    <row r="2426" spans="1:1" hidden="1">
      <c r="A2426" s="2"/>
    </row>
    <row r="2427" spans="1:1" hidden="1">
      <c r="A2427" s="2"/>
    </row>
    <row r="2428" spans="1:1" hidden="1">
      <c r="A2428" s="2"/>
    </row>
    <row r="2429" spans="1:1" hidden="1">
      <c r="A2429" s="2"/>
    </row>
    <row r="2430" spans="1:1" hidden="1">
      <c r="A2430" s="2"/>
    </row>
    <row r="2431" spans="1:1" hidden="1">
      <c r="A2431" s="2"/>
    </row>
    <row r="2432" spans="1:1" hidden="1">
      <c r="A2432" s="2"/>
    </row>
    <row r="2433" spans="1:1" hidden="1">
      <c r="A2433" s="2"/>
    </row>
    <row r="2434" spans="1:1" hidden="1">
      <c r="A2434" s="2"/>
    </row>
    <row r="2435" spans="1:1" hidden="1">
      <c r="A2435" s="2"/>
    </row>
    <row r="2436" spans="1:1" hidden="1">
      <c r="A2436" s="2"/>
    </row>
    <row r="2437" spans="1:1" hidden="1">
      <c r="A2437" s="2"/>
    </row>
    <row r="2438" spans="1:1" hidden="1">
      <c r="A2438" s="2"/>
    </row>
    <row r="2439" spans="1:1" hidden="1">
      <c r="A2439" s="2"/>
    </row>
    <row r="2440" spans="1:1" hidden="1">
      <c r="A2440" s="2"/>
    </row>
    <row r="2441" spans="1:1" hidden="1">
      <c r="A2441" s="2"/>
    </row>
    <row r="2442" spans="1:1" hidden="1">
      <c r="A2442" s="2"/>
    </row>
    <row r="2443" spans="1:1" hidden="1">
      <c r="A2443" s="2"/>
    </row>
    <row r="2444" spans="1:1" hidden="1">
      <c r="A2444" s="2"/>
    </row>
    <row r="2445" spans="1:1" hidden="1">
      <c r="A2445" s="2"/>
    </row>
    <row r="2446" spans="1:1" hidden="1">
      <c r="A2446" s="2"/>
    </row>
    <row r="2447" spans="1:1" hidden="1">
      <c r="A2447" s="2"/>
    </row>
    <row r="2448" spans="1:1" hidden="1">
      <c r="A2448" s="2"/>
    </row>
    <row r="2449" spans="1:1" hidden="1">
      <c r="A2449" s="2"/>
    </row>
    <row r="2450" spans="1:1" hidden="1">
      <c r="A2450" s="2"/>
    </row>
    <row r="2451" spans="1:1" hidden="1">
      <c r="A2451" s="2"/>
    </row>
    <row r="2452" spans="1:1" hidden="1">
      <c r="A2452" s="2"/>
    </row>
    <row r="2453" spans="1:1" hidden="1">
      <c r="A2453" s="2"/>
    </row>
    <row r="2454" spans="1:1" hidden="1">
      <c r="A2454" s="2"/>
    </row>
    <row r="2455" spans="1:1" hidden="1">
      <c r="A2455" s="2"/>
    </row>
    <row r="2456" spans="1:1" hidden="1">
      <c r="A2456" s="2"/>
    </row>
    <row r="2457" spans="1:1" hidden="1">
      <c r="A2457" s="2"/>
    </row>
    <row r="2458" spans="1:1" hidden="1">
      <c r="A2458" s="2"/>
    </row>
    <row r="2459" spans="1:1" hidden="1">
      <c r="A2459" s="2"/>
    </row>
    <row r="2460" spans="1:1" hidden="1">
      <c r="A2460" s="2"/>
    </row>
    <row r="2461" spans="1:1" hidden="1">
      <c r="A2461" s="2"/>
    </row>
    <row r="2462" spans="1:1" hidden="1">
      <c r="A2462" s="2"/>
    </row>
    <row r="2463" spans="1:1" hidden="1">
      <c r="A2463" s="2"/>
    </row>
    <row r="2464" spans="1:1" hidden="1">
      <c r="A2464" s="2"/>
    </row>
    <row r="2465" spans="1:1" hidden="1">
      <c r="A2465" s="2"/>
    </row>
    <row r="2466" spans="1:1" hidden="1">
      <c r="A2466" s="2"/>
    </row>
    <row r="2467" spans="1:1" hidden="1">
      <c r="A2467" s="2"/>
    </row>
    <row r="2468" spans="1:1" hidden="1">
      <c r="A2468" s="2"/>
    </row>
    <row r="2469" spans="1:1" hidden="1">
      <c r="A2469" s="2"/>
    </row>
    <row r="2470" spans="1:1" hidden="1">
      <c r="A2470" s="2"/>
    </row>
    <row r="2471" spans="1:1" hidden="1">
      <c r="A2471" s="2"/>
    </row>
    <row r="2472" spans="1:1" hidden="1">
      <c r="A2472" s="2"/>
    </row>
    <row r="2473" spans="1:1" hidden="1">
      <c r="A2473" s="2"/>
    </row>
    <row r="2474" spans="1:1" hidden="1">
      <c r="A2474" s="2"/>
    </row>
    <row r="2475" spans="1:1" hidden="1">
      <c r="A2475" s="2"/>
    </row>
    <row r="2476" spans="1:1" hidden="1">
      <c r="A2476" s="2"/>
    </row>
    <row r="2477" spans="1:1" hidden="1">
      <c r="A2477" s="2"/>
    </row>
    <row r="2478" spans="1:1" hidden="1">
      <c r="A2478" s="2"/>
    </row>
    <row r="2479" spans="1:1" hidden="1">
      <c r="A2479" s="2"/>
    </row>
    <row r="2480" spans="1:1" hidden="1">
      <c r="A2480" s="2"/>
    </row>
    <row r="2481" spans="1:1" hidden="1">
      <c r="A2481" s="2"/>
    </row>
    <row r="2482" spans="1:1" hidden="1">
      <c r="A2482" s="2"/>
    </row>
    <row r="2483" spans="1:1" hidden="1">
      <c r="A2483" s="2"/>
    </row>
    <row r="2484" spans="1:1" hidden="1">
      <c r="A2484" s="2"/>
    </row>
    <row r="2485" spans="1:1" hidden="1">
      <c r="A2485" s="2"/>
    </row>
    <row r="2486" spans="1:1" hidden="1">
      <c r="A2486" s="2"/>
    </row>
    <row r="2487" spans="1:1" hidden="1">
      <c r="A2487" s="2"/>
    </row>
    <row r="2488" spans="1:1" hidden="1">
      <c r="A2488" s="2"/>
    </row>
    <row r="2489" spans="1:1" hidden="1">
      <c r="A2489" s="2"/>
    </row>
    <row r="2490" spans="1:1" hidden="1">
      <c r="A2490" s="2"/>
    </row>
    <row r="2491" spans="1:1" hidden="1">
      <c r="A2491" s="2"/>
    </row>
    <row r="2492" spans="1:1" hidden="1">
      <c r="A2492" s="2"/>
    </row>
    <row r="2493" spans="1:1" hidden="1">
      <c r="A2493" s="2"/>
    </row>
    <row r="2494" spans="1:1" hidden="1">
      <c r="A2494" s="2"/>
    </row>
    <row r="2495" spans="1:1" hidden="1">
      <c r="A2495" s="2"/>
    </row>
    <row r="2496" spans="1:1" hidden="1">
      <c r="A2496" s="2"/>
    </row>
    <row r="2497" spans="1:1" hidden="1">
      <c r="A2497" s="2"/>
    </row>
    <row r="2498" spans="1:1" hidden="1">
      <c r="A2498" s="2"/>
    </row>
    <row r="2499" spans="1:1" hidden="1">
      <c r="A2499" s="2"/>
    </row>
    <row r="2500" spans="1:1" hidden="1">
      <c r="A2500" s="2"/>
    </row>
    <row r="2501" spans="1:1" hidden="1">
      <c r="A2501" s="2"/>
    </row>
    <row r="2502" spans="1:1" hidden="1">
      <c r="A2502" s="2"/>
    </row>
    <row r="2503" spans="1:1" hidden="1">
      <c r="A2503" s="2"/>
    </row>
    <row r="2504" spans="1:1" hidden="1">
      <c r="A2504" s="2"/>
    </row>
    <row r="2505" spans="1:1" hidden="1">
      <c r="A2505" s="2"/>
    </row>
    <row r="2506" spans="1:1" hidden="1">
      <c r="A2506" s="2"/>
    </row>
    <row r="2507" spans="1:1" hidden="1">
      <c r="A2507" s="2"/>
    </row>
    <row r="2508" spans="1:1" hidden="1">
      <c r="A2508" s="2"/>
    </row>
    <row r="2509" spans="1:1" hidden="1">
      <c r="A2509" s="2"/>
    </row>
    <row r="2510" spans="1:1" hidden="1">
      <c r="A2510" s="2"/>
    </row>
    <row r="2511" spans="1:1" hidden="1">
      <c r="A2511" s="2"/>
    </row>
    <row r="2512" spans="1:1" hidden="1">
      <c r="A2512" s="2"/>
    </row>
    <row r="2513" spans="1:1" hidden="1">
      <c r="A2513" s="2"/>
    </row>
    <row r="2514" spans="1:1" hidden="1">
      <c r="A2514" s="2"/>
    </row>
    <row r="2515" spans="1:1" hidden="1">
      <c r="A2515" s="2"/>
    </row>
    <row r="2516" spans="1:1" hidden="1">
      <c r="A2516" s="2"/>
    </row>
    <row r="2517" spans="1:1" hidden="1">
      <c r="A2517" s="2"/>
    </row>
    <row r="2518" spans="1:1" hidden="1">
      <c r="A2518" s="2"/>
    </row>
    <row r="2519" spans="1:1" hidden="1">
      <c r="A2519" s="2"/>
    </row>
    <row r="2520" spans="1:1" hidden="1">
      <c r="A2520" s="2"/>
    </row>
    <row r="2521" spans="1:1" hidden="1">
      <c r="A2521" s="2"/>
    </row>
    <row r="2522" spans="1:1" hidden="1">
      <c r="A2522" s="2"/>
    </row>
    <row r="2523" spans="1:1" hidden="1">
      <c r="A2523" s="2"/>
    </row>
    <row r="2524" spans="1:1" hidden="1">
      <c r="A2524" s="2"/>
    </row>
    <row r="2525" spans="1:1" hidden="1">
      <c r="A2525" s="2"/>
    </row>
    <row r="2526" spans="1:1" hidden="1">
      <c r="A2526" s="2"/>
    </row>
    <row r="2527" spans="1:1" hidden="1">
      <c r="A2527" s="2"/>
    </row>
    <row r="2528" spans="1:1" hidden="1">
      <c r="A2528" s="2"/>
    </row>
    <row r="2529" spans="1:1" hidden="1">
      <c r="A2529" s="2"/>
    </row>
    <row r="2530" spans="1:1" hidden="1">
      <c r="A2530" s="2"/>
    </row>
    <row r="2531" spans="1:1" hidden="1">
      <c r="A2531" s="2"/>
    </row>
    <row r="2532" spans="1:1" hidden="1">
      <c r="A2532" s="2"/>
    </row>
    <row r="2533" spans="1:1" hidden="1">
      <c r="A2533" s="2"/>
    </row>
    <row r="2534" spans="1:1" hidden="1">
      <c r="A2534" s="2"/>
    </row>
    <row r="2535" spans="1:1" hidden="1">
      <c r="A2535" s="2"/>
    </row>
    <row r="2536" spans="1:1" hidden="1">
      <c r="A2536" s="2"/>
    </row>
    <row r="2537" spans="1:1" hidden="1">
      <c r="A2537" s="2"/>
    </row>
    <row r="2538" spans="1:1" hidden="1">
      <c r="A2538" s="2"/>
    </row>
    <row r="2539" spans="1:1" hidden="1">
      <c r="A2539" s="2"/>
    </row>
    <row r="2540" spans="1:1" hidden="1">
      <c r="A2540" s="2"/>
    </row>
    <row r="2541" spans="1:1" hidden="1">
      <c r="A2541" s="2"/>
    </row>
    <row r="2542" spans="1:1" hidden="1">
      <c r="A2542" s="2"/>
    </row>
    <row r="2543" spans="1:1" hidden="1">
      <c r="A2543" s="2"/>
    </row>
    <row r="2544" spans="1:1" hidden="1">
      <c r="A2544" s="2"/>
    </row>
    <row r="2545" spans="1:1" hidden="1">
      <c r="A2545" s="2"/>
    </row>
    <row r="2546" spans="1:1" hidden="1">
      <c r="A2546" s="2"/>
    </row>
    <row r="2547" spans="1:1" hidden="1">
      <c r="A2547" s="2"/>
    </row>
    <row r="2548" spans="1:1" hidden="1">
      <c r="A2548" s="2"/>
    </row>
    <row r="2549" spans="1:1" hidden="1">
      <c r="A2549" s="2"/>
    </row>
    <row r="2550" spans="1:1" hidden="1">
      <c r="A2550" s="2"/>
    </row>
    <row r="2551" spans="1:1" hidden="1">
      <c r="A2551" s="2"/>
    </row>
    <row r="2552" spans="1:1" hidden="1">
      <c r="A2552" s="2"/>
    </row>
    <row r="2553" spans="1:1" hidden="1">
      <c r="A2553" s="2"/>
    </row>
    <row r="2554" spans="1:1" hidden="1">
      <c r="A2554" s="2"/>
    </row>
    <row r="2555" spans="1:1" hidden="1">
      <c r="A2555" s="2"/>
    </row>
    <row r="2556" spans="1:1" hidden="1">
      <c r="A2556" s="2"/>
    </row>
    <row r="2557" spans="1:1" hidden="1">
      <c r="A2557" s="2"/>
    </row>
    <row r="2558" spans="1:1" hidden="1">
      <c r="A2558" s="2"/>
    </row>
    <row r="2559" spans="1:1" hidden="1">
      <c r="A2559" s="2"/>
    </row>
    <row r="2560" spans="1:1" hidden="1">
      <c r="A2560" s="2"/>
    </row>
    <row r="2561" spans="1:1" hidden="1">
      <c r="A2561" s="2"/>
    </row>
    <row r="2562" spans="1:1" hidden="1">
      <c r="A2562" s="2"/>
    </row>
    <row r="2563" spans="1:1" hidden="1">
      <c r="A2563" s="2"/>
    </row>
    <row r="2564" spans="1:1" hidden="1">
      <c r="A2564" s="2"/>
    </row>
    <row r="2565" spans="1:1" hidden="1">
      <c r="A2565" s="2"/>
    </row>
    <row r="2566" spans="1:1" hidden="1">
      <c r="A2566" s="2"/>
    </row>
    <row r="2567" spans="1:1" hidden="1">
      <c r="A2567" s="2"/>
    </row>
    <row r="2568" spans="1:1" hidden="1">
      <c r="A2568" s="2"/>
    </row>
    <row r="2569" spans="1:1" hidden="1">
      <c r="A2569" s="2"/>
    </row>
    <row r="2570" spans="1:1" hidden="1">
      <c r="A2570" s="2"/>
    </row>
    <row r="2571" spans="1:1" hidden="1">
      <c r="A2571" s="2"/>
    </row>
    <row r="2572" spans="1:1" hidden="1">
      <c r="A2572" s="2"/>
    </row>
    <row r="2573" spans="1:1" hidden="1">
      <c r="A2573" s="2"/>
    </row>
    <row r="2574" spans="1:1" hidden="1">
      <c r="A2574" s="2"/>
    </row>
    <row r="2575" spans="1:1" hidden="1">
      <c r="A2575" s="2"/>
    </row>
    <row r="2576" spans="1:1" hidden="1">
      <c r="A2576" s="2"/>
    </row>
    <row r="2577" spans="1:1" hidden="1">
      <c r="A2577" s="2"/>
    </row>
    <row r="2578" spans="1:1" hidden="1">
      <c r="A2578" s="2"/>
    </row>
    <row r="2579" spans="1:1" hidden="1">
      <c r="A2579" s="2"/>
    </row>
    <row r="2580" spans="1:1" hidden="1">
      <c r="A2580" s="2"/>
    </row>
    <row r="2581" spans="1:1" hidden="1">
      <c r="A2581" s="2"/>
    </row>
    <row r="2582" spans="1:1" hidden="1">
      <c r="A2582" s="2"/>
    </row>
    <row r="2583" spans="1:1" hidden="1">
      <c r="A2583" s="2"/>
    </row>
    <row r="2584" spans="1:1" hidden="1">
      <c r="A2584" s="2"/>
    </row>
    <row r="2585" spans="1:1" hidden="1">
      <c r="A2585" s="2"/>
    </row>
    <row r="2586" spans="1:1" hidden="1">
      <c r="A2586" s="2"/>
    </row>
    <row r="2587" spans="1:1" hidden="1">
      <c r="A2587" s="2"/>
    </row>
    <row r="2588" spans="1:1" hidden="1">
      <c r="A2588" s="2"/>
    </row>
    <row r="2589" spans="1:1" hidden="1">
      <c r="A2589" s="2"/>
    </row>
    <row r="2590" spans="1:1" hidden="1">
      <c r="A2590" s="2"/>
    </row>
    <row r="2591" spans="1:1" hidden="1">
      <c r="A2591" s="2"/>
    </row>
    <row r="2592" spans="1:1" hidden="1">
      <c r="A2592" s="2"/>
    </row>
    <row r="2593" spans="1:1" hidden="1">
      <c r="A2593" s="2"/>
    </row>
    <row r="2594" spans="1:1" hidden="1">
      <c r="A2594" s="2"/>
    </row>
    <row r="2595" spans="1:1" hidden="1">
      <c r="A2595" s="2"/>
    </row>
    <row r="2596" spans="1:1" hidden="1">
      <c r="A2596" s="2"/>
    </row>
    <row r="2597" spans="1:1" hidden="1">
      <c r="A2597" s="2"/>
    </row>
    <row r="2598" spans="1:1" hidden="1">
      <c r="A2598" s="2"/>
    </row>
    <row r="2599" spans="1:1" hidden="1">
      <c r="A2599" s="2"/>
    </row>
    <row r="2600" spans="1:1" hidden="1">
      <c r="A2600" s="2"/>
    </row>
    <row r="2601" spans="1:1" hidden="1">
      <c r="A2601" s="2"/>
    </row>
    <row r="2602" spans="1:1" hidden="1">
      <c r="A2602" s="2"/>
    </row>
    <row r="2603" spans="1:1" hidden="1">
      <c r="A2603" s="2"/>
    </row>
    <row r="2604" spans="1:1" hidden="1">
      <c r="A2604" s="2"/>
    </row>
    <row r="2605" spans="1:1" hidden="1">
      <c r="A2605" s="2"/>
    </row>
    <row r="2606" spans="1:1" hidden="1">
      <c r="A2606" s="2"/>
    </row>
    <row r="2607" spans="1:1" hidden="1">
      <c r="A2607" s="2"/>
    </row>
    <row r="2608" spans="1:1" hidden="1">
      <c r="A2608" s="2"/>
    </row>
    <row r="2609" spans="1:1" hidden="1">
      <c r="A2609" s="2"/>
    </row>
    <row r="2610" spans="1:1" hidden="1">
      <c r="A2610" s="2"/>
    </row>
    <row r="2611" spans="1:1" hidden="1">
      <c r="A2611" s="2"/>
    </row>
    <row r="2612" spans="1:1" hidden="1">
      <c r="A2612" s="2"/>
    </row>
    <row r="2613" spans="1:1" hidden="1">
      <c r="A2613" s="2"/>
    </row>
    <row r="2614" spans="1:1" hidden="1">
      <c r="A2614" s="2"/>
    </row>
    <row r="2615" spans="1:1" hidden="1">
      <c r="A2615" s="2"/>
    </row>
    <row r="2616" spans="1:1" hidden="1">
      <c r="A2616" s="2"/>
    </row>
    <row r="2617" spans="1:1" hidden="1">
      <c r="A2617" s="2"/>
    </row>
    <row r="2618" spans="1:1" hidden="1">
      <c r="A2618" s="2"/>
    </row>
    <row r="2619" spans="1:1" hidden="1">
      <c r="A2619" s="2"/>
    </row>
    <row r="2620" spans="1:1" hidden="1">
      <c r="A2620" s="2"/>
    </row>
    <row r="2621" spans="1:1" hidden="1">
      <c r="A2621" s="2"/>
    </row>
    <row r="2622" spans="1:1" hidden="1">
      <c r="A2622" s="2"/>
    </row>
    <row r="2623" spans="1:1" hidden="1">
      <c r="A2623" s="2"/>
    </row>
    <row r="2624" spans="1:1" hidden="1">
      <c r="A2624" s="2"/>
    </row>
    <row r="2625" spans="1:1" hidden="1">
      <c r="A2625" s="2"/>
    </row>
    <row r="2626" spans="1:1" hidden="1">
      <c r="A2626" s="2"/>
    </row>
    <row r="2627" spans="1:1" hidden="1">
      <c r="A2627" s="2"/>
    </row>
    <row r="2628" spans="1:1" hidden="1">
      <c r="A2628" s="2"/>
    </row>
    <row r="2629" spans="1:1" hidden="1">
      <c r="A2629" s="2"/>
    </row>
    <row r="2630" spans="1:1" hidden="1">
      <c r="A2630" s="2"/>
    </row>
    <row r="2631" spans="1:1" hidden="1">
      <c r="A2631" s="2"/>
    </row>
    <row r="2632" spans="1:1" hidden="1">
      <c r="A2632" s="2"/>
    </row>
    <row r="2633" spans="1:1" hidden="1">
      <c r="A2633" s="2"/>
    </row>
    <row r="2634" spans="1:1" hidden="1">
      <c r="A2634" s="2"/>
    </row>
    <row r="2635" spans="1:1" hidden="1">
      <c r="A2635" s="2"/>
    </row>
    <row r="2636" spans="1:1" hidden="1">
      <c r="A2636" s="2"/>
    </row>
    <row r="2637" spans="1:1" hidden="1">
      <c r="A2637" s="2"/>
    </row>
    <row r="2638" spans="1:1" hidden="1">
      <c r="A2638" s="2"/>
    </row>
    <row r="2639" spans="1:1" hidden="1">
      <c r="A2639" s="2"/>
    </row>
    <row r="2640" spans="1:1" hidden="1">
      <c r="A2640" s="2"/>
    </row>
    <row r="2641" spans="1:1" hidden="1">
      <c r="A2641" s="2"/>
    </row>
    <row r="2642" spans="1:1" hidden="1">
      <c r="A2642" s="2"/>
    </row>
    <row r="2643" spans="1:1" hidden="1">
      <c r="A2643" s="2"/>
    </row>
    <row r="2644" spans="1:1" hidden="1">
      <c r="A2644" s="2"/>
    </row>
    <row r="2645" spans="1:1" hidden="1">
      <c r="A2645" s="2"/>
    </row>
    <row r="2646" spans="1:1" hidden="1">
      <c r="A2646" s="2"/>
    </row>
    <row r="2647" spans="1:1" hidden="1">
      <c r="A2647" s="2"/>
    </row>
    <row r="2648" spans="1:1" hidden="1">
      <c r="A2648" s="2"/>
    </row>
    <row r="2649" spans="1:1" hidden="1">
      <c r="A2649" s="2"/>
    </row>
    <row r="2650" spans="1:1" hidden="1">
      <c r="A2650" s="2"/>
    </row>
    <row r="2651" spans="1:1" hidden="1">
      <c r="A2651" s="2"/>
    </row>
    <row r="2652" spans="1:1" hidden="1">
      <c r="A2652" s="2"/>
    </row>
    <row r="2653" spans="1:1" hidden="1">
      <c r="A2653" s="2"/>
    </row>
    <row r="2654" spans="1:1" hidden="1">
      <c r="A2654" s="2"/>
    </row>
    <row r="2655" spans="1:1" hidden="1">
      <c r="A2655" s="2"/>
    </row>
    <row r="2656" spans="1:1" hidden="1">
      <c r="A2656" s="2"/>
    </row>
    <row r="2657" spans="1:1" hidden="1">
      <c r="A2657" s="2"/>
    </row>
    <row r="2658" spans="1:1" hidden="1">
      <c r="A2658" s="2"/>
    </row>
    <row r="2659" spans="1:1" hidden="1">
      <c r="A2659" s="2"/>
    </row>
    <row r="2660" spans="1:1" hidden="1">
      <c r="A2660" s="2"/>
    </row>
    <row r="2661" spans="1:1" hidden="1">
      <c r="A2661" s="2"/>
    </row>
    <row r="2662" spans="1:1" hidden="1">
      <c r="A2662" s="2"/>
    </row>
    <row r="2663" spans="1:1" hidden="1">
      <c r="A2663" s="2"/>
    </row>
    <row r="2664" spans="1:1" hidden="1">
      <c r="A2664" s="2"/>
    </row>
    <row r="2665" spans="1:1" hidden="1">
      <c r="A2665" s="2"/>
    </row>
    <row r="2666" spans="1:1" hidden="1">
      <c r="A2666" s="2"/>
    </row>
    <row r="2667" spans="1:1" hidden="1">
      <c r="A2667" s="2"/>
    </row>
    <row r="2668" spans="1:1" hidden="1">
      <c r="A2668" s="2"/>
    </row>
    <row r="2669" spans="1:1" hidden="1">
      <c r="A2669" s="2"/>
    </row>
    <row r="2670" spans="1:1" hidden="1">
      <c r="A2670" s="2"/>
    </row>
    <row r="2671" spans="1:1" hidden="1">
      <c r="A2671" s="2"/>
    </row>
    <row r="2672" spans="1:1" hidden="1">
      <c r="A2672" s="2"/>
    </row>
    <row r="2673" spans="1:1" hidden="1">
      <c r="A2673" s="2"/>
    </row>
    <row r="2674" spans="1:1" hidden="1">
      <c r="A2674" s="2"/>
    </row>
    <row r="2675" spans="1:1" hidden="1">
      <c r="A2675" s="2"/>
    </row>
    <row r="2676" spans="1:1" hidden="1">
      <c r="A2676" s="2"/>
    </row>
    <row r="2677" spans="1:1" hidden="1">
      <c r="A2677" s="2"/>
    </row>
    <row r="2678" spans="1:1" hidden="1">
      <c r="A2678" s="2"/>
    </row>
    <row r="2679" spans="1:1" hidden="1">
      <c r="A2679" s="2"/>
    </row>
    <row r="2680" spans="1:1" hidden="1">
      <c r="A2680" s="2"/>
    </row>
    <row r="2681" spans="1:1" hidden="1">
      <c r="A2681" s="2"/>
    </row>
    <row r="2682" spans="1:1" hidden="1">
      <c r="A2682" s="2"/>
    </row>
    <row r="2683" spans="1:1" hidden="1">
      <c r="A2683" s="2"/>
    </row>
    <row r="2684" spans="1:1" hidden="1">
      <c r="A2684" s="2"/>
    </row>
    <row r="2685" spans="1:1" hidden="1">
      <c r="A2685" s="2"/>
    </row>
    <row r="2686" spans="1:1" hidden="1">
      <c r="A2686" s="2"/>
    </row>
    <row r="2687" spans="1:1" hidden="1">
      <c r="A2687" s="2"/>
    </row>
    <row r="2688" spans="1:1" hidden="1">
      <c r="A2688" s="2"/>
    </row>
    <row r="2689" spans="1:1" hidden="1">
      <c r="A2689" s="2"/>
    </row>
    <row r="2690" spans="1:1" hidden="1">
      <c r="A2690" s="2"/>
    </row>
    <row r="2691" spans="1:1" hidden="1">
      <c r="A2691" s="2"/>
    </row>
    <row r="2692" spans="1:1" hidden="1">
      <c r="A2692" s="2"/>
    </row>
    <row r="2693" spans="1:1" hidden="1">
      <c r="A2693" s="2"/>
    </row>
    <row r="2694" spans="1:1" hidden="1">
      <c r="A2694" s="2"/>
    </row>
    <row r="2695" spans="1:1" hidden="1">
      <c r="A2695" s="2"/>
    </row>
    <row r="2696" spans="1:1" hidden="1">
      <c r="A2696" s="2"/>
    </row>
    <row r="2697" spans="1:1" hidden="1">
      <c r="A2697" s="2"/>
    </row>
    <row r="2698" spans="1:1" hidden="1">
      <c r="A2698" s="2"/>
    </row>
    <row r="2699" spans="1:1" hidden="1">
      <c r="A2699" s="2"/>
    </row>
    <row r="2700" spans="1:1" hidden="1">
      <c r="A2700" s="2"/>
    </row>
    <row r="2701" spans="1:1" hidden="1">
      <c r="A2701" s="2"/>
    </row>
    <row r="2702" spans="1:1" hidden="1">
      <c r="A2702" s="2"/>
    </row>
    <row r="2703" spans="1:1" hidden="1">
      <c r="A2703" s="2"/>
    </row>
    <row r="2704" spans="1:1" hidden="1">
      <c r="A2704" s="2"/>
    </row>
    <row r="2705" spans="1:1" hidden="1">
      <c r="A2705" s="2"/>
    </row>
    <row r="2706" spans="1:1" hidden="1">
      <c r="A2706" s="2"/>
    </row>
    <row r="2707" spans="1:1" hidden="1">
      <c r="A2707" s="2"/>
    </row>
    <row r="2708" spans="1:1" hidden="1">
      <c r="A2708" s="2"/>
    </row>
    <row r="2709" spans="1:1" hidden="1">
      <c r="A2709" s="2"/>
    </row>
    <row r="2710" spans="1:1" hidden="1">
      <c r="A2710" s="2"/>
    </row>
    <row r="2711" spans="1:1" hidden="1">
      <c r="A2711" s="2"/>
    </row>
    <row r="2712" spans="1:1" hidden="1">
      <c r="A2712" s="2"/>
    </row>
    <row r="2713" spans="1:1" hidden="1">
      <c r="A2713" s="2"/>
    </row>
    <row r="2714" spans="1:1" hidden="1">
      <c r="A2714" s="2"/>
    </row>
    <row r="2715" spans="1:1" hidden="1">
      <c r="A2715" s="2"/>
    </row>
    <row r="2716" spans="1:1" hidden="1">
      <c r="A2716" s="2"/>
    </row>
    <row r="2717" spans="1:1" hidden="1">
      <c r="A2717" s="2"/>
    </row>
    <row r="2718" spans="1:1" hidden="1">
      <c r="A2718" s="2"/>
    </row>
    <row r="2719" spans="1:1" hidden="1">
      <c r="A2719" s="2"/>
    </row>
    <row r="2720" spans="1:1" hidden="1">
      <c r="A2720" s="2"/>
    </row>
    <row r="2721" spans="1:1" hidden="1">
      <c r="A2721" s="2"/>
    </row>
    <row r="2722" spans="1:1" hidden="1">
      <c r="A2722" s="2"/>
    </row>
    <row r="2723" spans="1:1" hidden="1">
      <c r="A2723" s="2"/>
    </row>
    <row r="2724" spans="1:1" hidden="1">
      <c r="A2724" s="2"/>
    </row>
    <row r="2725" spans="1:1" hidden="1">
      <c r="A2725" s="2"/>
    </row>
    <row r="2726" spans="1:1" hidden="1">
      <c r="A2726" s="2"/>
    </row>
    <row r="2727" spans="1:1" hidden="1">
      <c r="A2727" s="2"/>
    </row>
    <row r="2728" spans="1:1" hidden="1">
      <c r="A2728" s="2"/>
    </row>
    <row r="2729" spans="1:1" hidden="1">
      <c r="A2729" s="2"/>
    </row>
    <row r="2730" spans="1:1" hidden="1">
      <c r="A2730" s="2"/>
    </row>
    <row r="2731" spans="1:1" hidden="1">
      <c r="A2731" s="2"/>
    </row>
    <row r="2732" spans="1:1" hidden="1">
      <c r="A2732" s="2"/>
    </row>
    <row r="2733" spans="1:1" hidden="1">
      <c r="A2733" s="2"/>
    </row>
    <row r="2734" spans="1:1" hidden="1">
      <c r="A2734" s="2"/>
    </row>
    <row r="2735" spans="1:1" hidden="1">
      <c r="A2735" s="2"/>
    </row>
    <row r="2736" spans="1:1" hidden="1">
      <c r="A2736" s="2"/>
    </row>
    <row r="2737" spans="1:1" hidden="1">
      <c r="A2737" s="2"/>
    </row>
    <row r="2738" spans="1:1" hidden="1">
      <c r="A2738" s="2"/>
    </row>
    <row r="2739" spans="1:1" hidden="1">
      <c r="A2739" s="2"/>
    </row>
    <row r="2740" spans="1:1" hidden="1">
      <c r="A2740" s="2"/>
    </row>
    <row r="2741" spans="1:1" hidden="1">
      <c r="A2741" s="2"/>
    </row>
    <row r="2742" spans="1:1" hidden="1">
      <c r="A2742" s="2"/>
    </row>
    <row r="2743" spans="1:1" hidden="1">
      <c r="A2743" s="2"/>
    </row>
    <row r="2744" spans="1:1" hidden="1">
      <c r="A2744" s="2"/>
    </row>
    <row r="2745" spans="1:1" hidden="1">
      <c r="A2745" s="2"/>
    </row>
    <row r="2746" spans="1:1" hidden="1">
      <c r="A2746" s="2"/>
    </row>
    <row r="2747" spans="1:1" hidden="1">
      <c r="A2747" s="2"/>
    </row>
    <row r="2748" spans="1:1" hidden="1">
      <c r="A2748" s="2"/>
    </row>
    <row r="2749" spans="1:1" hidden="1">
      <c r="A2749" s="2"/>
    </row>
    <row r="2750" spans="1:1" hidden="1">
      <c r="A2750" s="2"/>
    </row>
    <row r="2751" spans="1:1" hidden="1">
      <c r="A2751" s="2"/>
    </row>
    <row r="2752" spans="1:1" hidden="1">
      <c r="A2752" s="2"/>
    </row>
    <row r="2753" spans="1:1" hidden="1">
      <c r="A2753" s="2"/>
    </row>
    <row r="2754" spans="1:1" hidden="1">
      <c r="A2754" s="2"/>
    </row>
    <row r="2755" spans="1:1" hidden="1">
      <c r="A2755" s="2"/>
    </row>
    <row r="2756" spans="1:1" hidden="1">
      <c r="A2756" s="2"/>
    </row>
    <row r="2757" spans="1:1" hidden="1">
      <c r="A2757" s="2"/>
    </row>
    <row r="2758" spans="1:1" hidden="1">
      <c r="A2758" s="2"/>
    </row>
    <row r="2759" spans="1:1" hidden="1">
      <c r="A2759" s="2"/>
    </row>
    <row r="2760" spans="1:1" hidden="1">
      <c r="A2760" s="2"/>
    </row>
    <row r="2761" spans="1:1" hidden="1">
      <c r="A2761" s="2"/>
    </row>
    <row r="2762" spans="1:1" hidden="1">
      <c r="A2762" s="2"/>
    </row>
    <row r="2763" spans="1:1" hidden="1">
      <c r="A2763" s="2"/>
    </row>
    <row r="2764" spans="1:1" hidden="1">
      <c r="A2764" s="2"/>
    </row>
    <row r="2765" spans="1:1" hidden="1">
      <c r="A2765" s="2"/>
    </row>
    <row r="2766" spans="1:1" hidden="1">
      <c r="A2766" s="2"/>
    </row>
    <row r="2767" spans="1:1" hidden="1">
      <c r="A2767" s="2"/>
    </row>
    <row r="2768" spans="1:1" hidden="1">
      <c r="A2768" s="2"/>
    </row>
    <row r="2769" spans="1:1" hidden="1">
      <c r="A2769" s="2"/>
    </row>
    <row r="2770" spans="1:1" hidden="1">
      <c r="A2770" s="2"/>
    </row>
    <row r="2771" spans="1:1" hidden="1">
      <c r="A2771" s="2"/>
    </row>
    <row r="2772" spans="1:1" hidden="1">
      <c r="A2772" s="2"/>
    </row>
    <row r="2773" spans="1:1" hidden="1">
      <c r="A2773" s="2"/>
    </row>
    <row r="2774" spans="1:1" hidden="1">
      <c r="A2774" s="2"/>
    </row>
    <row r="2775" spans="1:1" hidden="1">
      <c r="A2775" s="2"/>
    </row>
    <row r="2776" spans="1:1" hidden="1">
      <c r="A2776" s="2"/>
    </row>
    <row r="2777" spans="1:1" hidden="1">
      <c r="A2777" s="2"/>
    </row>
    <row r="2778" spans="1:1" hidden="1">
      <c r="A2778" s="2"/>
    </row>
    <row r="2779" spans="1:1" hidden="1">
      <c r="A2779" s="2"/>
    </row>
    <row r="2780" spans="1:1" hidden="1">
      <c r="A2780" s="2"/>
    </row>
    <row r="2781" spans="1:1" hidden="1">
      <c r="A2781" s="2"/>
    </row>
    <row r="2782" spans="1:1" hidden="1">
      <c r="A2782" s="2"/>
    </row>
    <row r="2783" spans="1:1" hidden="1">
      <c r="A2783" s="2"/>
    </row>
    <row r="2784" spans="1:1" hidden="1">
      <c r="A2784" s="2"/>
    </row>
    <row r="2785" spans="1:1" hidden="1">
      <c r="A2785" s="2"/>
    </row>
    <row r="2786" spans="1:1" hidden="1">
      <c r="A2786" s="2"/>
    </row>
    <row r="2787" spans="1:1" hidden="1">
      <c r="A2787" s="2"/>
    </row>
    <row r="2788" spans="1:1" hidden="1">
      <c r="A2788" s="2"/>
    </row>
    <row r="2789" spans="1:1" hidden="1">
      <c r="A2789" s="2"/>
    </row>
    <row r="2790" spans="1:1" hidden="1">
      <c r="A2790" s="2"/>
    </row>
    <row r="2791" spans="1:1" hidden="1">
      <c r="A2791" s="2"/>
    </row>
    <row r="2792" spans="1:1" hidden="1">
      <c r="A2792" s="2"/>
    </row>
    <row r="2793" spans="1:1" hidden="1">
      <c r="A2793" s="2"/>
    </row>
    <row r="2794" spans="1:1" hidden="1">
      <c r="A2794" s="2"/>
    </row>
    <row r="2795" spans="1:1" hidden="1">
      <c r="A2795" s="2"/>
    </row>
    <row r="2796" spans="1:1" hidden="1">
      <c r="A2796" s="2"/>
    </row>
    <row r="2797" spans="1:1" hidden="1">
      <c r="A2797" s="2"/>
    </row>
    <row r="2798" spans="1:1" hidden="1">
      <c r="A2798" s="2"/>
    </row>
    <row r="2799" spans="1:1" hidden="1">
      <c r="A2799" s="2"/>
    </row>
    <row r="2800" spans="1:1" hidden="1">
      <c r="A2800" s="2"/>
    </row>
    <row r="2801" spans="1:1" hidden="1">
      <c r="A2801" s="2"/>
    </row>
    <row r="2802" spans="1:1" hidden="1">
      <c r="A2802" s="2"/>
    </row>
    <row r="2803" spans="1:1" hidden="1">
      <c r="A2803" s="2"/>
    </row>
    <row r="2804" spans="1:1" hidden="1">
      <c r="A2804" s="2"/>
    </row>
    <row r="2805" spans="1:1" hidden="1">
      <c r="A2805" s="2"/>
    </row>
    <row r="2806" spans="1:1" hidden="1">
      <c r="A2806" s="2"/>
    </row>
    <row r="2807" spans="1:1" hidden="1">
      <c r="A2807" s="2"/>
    </row>
    <row r="2808" spans="1:1" hidden="1">
      <c r="A2808" s="2"/>
    </row>
    <row r="2809" spans="1:1" hidden="1">
      <c r="A2809" s="2"/>
    </row>
    <row r="2810" spans="1:1" hidden="1">
      <c r="A2810" s="2"/>
    </row>
    <row r="2811" spans="1:1" hidden="1">
      <c r="A2811" s="2"/>
    </row>
    <row r="2812" spans="1:1" hidden="1">
      <c r="A2812" s="2"/>
    </row>
    <row r="2813" spans="1:1" hidden="1">
      <c r="A2813" s="2"/>
    </row>
    <row r="2814" spans="1:1" hidden="1">
      <c r="A2814" s="2"/>
    </row>
    <row r="2815" spans="1:1" hidden="1">
      <c r="A2815" s="2"/>
    </row>
    <row r="2816" spans="1:1" hidden="1">
      <c r="A2816" s="2"/>
    </row>
    <row r="2817" spans="1:1" hidden="1">
      <c r="A2817" s="2"/>
    </row>
    <row r="2818" spans="1:1" hidden="1">
      <c r="A2818" s="2"/>
    </row>
    <row r="2819" spans="1:1" hidden="1">
      <c r="A2819" s="2"/>
    </row>
    <row r="2820" spans="1:1" hidden="1">
      <c r="A2820" s="2"/>
    </row>
    <row r="2821" spans="1:1" hidden="1">
      <c r="A2821" s="2"/>
    </row>
    <row r="2822" spans="1:1" hidden="1">
      <c r="A2822" s="2"/>
    </row>
    <row r="2823" spans="1:1" hidden="1">
      <c r="A2823" s="2"/>
    </row>
    <row r="2824" spans="1:1" hidden="1">
      <c r="A2824" s="2"/>
    </row>
    <row r="2825" spans="1:1" hidden="1">
      <c r="A2825" s="2"/>
    </row>
    <row r="2826" spans="1:1" hidden="1">
      <c r="A2826" s="2"/>
    </row>
    <row r="2827" spans="1:1" hidden="1">
      <c r="A2827" s="2"/>
    </row>
    <row r="2828" spans="1:1" hidden="1">
      <c r="A2828" s="2"/>
    </row>
    <row r="2829" spans="1:1" hidden="1">
      <c r="A2829" s="2"/>
    </row>
    <row r="2830" spans="1:1" hidden="1">
      <c r="A2830" s="2"/>
    </row>
    <row r="2831" spans="1:1" hidden="1">
      <c r="A2831" s="2"/>
    </row>
    <row r="2832" spans="1:1" hidden="1">
      <c r="A2832" s="2"/>
    </row>
    <row r="2833" spans="1:1" hidden="1">
      <c r="A2833" s="2"/>
    </row>
    <row r="2834" spans="1:1" hidden="1">
      <c r="A2834" s="2"/>
    </row>
    <row r="2835" spans="1:1" hidden="1">
      <c r="A2835" s="2"/>
    </row>
    <row r="2836" spans="1:1" hidden="1">
      <c r="A2836" s="2"/>
    </row>
    <row r="2837" spans="1:1" hidden="1">
      <c r="A2837" s="2"/>
    </row>
    <row r="2838" spans="1:1" hidden="1">
      <c r="A2838" s="2"/>
    </row>
    <row r="2839" spans="1:1" hidden="1">
      <c r="A2839" s="2"/>
    </row>
    <row r="2840" spans="1:1" hidden="1">
      <c r="A2840" s="2"/>
    </row>
    <row r="2841" spans="1:1" hidden="1">
      <c r="A2841" s="2"/>
    </row>
    <row r="2842" spans="1:1" hidden="1">
      <c r="A2842" s="2"/>
    </row>
    <row r="2843" spans="1:1" hidden="1">
      <c r="A2843" s="2"/>
    </row>
    <row r="2844" spans="1:1" hidden="1">
      <c r="A2844" s="2"/>
    </row>
    <row r="2845" spans="1:1" hidden="1">
      <c r="A2845" s="2"/>
    </row>
    <row r="2846" spans="1:1" hidden="1">
      <c r="A2846" s="2"/>
    </row>
    <row r="2847" spans="1:1" hidden="1">
      <c r="A2847" s="2"/>
    </row>
    <row r="2848" spans="1:1" hidden="1">
      <c r="A2848" s="2"/>
    </row>
    <row r="2849" spans="1:1" hidden="1">
      <c r="A2849" s="2"/>
    </row>
    <row r="2850" spans="1:1" hidden="1">
      <c r="A2850" s="2"/>
    </row>
    <row r="2851" spans="1:1" hidden="1">
      <c r="A2851" s="2"/>
    </row>
    <row r="2852" spans="1:1" hidden="1">
      <c r="A2852" s="2"/>
    </row>
    <row r="2853" spans="1:1" hidden="1">
      <c r="A2853" s="2"/>
    </row>
    <row r="2854" spans="1:1" hidden="1">
      <c r="A2854" s="2"/>
    </row>
    <row r="2855" spans="1:1" hidden="1">
      <c r="A2855" s="2"/>
    </row>
    <row r="2856" spans="1:1" hidden="1">
      <c r="A2856" s="2"/>
    </row>
    <row r="2857" spans="1:1" hidden="1">
      <c r="A2857" s="2"/>
    </row>
    <row r="2858" spans="1:1" hidden="1">
      <c r="A2858" s="2"/>
    </row>
    <row r="2859" spans="1:1" hidden="1">
      <c r="A2859" s="2"/>
    </row>
    <row r="2860" spans="1:1" hidden="1">
      <c r="A2860" s="2"/>
    </row>
    <row r="2861" spans="1:1" hidden="1">
      <c r="A2861" s="2"/>
    </row>
    <row r="2862" spans="1:1" hidden="1">
      <c r="A2862" s="2"/>
    </row>
    <row r="2863" spans="1:1" hidden="1">
      <c r="A2863" s="2"/>
    </row>
    <row r="2864" spans="1:1" hidden="1">
      <c r="A2864" s="2"/>
    </row>
    <row r="2865" spans="1:1" hidden="1">
      <c r="A2865" s="2"/>
    </row>
    <row r="2866" spans="1:1" hidden="1">
      <c r="A2866" s="2"/>
    </row>
    <row r="2867" spans="1:1" hidden="1">
      <c r="A2867" s="2"/>
    </row>
    <row r="2868" spans="1:1" hidden="1">
      <c r="A2868" s="2"/>
    </row>
    <row r="2869" spans="1:1" hidden="1">
      <c r="A2869" s="2"/>
    </row>
    <row r="2870" spans="1:1" hidden="1">
      <c r="A2870" s="2"/>
    </row>
    <row r="2871" spans="1:1" hidden="1">
      <c r="A2871" s="2"/>
    </row>
    <row r="2872" spans="1:1" hidden="1">
      <c r="A2872" s="2"/>
    </row>
    <row r="2873" spans="1:1" hidden="1">
      <c r="A2873" s="2"/>
    </row>
    <row r="2874" spans="1:1" hidden="1">
      <c r="A2874" s="2"/>
    </row>
    <row r="2875" spans="1:1" hidden="1">
      <c r="A2875" s="2"/>
    </row>
    <row r="2876" spans="1:1" hidden="1">
      <c r="A2876" s="2"/>
    </row>
    <row r="2877" spans="1:1" hidden="1">
      <c r="A2877" s="2"/>
    </row>
    <row r="2878" spans="1:1" hidden="1">
      <c r="A2878" s="2"/>
    </row>
    <row r="2879" spans="1:1" hidden="1">
      <c r="A2879" s="2"/>
    </row>
    <row r="2880" spans="1:1" hidden="1">
      <c r="A2880" s="2"/>
    </row>
    <row r="2881" spans="1:1" hidden="1">
      <c r="A2881" s="2"/>
    </row>
    <row r="2882" spans="1:1" hidden="1">
      <c r="A2882" s="2"/>
    </row>
    <row r="2883" spans="1:1" hidden="1">
      <c r="A2883" s="2"/>
    </row>
    <row r="2884" spans="1:1" hidden="1">
      <c r="A2884" s="2"/>
    </row>
    <row r="2885" spans="1:1" hidden="1">
      <c r="A2885" s="2"/>
    </row>
    <row r="2886" spans="1:1" hidden="1">
      <c r="A2886" s="2"/>
    </row>
    <row r="2887" spans="1:1" hidden="1">
      <c r="A2887" s="2"/>
    </row>
    <row r="2888" spans="1:1" hidden="1">
      <c r="A2888" s="2"/>
    </row>
    <row r="2889" spans="1:1" hidden="1">
      <c r="A2889" s="2"/>
    </row>
    <row r="2890" spans="1:1" hidden="1">
      <c r="A2890" s="2"/>
    </row>
    <row r="2891" spans="1:1" hidden="1">
      <c r="A2891" s="2"/>
    </row>
    <row r="2892" spans="1:1" hidden="1">
      <c r="A2892" s="2"/>
    </row>
    <row r="2893" spans="1:1" hidden="1">
      <c r="A2893" s="2"/>
    </row>
    <row r="2894" spans="1:1" hidden="1">
      <c r="A2894" s="2"/>
    </row>
    <row r="2895" spans="1:1" hidden="1">
      <c r="A2895" s="2"/>
    </row>
    <row r="2896" spans="1:1" hidden="1">
      <c r="A2896" s="2"/>
    </row>
    <row r="2897" spans="1:1" hidden="1">
      <c r="A2897" s="2"/>
    </row>
    <row r="2898" spans="1:1" hidden="1">
      <c r="A2898" s="2"/>
    </row>
    <row r="2899" spans="1:1" hidden="1">
      <c r="A2899" s="2"/>
    </row>
    <row r="2900" spans="1:1" hidden="1">
      <c r="A2900" s="2"/>
    </row>
    <row r="2901" spans="1:1" hidden="1">
      <c r="A2901" s="2"/>
    </row>
    <row r="2902" spans="1:1" hidden="1">
      <c r="A2902" s="2"/>
    </row>
    <row r="2903" spans="1:1" hidden="1">
      <c r="A2903" s="2"/>
    </row>
    <row r="2904" spans="1:1" hidden="1">
      <c r="A2904" s="2"/>
    </row>
    <row r="2905" spans="1:1" hidden="1">
      <c r="A2905" s="2"/>
    </row>
    <row r="2906" spans="1:1" hidden="1">
      <c r="A2906" s="2"/>
    </row>
    <row r="2907" spans="1:1" hidden="1">
      <c r="A2907" s="2"/>
    </row>
    <row r="2908" spans="1:1" hidden="1">
      <c r="A2908" s="2"/>
    </row>
    <row r="2909" spans="1:1" hidden="1">
      <c r="A2909" s="2"/>
    </row>
    <row r="2910" spans="1:1" hidden="1">
      <c r="A2910" s="2"/>
    </row>
    <row r="2911" spans="1:1" hidden="1">
      <c r="A2911" s="2"/>
    </row>
    <row r="2912" spans="1:1" hidden="1">
      <c r="A2912" s="2"/>
    </row>
    <row r="2913" spans="1:1" hidden="1">
      <c r="A2913" s="2"/>
    </row>
    <row r="2914" spans="1:1" hidden="1">
      <c r="A2914" s="2"/>
    </row>
    <row r="2915" spans="1:1" hidden="1">
      <c r="A2915" s="2"/>
    </row>
    <row r="2916" spans="1:1" hidden="1">
      <c r="A2916" s="2"/>
    </row>
    <row r="2917" spans="1:1" hidden="1">
      <c r="A2917" s="2"/>
    </row>
    <row r="2918" spans="1:1" hidden="1">
      <c r="A2918" s="2"/>
    </row>
    <row r="2919" spans="1:1" hidden="1">
      <c r="A2919" s="2"/>
    </row>
    <row r="2920" spans="1:1" hidden="1">
      <c r="A2920" s="2"/>
    </row>
    <row r="2921" spans="1:1" hidden="1">
      <c r="A2921" s="2"/>
    </row>
    <row r="2922" spans="1:1" hidden="1">
      <c r="A2922" s="2"/>
    </row>
    <row r="2923" spans="1:1" hidden="1">
      <c r="A2923" s="2"/>
    </row>
    <row r="2924" spans="1:1" hidden="1">
      <c r="A2924" s="2"/>
    </row>
    <row r="2925" spans="1:1" hidden="1">
      <c r="A2925" s="2"/>
    </row>
    <row r="2926" spans="1:1" hidden="1">
      <c r="A2926" s="2"/>
    </row>
    <row r="2927" spans="1:1" hidden="1">
      <c r="A2927" s="2"/>
    </row>
    <row r="2928" spans="1:1" hidden="1">
      <c r="A2928" s="2"/>
    </row>
    <row r="2929" spans="1:1" hidden="1">
      <c r="A2929" s="2"/>
    </row>
    <row r="2930" spans="1:1" hidden="1">
      <c r="A2930" s="2"/>
    </row>
    <row r="2931" spans="1:1" hidden="1">
      <c r="A2931" s="2"/>
    </row>
    <row r="2932" spans="1:1" hidden="1">
      <c r="A2932" s="2"/>
    </row>
    <row r="2933" spans="1:1" hidden="1">
      <c r="A2933" s="2"/>
    </row>
    <row r="2934" spans="1:1" hidden="1">
      <c r="A2934" s="2"/>
    </row>
    <row r="2935" spans="1:1" hidden="1">
      <c r="A2935" s="2"/>
    </row>
    <row r="2936" spans="1:1" hidden="1">
      <c r="A2936" s="2"/>
    </row>
    <row r="2937" spans="1:1" hidden="1">
      <c r="A2937" s="2"/>
    </row>
    <row r="2938" spans="1:1" hidden="1">
      <c r="A2938" s="2"/>
    </row>
    <row r="2939" spans="1:1" hidden="1">
      <c r="A2939" s="2"/>
    </row>
    <row r="2940" spans="1:1" hidden="1">
      <c r="A2940" s="2"/>
    </row>
    <row r="2941" spans="1:1" hidden="1">
      <c r="A2941" s="2"/>
    </row>
    <row r="2942" spans="1:1" hidden="1">
      <c r="A2942" s="2"/>
    </row>
    <row r="2943" spans="1:1" hidden="1">
      <c r="A2943" s="2"/>
    </row>
    <row r="2944" spans="1:1" hidden="1">
      <c r="A2944" s="2"/>
    </row>
    <row r="2945" spans="1:1" hidden="1">
      <c r="A2945" s="2"/>
    </row>
    <row r="2946" spans="1:1" hidden="1">
      <c r="A2946" s="2"/>
    </row>
    <row r="2947" spans="1:1" hidden="1">
      <c r="A2947" s="2"/>
    </row>
    <row r="2948" spans="1:1" hidden="1">
      <c r="A2948" s="2"/>
    </row>
    <row r="2949" spans="1:1" hidden="1">
      <c r="A2949" s="2"/>
    </row>
    <row r="2950" spans="1:1" hidden="1">
      <c r="A2950" s="2"/>
    </row>
    <row r="2951" spans="1:1" hidden="1">
      <c r="A2951" s="2"/>
    </row>
    <row r="2952" spans="1:1" hidden="1">
      <c r="A2952" s="2"/>
    </row>
    <row r="2953" spans="1:1" hidden="1">
      <c r="A2953" s="2"/>
    </row>
    <row r="2954" spans="1:1" hidden="1">
      <c r="A2954" s="2"/>
    </row>
    <row r="2955" spans="1:1" hidden="1">
      <c r="A2955" s="2"/>
    </row>
    <row r="2956" spans="1:1" hidden="1">
      <c r="A2956" s="2"/>
    </row>
    <row r="2957" spans="1:1" hidden="1">
      <c r="A2957" s="2"/>
    </row>
    <row r="2958" spans="1:1" hidden="1">
      <c r="A2958" s="2"/>
    </row>
    <row r="2959" spans="1:1" hidden="1">
      <c r="A2959" s="2"/>
    </row>
    <row r="2960" spans="1:1" hidden="1">
      <c r="A2960" s="2"/>
    </row>
    <row r="2961" spans="1:1" hidden="1">
      <c r="A2961" s="2"/>
    </row>
    <row r="2962" spans="1:1" hidden="1">
      <c r="A2962" s="2"/>
    </row>
    <row r="2963" spans="1:1" hidden="1">
      <c r="A2963" s="2"/>
    </row>
    <row r="2964" spans="1:1" hidden="1">
      <c r="A2964" s="2"/>
    </row>
    <row r="2965" spans="1:1" hidden="1">
      <c r="A2965" s="2"/>
    </row>
    <row r="2966" spans="1:1" hidden="1">
      <c r="A2966" s="2"/>
    </row>
    <row r="2967" spans="1:1" hidden="1">
      <c r="A2967" s="2"/>
    </row>
    <row r="2968" spans="1:1" hidden="1">
      <c r="A2968" s="2"/>
    </row>
    <row r="2969" spans="1:1" hidden="1">
      <c r="A2969" s="2"/>
    </row>
    <row r="2970" spans="1:1" hidden="1">
      <c r="A2970" s="2"/>
    </row>
    <row r="2971" spans="1:1" hidden="1">
      <c r="A2971" s="2"/>
    </row>
    <row r="2972" spans="1:1" hidden="1">
      <c r="A2972" s="2"/>
    </row>
    <row r="2973" spans="1:1" hidden="1">
      <c r="A2973" s="2"/>
    </row>
    <row r="2974" spans="1:1" hidden="1">
      <c r="A2974" s="2"/>
    </row>
    <row r="2975" spans="1:1" hidden="1">
      <c r="A2975" s="2"/>
    </row>
    <row r="2976" spans="1:1" hidden="1">
      <c r="A2976" s="2"/>
    </row>
    <row r="2977" spans="1:1" hidden="1">
      <c r="A2977" s="2"/>
    </row>
    <row r="2978" spans="1:1" hidden="1">
      <c r="A2978" s="2"/>
    </row>
    <row r="2979" spans="1:1" hidden="1">
      <c r="A2979" s="2"/>
    </row>
    <row r="2980" spans="1:1" hidden="1">
      <c r="A2980" s="2"/>
    </row>
    <row r="2981" spans="1:1" hidden="1">
      <c r="A2981" s="2"/>
    </row>
    <row r="2982" spans="1:1" hidden="1">
      <c r="A2982" s="2"/>
    </row>
    <row r="2983" spans="1:1" hidden="1">
      <c r="A2983" s="2"/>
    </row>
    <row r="2984" spans="1:1" hidden="1">
      <c r="A2984" s="2"/>
    </row>
    <row r="2985" spans="1:1" hidden="1">
      <c r="A2985" s="2"/>
    </row>
    <row r="2986" spans="1:1" hidden="1">
      <c r="A2986" s="2"/>
    </row>
    <row r="2987" spans="1:1" hidden="1">
      <c r="A2987" s="2"/>
    </row>
    <row r="2988" spans="1:1" hidden="1">
      <c r="A2988" s="2"/>
    </row>
    <row r="2989" spans="1:1" hidden="1">
      <c r="A2989" s="2"/>
    </row>
    <row r="2990" spans="1:1" hidden="1">
      <c r="A2990" s="2"/>
    </row>
    <row r="2991" spans="1:1" hidden="1">
      <c r="A2991" s="2"/>
    </row>
    <row r="2992" spans="1:1" hidden="1">
      <c r="A2992" s="2"/>
    </row>
    <row r="2993" spans="1:1" hidden="1">
      <c r="A2993" s="2"/>
    </row>
    <row r="2994" spans="1:1" hidden="1">
      <c r="A2994" s="2"/>
    </row>
    <row r="2995" spans="1:1" hidden="1">
      <c r="A2995" s="2"/>
    </row>
    <row r="2996" spans="1:1" hidden="1">
      <c r="A2996" s="2"/>
    </row>
    <row r="2997" spans="1:1" hidden="1">
      <c r="A2997" s="2"/>
    </row>
    <row r="2998" spans="1:1" hidden="1">
      <c r="A2998" s="2"/>
    </row>
    <row r="2999" spans="1:1" hidden="1">
      <c r="A2999" s="2"/>
    </row>
    <row r="3000" spans="1:1" hidden="1">
      <c r="A3000" s="2"/>
    </row>
    <row r="3001" spans="1:1" hidden="1">
      <c r="A3001" s="2"/>
    </row>
    <row r="3002" spans="1:1" hidden="1">
      <c r="A3002" s="2"/>
    </row>
    <row r="3003" spans="1:1" hidden="1">
      <c r="A3003" s="2"/>
    </row>
    <row r="3004" spans="1:1" hidden="1">
      <c r="A3004" s="2"/>
    </row>
    <row r="3005" spans="1:1" hidden="1">
      <c r="A3005" s="2"/>
    </row>
    <row r="3006" spans="1:1" hidden="1">
      <c r="A3006" s="2"/>
    </row>
    <row r="3007" spans="1:1" hidden="1">
      <c r="A3007" s="2"/>
    </row>
    <row r="3008" spans="1:1" hidden="1">
      <c r="A3008" s="2"/>
    </row>
    <row r="3009" spans="1:1" hidden="1">
      <c r="A3009" s="2"/>
    </row>
    <row r="3010" spans="1:1" hidden="1">
      <c r="A3010" s="2"/>
    </row>
    <row r="3011" spans="1:1" hidden="1">
      <c r="A3011" s="2"/>
    </row>
    <row r="3012" spans="1:1" hidden="1">
      <c r="A3012" s="2"/>
    </row>
    <row r="3013" spans="1:1" hidden="1">
      <c r="A3013" s="2"/>
    </row>
    <row r="3014" spans="1:1" hidden="1">
      <c r="A3014" s="2"/>
    </row>
    <row r="3015" spans="1:1" hidden="1">
      <c r="A3015" s="2"/>
    </row>
    <row r="3016" spans="1:1" hidden="1">
      <c r="A3016" s="2"/>
    </row>
    <row r="3017" spans="1:1" hidden="1">
      <c r="A3017" s="2"/>
    </row>
    <row r="3018" spans="1:1" hidden="1">
      <c r="A3018" s="2"/>
    </row>
    <row r="3019" spans="1:1" hidden="1">
      <c r="A3019" s="2"/>
    </row>
    <row r="3020" spans="1:1" hidden="1">
      <c r="A3020" s="2"/>
    </row>
    <row r="3021" spans="1:1" hidden="1">
      <c r="A3021" s="2"/>
    </row>
    <row r="3022" spans="1:1" hidden="1">
      <c r="A3022" s="2"/>
    </row>
    <row r="3023" spans="1:1" hidden="1">
      <c r="A3023" s="2"/>
    </row>
    <row r="3024" spans="1:1" hidden="1">
      <c r="A3024" s="2"/>
    </row>
    <row r="3025" spans="1:1" hidden="1">
      <c r="A3025" s="2"/>
    </row>
    <row r="3026" spans="1:1" hidden="1">
      <c r="A3026" s="2"/>
    </row>
    <row r="3027" spans="1:1" hidden="1">
      <c r="A3027" s="2"/>
    </row>
    <row r="3028" spans="1:1" hidden="1">
      <c r="A3028" s="2"/>
    </row>
    <row r="3029" spans="1:1" hidden="1">
      <c r="A3029" s="2"/>
    </row>
    <row r="3030" spans="1:1" hidden="1">
      <c r="A3030" s="2"/>
    </row>
    <row r="3031" spans="1:1" hidden="1">
      <c r="A3031" s="2"/>
    </row>
    <row r="3032" spans="1:1" hidden="1">
      <c r="A3032" s="2"/>
    </row>
    <row r="3033" spans="1:1" hidden="1">
      <c r="A3033" s="2"/>
    </row>
    <row r="3034" spans="1:1" hidden="1">
      <c r="A3034" s="2"/>
    </row>
    <row r="3035" spans="1:1" hidden="1">
      <c r="A3035" s="2"/>
    </row>
    <row r="3036" spans="1:1" hidden="1">
      <c r="A3036" s="2"/>
    </row>
    <row r="3037" spans="1:1" hidden="1">
      <c r="A3037" s="2"/>
    </row>
    <row r="3038" spans="1:1" hidden="1">
      <c r="A3038" s="2"/>
    </row>
    <row r="3039" spans="1:1" hidden="1">
      <c r="A3039" s="2"/>
    </row>
    <row r="3040" spans="1:1" hidden="1">
      <c r="A3040" s="2"/>
    </row>
    <row r="3041" spans="1:1" hidden="1">
      <c r="A3041" s="2"/>
    </row>
    <row r="3042" spans="1:1" hidden="1">
      <c r="A3042" s="2"/>
    </row>
    <row r="3043" spans="1:1" hidden="1">
      <c r="A3043" s="2"/>
    </row>
    <row r="3044" spans="1:1" hidden="1">
      <c r="A3044" s="2"/>
    </row>
    <row r="3045" spans="1:1" hidden="1">
      <c r="A3045" s="2"/>
    </row>
    <row r="3046" spans="1:1" hidden="1">
      <c r="A3046" s="2"/>
    </row>
    <row r="3047" spans="1:1" hidden="1">
      <c r="A3047" s="2"/>
    </row>
    <row r="3048" spans="1:1" hidden="1">
      <c r="A3048" s="2"/>
    </row>
    <row r="3049" spans="1:1" hidden="1">
      <c r="A3049" s="2"/>
    </row>
    <row r="3050" spans="1:1" hidden="1">
      <c r="A3050" s="2"/>
    </row>
    <row r="3051" spans="1:1" hidden="1">
      <c r="A3051" s="2"/>
    </row>
    <row r="3052" spans="1:1" hidden="1">
      <c r="A3052" s="2"/>
    </row>
    <row r="3053" spans="1:1" hidden="1">
      <c r="A3053" s="2"/>
    </row>
    <row r="3054" spans="1:1" hidden="1">
      <c r="A3054" s="2"/>
    </row>
    <row r="3055" spans="1:1" hidden="1">
      <c r="A3055" s="2"/>
    </row>
    <row r="3056" spans="1:1" hidden="1">
      <c r="A3056" s="2"/>
    </row>
    <row r="3057" spans="1:1" hidden="1">
      <c r="A3057" s="2"/>
    </row>
    <row r="3058" spans="1:1" hidden="1">
      <c r="A3058" s="2"/>
    </row>
    <row r="3059" spans="1:1" hidden="1">
      <c r="A3059" s="2"/>
    </row>
    <row r="3060" spans="1:1" hidden="1">
      <c r="A3060" s="2"/>
    </row>
    <row r="3061" spans="1:1" hidden="1">
      <c r="A3061" s="2"/>
    </row>
    <row r="3062" spans="1:1" hidden="1">
      <c r="A3062" s="2"/>
    </row>
    <row r="3063" spans="1:1" hidden="1">
      <c r="A3063" s="2"/>
    </row>
    <row r="3064" spans="1:1" hidden="1">
      <c r="A3064" s="2"/>
    </row>
    <row r="3065" spans="1:1" hidden="1">
      <c r="A3065" s="2"/>
    </row>
    <row r="3066" spans="1:1" hidden="1">
      <c r="A3066" s="2"/>
    </row>
    <row r="3067" spans="1:1" hidden="1">
      <c r="A3067" s="2"/>
    </row>
    <row r="3068" spans="1:1" hidden="1">
      <c r="A3068" s="2"/>
    </row>
    <row r="3069" spans="1:1" hidden="1">
      <c r="A3069" s="2"/>
    </row>
    <row r="3070" spans="1:1" hidden="1">
      <c r="A3070" s="2"/>
    </row>
    <row r="3071" spans="1:1" hidden="1">
      <c r="A3071" s="2"/>
    </row>
    <row r="3072" spans="1:1" hidden="1">
      <c r="A3072" s="2"/>
    </row>
    <row r="3073" spans="1:1" hidden="1">
      <c r="A3073" s="2"/>
    </row>
    <row r="3074" spans="1:1" hidden="1">
      <c r="A3074" s="2"/>
    </row>
    <row r="3075" spans="1:1" hidden="1">
      <c r="A3075" s="2"/>
    </row>
    <row r="3076" spans="1:1" hidden="1">
      <c r="A3076" s="2"/>
    </row>
    <row r="3077" spans="1:1" hidden="1">
      <c r="A3077" s="2"/>
    </row>
    <row r="3078" spans="1:1" hidden="1">
      <c r="A3078" s="2"/>
    </row>
    <row r="3079" spans="1:1" hidden="1">
      <c r="A3079" s="2"/>
    </row>
    <row r="3080" spans="1:1" hidden="1">
      <c r="A3080" s="2"/>
    </row>
    <row r="3081" spans="1:1" hidden="1">
      <c r="A3081" s="2"/>
    </row>
    <row r="3082" spans="1:1" hidden="1">
      <c r="A3082" s="2"/>
    </row>
    <row r="3083" spans="1:1" hidden="1">
      <c r="A3083" s="2"/>
    </row>
    <row r="3084" spans="1:1" hidden="1">
      <c r="A3084" s="2"/>
    </row>
    <row r="3085" spans="1:1" hidden="1">
      <c r="A3085" s="2"/>
    </row>
    <row r="3086" spans="1:1" hidden="1">
      <c r="A3086" s="2"/>
    </row>
    <row r="3087" spans="1:1" hidden="1">
      <c r="A3087" s="2"/>
    </row>
    <row r="3088" spans="1:1" hidden="1">
      <c r="A3088" s="2"/>
    </row>
    <row r="3089" spans="1:1" hidden="1">
      <c r="A3089" s="2"/>
    </row>
    <row r="3090" spans="1:1" hidden="1">
      <c r="A3090" s="2"/>
    </row>
    <row r="3091" spans="1:1" hidden="1">
      <c r="A3091" s="2"/>
    </row>
    <row r="3092" spans="1:1" hidden="1">
      <c r="A3092" s="2"/>
    </row>
    <row r="3093" spans="1:1" hidden="1">
      <c r="A3093" s="2"/>
    </row>
    <row r="3094" spans="1:1" hidden="1">
      <c r="A3094" s="2"/>
    </row>
    <row r="3095" spans="1:1" hidden="1">
      <c r="A3095" s="2"/>
    </row>
    <row r="3096" spans="1:1" hidden="1">
      <c r="A3096" s="2"/>
    </row>
    <row r="3097" spans="1:1" hidden="1">
      <c r="A3097" s="2"/>
    </row>
    <row r="3098" spans="1:1" hidden="1">
      <c r="A3098" s="2"/>
    </row>
    <row r="3099" spans="1:1" hidden="1">
      <c r="A3099" s="2"/>
    </row>
    <row r="3100" spans="1:1" hidden="1">
      <c r="A3100" s="2"/>
    </row>
    <row r="3101" spans="1:1" hidden="1">
      <c r="A3101" s="2"/>
    </row>
    <row r="3102" spans="1:1" hidden="1">
      <c r="A3102" s="2"/>
    </row>
    <row r="3103" spans="1:1" hidden="1">
      <c r="A3103" s="2"/>
    </row>
    <row r="3104" spans="1:1" hidden="1">
      <c r="A3104" s="2"/>
    </row>
    <row r="3105" spans="1:1" hidden="1">
      <c r="A3105" s="2"/>
    </row>
    <row r="3106" spans="1:1" hidden="1">
      <c r="A3106" s="2"/>
    </row>
    <row r="3107" spans="1:1" hidden="1">
      <c r="A3107" s="2"/>
    </row>
    <row r="3108" spans="1:1" hidden="1">
      <c r="A3108" s="2"/>
    </row>
    <row r="3109" spans="1:1" hidden="1">
      <c r="A3109" s="2"/>
    </row>
    <row r="3110" spans="1:1" hidden="1">
      <c r="A3110" s="2"/>
    </row>
    <row r="3111" spans="1:1" hidden="1">
      <c r="A3111" s="2"/>
    </row>
    <row r="3112" spans="1:1" hidden="1">
      <c r="A3112" s="2"/>
    </row>
    <row r="3113" spans="1:1" hidden="1">
      <c r="A3113" s="2"/>
    </row>
    <row r="3114" spans="1:1" hidden="1">
      <c r="A3114" s="2"/>
    </row>
    <row r="3115" spans="1:1" hidden="1">
      <c r="A3115" s="2"/>
    </row>
    <row r="3116" spans="1:1" hidden="1">
      <c r="A3116" s="2"/>
    </row>
    <row r="3117" spans="1:1" hidden="1">
      <c r="A3117" s="2"/>
    </row>
    <row r="3118" spans="1:1" hidden="1">
      <c r="A3118" s="2"/>
    </row>
    <row r="3119" spans="1:1" hidden="1">
      <c r="A3119" s="2"/>
    </row>
    <row r="3120" spans="1:1" hidden="1">
      <c r="A3120" s="2"/>
    </row>
    <row r="3121" spans="1:1" hidden="1">
      <c r="A3121" s="2"/>
    </row>
    <row r="3122" spans="1:1" hidden="1">
      <c r="A3122" s="2"/>
    </row>
    <row r="3123" spans="1:1" hidden="1">
      <c r="A3123" s="2"/>
    </row>
    <row r="3124" spans="1:1" hidden="1">
      <c r="A3124" s="2"/>
    </row>
    <row r="3125" spans="1:1" hidden="1">
      <c r="A3125" s="2"/>
    </row>
    <row r="3126" spans="1:1" hidden="1">
      <c r="A3126" s="2"/>
    </row>
    <row r="3127" spans="1:1" hidden="1">
      <c r="A3127" s="2"/>
    </row>
    <row r="3128" spans="1:1" hidden="1">
      <c r="A3128" s="2"/>
    </row>
    <row r="3129" spans="1:1" hidden="1">
      <c r="A3129" s="2"/>
    </row>
    <row r="3130" spans="1:1" hidden="1">
      <c r="A3130" s="2"/>
    </row>
    <row r="3131" spans="1:1" hidden="1">
      <c r="A3131" s="2"/>
    </row>
    <row r="3132" spans="1:1" hidden="1">
      <c r="A3132" s="2"/>
    </row>
    <row r="3133" spans="1:1" hidden="1">
      <c r="A3133" s="2"/>
    </row>
    <row r="3134" spans="1:1" hidden="1">
      <c r="A3134" s="2"/>
    </row>
    <row r="3135" spans="1:1" hidden="1">
      <c r="A3135" s="2"/>
    </row>
    <row r="3136" spans="1:1" hidden="1">
      <c r="A3136" s="2"/>
    </row>
    <row r="3137" spans="1:1" hidden="1">
      <c r="A3137" s="2"/>
    </row>
    <row r="3138" spans="1:1" hidden="1">
      <c r="A3138" s="2"/>
    </row>
    <row r="3139" spans="1:1" hidden="1">
      <c r="A3139" s="2"/>
    </row>
    <row r="3140" spans="1:1" hidden="1">
      <c r="A3140" s="2"/>
    </row>
    <row r="3141" spans="1:1" hidden="1">
      <c r="A3141" s="2"/>
    </row>
    <row r="3142" spans="1:1" hidden="1">
      <c r="A3142" s="2"/>
    </row>
    <row r="3143" spans="1:1" hidden="1">
      <c r="A3143" s="2"/>
    </row>
    <row r="3144" spans="1:1" hidden="1">
      <c r="A3144" s="2"/>
    </row>
    <row r="3145" spans="1:1" hidden="1">
      <c r="A3145" s="2"/>
    </row>
    <row r="3146" spans="1:1" hidden="1">
      <c r="A3146" s="2"/>
    </row>
    <row r="3147" spans="1:1" hidden="1">
      <c r="A3147" s="2"/>
    </row>
    <row r="3148" spans="1:1" hidden="1">
      <c r="A3148" s="2"/>
    </row>
    <row r="3149" spans="1:1" hidden="1">
      <c r="A3149" s="2"/>
    </row>
    <row r="3150" spans="1:1" hidden="1">
      <c r="A3150" s="2"/>
    </row>
    <row r="3151" spans="1:1" hidden="1">
      <c r="A3151" s="2"/>
    </row>
    <row r="3152" spans="1:1" hidden="1">
      <c r="A3152" s="2"/>
    </row>
    <row r="3153" spans="1:1" hidden="1">
      <c r="A3153" s="2"/>
    </row>
    <row r="3154" spans="1:1" hidden="1">
      <c r="A3154" s="2"/>
    </row>
    <row r="3155" spans="1:1" hidden="1">
      <c r="A3155" s="2"/>
    </row>
    <row r="3156" spans="1:1" hidden="1">
      <c r="A3156" s="2"/>
    </row>
    <row r="3157" spans="1:1" hidden="1">
      <c r="A3157" s="2"/>
    </row>
    <row r="3158" spans="1:1" hidden="1">
      <c r="A3158" s="2"/>
    </row>
    <row r="3159" spans="1:1" hidden="1">
      <c r="A3159" s="2"/>
    </row>
    <row r="3160" spans="1:1" hidden="1">
      <c r="A3160" s="2"/>
    </row>
    <row r="3161" spans="1:1" hidden="1">
      <c r="A3161" s="2"/>
    </row>
    <row r="3162" spans="1:1" hidden="1">
      <c r="A3162" s="2"/>
    </row>
    <row r="3163" spans="1:1" hidden="1">
      <c r="A3163" s="2"/>
    </row>
    <row r="3164" spans="1:1" hidden="1">
      <c r="A3164" s="2"/>
    </row>
    <row r="3165" spans="1:1" hidden="1">
      <c r="A3165" s="2"/>
    </row>
    <row r="3166" spans="1:1" hidden="1">
      <c r="A3166" s="2"/>
    </row>
    <row r="3167" spans="1:1" hidden="1">
      <c r="A3167" s="2"/>
    </row>
    <row r="3168" spans="1:1" hidden="1">
      <c r="A3168" s="2"/>
    </row>
    <row r="3169" spans="1:1" hidden="1">
      <c r="A3169" s="2"/>
    </row>
    <row r="3170" spans="1:1" hidden="1">
      <c r="A3170" s="2"/>
    </row>
    <row r="3171" spans="1:1" hidden="1">
      <c r="A3171" s="2"/>
    </row>
    <row r="3172" spans="1:1" hidden="1">
      <c r="A3172" s="2"/>
    </row>
    <row r="3173" spans="1:1" hidden="1">
      <c r="A3173" s="2"/>
    </row>
    <row r="3174" spans="1:1" hidden="1">
      <c r="A3174" s="2"/>
    </row>
    <row r="3175" spans="1:1" hidden="1">
      <c r="A3175" s="2"/>
    </row>
    <row r="3176" spans="1:1" hidden="1">
      <c r="A3176" s="2"/>
    </row>
    <row r="3177" spans="1:1" hidden="1">
      <c r="A3177" s="2"/>
    </row>
    <row r="3178" spans="1:1" hidden="1">
      <c r="A3178" s="2"/>
    </row>
    <row r="3179" spans="1:1" hidden="1">
      <c r="A3179" s="2"/>
    </row>
    <row r="3180" spans="1:1" hidden="1">
      <c r="A3180" s="2"/>
    </row>
    <row r="3181" spans="1:1" hidden="1">
      <c r="A3181" s="2"/>
    </row>
    <row r="3182" spans="1:1" hidden="1">
      <c r="A3182" s="2"/>
    </row>
    <row r="3183" spans="1:1" hidden="1">
      <c r="A3183" s="2"/>
    </row>
    <row r="3184" spans="1:1" hidden="1">
      <c r="A3184" s="2"/>
    </row>
    <row r="3185" spans="1:1" hidden="1">
      <c r="A3185" s="2"/>
    </row>
    <row r="3186" spans="1:1" hidden="1">
      <c r="A3186" s="2"/>
    </row>
    <row r="3187" spans="1:1" hidden="1">
      <c r="A3187" s="2"/>
    </row>
    <row r="3188" spans="1:1" hidden="1">
      <c r="A3188" s="2"/>
    </row>
    <row r="3189" spans="1:1" hidden="1">
      <c r="A3189" s="2"/>
    </row>
    <row r="3190" spans="1:1" hidden="1">
      <c r="A3190" s="2"/>
    </row>
    <row r="3191" spans="1:1" hidden="1">
      <c r="A3191" s="2"/>
    </row>
    <row r="3192" spans="1:1" hidden="1">
      <c r="A3192" s="2"/>
    </row>
    <row r="3193" spans="1:1" hidden="1">
      <c r="A3193" s="2"/>
    </row>
    <row r="3194" spans="1:1" hidden="1">
      <c r="A3194" s="2"/>
    </row>
    <row r="3195" spans="1:1" hidden="1">
      <c r="A3195" s="2"/>
    </row>
    <row r="3196" spans="1:1" hidden="1">
      <c r="A3196" s="2"/>
    </row>
    <row r="3197" spans="1:1" hidden="1">
      <c r="A3197" s="2"/>
    </row>
    <row r="3198" spans="1:1" hidden="1">
      <c r="A3198" s="2"/>
    </row>
    <row r="3199" spans="1:1" hidden="1">
      <c r="A3199" s="2"/>
    </row>
    <row r="3200" spans="1:1" hidden="1">
      <c r="A3200" s="2"/>
    </row>
    <row r="3201" spans="1:1" hidden="1">
      <c r="A3201" s="2"/>
    </row>
    <row r="3202" spans="1:1" hidden="1">
      <c r="A3202" s="2"/>
    </row>
    <row r="3203" spans="1:1" hidden="1">
      <c r="A3203" s="2"/>
    </row>
    <row r="3204" spans="1:1" hidden="1">
      <c r="A3204" s="2"/>
    </row>
    <row r="3205" spans="1:1" hidden="1">
      <c r="A3205" s="2"/>
    </row>
    <row r="3206" spans="1:1" hidden="1">
      <c r="A3206" s="2"/>
    </row>
    <row r="3207" spans="1:1" hidden="1">
      <c r="A3207" s="2"/>
    </row>
    <row r="3208" spans="1:1" hidden="1">
      <c r="A3208" s="2"/>
    </row>
    <row r="3209" spans="1:1" hidden="1">
      <c r="A3209" s="2"/>
    </row>
    <row r="3210" spans="1:1" hidden="1">
      <c r="A3210" s="2"/>
    </row>
    <row r="3211" spans="1:1" hidden="1">
      <c r="A3211" s="2"/>
    </row>
    <row r="3212" spans="1:1" hidden="1">
      <c r="A3212" s="2"/>
    </row>
    <row r="3213" spans="1:1" hidden="1">
      <c r="A3213" s="2"/>
    </row>
    <row r="3214" spans="1:1" hidden="1">
      <c r="A3214" s="2"/>
    </row>
    <row r="3215" spans="1:1" hidden="1">
      <c r="A3215" s="2"/>
    </row>
    <row r="3216" spans="1:1" hidden="1">
      <c r="A3216" s="2"/>
    </row>
    <row r="3217" spans="1:1" hidden="1">
      <c r="A3217" s="2"/>
    </row>
    <row r="3218" spans="1:1" hidden="1">
      <c r="A3218" s="2"/>
    </row>
    <row r="3219" spans="1:1" hidden="1">
      <c r="A3219" s="2"/>
    </row>
    <row r="3220" spans="1:1" hidden="1">
      <c r="A3220" s="2"/>
    </row>
    <row r="3221" spans="1:1" hidden="1">
      <c r="A3221" s="2"/>
    </row>
    <row r="3222" spans="1:1" hidden="1">
      <c r="A3222" s="2"/>
    </row>
    <row r="3223" spans="1:1" hidden="1">
      <c r="A3223" s="2"/>
    </row>
    <row r="3224" spans="1:1" hidden="1">
      <c r="A3224" s="2"/>
    </row>
    <row r="3225" spans="1:1" hidden="1">
      <c r="A3225" s="2"/>
    </row>
    <row r="3226" spans="1:1" hidden="1">
      <c r="A3226" s="2"/>
    </row>
    <row r="3227" spans="1:1" hidden="1">
      <c r="A3227" s="2"/>
    </row>
    <row r="3228" spans="1:1" hidden="1">
      <c r="A3228" s="2"/>
    </row>
    <row r="3229" spans="1:1" hidden="1">
      <c r="A3229" s="2"/>
    </row>
    <row r="3230" spans="1:1" hidden="1">
      <c r="A3230" s="2"/>
    </row>
    <row r="3231" spans="1:1" hidden="1">
      <c r="A3231" s="2"/>
    </row>
    <row r="3232" spans="1:1" hidden="1">
      <c r="A3232" s="2"/>
    </row>
    <row r="3233" spans="1:1" hidden="1">
      <c r="A3233" s="2"/>
    </row>
    <row r="3234" spans="1:1" hidden="1">
      <c r="A3234" s="2"/>
    </row>
    <row r="3235" spans="1:1" hidden="1">
      <c r="A3235" s="2"/>
    </row>
    <row r="3236" spans="1:1" hidden="1">
      <c r="A3236" s="2"/>
    </row>
    <row r="3237" spans="1:1" hidden="1">
      <c r="A3237" s="2"/>
    </row>
    <row r="3238" spans="1:1" hidden="1">
      <c r="A3238" s="2"/>
    </row>
    <row r="3239" spans="1:1" hidden="1">
      <c r="A3239" s="2"/>
    </row>
    <row r="3240" spans="1:1" hidden="1">
      <c r="A3240" s="2"/>
    </row>
    <row r="3241" spans="1:1" hidden="1">
      <c r="A3241" s="2"/>
    </row>
    <row r="3242" spans="1:1" hidden="1">
      <c r="A3242" s="2"/>
    </row>
    <row r="3243" spans="1:1" hidden="1">
      <c r="A3243" s="2"/>
    </row>
    <row r="3244" spans="1:1" hidden="1">
      <c r="A3244" s="2"/>
    </row>
    <row r="3245" spans="1:1" hidden="1">
      <c r="A3245" s="2"/>
    </row>
    <row r="3246" spans="1:1" hidden="1">
      <c r="A3246" s="2"/>
    </row>
    <row r="3247" spans="1:1" hidden="1">
      <c r="A3247" s="2"/>
    </row>
    <row r="3248" spans="1:1" hidden="1">
      <c r="A3248" s="2"/>
    </row>
    <row r="3249" spans="1:1" hidden="1">
      <c r="A3249" s="2"/>
    </row>
    <row r="3250" spans="1:1" hidden="1">
      <c r="A3250" s="2"/>
    </row>
    <row r="3251" spans="1:1" hidden="1">
      <c r="A3251" s="2"/>
    </row>
    <row r="3252" spans="1:1" hidden="1">
      <c r="A3252" s="2"/>
    </row>
    <row r="3253" spans="1:1" hidden="1">
      <c r="A3253" s="2"/>
    </row>
    <row r="3254" spans="1:1" hidden="1">
      <c r="A3254" s="2"/>
    </row>
    <row r="3255" spans="1:1" hidden="1">
      <c r="A3255" s="2"/>
    </row>
    <row r="3256" spans="1:1" hidden="1">
      <c r="A3256" s="2"/>
    </row>
    <row r="3257" spans="1:1" hidden="1">
      <c r="A3257" s="2"/>
    </row>
    <row r="3258" spans="1:1" hidden="1">
      <c r="A3258" s="2"/>
    </row>
    <row r="3259" spans="1:1" hidden="1">
      <c r="A3259" s="2"/>
    </row>
    <row r="3260" spans="1:1" hidden="1">
      <c r="A3260" s="2"/>
    </row>
    <row r="3261" spans="1:1" hidden="1">
      <c r="A3261" s="2"/>
    </row>
    <row r="3262" spans="1:1" hidden="1">
      <c r="A3262" s="2"/>
    </row>
    <row r="3263" spans="1:1" hidden="1">
      <c r="A3263" s="2"/>
    </row>
    <row r="3264" spans="1:1" hidden="1">
      <c r="A3264" s="2"/>
    </row>
    <row r="3265" spans="1:1" hidden="1">
      <c r="A3265" s="2"/>
    </row>
    <row r="3266" spans="1:1" hidden="1">
      <c r="A3266" s="2"/>
    </row>
    <row r="3267" spans="1:1" hidden="1">
      <c r="A3267" s="2"/>
    </row>
    <row r="3268" spans="1:1" hidden="1">
      <c r="A3268" s="2"/>
    </row>
    <row r="3269" spans="1:1" hidden="1">
      <c r="A3269" s="2"/>
    </row>
    <row r="3270" spans="1:1" hidden="1">
      <c r="A3270" s="2"/>
    </row>
    <row r="3271" spans="1:1" hidden="1">
      <c r="A3271" s="2"/>
    </row>
    <row r="3272" spans="1:1" hidden="1">
      <c r="A3272" s="2"/>
    </row>
    <row r="3273" spans="1:1" hidden="1">
      <c r="A3273" s="2"/>
    </row>
    <row r="3274" spans="1:1" hidden="1">
      <c r="A3274" s="2"/>
    </row>
    <row r="3275" spans="1:1" hidden="1">
      <c r="A3275" s="2"/>
    </row>
    <row r="3276" spans="1:1" hidden="1">
      <c r="A3276" s="2"/>
    </row>
    <row r="3277" spans="1:1" hidden="1">
      <c r="A3277" s="2"/>
    </row>
    <row r="3278" spans="1:1" hidden="1">
      <c r="A3278" s="2"/>
    </row>
    <row r="3279" spans="1:1" hidden="1">
      <c r="A3279" s="2"/>
    </row>
    <row r="3280" spans="1:1" hidden="1">
      <c r="A3280" s="2"/>
    </row>
    <row r="3281" spans="1:1" hidden="1">
      <c r="A3281" s="2"/>
    </row>
    <row r="3282" spans="1:1" hidden="1">
      <c r="A3282" s="2"/>
    </row>
    <row r="3283" spans="1:1" hidden="1">
      <c r="A3283" s="2"/>
    </row>
    <row r="3284" spans="1:1" hidden="1">
      <c r="A3284" s="2"/>
    </row>
    <row r="3285" spans="1:1" hidden="1">
      <c r="A3285" s="2"/>
    </row>
    <row r="3286" spans="1:1" hidden="1">
      <c r="A3286" s="2"/>
    </row>
    <row r="3287" spans="1:1" hidden="1">
      <c r="A3287" s="2"/>
    </row>
    <row r="3288" spans="1:1" hidden="1">
      <c r="A3288" s="2"/>
    </row>
    <row r="3289" spans="1:1" hidden="1">
      <c r="A3289" s="2"/>
    </row>
    <row r="3290" spans="1:1" hidden="1">
      <c r="A3290" s="2"/>
    </row>
    <row r="3291" spans="1:1" hidden="1">
      <c r="A3291" s="2"/>
    </row>
    <row r="3292" spans="1:1" hidden="1">
      <c r="A3292" s="2"/>
    </row>
    <row r="3293" spans="1:1" hidden="1">
      <c r="A3293" s="2"/>
    </row>
    <row r="3294" spans="1:1" hidden="1">
      <c r="A3294" s="2"/>
    </row>
    <row r="3295" spans="1:1" hidden="1">
      <c r="A3295" s="2"/>
    </row>
    <row r="3296" spans="1:1" hidden="1">
      <c r="A3296" s="2"/>
    </row>
    <row r="3297" spans="1:1" hidden="1">
      <c r="A3297" s="2"/>
    </row>
    <row r="3298" spans="1:1" hidden="1">
      <c r="A3298" s="2"/>
    </row>
    <row r="3299" spans="1:1" hidden="1">
      <c r="A3299" s="2"/>
    </row>
    <row r="3300" spans="1:1" hidden="1">
      <c r="A3300" s="2"/>
    </row>
    <row r="3301" spans="1:1" hidden="1">
      <c r="A3301" s="2"/>
    </row>
    <row r="3302" spans="1:1" hidden="1">
      <c r="A3302" s="2"/>
    </row>
    <row r="3303" spans="1:1" hidden="1">
      <c r="A3303" s="2"/>
    </row>
    <row r="3304" spans="1:1" hidden="1">
      <c r="A3304" s="2"/>
    </row>
    <row r="3305" spans="1:1" hidden="1">
      <c r="A3305" s="2"/>
    </row>
    <row r="3306" spans="1:1" hidden="1">
      <c r="A3306" s="2"/>
    </row>
    <row r="3307" spans="1:1" hidden="1">
      <c r="A3307" s="2"/>
    </row>
    <row r="3308" spans="1:1" hidden="1">
      <c r="A3308" s="2"/>
    </row>
    <row r="3309" spans="1:1" hidden="1">
      <c r="A3309" s="2"/>
    </row>
    <row r="3310" spans="1:1" hidden="1">
      <c r="A3310" s="2"/>
    </row>
    <row r="3311" spans="1:1" hidden="1">
      <c r="A3311" s="2"/>
    </row>
    <row r="3312" spans="1:1" hidden="1">
      <c r="A3312" s="2"/>
    </row>
    <row r="3313" spans="1:1" hidden="1">
      <c r="A3313" s="2"/>
    </row>
    <row r="3314" spans="1:1" hidden="1">
      <c r="A3314" s="2"/>
    </row>
    <row r="3315" spans="1:1" hidden="1">
      <c r="A3315" s="2"/>
    </row>
    <row r="3316" spans="1:1" hidden="1">
      <c r="A3316" s="2"/>
    </row>
    <row r="3317" spans="1:1" hidden="1">
      <c r="A3317" s="2"/>
    </row>
    <row r="3318" spans="1:1" hidden="1">
      <c r="A3318" s="2"/>
    </row>
    <row r="3319" spans="1:1" hidden="1">
      <c r="A3319" s="2"/>
    </row>
    <row r="3320" spans="1:1" hidden="1">
      <c r="A3320" s="2"/>
    </row>
    <row r="3321" spans="1:1" hidden="1">
      <c r="A3321" s="2"/>
    </row>
    <row r="3322" spans="1:1" hidden="1">
      <c r="A3322" s="2"/>
    </row>
    <row r="3323" spans="1:1" hidden="1">
      <c r="A3323" s="2"/>
    </row>
    <row r="3324" spans="1:1" hidden="1">
      <c r="A3324" s="2"/>
    </row>
    <row r="3325" spans="1:1" hidden="1">
      <c r="A3325" s="2"/>
    </row>
    <row r="3326" spans="1:1" hidden="1">
      <c r="A3326" s="2"/>
    </row>
    <row r="3327" spans="1:1" hidden="1">
      <c r="A3327" s="2"/>
    </row>
    <row r="3328" spans="1:1" hidden="1">
      <c r="A3328" s="2"/>
    </row>
    <row r="3329" spans="1:1" hidden="1">
      <c r="A3329" s="2"/>
    </row>
    <row r="3330" spans="1:1" hidden="1">
      <c r="A3330" s="2"/>
    </row>
    <row r="3331" spans="1:1" hidden="1">
      <c r="A3331" s="2"/>
    </row>
    <row r="3332" spans="1:1" hidden="1">
      <c r="A3332" s="2"/>
    </row>
    <row r="3333" spans="1:1" hidden="1">
      <c r="A3333" s="2"/>
    </row>
    <row r="3334" spans="1:1" hidden="1">
      <c r="A3334" s="2"/>
    </row>
    <row r="3335" spans="1:1" hidden="1">
      <c r="A3335" s="2"/>
    </row>
    <row r="3336" spans="1:1" hidden="1">
      <c r="A3336" s="2"/>
    </row>
    <row r="3337" spans="1:1" hidden="1">
      <c r="A3337" s="2"/>
    </row>
    <row r="3338" spans="1:1" hidden="1">
      <c r="A3338" s="2"/>
    </row>
    <row r="3339" spans="1:1" hidden="1">
      <c r="A3339" s="2"/>
    </row>
    <row r="3340" spans="1:1" hidden="1">
      <c r="A3340" s="2"/>
    </row>
    <row r="3341" spans="1:1" hidden="1">
      <c r="A3341" s="2"/>
    </row>
    <row r="3342" spans="1:1" hidden="1">
      <c r="A3342" s="2"/>
    </row>
    <row r="3343" spans="1:1" hidden="1">
      <c r="A3343" s="2"/>
    </row>
    <row r="3344" spans="1:1" hidden="1">
      <c r="A3344" s="2"/>
    </row>
    <row r="3345" spans="1:1" hidden="1">
      <c r="A3345" s="2"/>
    </row>
    <row r="3346" spans="1:1" hidden="1">
      <c r="A3346" s="2"/>
    </row>
    <row r="3347" spans="1:1" hidden="1">
      <c r="A3347" s="2"/>
    </row>
    <row r="3348" spans="1:1" hidden="1">
      <c r="A3348" s="2"/>
    </row>
    <row r="3349" spans="1:1" hidden="1">
      <c r="A3349" s="2"/>
    </row>
    <row r="3350" spans="1:1" hidden="1">
      <c r="A3350" s="2"/>
    </row>
    <row r="3351" spans="1:1" hidden="1">
      <c r="A3351" s="2"/>
    </row>
    <row r="3352" spans="1:1" hidden="1">
      <c r="A3352" s="2"/>
    </row>
    <row r="3353" spans="1:1" hidden="1">
      <c r="A3353" s="2"/>
    </row>
    <row r="3354" spans="1:1" hidden="1">
      <c r="A3354" s="2"/>
    </row>
    <row r="3355" spans="1:1" hidden="1">
      <c r="A3355" s="2"/>
    </row>
    <row r="3356" spans="1:1" hidden="1">
      <c r="A3356" s="2"/>
    </row>
    <row r="3357" spans="1:1" hidden="1">
      <c r="A3357" s="2"/>
    </row>
    <row r="3358" spans="1:1" hidden="1">
      <c r="A3358" s="2"/>
    </row>
    <row r="3359" spans="1:1" hidden="1">
      <c r="A3359" s="2"/>
    </row>
    <row r="3360" spans="1:1" hidden="1">
      <c r="A3360" s="2"/>
    </row>
    <row r="3361" spans="1:1" hidden="1">
      <c r="A3361" s="2"/>
    </row>
    <row r="3362" spans="1:1" hidden="1">
      <c r="A3362" s="2"/>
    </row>
    <row r="3363" spans="1:1" hidden="1">
      <c r="A3363" s="2"/>
    </row>
    <row r="3364" spans="1:1" hidden="1">
      <c r="A3364" s="2"/>
    </row>
    <row r="3365" spans="1:1" hidden="1">
      <c r="A3365" s="2"/>
    </row>
    <row r="3366" spans="1:1" hidden="1">
      <c r="A3366" s="2"/>
    </row>
    <row r="3367" spans="1:1" hidden="1">
      <c r="A3367" s="2"/>
    </row>
    <row r="3368" spans="1:1" hidden="1">
      <c r="A3368" s="2"/>
    </row>
    <row r="3369" spans="1:1" hidden="1">
      <c r="A3369" s="2"/>
    </row>
    <row r="3370" spans="1:1" hidden="1">
      <c r="A3370" s="2"/>
    </row>
    <row r="3371" spans="1:1" hidden="1">
      <c r="A3371" s="2"/>
    </row>
    <row r="3372" spans="1:1" hidden="1">
      <c r="A3372" s="2"/>
    </row>
    <row r="3373" spans="1:1" hidden="1">
      <c r="A3373" s="2"/>
    </row>
    <row r="3374" spans="1:1" hidden="1">
      <c r="A3374" s="2"/>
    </row>
    <row r="3375" spans="1:1" hidden="1">
      <c r="A3375" s="2"/>
    </row>
    <row r="3376" spans="1:1" hidden="1">
      <c r="A3376" s="2"/>
    </row>
    <row r="3377" spans="1:1" hidden="1">
      <c r="A3377" s="2"/>
    </row>
    <row r="3378" spans="1:1" hidden="1">
      <c r="A3378" s="2"/>
    </row>
    <row r="3379" spans="1:1" hidden="1">
      <c r="A3379" s="2"/>
    </row>
    <row r="3380" spans="1:1" hidden="1">
      <c r="A3380" s="2"/>
    </row>
    <row r="3381" spans="1:1" hidden="1">
      <c r="A3381" s="2"/>
    </row>
    <row r="3382" spans="1:1" hidden="1">
      <c r="A3382" s="2"/>
    </row>
    <row r="3383" spans="1:1" hidden="1">
      <c r="A3383" s="2"/>
    </row>
    <row r="3384" spans="1:1" hidden="1">
      <c r="A3384" s="2"/>
    </row>
    <row r="3385" spans="1:1" hidden="1">
      <c r="A3385" s="2"/>
    </row>
    <row r="3386" spans="1:1" hidden="1">
      <c r="A3386" s="2"/>
    </row>
    <row r="3387" spans="1:1" hidden="1">
      <c r="A3387" s="2"/>
    </row>
    <row r="3388" spans="1:1" hidden="1">
      <c r="A3388" s="2"/>
    </row>
    <row r="3389" spans="1:1" hidden="1">
      <c r="A3389" s="2"/>
    </row>
    <row r="3390" spans="1:1" hidden="1">
      <c r="A3390" s="2"/>
    </row>
    <row r="3391" spans="1:1" hidden="1">
      <c r="A3391" s="2"/>
    </row>
    <row r="3392" spans="1:1" hidden="1">
      <c r="A3392" s="2"/>
    </row>
    <row r="3393" spans="1:1" hidden="1">
      <c r="A3393" s="2"/>
    </row>
    <row r="3394" spans="1:1" hidden="1">
      <c r="A3394" s="2"/>
    </row>
    <row r="3395" spans="1:1" hidden="1">
      <c r="A3395" s="2"/>
    </row>
    <row r="3396" spans="1:1" hidden="1">
      <c r="A3396" s="2"/>
    </row>
    <row r="3397" spans="1:1" hidden="1">
      <c r="A3397" s="2"/>
    </row>
    <row r="3398" spans="1:1" hidden="1">
      <c r="A3398" s="2"/>
    </row>
    <row r="3399" spans="1:1" hidden="1">
      <c r="A3399" s="2"/>
    </row>
    <row r="3400" spans="1:1" hidden="1">
      <c r="A3400" s="2"/>
    </row>
    <row r="3401" spans="1:1" hidden="1">
      <c r="A3401" s="2"/>
    </row>
    <row r="3402" spans="1:1" hidden="1">
      <c r="A3402" s="2"/>
    </row>
    <row r="3403" spans="1:1" hidden="1">
      <c r="A3403" s="2"/>
    </row>
    <row r="3404" spans="1:1" hidden="1">
      <c r="A3404" s="2"/>
    </row>
    <row r="3405" spans="1:1" hidden="1">
      <c r="A3405" s="2"/>
    </row>
    <row r="3406" spans="1:1" hidden="1">
      <c r="A3406" s="2"/>
    </row>
    <row r="3407" spans="1:1" hidden="1">
      <c r="A3407" s="2"/>
    </row>
    <row r="3408" spans="1:1" hidden="1">
      <c r="A3408" s="2"/>
    </row>
    <row r="3409" spans="1:1" hidden="1">
      <c r="A3409" s="2"/>
    </row>
    <row r="3410" spans="1:1" hidden="1">
      <c r="A3410" s="2"/>
    </row>
    <row r="3411" spans="1:1" hidden="1">
      <c r="A3411" s="2"/>
    </row>
    <row r="3412" spans="1:1" hidden="1">
      <c r="A3412" s="2"/>
    </row>
    <row r="3413" spans="1:1" hidden="1">
      <c r="A3413" s="2"/>
    </row>
    <row r="3414" spans="1:1" hidden="1">
      <c r="A3414" s="2"/>
    </row>
    <row r="3415" spans="1:1" hidden="1">
      <c r="A3415" s="2"/>
    </row>
    <row r="3416" spans="1:1" hidden="1">
      <c r="A3416" s="2"/>
    </row>
    <row r="3417" spans="1:1" hidden="1">
      <c r="A3417" s="2"/>
    </row>
    <row r="3418" spans="1:1" hidden="1">
      <c r="A3418" s="2"/>
    </row>
    <row r="3419" spans="1:1" hidden="1">
      <c r="A3419" s="2"/>
    </row>
    <row r="3420" spans="1:1" hidden="1">
      <c r="A3420" s="2"/>
    </row>
    <row r="3421" spans="1:1" hidden="1">
      <c r="A3421" s="2"/>
    </row>
    <row r="3422" spans="1:1" hidden="1">
      <c r="A3422" s="2"/>
    </row>
    <row r="3423" spans="1:1" hidden="1">
      <c r="A3423" s="2"/>
    </row>
    <row r="3424" spans="1:1" hidden="1">
      <c r="A3424" s="2"/>
    </row>
    <row r="3425" spans="1:1" hidden="1">
      <c r="A3425" s="2"/>
    </row>
    <row r="3426" spans="1:1" hidden="1">
      <c r="A3426" s="2"/>
    </row>
    <row r="3427" spans="1:1" hidden="1">
      <c r="A3427" s="2"/>
    </row>
    <row r="3428" spans="1:1" hidden="1">
      <c r="A3428" s="2"/>
    </row>
    <row r="3429" spans="1:1" hidden="1">
      <c r="A3429" s="2"/>
    </row>
    <row r="3430" spans="1:1" hidden="1">
      <c r="A3430" s="2"/>
    </row>
    <row r="3431" spans="1:1" hidden="1">
      <c r="A3431" s="2"/>
    </row>
    <row r="3432" spans="1:1" hidden="1">
      <c r="A3432" s="2"/>
    </row>
    <row r="3433" spans="1:1" hidden="1">
      <c r="A3433" s="2"/>
    </row>
    <row r="3434" spans="1:1" hidden="1">
      <c r="A3434" s="2"/>
    </row>
    <row r="3435" spans="1:1" hidden="1">
      <c r="A3435" s="2"/>
    </row>
    <row r="3436" spans="1:1" hidden="1">
      <c r="A3436" s="2"/>
    </row>
    <row r="3437" spans="1:1" hidden="1">
      <c r="A3437" s="2"/>
    </row>
    <row r="3438" spans="1:1" hidden="1">
      <c r="A3438" s="2"/>
    </row>
    <row r="3439" spans="1:1" hidden="1">
      <c r="A3439" s="2"/>
    </row>
    <row r="3440" spans="1:1" hidden="1">
      <c r="A3440" s="2"/>
    </row>
    <row r="3441" spans="1:1" hidden="1">
      <c r="A3441" s="2"/>
    </row>
    <row r="3442" spans="1:1" hidden="1">
      <c r="A3442" s="2"/>
    </row>
    <row r="3443" spans="1:1" hidden="1">
      <c r="A3443" s="2"/>
    </row>
    <row r="3444" spans="1:1" hidden="1">
      <c r="A3444" s="2"/>
    </row>
    <row r="3445" spans="1:1" hidden="1">
      <c r="A3445" s="2"/>
    </row>
    <row r="3446" spans="1:1" hidden="1">
      <c r="A3446" s="2"/>
    </row>
    <row r="3447" spans="1:1" hidden="1">
      <c r="A3447" s="2"/>
    </row>
    <row r="3448" spans="1:1" hidden="1">
      <c r="A3448" s="2"/>
    </row>
    <row r="3449" spans="1:1" hidden="1">
      <c r="A3449" s="2"/>
    </row>
    <row r="3450" spans="1:1" hidden="1">
      <c r="A3450" s="2"/>
    </row>
    <row r="3451" spans="1:1" hidden="1">
      <c r="A3451" s="2"/>
    </row>
    <row r="3452" spans="1:1" hidden="1">
      <c r="A3452" s="2"/>
    </row>
    <row r="3453" spans="1:1" hidden="1">
      <c r="A3453" s="2"/>
    </row>
    <row r="3454" spans="1:1" hidden="1">
      <c r="A3454" s="2"/>
    </row>
    <row r="3455" spans="1:1" hidden="1">
      <c r="A3455" s="2"/>
    </row>
    <row r="3456" spans="1:1" hidden="1">
      <c r="A3456" s="2"/>
    </row>
    <row r="3457" spans="1:1" hidden="1">
      <c r="A3457" s="2"/>
    </row>
    <row r="3458" spans="1:1" hidden="1">
      <c r="A3458" s="2"/>
    </row>
    <row r="3459" spans="1:1" hidden="1">
      <c r="A3459" s="2"/>
    </row>
    <row r="3460" spans="1:1" hidden="1">
      <c r="A3460" s="2"/>
    </row>
    <row r="3461" spans="1:1" hidden="1">
      <c r="A3461" s="2"/>
    </row>
    <row r="3462" spans="1:1" hidden="1">
      <c r="A3462" s="2"/>
    </row>
    <row r="3463" spans="1:1" hidden="1">
      <c r="A3463" s="2"/>
    </row>
    <row r="3464" spans="1:1" hidden="1">
      <c r="A3464" s="2"/>
    </row>
    <row r="3465" spans="1:1" hidden="1">
      <c r="A3465" s="2"/>
    </row>
    <row r="3466" spans="1:1" hidden="1">
      <c r="A3466" s="2"/>
    </row>
    <row r="3467" spans="1:1" hidden="1">
      <c r="A3467" s="2"/>
    </row>
    <row r="3468" spans="1:1" hidden="1">
      <c r="A3468" s="2"/>
    </row>
    <row r="3469" spans="1:1" hidden="1">
      <c r="A3469" s="2"/>
    </row>
    <row r="3470" spans="1:1" hidden="1">
      <c r="A3470" s="2"/>
    </row>
    <row r="3471" spans="1:1" hidden="1">
      <c r="A3471" s="2"/>
    </row>
    <row r="3472" spans="1:1" hidden="1">
      <c r="A3472" s="2"/>
    </row>
    <row r="3473" spans="1:1" hidden="1">
      <c r="A3473" s="2"/>
    </row>
    <row r="3474" spans="1:1" hidden="1">
      <c r="A3474" s="2"/>
    </row>
    <row r="3475" spans="1:1" hidden="1">
      <c r="A3475" s="2"/>
    </row>
    <row r="3476" spans="1:1" hidden="1">
      <c r="A3476" s="2"/>
    </row>
    <row r="3477" spans="1:1" hidden="1">
      <c r="A3477" s="2"/>
    </row>
    <row r="3478" spans="1:1" hidden="1">
      <c r="A3478" s="2"/>
    </row>
    <row r="3479" spans="1:1" hidden="1">
      <c r="A3479" s="2"/>
    </row>
    <row r="3480" spans="1:1" hidden="1">
      <c r="A3480" s="2"/>
    </row>
    <row r="3481" spans="1:1" hidden="1">
      <c r="A3481" s="2"/>
    </row>
    <row r="3482" spans="1:1" hidden="1">
      <c r="A3482" s="2"/>
    </row>
    <row r="3483" spans="1:1" hidden="1">
      <c r="A3483" s="2"/>
    </row>
    <row r="3484" spans="1:1" hidden="1">
      <c r="A3484" s="2"/>
    </row>
    <row r="3485" spans="1:1" hidden="1">
      <c r="A3485" s="2"/>
    </row>
    <row r="3486" spans="1:1" hidden="1">
      <c r="A3486" s="2"/>
    </row>
    <row r="3487" spans="1:1" hidden="1">
      <c r="A3487" s="2"/>
    </row>
    <row r="3488" spans="1:1" hidden="1">
      <c r="A3488" s="2"/>
    </row>
    <row r="3489" spans="1:1" hidden="1">
      <c r="A3489" s="2"/>
    </row>
    <row r="3490" spans="1:1" hidden="1">
      <c r="A3490" s="2"/>
    </row>
    <row r="3491" spans="1:1" hidden="1">
      <c r="A3491" s="2"/>
    </row>
    <row r="3492" spans="1:1" hidden="1">
      <c r="A3492" s="2"/>
    </row>
    <row r="3493" spans="1:1" hidden="1">
      <c r="A3493" s="2"/>
    </row>
    <row r="3494" spans="1:1" hidden="1">
      <c r="A3494" s="2"/>
    </row>
    <row r="3495" spans="1:1" hidden="1">
      <c r="A3495" s="2"/>
    </row>
    <row r="3496" spans="1:1" hidden="1">
      <c r="A3496" s="2"/>
    </row>
    <row r="3497" spans="1:1" hidden="1">
      <c r="A3497" s="2"/>
    </row>
    <row r="3498" spans="1:1" hidden="1">
      <c r="A3498" s="2"/>
    </row>
    <row r="3499" spans="1:1" hidden="1">
      <c r="A3499" s="2"/>
    </row>
    <row r="3500" spans="1:1" hidden="1">
      <c r="A3500" s="2"/>
    </row>
    <row r="3501" spans="1:1" hidden="1">
      <c r="A3501" s="2"/>
    </row>
    <row r="3502" spans="1:1" hidden="1">
      <c r="A3502" s="2"/>
    </row>
    <row r="3503" spans="1:1" hidden="1">
      <c r="A3503" s="2"/>
    </row>
    <row r="3504" spans="1:1" hidden="1">
      <c r="A3504" s="2"/>
    </row>
    <row r="3505" spans="1:1" hidden="1">
      <c r="A3505" s="2"/>
    </row>
    <row r="3506" spans="1:1" hidden="1">
      <c r="A3506" s="2"/>
    </row>
    <row r="3507" spans="1:1" hidden="1">
      <c r="A3507" s="2"/>
    </row>
    <row r="3508" spans="1:1" hidden="1">
      <c r="A3508" s="2"/>
    </row>
    <row r="3509" spans="1:1" hidden="1">
      <c r="A3509" s="2"/>
    </row>
    <row r="3510" spans="1:1" hidden="1">
      <c r="A3510" s="2"/>
    </row>
    <row r="3511" spans="1:1" hidden="1">
      <c r="A3511" s="2"/>
    </row>
    <row r="3512" spans="1:1" hidden="1">
      <c r="A3512" s="2"/>
    </row>
    <row r="3513" spans="1:1" hidden="1">
      <c r="A3513" s="2"/>
    </row>
    <row r="3514" spans="1:1" hidden="1">
      <c r="A3514" s="2"/>
    </row>
    <row r="3515" spans="1:1" hidden="1">
      <c r="A3515" s="2"/>
    </row>
    <row r="3516" spans="1:1" hidden="1">
      <c r="A3516" s="2"/>
    </row>
    <row r="3517" spans="1:1" hidden="1">
      <c r="A3517" s="2"/>
    </row>
    <row r="3518" spans="1:1" hidden="1">
      <c r="A3518" s="2"/>
    </row>
    <row r="3519" spans="1:1" hidden="1">
      <c r="A3519" s="2"/>
    </row>
    <row r="3520" spans="1:1" hidden="1">
      <c r="A3520" s="2"/>
    </row>
    <row r="3521" spans="1:1" hidden="1">
      <c r="A3521" s="2"/>
    </row>
    <row r="3522" spans="1:1" hidden="1">
      <c r="A3522" s="2"/>
    </row>
    <row r="3523" spans="1:1" hidden="1">
      <c r="A3523" s="2"/>
    </row>
    <row r="3524" spans="1:1" hidden="1">
      <c r="A3524" s="2"/>
    </row>
    <row r="3525" spans="1:1" hidden="1">
      <c r="A3525" s="2"/>
    </row>
    <row r="3526" spans="1:1" hidden="1">
      <c r="A3526" s="2"/>
    </row>
    <row r="3527" spans="1:1" hidden="1">
      <c r="A3527" s="2"/>
    </row>
    <row r="3528" spans="1:1" hidden="1">
      <c r="A3528" s="2"/>
    </row>
    <row r="3529" spans="1:1" hidden="1">
      <c r="A3529" s="2"/>
    </row>
    <row r="3530" spans="1:1" hidden="1">
      <c r="A3530" s="2"/>
    </row>
    <row r="3531" spans="1:1" hidden="1">
      <c r="A3531" s="2"/>
    </row>
    <row r="3532" spans="1:1" hidden="1">
      <c r="A3532" s="2"/>
    </row>
    <row r="3533" spans="1:1" hidden="1">
      <c r="A3533" s="2"/>
    </row>
    <row r="3534" spans="1:1" hidden="1">
      <c r="A3534" s="2"/>
    </row>
    <row r="3535" spans="1:1" hidden="1">
      <c r="A3535" s="2"/>
    </row>
    <row r="3536" spans="1:1" hidden="1">
      <c r="A3536" s="2"/>
    </row>
    <row r="3537" spans="1:1" hidden="1">
      <c r="A3537" s="2"/>
    </row>
    <row r="3538" spans="1:1" hidden="1">
      <c r="A3538" s="2"/>
    </row>
    <row r="3539" spans="1:1" hidden="1">
      <c r="A3539" s="2"/>
    </row>
    <row r="3540" spans="1:1" hidden="1">
      <c r="A3540" s="2"/>
    </row>
    <row r="3541" spans="1:1" hidden="1">
      <c r="A3541" s="2"/>
    </row>
    <row r="3542" spans="1:1" hidden="1">
      <c r="A3542" s="2"/>
    </row>
    <row r="3543" spans="1:1" hidden="1">
      <c r="A3543" s="2"/>
    </row>
    <row r="3544" spans="1:1" hidden="1">
      <c r="A3544" s="2"/>
    </row>
    <row r="3545" spans="1:1" hidden="1">
      <c r="A3545" s="2"/>
    </row>
    <row r="3546" spans="1:1" hidden="1">
      <c r="A3546" s="2"/>
    </row>
    <row r="3547" spans="1:1" hidden="1">
      <c r="A3547" s="2"/>
    </row>
    <row r="3548" spans="1:1" hidden="1">
      <c r="A3548" s="2"/>
    </row>
    <row r="3549" spans="1:1" hidden="1">
      <c r="A3549" s="2"/>
    </row>
    <row r="3550" spans="1:1" hidden="1">
      <c r="A3550" s="2"/>
    </row>
    <row r="3551" spans="1:1" hidden="1">
      <c r="A3551" s="2"/>
    </row>
    <row r="3552" spans="1:1" hidden="1">
      <c r="A3552" s="2"/>
    </row>
    <row r="3553" spans="1:1" hidden="1">
      <c r="A3553" s="2"/>
    </row>
    <row r="3554" spans="1:1" hidden="1">
      <c r="A3554" s="2"/>
    </row>
    <row r="3555" spans="1:1" hidden="1">
      <c r="A3555" s="2"/>
    </row>
    <row r="3556" spans="1:1" hidden="1">
      <c r="A3556" s="2"/>
    </row>
    <row r="3557" spans="1:1" hidden="1">
      <c r="A3557" s="2"/>
    </row>
    <row r="3558" spans="1:1" hidden="1">
      <c r="A3558" s="2"/>
    </row>
    <row r="3559" spans="1:1" hidden="1">
      <c r="A3559" s="2"/>
    </row>
    <row r="3560" spans="1:1" hidden="1">
      <c r="A3560" s="2"/>
    </row>
    <row r="3561" spans="1:1" hidden="1">
      <c r="A3561" s="2"/>
    </row>
    <row r="3562" spans="1:1" hidden="1">
      <c r="A3562" s="2"/>
    </row>
    <row r="3563" spans="1:1" hidden="1">
      <c r="A3563" s="2"/>
    </row>
    <row r="3564" spans="1:1" hidden="1">
      <c r="A3564" s="2"/>
    </row>
    <row r="3565" spans="1:1" hidden="1">
      <c r="A3565" s="2"/>
    </row>
    <row r="3566" spans="1:1" hidden="1">
      <c r="A3566" s="2"/>
    </row>
    <row r="3567" spans="1:1" hidden="1">
      <c r="A3567" s="2"/>
    </row>
    <row r="3568" spans="1:1" hidden="1">
      <c r="A3568" s="2"/>
    </row>
    <row r="3569" spans="1:1" hidden="1">
      <c r="A3569" s="2"/>
    </row>
    <row r="3570" spans="1:1" hidden="1">
      <c r="A3570" s="2"/>
    </row>
    <row r="3571" spans="1:1" hidden="1">
      <c r="A3571" s="2"/>
    </row>
    <row r="3572" spans="1:1" hidden="1">
      <c r="A3572" s="2"/>
    </row>
    <row r="3573" spans="1:1" hidden="1">
      <c r="A3573" s="2"/>
    </row>
    <row r="3574" spans="1:1" hidden="1">
      <c r="A3574" s="2"/>
    </row>
    <row r="3575" spans="1:1" hidden="1">
      <c r="A3575" s="2"/>
    </row>
    <row r="3576" spans="1:1" hidden="1">
      <c r="A3576" s="2"/>
    </row>
    <row r="3577" spans="1:1" hidden="1">
      <c r="A3577" s="2"/>
    </row>
    <row r="3578" spans="1:1" hidden="1">
      <c r="A3578" s="2"/>
    </row>
    <row r="3579" spans="1:1" hidden="1">
      <c r="A3579" s="2"/>
    </row>
    <row r="3580" spans="1:1" hidden="1">
      <c r="A3580" s="2"/>
    </row>
    <row r="3581" spans="1:1" hidden="1">
      <c r="A3581" s="2"/>
    </row>
    <row r="3582" spans="1:1" hidden="1">
      <c r="A3582" s="2"/>
    </row>
    <row r="3583" spans="1:1" hidden="1">
      <c r="A3583" s="2"/>
    </row>
    <row r="3584" spans="1:1" hidden="1">
      <c r="A3584" s="2"/>
    </row>
    <row r="3585" spans="1:1" hidden="1">
      <c r="A3585" s="2"/>
    </row>
    <row r="3586" spans="1:1" hidden="1">
      <c r="A3586" s="2"/>
    </row>
    <row r="3587" spans="1:1" hidden="1">
      <c r="A3587" s="2"/>
    </row>
    <row r="3588" spans="1:1" hidden="1">
      <c r="A3588" s="2"/>
    </row>
    <row r="3589" spans="1:1" hidden="1">
      <c r="A3589" s="2"/>
    </row>
    <row r="3590" spans="1:1" hidden="1">
      <c r="A3590" s="2"/>
    </row>
    <row r="3591" spans="1:1" hidden="1">
      <c r="A3591" s="2"/>
    </row>
    <row r="3592" spans="1:1" hidden="1">
      <c r="A3592" s="2"/>
    </row>
    <row r="3593" spans="1:1" hidden="1">
      <c r="A3593" s="2"/>
    </row>
    <row r="3594" spans="1:1" hidden="1">
      <c r="A3594" s="2"/>
    </row>
    <row r="3595" spans="1:1" hidden="1">
      <c r="A3595" s="2"/>
    </row>
    <row r="3596" spans="1:1" hidden="1">
      <c r="A3596" s="2"/>
    </row>
    <row r="3597" spans="1:1" hidden="1">
      <c r="A3597" s="2"/>
    </row>
    <row r="3598" spans="1:1" hidden="1">
      <c r="A3598" s="2"/>
    </row>
    <row r="3599" spans="1:1" hidden="1">
      <c r="A3599" s="2"/>
    </row>
    <row r="3600" spans="1:1" hidden="1">
      <c r="A3600" s="2"/>
    </row>
    <row r="3601" spans="1:1" hidden="1">
      <c r="A3601" s="2"/>
    </row>
    <row r="3602" spans="1:1" hidden="1">
      <c r="A3602" s="2"/>
    </row>
    <row r="3603" spans="1:1" hidden="1">
      <c r="A3603" s="2"/>
    </row>
    <row r="3604" spans="1:1" hidden="1">
      <c r="A3604" s="2"/>
    </row>
    <row r="3605" spans="1:1" hidden="1">
      <c r="A3605" s="2"/>
    </row>
    <row r="3606" spans="1:1" hidden="1">
      <c r="A3606" s="2"/>
    </row>
    <row r="3607" spans="1:1" hidden="1">
      <c r="A3607" s="2"/>
    </row>
    <row r="3608" spans="1:1" hidden="1">
      <c r="A3608" s="2"/>
    </row>
    <row r="3609" spans="1:1" hidden="1">
      <c r="A3609" s="2"/>
    </row>
    <row r="3610" spans="1:1" hidden="1">
      <c r="A3610" s="2"/>
    </row>
    <row r="3611" spans="1:1" hidden="1">
      <c r="A3611" s="2"/>
    </row>
    <row r="3612" spans="1:1" hidden="1">
      <c r="A3612" s="2"/>
    </row>
    <row r="3613" spans="1:1" hidden="1">
      <c r="A3613" s="2"/>
    </row>
    <row r="3614" spans="1:1" hidden="1">
      <c r="A3614" s="2"/>
    </row>
    <row r="3615" spans="1:1" hidden="1">
      <c r="A3615" s="2"/>
    </row>
    <row r="3616" spans="1:1" hidden="1">
      <c r="A3616" s="2"/>
    </row>
    <row r="3617" spans="1:1" hidden="1">
      <c r="A3617" s="2"/>
    </row>
    <row r="3618" spans="1:1" hidden="1">
      <c r="A3618" s="2"/>
    </row>
    <row r="3619" spans="1:1" hidden="1">
      <c r="A3619" s="2"/>
    </row>
    <row r="3620" spans="1:1" hidden="1">
      <c r="A3620" s="2"/>
    </row>
    <row r="3621" spans="1:1" hidden="1">
      <c r="A3621" s="2"/>
    </row>
    <row r="3622" spans="1:1" hidden="1">
      <c r="A3622" s="2"/>
    </row>
    <row r="3623" spans="1:1" hidden="1">
      <c r="A3623" s="2"/>
    </row>
    <row r="3624" spans="1:1" hidden="1">
      <c r="A3624" s="2"/>
    </row>
    <row r="3625" spans="1:1" hidden="1">
      <c r="A3625" s="2"/>
    </row>
    <row r="3626" spans="1:1" hidden="1">
      <c r="A3626" s="2"/>
    </row>
    <row r="3627" spans="1:1" hidden="1">
      <c r="A3627" s="2"/>
    </row>
    <row r="3628" spans="1:1" hidden="1">
      <c r="A3628" s="2"/>
    </row>
    <row r="3629" spans="1:1" hidden="1">
      <c r="A3629" s="2"/>
    </row>
    <row r="3630" spans="1:1" hidden="1">
      <c r="A3630" s="2"/>
    </row>
    <row r="3631" spans="1:1" hidden="1">
      <c r="A3631" s="2"/>
    </row>
    <row r="3632" spans="1:1" hidden="1">
      <c r="A3632" s="2"/>
    </row>
    <row r="3633" spans="1:1" hidden="1">
      <c r="A3633" s="2"/>
    </row>
    <row r="3634" spans="1:1" hidden="1">
      <c r="A3634" s="2"/>
    </row>
    <row r="3635" spans="1:1" hidden="1">
      <c r="A3635" s="2"/>
    </row>
    <row r="3636" spans="1:1" hidden="1">
      <c r="A3636" s="2"/>
    </row>
    <row r="3637" spans="1:1" hidden="1">
      <c r="A3637" s="2"/>
    </row>
    <row r="3638" spans="1:1" hidden="1">
      <c r="A3638" s="2"/>
    </row>
    <row r="3639" spans="1:1" hidden="1">
      <c r="A3639" s="2"/>
    </row>
    <row r="3640" spans="1:1" hidden="1">
      <c r="A3640" s="2"/>
    </row>
    <row r="3641" spans="1:1" hidden="1">
      <c r="A3641" s="2"/>
    </row>
    <row r="3642" spans="1:1" hidden="1">
      <c r="A3642" s="2"/>
    </row>
    <row r="3643" spans="1:1" hidden="1">
      <c r="A3643" s="2"/>
    </row>
    <row r="3644" spans="1:1" hidden="1">
      <c r="A3644" s="2"/>
    </row>
    <row r="3645" spans="1:1" hidden="1">
      <c r="A3645" s="2"/>
    </row>
    <row r="3646" spans="1:1" hidden="1">
      <c r="A3646" s="2"/>
    </row>
    <row r="3647" spans="1:1" hidden="1">
      <c r="A3647" s="2"/>
    </row>
    <row r="3648" spans="1:1" hidden="1">
      <c r="A3648" s="2"/>
    </row>
    <row r="3649" spans="1:1" hidden="1">
      <c r="A3649" s="2"/>
    </row>
    <row r="3650" spans="1:1" hidden="1">
      <c r="A3650" s="2"/>
    </row>
    <row r="3651" spans="1:1" hidden="1">
      <c r="A3651" s="2"/>
    </row>
    <row r="3652" spans="1:1" hidden="1">
      <c r="A3652" s="2"/>
    </row>
    <row r="3653" spans="1:1" hidden="1">
      <c r="A3653" s="2"/>
    </row>
    <row r="3654" spans="1:1" hidden="1">
      <c r="A3654" s="2"/>
    </row>
    <row r="3655" spans="1:1" hidden="1">
      <c r="A3655" s="2"/>
    </row>
    <row r="3656" spans="1:1" hidden="1">
      <c r="A3656" s="2"/>
    </row>
    <row r="3657" spans="1:1" hidden="1">
      <c r="A3657" s="2"/>
    </row>
    <row r="3658" spans="1:1" hidden="1">
      <c r="A3658" s="2"/>
    </row>
    <row r="3659" spans="1:1" hidden="1">
      <c r="A3659" s="2"/>
    </row>
    <row r="3660" spans="1:1" hidden="1">
      <c r="A3660" s="2"/>
    </row>
    <row r="3661" spans="1:1" hidden="1">
      <c r="A3661" s="2"/>
    </row>
    <row r="3662" spans="1:1" hidden="1">
      <c r="A3662" s="2"/>
    </row>
    <row r="3663" spans="1:1" hidden="1">
      <c r="A3663" s="2"/>
    </row>
    <row r="3664" spans="1:1" hidden="1">
      <c r="A3664" s="2"/>
    </row>
    <row r="3665" spans="1:1" hidden="1">
      <c r="A3665" s="2"/>
    </row>
    <row r="3666" spans="1:1" hidden="1">
      <c r="A3666" s="2"/>
    </row>
    <row r="3667" spans="1:1" hidden="1">
      <c r="A3667" s="2"/>
    </row>
    <row r="3668" spans="1:1" hidden="1">
      <c r="A3668" s="2"/>
    </row>
    <row r="3669" spans="1:1" hidden="1">
      <c r="A3669" s="2"/>
    </row>
    <row r="3670" spans="1:1" hidden="1">
      <c r="A3670" s="2"/>
    </row>
    <row r="3671" spans="1:1" hidden="1">
      <c r="A3671" s="2"/>
    </row>
    <row r="3672" spans="1:1" hidden="1">
      <c r="A3672" s="2"/>
    </row>
    <row r="3673" spans="1:1" hidden="1">
      <c r="A3673" s="2"/>
    </row>
    <row r="3674" spans="1:1" hidden="1">
      <c r="A3674" s="2"/>
    </row>
    <row r="3675" spans="1:1" hidden="1">
      <c r="A3675" s="2"/>
    </row>
    <row r="3676" spans="1:1" hidden="1">
      <c r="A3676" s="2"/>
    </row>
    <row r="3677" spans="1:1" hidden="1">
      <c r="A3677" s="2"/>
    </row>
    <row r="3678" spans="1:1" hidden="1">
      <c r="A3678" s="2"/>
    </row>
    <row r="3679" spans="1:1" hidden="1">
      <c r="A3679" s="2"/>
    </row>
    <row r="3680" spans="1:1" hidden="1">
      <c r="A3680" s="2"/>
    </row>
    <row r="3681" spans="1:1" hidden="1">
      <c r="A3681" s="2"/>
    </row>
    <row r="3682" spans="1:1" hidden="1">
      <c r="A3682" s="2"/>
    </row>
    <row r="3683" spans="1:1" hidden="1">
      <c r="A3683" s="2"/>
    </row>
    <row r="3684" spans="1:1" hidden="1">
      <c r="A3684" s="2"/>
    </row>
    <row r="3685" spans="1:1" hidden="1">
      <c r="A3685" s="2"/>
    </row>
    <row r="3686" spans="1:1" hidden="1">
      <c r="A3686" s="2"/>
    </row>
    <row r="3687" spans="1:1" hidden="1">
      <c r="A3687" s="2"/>
    </row>
    <row r="3688" spans="1:1" hidden="1">
      <c r="A3688" s="2"/>
    </row>
    <row r="3689" spans="1:1" hidden="1">
      <c r="A3689" s="2"/>
    </row>
    <row r="3690" spans="1:1" hidden="1">
      <c r="A3690" s="2"/>
    </row>
    <row r="3691" spans="1:1" hidden="1">
      <c r="A3691" s="2"/>
    </row>
    <row r="3692" spans="1:1" hidden="1">
      <c r="A3692" s="2"/>
    </row>
    <row r="3693" spans="1:1" hidden="1">
      <c r="A3693" s="2"/>
    </row>
    <row r="3694" spans="1:1" hidden="1">
      <c r="A3694" s="2"/>
    </row>
    <row r="3695" spans="1:1" hidden="1">
      <c r="A3695" s="2"/>
    </row>
    <row r="3696" spans="1:1" hidden="1">
      <c r="A3696" s="2"/>
    </row>
    <row r="3697" spans="1:1" hidden="1">
      <c r="A3697" s="2"/>
    </row>
    <row r="3698" spans="1:1" hidden="1">
      <c r="A3698" s="2"/>
    </row>
    <row r="3699" spans="1:1" hidden="1">
      <c r="A3699" s="2"/>
    </row>
    <row r="3700" spans="1:1" hidden="1">
      <c r="A3700" s="2"/>
    </row>
    <row r="3701" spans="1:1" hidden="1">
      <c r="A3701" s="2"/>
    </row>
    <row r="3702" spans="1:1" hidden="1">
      <c r="A3702" s="2"/>
    </row>
    <row r="3703" spans="1:1" hidden="1">
      <c r="A3703" s="2"/>
    </row>
    <row r="3704" spans="1:1" hidden="1">
      <c r="A3704" s="2"/>
    </row>
    <row r="3705" spans="1:1" hidden="1">
      <c r="A3705" s="2"/>
    </row>
    <row r="3706" spans="1:1" hidden="1">
      <c r="A3706" s="2"/>
    </row>
    <row r="3707" spans="1:1" hidden="1">
      <c r="A3707" s="2"/>
    </row>
    <row r="3708" spans="1:1" hidden="1">
      <c r="A3708" s="2"/>
    </row>
    <row r="3709" spans="1:1" hidden="1">
      <c r="A3709" s="2"/>
    </row>
    <row r="3710" spans="1:1" hidden="1">
      <c r="A3710" s="2"/>
    </row>
    <row r="3711" spans="1:1" hidden="1">
      <c r="A3711" s="2"/>
    </row>
    <row r="3712" spans="1:1" hidden="1">
      <c r="A3712" s="2"/>
    </row>
    <row r="3713" spans="1:1" hidden="1">
      <c r="A3713" s="2"/>
    </row>
    <row r="3714" spans="1:1" hidden="1">
      <c r="A3714" s="2"/>
    </row>
    <row r="3715" spans="1:1" hidden="1">
      <c r="A3715" s="2"/>
    </row>
    <row r="3716" spans="1:1" hidden="1">
      <c r="A3716" s="2"/>
    </row>
    <row r="3717" spans="1:1" hidden="1">
      <c r="A3717" s="2"/>
    </row>
    <row r="3718" spans="1:1" hidden="1">
      <c r="A3718" s="2"/>
    </row>
    <row r="3719" spans="1:1" hidden="1">
      <c r="A3719" s="2"/>
    </row>
    <row r="3720" spans="1:1" hidden="1">
      <c r="A3720" s="2"/>
    </row>
    <row r="3721" spans="1:1" hidden="1">
      <c r="A3721" s="2"/>
    </row>
    <row r="3722" spans="1:1" hidden="1">
      <c r="A3722" s="2"/>
    </row>
    <row r="3723" spans="1:1" hidden="1">
      <c r="A3723" s="2"/>
    </row>
    <row r="3724" spans="1:1" hidden="1">
      <c r="A3724" s="2"/>
    </row>
    <row r="3725" spans="1:1" hidden="1">
      <c r="A3725" s="2"/>
    </row>
    <row r="3726" spans="1:1" hidden="1">
      <c r="A3726" s="2"/>
    </row>
    <row r="3727" spans="1:1" hidden="1">
      <c r="A3727" s="2"/>
    </row>
    <row r="3728" spans="1:1" hidden="1">
      <c r="A3728" s="2"/>
    </row>
    <row r="3729" spans="1:1" hidden="1">
      <c r="A3729" s="2"/>
    </row>
    <row r="3730" spans="1:1" hidden="1">
      <c r="A3730" s="2"/>
    </row>
    <row r="3731" spans="1:1" hidden="1">
      <c r="A3731" s="2"/>
    </row>
    <row r="3732" spans="1:1" hidden="1">
      <c r="A3732" s="2"/>
    </row>
    <row r="3733" spans="1:1" hidden="1">
      <c r="A3733" s="2"/>
    </row>
    <row r="3734" spans="1:1" hidden="1">
      <c r="A3734" s="2"/>
    </row>
    <row r="3735" spans="1:1" hidden="1">
      <c r="A3735" s="2"/>
    </row>
    <row r="3736" spans="1:1" hidden="1">
      <c r="A3736" s="2"/>
    </row>
    <row r="3737" spans="1:1" hidden="1">
      <c r="A3737" s="2"/>
    </row>
    <row r="3738" spans="1:1" hidden="1">
      <c r="A3738" s="2"/>
    </row>
    <row r="3739" spans="1:1" hidden="1">
      <c r="A3739" s="2"/>
    </row>
    <row r="3740" spans="1:1" hidden="1">
      <c r="A3740" s="2"/>
    </row>
    <row r="3741" spans="1:1" hidden="1">
      <c r="A3741" s="2"/>
    </row>
    <row r="3742" spans="1:1" hidden="1">
      <c r="A3742" s="2"/>
    </row>
    <row r="3743" spans="1:1" hidden="1">
      <c r="A3743" s="2"/>
    </row>
    <row r="3744" spans="1:1" hidden="1">
      <c r="A3744" s="2"/>
    </row>
    <row r="3745" spans="1:1" hidden="1">
      <c r="A3745" s="2"/>
    </row>
    <row r="3746" spans="1:1" hidden="1">
      <c r="A3746" s="2"/>
    </row>
    <row r="3747" spans="1:1" hidden="1">
      <c r="A3747" s="2"/>
    </row>
    <row r="3748" spans="1:1" hidden="1">
      <c r="A3748" s="2"/>
    </row>
    <row r="3749" spans="1:1" hidden="1">
      <c r="A3749" s="2"/>
    </row>
    <row r="3750" spans="1:1" hidden="1">
      <c r="A3750" s="2"/>
    </row>
    <row r="3751" spans="1:1" hidden="1">
      <c r="A3751" s="2"/>
    </row>
    <row r="3752" spans="1:1" hidden="1">
      <c r="A3752" s="2"/>
    </row>
    <row r="3753" spans="1:1" hidden="1">
      <c r="A3753" s="2"/>
    </row>
    <row r="3754" spans="1:1" hidden="1">
      <c r="A3754" s="2"/>
    </row>
    <row r="3755" spans="1:1" hidden="1">
      <c r="A3755" s="2"/>
    </row>
    <row r="3756" spans="1:1" hidden="1">
      <c r="A3756" s="2"/>
    </row>
    <row r="3757" spans="1:1" hidden="1">
      <c r="A3757" s="2"/>
    </row>
    <row r="3758" spans="1:1" hidden="1">
      <c r="A3758" s="2"/>
    </row>
    <row r="3759" spans="1:1" hidden="1">
      <c r="A3759" s="2"/>
    </row>
    <row r="3760" spans="1:1" hidden="1">
      <c r="A3760" s="2"/>
    </row>
    <row r="3761" spans="1:1" hidden="1">
      <c r="A3761" s="2"/>
    </row>
    <row r="3762" spans="1:1" hidden="1">
      <c r="A3762" s="2"/>
    </row>
    <row r="3763" spans="1:1" hidden="1">
      <c r="A3763" s="2"/>
    </row>
    <row r="3764" spans="1:1" hidden="1">
      <c r="A3764" s="2"/>
    </row>
    <row r="3765" spans="1:1" hidden="1">
      <c r="A3765" s="2"/>
    </row>
    <row r="3766" spans="1:1" hidden="1">
      <c r="A3766" s="2"/>
    </row>
    <row r="3767" spans="1:1" hidden="1">
      <c r="A3767" s="2"/>
    </row>
    <row r="3768" spans="1:1" hidden="1">
      <c r="A3768" s="2"/>
    </row>
    <row r="3769" spans="1:1" hidden="1">
      <c r="A3769" s="2"/>
    </row>
    <row r="3770" spans="1:1" hidden="1">
      <c r="A3770" s="2"/>
    </row>
    <row r="3771" spans="1:1" hidden="1">
      <c r="A3771" s="2"/>
    </row>
    <row r="3772" spans="1:1" hidden="1">
      <c r="A3772" s="2"/>
    </row>
    <row r="3773" spans="1:1" hidden="1">
      <c r="A3773" s="2"/>
    </row>
    <row r="3774" spans="1:1" hidden="1">
      <c r="A3774" s="2"/>
    </row>
    <row r="3775" spans="1:1" hidden="1">
      <c r="A3775" s="2"/>
    </row>
    <row r="3776" spans="1:1" hidden="1">
      <c r="A3776" s="2"/>
    </row>
    <row r="3777" spans="1:1" hidden="1">
      <c r="A3777" s="2"/>
    </row>
    <row r="3778" spans="1:1" hidden="1">
      <c r="A3778" s="2"/>
    </row>
    <row r="3779" spans="1:1" hidden="1">
      <c r="A3779" s="2"/>
    </row>
    <row r="3780" spans="1:1" hidden="1">
      <c r="A3780" s="2"/>
    </row>
    <row r="3781" spans="1:1" hidden="1">
      <c r="A3781" s="2"/>
    </row>
    <row r="3782" spans="1:1" hidden="1">
      <c r="A3782" s="2"/>
    </row>
    <row r="3783" spans="1:1" hidden="1">
      <c r="A3783" s="2"/>
    </row>
    <row r="3784" spans="1:1" hidden="1">
      <c r="A3784" s="2"/>
    </row>
    <row r="3785" spans="1:1" hidden="1">
      <c r="A3785" s="2"/>
    </row>
    <row r="3786" spans="1:1" hidden="1">
      <c r="A3786" s="2"/>
    </row>
    <row r="3787" spans="1:1" hidden="1">
      <c r="A3787" s="2"/>
    </row>
    <row r="3788" spans="1:1" hidden="1">
      <c r="A3788" s="2"/>
    </row>
    <row r="3789" spans="1:1" hidden="1">
      <c r="A3789" s="2"/>
    </row>
    <row r="3790" spans="1:1" hidden="1">
      <c r="A3790" s="2"/>
    </row>
    <row r="3791" spans="1:1" hidden="1">
      <c r="A3791" s="2"/>
    </row>
    <row r="3792" spans="1:1" hidden="1">
      <c r="A3792" s="2"/>
    </row>
    <row r="3793" spans="1:1" hidden="1">
      <c r="A3793" s="2"/>
    </row>
    <row r="3794" spans="1:1" hidden="1">
      <c r="A3794" s="2"/>
    </row>
    <row r="3795" spans="1:1" hidden="1">
      <c r="A3795" s="2"/>
    </row>
    <row r="3796" spans="1:1" hidden="1">
      <c r="A3796" s="2"/>
    </row>
    <row r="3797" spans="1:1" hidden="1">
      <c r="A3797" s="2"/>
    </row>
    <row r="3798" spans="1:1" hidden="1">
      <c r="A3798" s="2"/>
    </row>
    <row r="3799" spans="1:1" hidden="1">
      <c r="A3799" s="2"/>
    </row>
    <row r="3800" spans="1:1" hidden="1">
      <c r="A3800" s="2"/>
    </row>
    <row r="3801" spans="1:1" hidden="1">
      <c r="A3801" s="2"/>
    </row>
    <row r="3802" spans="1:1" hidden="1">
      <c r="A3802" s="2"/>
    </row>
    <row r="3803" spans="1:1" hidden="1">
      <c r="A3803" s="2"/>
    </row>
    <row r="3804" spans="1:1" hidden="1">
      <c r="A3804" s="2"/>
    </row>
    <row r="3805" spans="1:1" hidden="1">
      <c r="A3805" s="2"/>
    </row>
    <row r="3806" spans="1:1" hidden="1">
      <c r="A3806" s="2"/>
    </row>
    <row r="3807" spans="1:1" hidden="1">
      <c r="A3807" s="2"/>
    </row>
    <row r="3808" spans="1:1" hidden="1">
      <c r="A3808" s="2"/>
    </row>
    <row r="3809" spans="1:1" hidden="1">
      <c r="A3809" s="2"/>
    </row>
    <row r="3810" spans="1:1" hidden="1">
      <c r="A3810" s="2"/>
    </row>
    <row r="3811" spans="1:1" hidden="1">
      <c r="A3811" s="2"/>
    </row>
    <row r="3812" spans="1:1" hidden="1">
      <c r="A3812" s="2"/>
    </row>
    <row r="3813" spans="1:1" hidden="1">
      <c r="A3813" s="2"/>
    </row>
    <row r="3814" spans="1:1" hidden="1">
      <c r="A3814" s="2"/>
    </row>
    <row r="3815" spans="1:1" hidden="1">
      <c r="A3815" s="2"/>
    </row>
    <row r="3816" spans="1:1" hidden="1">
      <c r="A3816" s="2"/>
    </row>
    <row r="3817" spans="1:1" hidden="1">
      <c r="A3817" s="2"/>
    </row>
    <row r="3818" spans="1:1" hidden="1">
      <c r="A3818" s="2"/>
    </row>
    <row r="3819" spans="1:1" hidden="1">
      <c r="A3819" s="2"/>
    </row>
    <row r="3820" spans="1:1" hidden="1">
      <c r="A3820" s="2"/>
    </row>
    <row r="3821" spans="1:1" hidden="1">
      <c r="A3821" s="2"/>
    </row>
    <row r="3822" spans="1:1" hidden="1">
      <c r="A3822" s="2"/>
    </row>
    <row r="3823" spans="1:1" hidden="1">
      <c r="A3823" s="2"/>
    </row>
    <row r="3824" spans="1:1" hidden="1">
      <c r="A3824" s="2"/>
    </row>
    <row r="3825" spans="1:1" hidden="1">
      <c r="A3825" s="2"/>
    </row>
    <row r="3826" spans="1:1" hidden="1">
      <c r="A3826" s="2"/>
    </row>
    <row r="3827" spans="1:1" hidden="1">
      <c r="A3827" s="2"/>
    </row>
    <row r="3828" spans="1:1" hidden="1">
      <c r="A3828" s="2"/>
    </row>
    <row r="3829" spans="1:1" hidden="1">
      <c r="A3829" s="2"/>
    </row>
    <row r="3830" spans="1:1" hidden="1">
      <c r="A3830" s="2"/>
    </row>
    <row r="3831" spans="1:1" hidden="1">
      <c r="A3831" s="2"/>
    </row>
    <row r="3832" spans="1:1" hidden="1">
      <c r="A3832" s="2"/>
    </row>
    <row r="3833" spans="1:1" hidden="1">
      <c r="A3833" s="2"/>
    </row>
    <row r="3834" spans="1:1" hidden="1">
      <c r="A3834" s="2"/>
    </row>
    <row r="3835" spans="1:1" hidden="1">
      <c r="A3835" s="2"/>
    </row>
    <row r="3836" spans="1:1" hidden="1">
      <c r="A3836" s="2"/>
    </row>
    <row r="3837" spans="1:1" hidden="1">
      <c r="A3837" s="2"/>
    </row>
    <row r="3838" spans="1:1" hidden="1">
      <c r="A3838" s="2"/>
    </row>
    <row r="3839" spans="1:1" hidden="1">
      <c r="A3839" s="2"/>
    </row>
    <row r="3840" spans="1:1" hidden="1">
      <c r="A3840" s="2"/>
    </row>
    <row r="3841" spans="1:1" hidden="1">
      <c r="A3841" s="2"/>
    </row>
    <row r="3842" spans="1:1" hidden="1">
      <c r="A3842" s="2"/>
    </row>
    <row r="3843" spans="1:1" hidden="1">
      <c r="A3843" s="2"/>
    </row>
    <row r="3844" spans="1:1" hidden="1">
      <c r="A3844" s="2"/>
    </row>
    <row r="3845" spans="1:1" hidden="1">
      <c r="A3845" s="2"/>
    </row>
    <row r="3846" spans="1:1" hidden="1">
      <c r="A3846" s="2"/>
    </row>
    <row r="3847" spans="1:1" hidden="1">
      <c r="A3847" s="2"/>
    </row>
    <row r="3848" spans="1:1" hidden="1">
      <c r="A3848" s="2"/>
    </row>
    <row r="3849" spans="1:1" hidden="1">
      <c r="A3849" s="2"/>
    </row>
    <row r="3850" spans="1:1" hidden="1">
      <c r="A3850" s="2"/>
    </row>
    <row r="3851" spans="1:1" hidden="1">
      <c r="A3851" s="2"/>
    </row>
    <row r="3852" spans="1:1" hidden="1">
      <c r="A3852" s="2"/>
    </row>
    <row r="3853" spans="1:1" hidden="1">
      <c r="A3853" s="2"/>
    </row>
    <row r="3854" spans="1:1" hidden="1">
      <c r="A3854" s="2"/>
    </row>
    <row r="3855" spans="1:1" hidden="1">
      <c r="A3855" s="2"/>
    </row>
    <row r="3856" spans="1:1" hidden="1">
      <c r="A3856" s="2"/>
    </row>
    <row r="3857" spans="1:1" hidden="1">
      <c r="A3857" s="2"/>
    </row>
    <row r="3858" spans="1:1" hidden="1">
      <c r="A3858" s="2"/>
    </row>
    <row r="3859" spans="1:1" hidden="1">
      <c r="A3859" s="2"/>
    </row>
    <row r="3860" spans="1:1" hidden="1">
      <c r="A3860" s="2"/>
    </row>
    <row r="3861" spans="1:1" hidden="1">
      <c r="A3861" s="2"/>
    </row>
    <row r="3862" spans="1:1" hidden="1">
      <c r="A3862" s="2"/>
    </row>
    <row r="3863" spans="1:1" hidden="1">
      <c r="A3863" s="2"/>
    </row>
    <row r="3864" spans="1:1" hidden="1">
      <c r="A3864" s="2"/>
    </row>
    <row r="3865" spans="1:1" hidden="1">
      <c r="A3865" s="2"/>
    </row>
    <row r="3866" spans="1:1" hidden="1">
      <c r="A3866" s="2"/>
    </row>
    <row r="3867" spans="1:1" hidden="1">
      <c r="A3867" s="2"/>
    </row>
    <row r="3868" spans="1:1" hidden="1">
      <c r="A3868" s="2"/>
    </row>
    <row r="3869" spans="1:1" hidden="1">
      <c r="A3869" s="2"/>
    </row>
    <row r="3870" spans="1:1" hidden="1">
      <c r="A3870" s="2"/>
    </row>
    <row r="3871" spans="1:1" hidden="1">
      <c r="A3871" s="2"/>
    </row>
    <row r="3872" spans="1:1" hidden="1">
      <c r="A3872" s="2"/>
    </row>
    <row r="3873" spans="1:1" hidden="1">
      <c r="A3873" s="2"/>
    </row>
    <row r="3874" spans="1:1" hidden="1">
      <c r="A3874" s="2"/>
    </row>
    <row r="3875" spans="1:1" hidden="1">
      <c r="A3875" s="2"/>
    </row>
    <row r="3876" spans="1:1" hidden="1">
      <c r="A3876" s="2"/>
    </row>
    <row r="3877" spans="1:1" hidden="1">
      <c r="A3877" s="2"/>
    </row>
    <row r="3878" spans="1:1" hidden="1">
      <c r="A3878" s="2"/>
    </row>
    <row r="3879" spans="1:1" hidden="1">
      <c r="A3879" s="2"/>
    </row>
    <row r="3880" spans="1:1" hidden="1">
      <c r="A3880" s="2"/>
    </row>
    <row r="3881" spans="1:1" hidden="1">
      <c r="A3881" s="2"/>
    </row>
    <row r="3882" spans="1:1" hidden="1">
      <c r="A3882" s="2"/>
    </row>
    <row r="3883" spans="1:1" hidden="1">
      <c r="A3883" s="2"/>
    </row>
    <row r="3884" spans="1:1" hidden="1">
      <c r="A3884" s="2"/>
    </row>
    <row r="3885" spans="1:1" hidden="1">
      <c r="A3885" s="2"/>
    </row>
    <row r="3886" spans="1:1" hidden="1">
      <c r="A3886" s="2"/>
    </row>
    <row r="3887" spans="1:1" hidden="1">
      <c r="A3887" s="2"/>
    </row>
    <row r="3888" spans="1:1" hidden="1">
      <c r="A3888" s="2"/>
    </row>
    <row r="3889" spans="1:1" hidden="1">
      <c r="A3889" s="2"/>
    </row>
    <row r="3890" spans="1:1" hidden="1">
      <c r="A3890" s="2"/>
    </row>
    <row r="3891" spans="1:1" hidden="1">
      <c r="A3891" s="2"/>
    </row>
    <row r="3892" spans="1:1" hidden="1">
      <c r="A3892" s="2"/>
    </row>
    <row r="3893" spans="1:1" hidden="1">
      <c r="A3893" s="2"/>
    </row>
    <row r="3894" spans="1:1" hidden="1">
      <c r="A3894" s="2"/>
    </row>
    <row r="3895" spans="1:1" hidden="1">
      <c r="A3895" s="2"/>
    </row>
    <row r="3896" spans="1:1" hidden="1">
      <c r="A3896" s="2"/>
    </row>
    <row r="3897" spans="1:1" hidden="1">
      <c r="A3897" s="2"/>
    </row>
    <row r="3898" spans="1:1" hidden="1">
      <c r="A3898" s="2"/>
    </row>
    <row r="3899" spans="1:1" hidden="1">
      <c r="A3899" s="2"/>
    </row>
    <row r="3900" spans="1:1" hidden="1">
      <c r="A3900" s="2"/>
    </row>
    <row r="3901" spans="1:1" hidden="1">
      <c r="A3901" s="2"/>
    </row>
    <row r="3902" spans="1:1" hidden="1">
      <c r="A3902" s="2"/>
    </row>
    <row r="3903" spans="1:1" hidden="1">
      <c r="A3903" s="2"/>
    </row>
    <row r="3904" spans="1:1" hidden="1">
      <c r="A3904" s="2"/>
    </row>
    <row r="3905" spans="1:1" hidden="1">
      <c r="A3905" s="2"/>
    </row>
    <row r="3906" spans="1:1" hidden="1">
      <c r="A3906" s="2"/>
    </row>
    <row r="3907" spans="1:1" hidden="1">
      <c r="A3907" s="2"/>
    </row>
    <row r="3908" spans="1:1" hidden="1">
      <c r="A3908" s="2"/>
    </row>
    <row r="3909" spans="1:1" hidden="1">
      <c r="A3909" s="2"/>
    </row>
    <row r="3910" spans="1:1" hidden="1">
      <c r="A3910" s="2"/>
    </row>
    <row r="3911" spans="1:1" hidden="1">
      <c r="A3911" s="2"/>
    </row>
    <row r="3912" spans="1:1" hidden="1">
      <c r="A3912" s="2"/>
    </row>
    <row r="3913" spans="1:1" hidden="1">
      <c r="A3913" s="2"/>
    </row>
    <row r="3914" spans="1:1" hidden="1">
      <c r="A3914" s="2"/>
    </row>
    <row r="3915" spans="1:1" hidden="1">
      <c r="A3915" s="2"/>
    </row>
    <row r="3916" spans="1:1" hidden="1">
      <c r="A3916" s="2"/>
    </row>
    <row r="3917" spans="1:1" hidden="1">
      <c r="A3917" s="2"/>
    </row>
    <row r="3918" spans="1:1" hidden="1">
      <c r="A3918" s="2"/>
    </row>
    <row r="3919" spans="1:1" hidden="1">
      <c r="A3919" s="2"/>
    </row>
    <row r="3920" spans="1:1" hidden="1">
      <c r="A3920" s="2"/>
    </row>
    <row r="3921" spans="1:1" hidden="1">
      <c r="A3921" s="2"/>
    </row>
    <row r="3922" spans="1:1" hidden="1">
      <c r="A3922" s="2"/>
    </row>
    <row r="3923" spans="1:1" hidden="1">
      <c r="A3923" s="2"/>
    </row>
    <row r="3924" spans="1:1" hidden="1">
      <c r="A3924" s="2"/>
    </row>
    <row r="3925" spans="1:1" hidden="1">
      <c r="A3925" s="2"/>
    </row>
    <row r="3926" spans="1:1" hidden="1">
      <c r="A3926" s="2"/>
    </row>
    <row r="3927" spans="1:1" hidden="1">
      <c r="A3927" s="2"/>
    </row>
    <row r="3928" spans="1:1" hidden="1">
      <c r="A3928" s="2"/>
    </row>
    <row r="3929" spans="1:1" hidden="1">
      <c r="A3929" s="2"/>
    </row>
    <row r="3930" spans="1:1" hidden="1">
      <c r="A3930" s="2"/>
    </row>
    <row r="3931" spans="1:1" hidden="1">
      <c r="A3931" s="2"/>
    </row>
    <row r="3932" spans="1:1" hidden="1">
      <c r="A3932" s="2"/>
    </row>
    <row r="3933" spans="1:1" hidden="1">
      <c r="A3933" s="2"/>
    </row>
    <row r="3934" spans="1:1" hidden="1">
      <c r="A3934" s="2"/>
    </row>
    <row r="3935" spans="1:1" hidden="1">
      <c r="A3935" s="2"/>
    </row>
    <row r="3936" spans="1:1" hidden="1">
      <c r="A3936" s="2"/>
    </row>
    <row r="3937" spans="1:1" hidden="1">
      <c r="A3937" s="2"/>
    </row>
    <row r="3938" spans="1:1" hidden="1">
      <c r="A3938" s="2"/>
    </row>
    <row r="3939" spans="1:1" hidden="1">
      <c r="A3939" s="2"/>
    </row>
    <row r="3940" spans="1:1" hidden="1">
      <c r="A3940" s="2"/>
    </row>
    <row r="3941" spans="1:1" hidden="1">
      <c r="A3941" s="2"/>
    </row>
    <row r="3942" spans="1:1" hidden="1">
      <c r="A3942" s="2"/>
    </row>
    <row r="3943" spans="1:1" hidden="1">
      <c r="A3943" s="2"/>
    </row>
    <row r="3944" spans="1:1" hidden="1">
      <c r="A3944" s="2"/>
    </row>
    <row r="3945" spans="1:1" hidden="1">
      <c r="A3945" s="2"/>
    </row>
    <row r="3946" spans="1:1" hidden="1">
      <c r="A3946" s="2"/>
    </row>
    <row r="3947" spans="1:1" hidden="1">
      <c r="A3947" s="2"/>
    </row>
    <row r="3948" spans="1:1" hidden="1">
      <c r="A3948" s="2"/>
    </row>
    <row r="3949" spans="1:1" hidden="1">
      <c r="A3949" s="2"/>
    </row>
    <row r="3950" spans="1:1" hidden="1">
      <c r="A3950" s="2"/>
    </row>
    <row r="3951" spans="1:1" hidden="1">
      <c r="A3951" s="2"/>
    </row>
    <row r="3952" spans="1:1" hidden="1">
      <c r="A3952" s="2"/>
    </row>
    <row r="3953" spans="1:1" hidden="1">
      <c r="A3953" s="2"/>
    </row>
    <row r="3954" spans="1:1" hidden="1">
      <c r="A3954" s="2"/>
    </row>
    <row r="3955" spans="1:1" hidden="1">
      <c r="A3955" s="2"/>
    </row>
    <row r="3956" spans="1:1" hidden="1">
      <c r="A3956" s="2"/>
    </row>
    <row r="3957" spans="1:1" hidden="1">
      <c r="A3957" s="2"/>
    </row>
    <row r="3958" spans="1:1" hidden="1">
      <c r="A3958" s="2"/>
    </row>
    <row r="3959" spans="1:1" hidden="1">
      <c r="A3959" s="2"/>
    </row>
    <row r="3960" spans="1:1" hidden="1">
      <c r="A3960" s="2"/>
    </row>
    <row r="3961" spans="1:1" hidden="1">
      <c r="A3961" s="2"/>
    </row>
    <row r="3962" spans="1:1" hidden="1">
      <c r="A3962" s="2"/>
    </row>
    <row r="3963" spans="1:1" hidden="1">
      <c r="A3963" s="2"/>
    </row>
    <row r="3964" spans="1:1" hidden="1">
      <c r="A3964" s="2"/>
    </row>
    <row r="3965" spans="1:1" hidden="1">
      <c r="A3965" s="2"/>
    </row>
    <row r="3966" spans="1:1" hidden="1">
      <c r="A3966" s="2"/>
    </row>
    <row r="3967" spans="1:1" hidden="1">
      <c r="A3967" s="2"/>
    </row>
    <row r="3968" spans="1:1" hidden="1">
      <c r="A3968" s="2"/>
    </row>
    <row r="3969" spans="1:1" hidden="1">
      <c r="A3969" s="2"/>
    </row>
    <row r="3970" spans="1:1" hidden="1">
      <c r="A3970" s="2"/>
    </row>
    <row r="3971" spans="1:1" hidden="1">
      <c r="A3971" s="2"/>
    </row>
    <row r="3972" spans="1:1" hidden="1">
      <c r="A3972" s="2"/>
    </row>
    <row r="3973" spans="1:1" hidden="1">
      <c r="A3973" s="2"/>
    </row>
    <row r="3974" spans="1:1" hidden="1">
      <c r="A3974" s="2"/>
    </row>
    <row r="3975" spans="1:1" hidden="1">
      <c r="A3975" s="2"/>
    </row>
    <row r="3976" spans="1:1" hidden="1">
      <c r="A3976" s="2"/>
    </row>
    <row r="3977" spans="1:1" hidden="1">
      <c r="A3977" s="2"/>
    </row>
    <row r="3978" spans="1:1" hidden="1">
      <c r="A3978" s="2"/>
    </row>
    <row r="3979" spans="1:1" hidden="1">
      <c r="A3979" s="2"/>
    </row>
    <row r="3980" spans="1:1" hidden="1">
      <c r="A3980" s="2"/>
    </row>
    <row r="3981" spans="1:1" hidden="1">
      <c r="A3981" s="2"/>
    </row>
    <row r="3982" spans="1:1" hidden="1">
      <c r="A3982" s="2"/>
    </row>
    <row r="3983" spans="1:1" hidden="1">
      <c r="A3983" s="2"/>
    </row>
    <row r="3984" spans="1:1" hidden="1">
      <c r="A3984" s="2"/>
    </row>
    <row r="3985" spans="1:1" hidden="1">
      <c r="A3985" s="2"/>
    </row>
    <row r="3986" spans="1:1" hidden="1">
      <c r="A3986" s="2"/>
    </row>
    <row r="3987" spans="1:1" hidden="1">
      <c r="A3987" s="2"/>
    </row>
    <row r="3988" spans="1:1" hidden="1">
      <c r="A3988" s="2"/>
    </row>
    <row r="3989" spans="1:1" hidden="1">
      <c r="A3989" s="2"/>
    </row>
    <row r="3990" spans="1:1" hidden="1">
      <c r="A3990" s="2"/>
    </row>
    <row r="3991" spans="1:1" hidden="1">
      <c r="A3991" s="2"/>
    </row>
    <row r="3992" spans="1:1" hidden="1">
      <c r="A3992" s="2"/>
    </row>
    <row r="3993" spans="1:1" hidden="1">
      <c r="A3993" s="2"/>
    </row>
    <row r="3994" spans="1:1" hidden="1">
      <c r="A3994" s="2"/>
    </row>
    <row r="3995" spans="1:1" hidden="1">
      <c r="A3995" s="2"/>
    </row>
    <row r="3996" spans="1:1" hidden="1">
      <c r="A3996" s="2"/>
    </row>
    <row r="3997" spans="1:1" hidden="1">
      <c r="A3997" s="2"/>
    </row>
    <row r="3998" spans="1:1" hidden="1">
      <c r="A3998" s="2"/>
    </row>
    <row r="3999" spans="1:1" hidden="1">
      <c r="A3999" s="2"/>
    </row>
    <row r="4000" spans="1:1" hidden="1">
      <c r="A4000" s="2"/>
    </row>
    <row r="4001" spans="1:1" hidden="1">
      <c r="A4001" s="2"/>
    </row>
    <row r="4002" spans="1:1" hidden="1">
      <c r="A4002" s="2"/>
    </row>
    <row r="4003" spans="1:1" hidden="1">
      <c r="A4003" s="2"/>
    </row>
    <row r="4004" spans="1:1" hidden="1">
      <c r="A4004" s="2"/>
    </row>
    <row r="4005" spans="1:1" hidden="1">
      <c r="A4005" s="2"/>
    </row>
    <row r="4006" spans="1:1" hidden="1">
      <c r="A4006" s="2"/>
    </row>
    <row r="4007" spans="1:1" hidden="1">
      <c r="A4007" s="2"/>
    </row>
    <row r="4008" spans="1:1" hidden="1">
      <c r="A4008" s="2"/>
    </row>
    <row r="4009" spans="1:1" hidden="1">
      <c r="A4009" s="2"/>
    </row>
    <row r="4010" spans="1:1" hidden="1">
      <c r="A4010" s="2"/>
    </row>
    <row r="4011" spans="1:1" hidden="1">
      <c r="A4011" s="2"/>
    </row>
    <row r="4012" spans="1:1" hidden="1">
      <c r="A4012" s="2"/>
    </row>
    <row r="4013" spans="1:1" hidden="1">
      <c r="A4013" s="2"/>
    </row>
    <row r="4014" spans="1:1" hidden="1">
      <c r="A4014" s="2"/>
    </row>
    <row r="4015" spans="1:1" hidden="1">
      <c r="A4015" s="2"/>
    </row>
    <row r="4016" spans="1:1" hidden="1">
      <c r="A4016" s="2"/>
    </row>
    <row r="4017" spans="1:1" hidden="1">
      <c r="A4017" s="2"/>
    </row>
    <row r="4018" spans="1:1" hidden="1">
      <c r="A4018" s="2"/>
    </row>
    <row r="4019" spans="1:1" hidden="1">
      <c r="A4019" s="2"/>
    </row>
    <row r="4020" spans="1:1" hidden="1">
      <c r="A4020" s="2"/>
    </row>
    <row r="4021" spans="1:1" hidden="1">
      <c r="A4021" s="2"/>
    </row>
    <row r="4022" spans="1:1" hidden="1">
      <c r="A4022" s="2"/>
    </row>
    <row r="4023" spans="1:1" hidden="1">
      <c r="A4023" s="2"/>
    </row>
    <row r="4024" spans="1:1" hidden="1">
      <c r="A4024" s="2"/>
    </row>
    <row r="4025" spans="1:1" hidden="1">
      <c r="A4025" s="2"/>
    </row>
    <row r="4026" spans="1:1" hidden="1">
      <c r="A4026" s="2"/>
    </row>
    <row r="4027" spans="1:1" hidden="1">
      <c r="A4027" s="2"/>
    </row>
    <row r="4028" spans="1:1" hidden="1">
      <c r="A4028" s="2"/>
    </row>
    <row r="4029" spans="1:1" hidden="1">
      <c r="A4029" s="2"/>
    </row>
    <row r="4030" spans="1:1" hidden="1">
      <c r="A4030" s="2"/>
    </row>
    <row r="4031" spans="1:1" hidden="1">
      <c r="A4031" s="2"/>
    </row>
    <row r="4032" spans="1:1" hidden="1">
      <c r="A4032" s="2"/>
    </row>
    <row r="4033" spans="1:1" hidden="1">
      <c r="A4033" s="2"/>
    </row>
    <row r="4034" spans="1:1" hidden="1">
      <c r="A4034" s="2"/>
    </row>
    <row r="4035" spans="1:1" hidden="1">
      <c r="A4035" s="2"/>
    </row>
    <row r="4036" spans="1:1" hidden="1">
      <c r="A4036" s="2"/>
    </row>
    <row r="4037" spans="1:1" hidden="1">
      <c r="A4037" s="2"/>
    </row>
    <row r="4038" spans="1:1" hidden="1">
      <c r="A4038" s="2"/>
    </row>
    <row r="4039" spans="1:1" hidden="1">
      <c r="A4039" s="2"/>
    </row>
    <row r="4040" spans="1:1" hidden="1">
      <c r="A4040" s="2"/>
    </row>
    <row r="4041" spans="1:1" hidden="1">
      <c r="A4041" s="2"/>
    </row>
    <row r="4042" spans="1:1" hidden="1">
      <c r="A4042" s="2"/>
    </row>
    <row r="4043" spans="1:1" hidden="1">
      <c r="A4043" s="2"/>
    </row>
    <row r="4044" spans="1:1" hidden="1">
      <c r="A4044" s="2"/>
    </row>
    <row r="4045" spans="1:1" hidden="1">
      <c r="A4045" s="2"/>
    </row>
    <row r="4046" spans="1:1" hidden="1">
      <c r="A4046" s="2"/>
    </row>
    <row r="4047" spans="1:1" hidden="1">
      <c r="A4047" s="2"/>
    </row>
    <row r="4048" spans="1:1" hidden="1">
      <c r="A4048" s="2"/>
    </row>
    <row r="4049" spans="1:1" hidden="1">
      <c r="A4049" s="2"/>
    </row>
    <row r="4050" spans="1:1" hidden="1">
      <c r="A4050" s="2"/>
    </row>
    <row r="4051" spans="1:1" hidden="1">
      <c r="A4051" s="2"/>
    </row>
    <row r="4052" spans="1:1" hidden="1">
      <c r="A4052" s="2"/>
    </row>
    <row r="4053" spans="1:1" hidden="1">
      <c r="A4053" s="2"/>
    </row>
    <row r="4054" spans="1:1" hidden="1">
      <c r="A4054" s="2"/>
    </row>
    <row r="4055" spans="1:1" hidden="1">
      <c r="A4055" s="2"/>
    </row>
    <row r="4056" spans="1:1" hidden="1">
      <c r="A4056" s="2"/>
    </row>
    <row r="4057" spans="1:1" hidden="1">
      <c r="A4057" s="2"/>
    </row>
    <row r="4058" spans="1:1" hidden="1">
      <c r="A4058" s="2"/>
    </row>
    <row r="4059" spans="1:1" hidden="1">
      <c r="A4059" s="2"/>
    </row>
    <row r="4060" spans="1:1" hidden="1">
      <c r="A4060" s="2"/>
    </row>
    <row r="4061" spans="1:1" hidden="1">
      <c r="A4061" s="2"/>
    </row>
    <row r="4062" spans="1:1" hidden="1">
      <c r="A4062" s="2"/>
    </row>
    <row r="4063" spans="1:1" hidden="1">
      <c r="A4063" s="2"/>
    </row>
    <row r="4064" spans="1:1" hidden="1">
      <c r="A4064" s="2"/>
    </row>
    <row r="4065" spans="1:1" hidden="1">
      <c r="A4065" s="2"/>
    </row>
    <row r="4066" spans="1:1" hidden="1">
      <c r="A4066" s="2"/>
    </row>
    <row r="4067" spans="1:1" hidden="1">
      <c r="A4067" s="2"/>
    </row>
    <row r="4068" spans="1:1" hidden="1">
      <c r="A4068" s="2"/>
    </row>
    <row r="4069" spans="1:1" hidden="1">
      <c r="A4069" s="2"/>
    </row>
    <row r="4070" spans="1:1" hidden="1">
      <c r="A4070" s="2"/>
    </row>
    <row r="4071" spans="1:1" hidden="1">
      <c r="A4071" s="2"/>
    </row>
    <row r="4072" spans="1:1" hidden="1">
      <c r="A4072" s="2"/>
    </row>
    <row r="4073" spans="1:1" hidden="1">
      <c r="A4073" s="2"/>
    </row>
    <row r="4074" spans="1:1" hidden="1">
      <c r="A4074" s="2"/>
    </row>
    <row r="4075" spans="1:1" hidden="1">
      <c r="A4075" s="2"/>
    </row>
    <row r="4076" spans="1:1" hidden="1">
      <c r="A4076" s="2"/>
    </row>
    <row r="4077" spans="1:1" hidden="1">
      <c r="A4077" s="2"/>
    </row>
    <row r="4078" spans="1:1" hidden="1">
      <c r="A4078" s="2"/>
    </row>
    <row r="4079" spans="1:1" hidden="1">
      <c r="A4079" s="2"/>
    </row>
    <row r="4080" spans="1:1" hidden="1">
      <c r="A4080" s="2"/>
    </row>
    <row r="4081" spans="1:1" hidden="1">
      <c r="A4081" s="2"/>
    </row>
    <row r="4082" spans="1:1" hidden="1">
      <c r="A4082" s="2"/>
    </row>
    <row r="4083" spans="1:1" hidden="1">
      <c r="A4083" s="2"/>
    </row>
    <row r="4084" spans="1:1" hidden="1">
      <c r="A4084" s="2"/>
    </row>
    <row r="4085" spans="1:1" hidden="1">
      <c r="A4085" s="2"/>
    </row>
    <row r="4086" spans="1:1" hidden="1">
      <c r="A4086" s="2"/>
    </row>
    <row r="4087" spans="1:1" hidden="1">
      <c r="A4087" s="2"/>
    </row>
    <row r="4088" spans="1:1" hidden="1">
      <c r="A4088" s="2"/>
    </row>
    <row r="4089" spans="1:1" hidden="1">
      <c r="A4089" s="2"/>
    </row>
    <row r="4090" spans="1:1" hidden="1">
      <c r="A4090" s="2"/>
    </row>
    <row r="4091" spans="1:1" hidden="1">
      <c r="A4091" s="2"/>
    </row>
    <row r="4092" spans="1:1" hidden="1">
      <c r="A4092" s="2"/>
    </row>
    <row r="4093" spans="1:1" hidden="1">
      <c r="A4093" s="2"/>
    </row>
    <row r="4094" spans="1:1" hidden="1">
      <c r="A4094" s="2"/>
    </row>
    <row r="4095" spans="1:1" hidden="1">
      <c r="A4095" s="2"/>
    </row>
    <row r="4096" spans="1:1" hidden="1">
      <c r="A4096" s="2"/>
    </row>
    <row r="4097" spans="1:1" hidden="1">
      <c r="A4097" s="2"/>
    </row>
    <row r="4098" spans="1:1" hidden="1">
      <c r="A4098" s="2"/>
    </row>
    <row r="4099" spans="1:1" hidden="1">
      <c r="A4099" s="2"/>
    </row>
    <row r="4100" spans="1:1" hidden="1">
      <c r="A4100" s="2"/>
    </row>
    <row r="4101" spans="1:1" hidden="1">
      <c r="A4101" s="2"/>
    </row>
    <row r="4102" spans="1:1" hidden="1">
      <c r="A4102" s="2"/>
    </row>
    <row r="4103" spans="1:1" hidden="1">
      <c r="A4103" s="2"/>
    </row>
    <row r="4104" spans="1:1" hidden="1">
      <c r="A4104" s="2"/>
    </row>
    <row r="4105" spans="1:1" hidden="1">
      <c r="A4105" s="2"/>
    </row>
    <row r="4106" spans="1:1" hidden="1">
      <c r="A4106" s="2"/>
    </row>
    <row r="4107" spans="1:1" hidden="1">
      <c r="A4107" s="2"/>
    </row>
    <row r="4108" spans="1:1" hidden="1">
      <c r="A4108" s="2"/>
    </row>
    <row r="4109" spans="1:1" hidden="1">
      <c r="A4109" s="2"/>
    </row>
    <row r="4110" spans="1:1" hidden="1">
      <c r="A4110" s="2"/>
    </row>
    <row r="4111" spans="1:1" hidden="1">
      <c r="A4111" s="2"/>
    </row>
    <row r="4112" spans="1:1" hidden="1">
      <c r="A4112" s="2"/>
    </row>
    <row r="4113" spans="1:1" hidden="1">
      <c r="A4113" s="2"/>
    </row>
    <row r="4114" spans="1:1" hidden="1">
      <c r="A4114" s="2"/>
    </row>
    <row r="4115" spans="1:1" hidden="1">
      <c r="A4115" s="2"/>
    </row>
    <row r="4116" spans="1:1" hidden="1">
      <c r="A4116" s="2"/>
    </row>
    <row r="4117" spans="1:1" hidden="1">
      <c r="A4117" s="2"/>
    </row>
    <row r="4118" spans="1:1" hidden="1">
      <c r="A4118" s="2"/>
    </row>
    <row r="4119" spans="1:1" hidden="1">
      <c r="A4119" s="2"/>
    </row>
    <row r="4120" spans="1:1" hidden="1">
      <c r="A4120" s="2"/>
    </row>
    <row r="4121" spans="1:1" hidden="1">
      <c r="A4121" s="2"/>
    </row>
    <row r="4122" spans="1:1" hidden="1">
      <c r="A4122" s="2"/>
    </row>
    <row r="4123" spans="1:1" hidden="1">
      <c r="A4123" s="2"/>
    </row>
    <row r="4124" spans="1:1" hidden="1">
      <c r="A4124" s="2"/>
    </row>
    <row r="4125" spans="1:1" hidden="1">
      <c r="A4125" s="2"/>
    </row>
    <row r="4126" spans="1:1" hidden="1">
      <c r="A4126" s="2"/>
    </row>
    <row r="4127" spans="1:1" hidden="1">
      <c r="A4127" s="2"/>
    </row>
    <row r="4128" spans="1:1" hidden="1">
      <c r="A4128" s="2"/>
    </row>
    <row r="4129" spans="1:1" hidden="1">
      <c r="A4129" s="2"/>
    </row>
    <row r="4130" spans="1:1" hidden="1">
      <c r="A4130" s="2"/>
    </row>
    <row r="4131" spans="1:1" hidden="1">
      <c r="A4131" s="2"/>
    </row>
    <row r="4132" spans="1:1" hidden="1">
      <c r="A4132" s="2"/>
    </row>
    <row r="4133" spans="1:1" hidden="1">
      <c r="A4133" s="2"/>
    </row>
    <row r="4134" spans="1:1" hidden="1">
      <c r="A4134" s="2"/>
    </row>
    <row r="4135" spans="1:1" hidden="1">
      <c r="A4135" s="2"/>
    </row>
    <row r="4136" spans="1:1" hidden="1">
      <c r="A4136" s="2"/>
    </row>
    <row r="4137" spans="1:1" hidden="1">
      <c r="A4137" s="2"/>
    </row>
    <row r="4138" spans="1:1" hidden="1">
      <c r="A4138" s="2"/>
    </row>
    <row r="4139" spans="1:1" hidden="1">
      <c r="A4139" s="2"/>
    </row>
    <row r="4140" spans="1:1" hidden="1">
      <c r="A4140" s="2"/>
    </row>
    <row r="4141" spans="1:1" hidden="1">
      <c r="A4141" s="2"/>
    </row>
    <row r="4142" spans="1:1" hidden="1">
      <c r="A4142" s="2"/>
    </row>
    <row r="4143" spans="1:1" hidden="1">
      <c r="A4143" s="2"/>
    </row>
    <row r="4144" spans="1:1" hidden="1">
      <c r="A4144" s="2"/>
    </row>
    <row r="4145" spans="1:1" hidden="1">
      <c r="A4145" s="2"/>
    </row>
    <row r="4146" spans="1:1" hidden="1">
      <c r="A4146" s="2"/>
    </row>
    <row r="4147" spans="1:1" hidden="1">
      <c r="A4147" s="2"/>
    </row>
    <row r="4148" spans="1:1" hidden="1">
      <c r="A4148" s="2"/>
    </row>
    <row r="4149" spans="1:1" hidden="1">
      <c r="A4149" s="2"/>
    </row>
    <row r="4150" spans="1:1" hidden="1">
      <c r="A4150" s="2"/>
    </row>
    <row r="4151" spans="1:1" hidden="1">
      <c r="A4151" s="2"/>
    </row>
    <row r="4152" spans="1:1" hidden="1">
      <c r="A4152" s="2"/>
    </row>
    <row r="4153" spans="1:1" hidden="1">
      <c r="A4153" s="2"/>
    </row>
    <row r="4154" spans="1:1" hidden="1">
      <c r="A4154" s="2"/>
    </row>
    <row r="4155" spans="1:1" hidden="1">
      <c r="A4155" s="2"/>
    </row>
    <row r="4156" spans="1:1" hidden="1">
      <c r="A4156" s="2"/>
    </row>
    <row r="4157" spans="1:1" hidden="1">
      <c r="A4157" s="2"/>
    </row>
    <row r="4158" spans="1:1" hidden="1">
      <c r="A4158" s="2"/>
    </row>
    <row r="4159" spans="1:1" hidden="1">
      <c r="A4159" s="2"/>
    </row>
    <row r="4160" spans="1:1" hidden="1">
      <c r="A4160" s="2"/>
    </row>
    <row r="4161" spans="1:1" hidden="1">
      <c r="A4161" s="2"/>
    </row>
    <row r="4162" spans="1:1" hidden="1">
      <c r="A4162" s="2"/>
    </row>
    <row r="4163" spans="1:1" hidden="1">
      <c r="A4163" s="2"/>
    </row>
    <row r="4164" spans="1:1" hidden="1">
      <c r="A4164" s="2"/>
    </row>
    <row r="4165" spans="1:1" hidden="1">
      <c r="A4165" s="2"/>
    </row>
    <row r="4166" spans="1:1" hidden="1">
      <c r="A4166" s="2"/>
    </row>
    <row r="4167" spans="1:1" hidden="1">
      <c r="A4167" s="2"/>
    </row>
    <row r="4168" spans="1:1" hidden="1">
      <c r="A4168" s="2"/>
    </row>
    <row r="4169" spans="1:1" hidden="1">
      <c r="A4169" s="2"/>
    </row>
    <row r="4170" spans="1:1" hidden="1">
      <c r="A4170" s="2"/>
    </row>
    <row r="4171" spans="1:1" hidden="1">
      <c r="A4171" s="2"/>
    </row>
    <row r="4172" spans="1:1" hidden="1">
      <c r="A4172" s="2"/>
    </row>
    <row r="4173" spans="1:1" hidden="1">
      <c r="A4173" s="2"/>
    </row>
    <row r="4174" spans="1:1" hidden="1">
      <c r="A4174" s="2"/>
    </row>
    <row r="4175" spans="1:1" hidden="1">
      <c r="A4175" s="2"/>
    </row>
    <row r="4176" spans="1:1" hidden="1">
      <c r="A4176" s="2"/>
    </row>
    <row r="4177" spans="1:1" hidden="1">
      <c r="A4177" s="2"/>
    </row>
    <row r="4178" spans="1:1" hidden="1">
      <c r="A4178" s="2"/>
    </row>
    <row r="4179" spans="1:1" hidden="1">
      <c r="A4179" s="2"/>
    </row>
    <row r="4180" spans="1:1" hidden="1">
      <c r="A4180" s="2"/>
    </row>
    <row r="4181" spans="1:1" hidden="1">
      <c r="A4181" s="2"/>
    </row>
    <row r="4182" spans="1:1" hidden="1">
      <c r="A4182" s="2"/>
    </row>
    <row r="4183" spans="1:1" hidden="1">
      <c r="A4183" s="2"/>
    </row>
    <row r="4184" spans="1:1" hidden="1">
      <c r="A4184" s="2"/>
    </row>
    <row r="4185" spans="1:1" hidden="1">
      <c r="A4185" s="2"/>
    </row>
    <row r="4186" spans="1:1" hidden="1">
      <c r="A4186" s="2"/>
    </row>
    <row r="4187" spans="1:1" hidden="1">
      <c r="A4187" s="2"/>
    </row>
    <row r="4188" spans="1:1" hidden="1">
      <c r="A4188" s="2"/>
    </row>
    <row r="4189" spans="1:1" hidden="1">
      <c r="A4189" s="2"/>
    </row>
    <row r="4190" spans="1:1" hidden="1">
      <c r="A4190" s="2"/>
    </row>
    <row r="4191" spans="1:1" hidden="1">
      <c r="A4191" s="2"/>
    </row>
    <row r="4192" spans="1:1" hidden="1">
      <c r="A4192" s="2"/>
    </row>
    <row r="4193" spans="1:1" hidden="1">
      <c r="A4193" s="2"/>
    </row>
    <row r="4194" spans="1:1" hidden="1">
      <c r="A4194" s="2"/>
    </row>
    <row r="4195" spans="1:1" hidden="1">
      <c r="A4195" s="2"/>
    </row>
    <row r="4196" spans="1:1" hidden="1">
      <c r="A4196" s="2"/>
    </row>
    <row r="4197" spans="1:1" hidden="1">
      <c r="A4197" s="2"/>
    </row>
    <row r="4198" spans="1:1" hidden="1">
      <c r="A4198" s="2"/>
    </row>
    <row r="4199" spans="1:1" hidden="1">
      <c r="A4199" s="2"/>
    </row>
    <row r="4200" spans="1:1" hidden="1">
      <c r="A4200" s="2"/>
    </row>
    <row r="4201" spans="1:1" hidden="1">
      <c r="A4201" s="2"/>
    </row>
    <row r="4202" spans="1:1" hidden="1">
      <c r="A4202" s="2"/>
    </row>
    <row r="4203" spans="1:1" hidden="1">
      <c r="A4203" s="2"/>
    </row>
    <row r="4204" spans="1:1" hidden="1">
      <c r="A4204" s="2"/>
    </row>
    <row r="4205" spans="1:1" hidden="1">
      <c r="A4205" s="2"/>
    </row>
    <row r="4206" spans="1:1" hidden="1">
      <c r="A4206" s="2"/>
    </row>
    <row r="4207" spans="1:1" hidden="1">
      <c r="A4207" s="2"/>
    </row>
    <row r="4208" spans="1:1" hidden="1">
      <c r="A4208" s="2"/>
    </row>
    <row r="4209" spans="1:1" hidden="1">
      <c r="A4209" s="2"/>
    </row>
    <row r="4210" spans="1:1" hidden="1">
      <c r="A4210" s="2"/>
    </row>
    <row r="4211" spans="1:1" hidden="1">
      <c r="A4211" s="2"/>
    </row>
    <row r="4212" spans="1:1" hidden="1">
      <c r="A4212" s="2"/>
    </row>
    <row r="4213" spans="1:1" hidden="1">
      <c r="A4213" s="2"/>
    </row>
    <row r="4214" spans="1:1" hidden="1">
      <c r="A4214" s="2"/>
    </row>
    <row r="4215" spans="1:1" hidden="1">
      <c r="A4215" s="2"/>
    </row>
    <row r="4216" spans="1:1" hidden="1">
      <c r="A4216" s="2"/>
    </row>
    <row r="4217" spans="1:1" hidden="1">
      <c r="A4217" s="2"/>
    </row>
    <row r="4218" spans="1:1" hidden="1">
      <c r="A4218" s="2"/>
    </row>
    <row r="4219" spans="1:1" hidden="1">
      <c r="A4219" s="2"/>
    </row>
    <row r="4220" spans="1:1" hidden="1">
      <c r="A4220" s="2"/>
    </row>
    <row r="4221" spans="1:1" hidden="1">
      <c r="A4221" s="2"/>
    </row>
    <row r="4222" spans="1:1" hidden="1">
      <c r="A4222" s="2"/>
    </row>
    <row r="4223" spans="1:1" hidden="1">
      <c r="A4223" s="2"/>
    </row>
    <row r="4224" spans="1:1" hidden="1">
      <c r="A4224" s="2"/>
    </row>
    <row r="4225" spans="1:1" hidden="1">
      <c r="A4225" s="2"/>
    </row>
    <row r="4226" spans="1:1" hidden="1">
      <c r="A4226" s="2"/>
    </row>
    <row r="4227" spans="1:1" hidden="1">
      <c r="A4227" s="2"/>
    </row>
    <row r="4228" spans="1:1" hidden="1">
      <c r="A4228" s="2"/>
    </row>
    <row r="4229" spans="1:1" hidden="1">
      <c r="A4229" s="2"/>
    </row>
    <row r="4230" spans="1:1" hidden="1">
      <c r="A4230" s="2"/>
    </row>
    <row r="4231" spans="1:1" hidden="1">
      <c r="A4231" s="2"/>
    </row>
    <row r="4232" spans="1:1" hidden="1">
      <c r="A4232" s="2"/>
    </row>
    <row r="4233" spans="1:1" hidden="1">
      <c r="A4233" s="2"/>
    </row>
    <row r="4234" spans="1:1" hidden="1">
      <c r="A4234" s="2"/>
    </row>
    <row r="4235" spans="1:1" hidden="1">
      <c r="A4235" s="2"/>
    </row>
    <row r="4236" spans="1:1" hidden="1">
      <c r="A4236" s="2"/>
    </row>
    <row r="4237" spans="1:1" hidden="1">
      <c r="A4237" s="2"/>
    </row>
    <row r="4238" spans="1:1" hidden="1">
      <c r="A4238" s="2"/>
    </row>
    <row r="4239" spans="1:1" hidden="1">
      <c r="A4239" s="2"/>
    </row>
    <row r="4240" spans="1:1" hidden="1">
      <c r="A4240" s="2"/>
    </row>
    <row r="4241" spans="1:1" hidden="1">
      <c r="A4241" s="2"/>
    </row>
    <row r="4242" spans="1:1" hidden="1">
      <c r="A4242" s="2"/>
    </row>
    <row r="4243" spans="1:1" hidden="1">
      <c r="A4243" s="2"/>
    </row>
    <row r="4244" spans="1:1" hidden="1">
      <c r="A4244" s="2"/>
    </row>
    <row r="4245" spans="1:1" hidden="1">
      <c r="A4245" s="2"/>
    </row>
    <row r="4246" spans="1:1" hidden="1">
      <c r="A4246" s="2"/>
    </row>
    <row r="4247" spans="1:1" hidden="1">
      <c r="A4247" s="2"/>
    </row>
    <row r="4248" spans="1:1" hidden="1">
      <c r="A4248" s="2"/>
    </row>
    <row r="4249" spans="1:1" hidden="1">
      <c r="A4249" s="2"/>
    </row>
    <row r="4250" spans="1:1" hidden="1">
      <c r="A4250" s="2"/>
    </row>
    <row r="4251" spans="1:1" hidden="1">
      <c r="A4251" s="2"/>
    </row>
    <row r="4252" spans="1:1" hidden="1">
      <c r="A4252" s="2"/>
    </row>
    <row r="4253" spans="1:1" hidden="1">
      <c r="A4253" s="2"/>
    </row>
    <row r="4254" spans="1:1" hidden="1">
      <c r="A4254" s="2"/>
    </row>
    <row r="4255" spans="1:1" hidden="1">
      <c r="A4255" s="2"/>
    </row>
    <row r="4256" spans="1:1" hidden="1">
      <c r="A4256" s="2"/>
    </row>
    <row r="4257" spans="1:1" hidden="1">
      <c r="A4257" s="2"/>
    </row>
    <row r="4258" spans="1:1" hidden="1">
      <c r="A4258" s="2"/>
    </row>
    <row r="4259" spans="1:1" hidden="1">
      <c r="A4259" s="2"/>
    </row>
    <row r="4260" spans="1:1" hidden="1">
      <c r="A4260" s="2"/>
    </row>
    <row r="4261" spans="1:1" hidden="1">
      <c r="A4261" s="2"/>
    </row>
    <row r="4262" spans="1:1" hidden="1">
      <c r="A4262" s="2"/>
    </row>
    <row r="4263" spans="1:1" hidden="1">
      <c r="A4263" s="2"/>
    </row>
    <row r="4264" spans="1:1" hidden="1">
      <c r="A4264" s="2"/>
    </row>
    <row r="4265" spans="1:1" hidden="1">
      <c r="A4265" s="2"/>
    </row>
    <row r="4266" spans="1:1" hidden="1">
      <c r="A4266" s="2"/>
    </row>
    <row r="4267" spans="1:1" hidden="1">
      <c r="A4267" s="2"/>
    </row>
    <row r="4268" spans="1:1" hidden="1">
      <c r="A4268" s="2"/>
    </row>
    <row r="4269" spans="1:1" hidden="1">
      <c r="A4269" s="2"/>
    </row>
    <row r="4270" spans="1:1" hidden="1">
      <c r="A4270" s="2"/>
    </row>
    <row r="4271" spans="1:1" hidden="1">
      <c r="A4271" s="2"/>
    </row>
    <row r="4272" spans="1:1" hidden="1">
      <c r="A4272" s="2"/>
    </row>
    <row r="4273" spans="1:1" hidden="1">
      <c r="A4273" s="2"/>
    </row>
    <row r="4274" spans="1:1" hidden="1">
      <c r="A4274" s="2"/>
    </row>
    <row r="4275" spans="1:1" hidden="1">
      <c r="A4275" s="2"/>
    </row>
    <row r="4276" spans="1:1" hidden="1">
      <c r="A4276" s="2"/>
    </row>
    <row r="4277" spans="1:1" hidden="1">
      <c r="A4277" s="2"/>
    </row>
    <row r="4278" spans="1:1" hidden="1">
      <c r="A4278" s="2"/>
    </row>
    <row r="4279" spans="1:1" hidden="1">
      <c r="A4279" s="2"/>
    </row>
    <row r="4280" spans="1:1" hidden="1">
      <c r="A4280" s="2"/>
    </row>
    <row r="4281" spans="1:1" hidden="1">
      <c r="A4281" s="2"/>
    </row>
    <row r="4282" spans="1:1" hidden="1">
      <c r="A4282" s="2"/>
    </row>
    <row r="4283" spans="1:1" hidden="1">
      <c r="A4283" s="2"/>
    </row>
    <row r="4284" spans="1:1" hidden="1">
      <c r="A4284" s="2"/>
    </row>
    <row r="4285" spans="1:1" hidden="1">
      <c r="A4285" s="2"/>
    </row>
    <row r="4286" spans="1:1" hidden="1">
      <c r="A4286" s="2"/>
    </row>
    <row r="4287" spans="1:1" hidden="1">
      <c r="A4287" s="2"/>
    </row>
    <row r="4288" spans="1:1" hidden="1">
      <c r="A4288" s="2"/>
    </row>
    <row r="4289" spans="1:1" hidden="1">
      <c r="A4289" s="2"/>
    </row>
    <row r="4290" spans="1:1" hidden="1">
      <c r="A4290" s="2"/>
    </row>
    <row r="4291" spans="1:1" hidden="1">
      <c r="A4291" s="2"/>
    </row>
    <row r="4292" spans="1:1" hidden="1">
      <c r="A4292" s="2"/>
    </row>
    <row r="4293" spans="1:1" hidden="1">
      <c r="A4293" s="2"/>
    </row>
    <row r="4294" spans="1:1" hidden="1">
      <c r="A4294" s="2"/>
    </row>
    <row r="4295" spans="1:1" hidden="1">
      <c r="A4295" s="2"/>
    </row>
    <row r="4296" spans="1:1" hidden="1">
      <c r="A4296" s="2"/>
    </row>
    <row r="4297" spans="1:1" hidden="1">
      <c r="A4297" s="2"/>
    </row>
    <row r="4298" spans="1:1" hidden="1">
      <c r="A4298" s="2"/>
    </row>
    <row r="4299" spans="1:1" hidden="1">
      <c r="A4299" s="2"/>
    </row>
    <row r="4300" spans="1:1" hidden="1">
      <c r="A4300" s="2"/>
    </row>
    <row r="4301" spans="1:1" hidden="1">
      <c r="A4301" s="2"/>
    </row>
    <row r="4302" spans="1:1" hidden="1">
      <c r="A4302" s="2"/>
    </row>
    <row r="4303" spans="1:1" hidden="1">
      <c r="A4303" s="2"/>
    </row>
    <row r="4304" spans="1:1" hidden="1">
      <c r="A4304" s="2"/>
    </row>
    <row r="4305" spans="1:1" hidden="1">
      <c r="A4305" s="2"/>
    </row>
    <row r="4306" spans="1:1" hidden="1">
      <c r="A4306" s="2"/>
    </row>
    <row r="4307" spans="1:1" hidden="1">
      <c r="A4307" s="2"/>
    </row>
    <row r="4308" spans="1:1" hidden="1">
      <c r="A4308" s="2"/>
    </row>
    <row r="4309" spans="1:1" hidden="1">
      <c r="A4309" s="2"/>
    </row>
    <row r="4310" spans="1:1" hidden="1">
      <c r="A4310" s="2"/>
    </row>
    <row r="4311" spans="1:1" hidden="1">
      <c r="A4311" s="2"/>
    </row>
    <row r="4312" spans="1:1" hidden="1">
      <c r="A4312" s="2"/>
    </row>
    <row r="4313" spans="1:1" hidden="1">
      <c r="A4313" s="2"/>
    </row>
    <row r="4314" spans="1:1" hidden="1">
      <c r="A4314" s="2"/>
    </row>
    <row r="4315" spans="1:1" hidden="1">
      <c r="A4315" s="2"/>
    </row>
    <row r="4316" spans="1:1" hidden="1">
      <c r="A4316" s="2"/>
    </row>
    <row r="4317" spans="1:1" hidden="1">
      <c r="A4317" s="2"/>
    </row>
    <row r="4318" spans="1:1" hidden="1">
      <c r="A4318" s="2"/>
    </row>
    <row r="4319" spans="1:1" hidden="1">
      <c r="A4319" s="2"/>
    </row>
    <row r="4320" spans="1:1" hidden="1">
      <c r="A4320" s="2"/>
    </row>
    <row r="4321" spans="1:1" hidden="1">
      <c r="A4321" s="2"/>
    </row>
    <row r="4322" spans="1:1" hidden="1">
      <c r="A4322" s="2"/>
    </row>
    <row r="4323" spans="1:1" hidden="1">
      <c r="A4323" s="2"/>
    </row>
    <row r="4324" spans="1:1" hidden="1">
      <c r="A4324" s="2"/>
    </row>
    <row r="4325" spans="1:1" hidden="1">
      <c r="A4325" s="2"/>
    </row>
    <row r="4326" spans="1:1" hidden="1">
      <c r="A4326" s="2"/>
    </row>
    <row r="4327" spans="1:1" hidden="1">
      <c r="A4327" s="2"/>
    </row>
    <row r="4328" spans="1:1" hidden="1">
      <c r="A4328" s="2"/>
    </row>
    <row r="4329" spans="1:1" hidden="1">
      <c r="A4329" s="2"/>
    </row>
    <row r="4330" spans="1:1" hidden="1">
      <c r="A4330" s="2"/>
    </row>
    <row r="4331" spans="1:1" hidden="1">
      <c r="A4331" s="2"/>
    </row>
    <row r="4332" spans="1:1" hidden="1">
      <c r="A4332" s="2"/>
    </row>
    <row r="4333" spans="1:1" hidden="1">
      <c r="A4333" s="2"/>
    </row>
    <row r="4334" spans="1:1" hidden="1">
      <c r="A4334" s="2"/>
    </row>
    <row r="4335" spans="1:1" hidden="1">
      <c r="A4335" s="2"/>
    </row>
    <row r="4336" spans="1:1" hidden="1">
      <c r="A4336" s="2"/>
    </row>
    <row r="4337" spans="1:1" hidden="1">
      <c r="A4337" s="2"/>
    </row>
    <row r="4338" spans="1:1" hidden="1">
      <c r="A4338" s="2"/>
    </row>
    <row r="4339" spans="1:1" hidden="1">
      <c r="A4339" s="2"/>
    </row>
    <row r="4340" spans="1:1" hidden="1">
      <c r="A4340" s="2"/>
    </row>
    <row r="4341" spans="1:1" hidden="1">
      <c r="A4341" s="2"/>
    </row>
    <row r="4342" spans="1:1" hidden="1">
      <c r="A4342" s="2"/>
    </row>
    <row r="4343" spans="1:1" hidden="1">
      <c r="A4343" s="2"/>
    </row>
    <row r="4344" spans="1:1" hidden="1">
      <c r="A4344" s="2"/>
    </row>
    <row r="4345" spans="1:1" hidden="1">
      <c r="A4345" s="2"/>
    </row>
    <row r="4346" spans="1:1" hidden="1">
      <c r="A4346" s="2"/>
    </row>
    <row r="4347" spans="1:1" hidden="1">
      <c r="A4347" s="2"/>
    </row>
    <row r="4348" spans="1:1" hidden="1">
      <c r="A4348" s="2"/>
    </row>
    <row r="4349" spans="1:1" hidden="1">
      <c r="A4349" s="2"/>
    </row>
    <row r="4350" spans="1:1" hidden="1">
      <c r="A4350" s="2"/>
    </row>
    <row r="4351" spans="1:1" hidden="1">
      <c r="A4351" s="2"/>
    </row>
    <row r="4352" spans="1:1" hidden="1">
      <c r="A4352" s="2"/>
    </row>
    <row r="4353" spans="1:1" hidden="1">
      <c r="A4353" s="2"/>
    </row>
    <row r="4354" spans="1:1" hidden="1">
      <c r="A4354" s="2"/>
    </row>
    <row r="4355" spans="1:1" hidden="1">
      <c r="A4355" s="2"/>
    </row>
    <row r="4356" spans="1:1" hidden="1">
      <c r="A4356" s="2"/>
    </row>
    <row r="4357" spans="1:1" hidden="1">
      <c r="A4357" s="2"/>
    </row>
    <row r="4358" spans="1:1" hidden="1">
      <c r="A4358" s="2"/>
    </row>
    <row r="4359" spans="1:1" hidden="1">
      <c r="A4359" s="2"/>
    </row>
    <row r="4360" spans="1:1" hidden="1">
      <c r="A4360" s="2"/>
    </row>
    <row r="4361" spans="1:1" hidden="1">
      <c r="A4361" s="2"/>
    </row>
    <row r="4362" spans="1:1" hidden="1">
      <c r="A4362" s="2"/>
    </row>
    <row r="4363" spans="1:1" hidden="1">
      <c r="A4363" s="2"/>
    </row>
    <row r="4364" spans="1:1" hidden="1">
      <c r="A4364" s="2"/>
    </row>
    <row r="4365" spans="1:1" hidden="1">
      <c r="A4365" s="2"/>
    </row>
    <row r="4366" spans="1:1" hidden="1">
      <c r="A4366" s="2"/>
    </row>
    <row r="4367" spans="1:1" hidden="1">
      <c r="A4367" s="2"/>
    </row>
    <row r="4368" spans="1:1" hidden="1">
      <c r="A4368" s="2"/>
    </row>
    <row r="4369" spans="1:1" hidden="1">
      <c r="A4369" s="2"/>
    </row>
    <row r="4370" spans="1:1" hidden="1">
      <c r="A4370" s="2"/>
    </row>
    <row r="4371" spans="1:1" hidden="1">
      <c r="A4371" s="2"/>
    </row>
    <row r="4372" spans="1:1" hidden="1">
      <c r="A4372" s="2"/>
    </row>
    <row r="4373" spans="1:1" hidden="1">
      <c r="A4373" s="2"/>
    </row>
    <row r="4374" spans="1:1" hidden="1">
      <c r="A4374" s="2"/>
    </row>
    <row r="4375" spans="1:1" hidden="1">
      <c r="A4375" s="2"/>
    </row>
    <row r="4376" spans="1:1" hidden="1">
      <c r="A4376" s="2"/>
    </row>
    <row r="4377" spans="1:1" hidden="1">
      <c r="A4377" s="2"/>
    </row>
    <row r="4378" spans="1:1" hidden="1">
      <c r="A4378" s="2"/>
    </row>
    <row r="4379" spans="1:1" hidden="1">
      <c r="A4379" s="2"/>
    </row>
    <row r="4380" spans="1:1" hidden="1">
      <c r="A4380" s="2"/>
    </row>
    <row r="4381" spans="1:1" hidden="1">
      <c r="A4381" s="2"/>
    </row>
    <row r="4382" spans="1:1" hidden="1">
      <c r="A4382" s="2"/>
    </row>
    <row r="4383" spans="1:1" hidden="1">
      <c r="A4383" s="2"/>
    </row>
    <row r="4384" spans="1:1" hidden="1">
      <c r="A4384" s="2"/>
    </row>
    <row r="4385" spans="1:1" hidden="1">
      <c r="A4385" s="2"/>
    </row>
    <row r="4386" spans="1:1" hidden="1">
      <c r="A4386" s="2"/>
    </row>
    <row r="4387" spans="1:1" hidden="1">
      <c r="A4387" s="2"/>
    </row>
    <row r="4388" spans="1:1" hidden="1">
      <c r="A4388" s="2"/>
    </row>
    <row r="4389" spans="1:1" hidden="1">
      <c r="A4389" s="2"/>
    </row>
    <row r="4390" spans="1:1" hidden="1">
      <c r="A4390" s="2"/>
    </row>
    <row r="4391" spans="1:1" hidden="1">
      <c r="A4391" s="2"/>
    </row>
    <row r="4392" spans="1:1" hidden="1">
      <c r="A4392" s="2"/>
    </row>
    <row r="4393" spans="1:1" hidden="1">
      <c r="A4393" s="2"/>
    </row>
    <row r="4394" spans="1:1" hidden="1">
      <c r="A4394" s="2"/>
    </row>
    <row r="4395" spans="1:1" hidden="1">
      <c r="A4395" s="2"/>
    </row>
    <row r="4396" spans="1:1" hidden="1">
      <c r="A4396" s="2"/>
    </row>
    <row r="4397" spans="1:1" hidden="1">
      <c r="A4397" s="2"/>
    </row>
    <row r="4398" spans="1:1" hidden="1">
      <c r="A4398" s="2"/>
    </row>
    <row r="4399" spans="1:1" hidden="1">
      <c r="A4399" s="2"/>
    </row>
    <row r="4400" spans="1:1" hidden="1">
      <c r="A4400" s="2"/>
    </row>
    <row r="4401" spans="1:1" hidden="1">
      <c r="A4401" s="2"/>
    </row>
    <row r="4402" spans="1:1" hidden="1">
      <c r="A4402" s="2"/>
    </row>
    <row r="4403" spans="1:1" hidden="1">
      <c r="A4403" s="2"/>
    </row>
    <row r="4404" spans="1:1" hidden="1">
      <c r="A4404" s="2"/>
    </row>
    <row r="4405" spans="1:1" hidden="1">
      <c r="A4405" s="2"/>
    </row>
    <row r="4406" spans="1:1" hidden="1">
      <c r="A4406" s="2"/>
    </row>
    <row r="4407" spans="1:1" hidden="1">
      <c r="A4407" s="2"/>
    </row>
    <row r="4408" spans="1:1" hidden="1">
      <c r="A4408" s="2"/>
    </row>
    <row r="4409" spans="1:1" hidden="1">
      <c r="A4409" s="2"/>
    </row>
    <row r="4410" spans="1:1" hidden="1">
      <c r="A4410" s="2"/>
    </row>
    <row r="4411" spans="1:1" hidden="1">
      <c r="A4411" s="2"/>
    </row>
    <row r="4412" spans="1:1" hidden="1">
      <c r="A4412" s="2"/>
    </row>
    <row r="4413" spans="1:1" hidden="1">
      <c r="A4413" s="2"/>
    </row>
    <row r="4414" spans="1:1" hidden="1">
      <c r="A4414" s="2"/>
    </row>
    <row r="4415" spans="1:1" hidden="1">
      <c r="A4415" s="2"/>
    </row>
    <row r="4416" spans="1:1" hidden="1">
      <c r="A4416" s="2"/>
    </row>
    <row r="4417" spans="1:1" hidden="1">
      <c r="A4417" s="2"/>
    </row>
    <row r="4418" spans="1:1" hidden="1">
      <c r="A4418" s="2"/>
    </row>
    <row r="4419" spans="1:1" hidden="1">
      <c r="A4419" s="2"/>
    </row>
    <row r="4420" spans="1:1" hidden="1">
      <c r="A4420" s="2"/>
    </row>
    <row r="4421" spans="1:1" hidden="1">
      <c r="A4421" s="2"/>
    </row>
    <row r="4422" spans="1:1" hidden="1">
      <c r="A4422" s="2"/>
    </row>
    <row r="4423" spans="1:1" hidden="1">
      <c r="A4423" s="2"/>
    </row>
    <row r="4424" spans="1:1" hidden="1">
      <c r="A4424" s="2"/>
    </row>
    <row r="4425" spans="1:1" hidden="1">
      <c r="A4425" s="2"/>
    </row>
    <row r="4426" spans="1:1" hidden="1">
      <c r="A4426" s="2"/>
    </row>
    <row r="4427" spans="1:1" hidden="1">
      <c r="A4427" s="2"/>
    </row>
    <row r="4428" spans="1:1" hidden="1">
      <c r="A4428" s="2"/>
    </row>
    <row r="4429" spans="1:1" hidden="1">
      <c r="A4429" s="2"/>
    </row>
    <row r="4430" spans="1:1" hidden="1">
      <c r="A4430" s="2"/>
    </row>
    <row r="4431" spans="1:1" hidden="1">
      <c r="A4431" s="2"/>
    </row>
    <row r="4432" spans="1:1" hidden="1">
      <c r="A4432" s="2"/>
    </row>
    <row r="4433" spans="1:1" hidden="1">
      <c r="A4433" s="2"/>
    </row>
    <row r="4434" spans="1:1" hidden="1">
      <c r="A4434" s="2"/>
    </row>
    <row r="4435" spans="1:1" hidden="1">
      <c r="A4435" s="2"/>
    </row>
    <row r="4436" spans="1:1" hidden="1">
      <c r="A4436" s="2"/>
    </row>
    <row r="4437" spans="1:1" hidden="1">
      <c r="A4437" s="2"/>
    </row>
    <row r="4438" spans="1:1" hidden="1">
      <c r="A4438" s="2"/>
    </row>
    <row r="4439" spans="1:1" hidden="1">
      <c r="A4439" s="2"/>
    </row>
    <row r="4440" spans="1:1" hidden="1">
      <c r="A4440" s="2"/>
    </row>
    <row r="4441" spans="1:1" hidden="1">
      <c r="A4441" s="2"/>
    </row>
    <row r="4442" spans="1:1" hidden="1">
      <c r="A4442" s="2"/>
    </row>
    <row r="4443" spans="1:1" hidden="1">
      <c r="A4443" s="2"/>
    </row>
    <row r="4444" spans="1:1" hidden="1">
      <c r="A4444" s="2"/>
    </row>
    <row r="4445" spans="1:1" hidden="1">
      <c r="A4445" s="2"/>
    </row>
    <row r="4446" spans="1:1" hidden="1">
      <c r="A4446" s="2"/>
    </row>
    <row r="4447" spans="1:1" hidden="1">
      <c r="A4447" s="2"/>
    </row>
    <row r="4448" spans="1:1" hidden="1">
      <c r="A4448" s="2"/>
    </row>
    <row r="4449" spans="1:1" hidden="1">
      <c r="A4449" s="2"/>
    </row>
    <row r="4450" spans="1:1" hidden="1">
      <c r="A4450" s="2"/>
    </row>
    <row r="4451" spans="1:1" hidden="1">
      <c r="A4451" s="2"/>
    </row>
    <row r="4452" spans="1:1" hidden="1">
      <c r="A4452" s="2"/>
    </row>
    <row r="4453" spans="1:1" hidden="1">
      <c r="A4453" s="2"/>
    </row>
    <row r="4454" spans="1:1" hidden="1">
      <c r="A4454" s="2"/>
    </row>
    <row r="4455" spans="1:1" hidden="1">
      <c r="A4455" s="2"/>
    </row>
    <row r="4456" spans="1:1" hidden="1">
      <c r="A4456" s="2"/>
    </row>
    <row r="4457" spans="1:1" hidden="1">
      <c r="A4457" s="2"/>
    </row>
    <row r="4458" spans="1:1" hidden="1">
      <c r="A4458" s="2"/>
    </row>
    <row r="4459" spans="1:1" hidden="1">
      <c r="A4459" s="2"/>
    </row>
    <row r="4460" spans="1:1" hidden="1">
      <c r="A4460" s="2"/>
    </row>
    <row r="4461" spans="1:1" hidden="1">
      <c r="A4461" s="2"/>
    </row>
    <row r="4462" spans="1:1" hidden="1">
      <c r="A4462" s="2"/>
    </row>
    <row r="4463" spans="1:1" hidden="1">
      <c r="A4463" s="2"/>
    </row>
    <row r="4464" spans="1:1" hidden="1">
      <c r="A4464" s="2"/>
    </row>
    <row r="4465" spans="1:1" hidden="1">
      <c r="A4465" s="2"/>
    </row>
    <row r="4466" spans="1:1" hidden="1">
      <c r="A4466" s="2"/>
    </row>
    <row r="4467" spans="1:1" hidden="1">
      <c r="A4467" s="2"/>
    </row>
    <row r="4468" spans="1:1" hidden="1">
      <c r="A4468" s="2"/>
    </row>
    <row r="4469" spans="1:1" hidden="1">
      <c r="A4469" s="2"/>
    </row>
    <row r="4470" spans="1:1" hidden="1">
      <c r="A4470" s="2"/>
    </row>
    <row r="4471" spans="1:1" hidden="1">
      <c r="A4471" s="2"/>
    </row>
    <row r="4472" spans="1:1" hidden="1">
      <c r="A4472" s="2"/>
    </row>
    <row r="4473" spans="1:1" hidden="1">
      <c r="A4473" s="2"/>
    </row>
    <row r="4474" spans="1:1" hidden="1">
      <c r="A4474" s="2"/>
    </row>
    <row r="4475" spans="1:1" hidden="1">
      <c r="A4475" s="2"/>
    </row>
    <row r="4476" spans="1:1" hidden="1">
      <c r="A4476" s="2"/>
    </row>
    <row r="4477" spans="1:1" hidden="1">
      <c r="A4477" s="2"/>
    </row>
    <row r="4478" spans="1:1" hidden="1">
      <c r="A4478" s="2"/>
    </row>
    <row r="4479" spans="1:1" hidden="1">
      <c r="A4479" s="2"/>
    </row>
    <row r="4480" spans="1:1" hidden="1">
      <c r="A4480" s="2"/>
    </row>
    <row r="4481" spans="1:1" hidden="1">
      <c r="A4481" s="2"/>
    </row>
    <row r="4482" spans="1:1" hidden="1">
      <c r="A4482" s="2"/>
    </row>
    <row r="4483" spans="1:1" hidden="1">
      <c r="A4483" s="2"/>
    </row>
    <row r="4484" spans="1:1" hidden="1">
      <c r="A4484" s="2"/>
    </row>
    <row r="4485" spans="1:1" hidden="1">
      <c r="A4485" s="2"/>
    </row>
    <row r="4486" spans="1:1" hidden="1">
      <c r="A4486" s="2"/>
    </row>
    <row r="4487" spans="1:1" hidden="1">
      <c r="A4487" s="2"/>
    </row>
    <row r="4488" spans="1:1" hidden="1">
      <c r="A4488" s="2"/>
    </row>
    <row r="4489" spans="1:1" hidden="1">
      <c r="A4489" s="2"/>
    </row>
    <row r="4490" spans="1:1" hidden="1">
      <c r="A4490" s="2"/>
    </row>
    <row r="4491" spans="1:1" hidden="1">
      <c r="A4491" s="2"/>
    </row>
    <row r="4492" spans="1:1" hidden="1">
      <c r="A4492" s="2"/>
    </row>
    <row r="4493" spans="1:1" hidden="1">
      <c r="A4493" s="2"/>
    </row>
    <row r="4494" spans="1:1" hidden="1">
      <c r="A4494" s="2"/>
    </row>
    <row r="4495" spans="1:1" hidden="1">
      <c r="A4495" s="2"/>
    </row>
    <row r="4496" spans="1:1" hidden="1">
      <c r="A4496" s="2"/>
    </row>
    <row r="4497" spans="1:1" hidden="1">
      <c r="A4497" s="2"/>
    </row>
    <row r="4498" spans="1:1" hidden="1">
      <c r="A4498" s="2"/>
    </row>
    <row r="4499" spans="1:1" hidden="1">
      <c r="A4499" s="2"/>
    </row>
    <row r="4500" spans="1:1" hidden="1">
      <c r="A4500" s="2"/>
    </row>
    <row r="4501" spans="1:1" hidden="1">
      <c r="A4501" s="2"/>
    </row>
    <row r="4502" spans="1:1" hidden="1">
      <c r="A4502" s="2"/>
    </row>
    <row r="4503" spans="1:1" hidden="1">
      <c r="A4503" s="2"/>
    </row>
    <row r="4504" spans="1:1" hidden="1">
      <c r="A4504" s="2"/>
    </row>
    <row r="4505" spans="1:1" hidden="1">
      <c r="A4505" s="2"/>
    </row>
    <row r="4506" spans="1:1" hidden="1">
      <c r="A4506" s="2"/>
    </row>
    <row r="4507" spans="1:1" hidden="1">
      <c r="A4507" s="2"/>
    </row>
    <row r="4508" spans="1:1" hidden="1">
      <c r="A4508" s="2"/>
    </row>
    <row r="4509" spans="1:1" hidden="1">
      <c r="A4509" s="2"/>
    </row>
    <row r="4510" spans="1:1" hidden="1">
      <c r="A4510" s="2"/>
    </row>
    <row r="4511" spans="1:1" hidden="1">
      <c r="A4511" s="2"/>
    </row>
    <row r="4512" spans="1:1" hidden="1">
      <c r="A4512" s="2"/>
    </row>
    <row r="4513" spans="1:1" hidden="1">
      <c r="A4513" s="2"/>
    </row>
    <row r="4514" spans="1:1" hidden="1">
      <c r="A4514" s="2"/>
    </row>
    <row r="4515" spans="1:1" hidden="1">
      <c r="A4515" s="2"/>
    </row>
    <row r="4516" spans="1:1" hidden="1">
      <c r="A4516" s="2"/>
    </row>
    <row r="4517" spans="1:1" hidden="1">
      <c r="A4517" s="2"/>
    </row>
    <row r="4518" spans="1:1" hidden="1">
      <c r="A4518" s="2"/>
    </row>
    <row r="4519" spans="1:1" hidden="1">
      <c r="A4519" s="2"/>
    </row>
    <row r="4520" spans="1:1" hidden="1">
      <c r="A4520" s="2"/>
    </row>
    <row r="4521" spans="1:1" hidden="1">
      <c r="A4521" s="2"/>
    </row>
    <row r="4522" spans="1:1" hidden="1">
      <c r="A4522" s="2"/>
    </row>
    <row r="4523" spans="1:1" hidden="1">
      <c r="A4523" s="2"/>
    </row>
    <row r="4524" spans="1:1" hidden="1">
      <c r="A4524" s="2"/>
    </row>
    <row r="4525" spans="1:1" hidden="1">
      <c r="A4525" s="2"/>
    </row>
    <row r="4526" spans="1:1" hidden="1">
      <c r="A4526" s="2"/>
    </row>
    <row r="4527" spans="1:1" hidden="1">
      <c r="A4527" s="2"/>
    </row>
    <row r="4528" spans="1:1" hidden="1">
      <c r="A4528" s="2"/>
    </row>
    <row r="4529" spans="1:1" hidden="1">
      <c r="A4529" s="2"/>
    </row>
    <row r="4530" spans="1:1" hidden="1">
      <c r="A4530" s="2"/>
    </row>
    <row r="4531" spans="1:1" hidden="1">
      <c r="A4531" s="2"/>
    </row>
    <row r="4532" spans="1:1" hidden="1">
      <c r="A4532" s="2"/>
    </row>
    <row r="4533" spans="1:1" hidden="1">
      <c r="A4533" s="2"/>
    </row>
    <row r="4534" spans="1:1" hidden="1">
      <c r="A4534" s="2"/>
    </row>
    <row r="4535" spans="1:1" hidden="1">
      <c r="A4535" s="2"/>
    </row>
    <row r="4536" spans="1:1" hidden="1">
      <c r="A4536" s="2"/>
    </row>
    <row r="4537" spans="1:1" hidden="1">
      <c r="A4537" s="2"/>
    </row>
    <row r="4538" spans="1:1" hidden="1">
      <c r="A4538" s="2"/>
    </row>
    <row r="4539" spans="1:1" hidden="1">
      <c r="A4539" s="2"/>
    </row>
    <row r="4540" spans="1:1" hidden="1">
      <c r="A4540" s="2"/>
    </row>
    <row r="4541" spans="1:1" hidden="1">
      <c r="A4541" s="2"/>
    </row>
    <row r="4542" spans="1:1" hidden="1">
      <c r="A4542" s="2"/>
    </row>
    <row r="4543" spans="1:1" hidden="1">
      <c r="A4543" s="2"/>
    </row>
    <row r="4544" spans="1:1" hidden="1">
      <c r="A4544" s="2"/>
    </row>
    <row r="4545" spans="1:1" hidden="1">
      <c r="A4545" s="2"/>
    </row>
    <row r="4546" spans="1:1" hidden="1">
      <c r="A4546" s="2"/>
    </row>
    <row r="4547" spans="1:1" hidden="1">
      <c r="A4547" s="2"/>
    </row>
    <row r="4548" spans="1:1" hidden="1">
      <c r="A4548" s="2"/>
    </row>
    <row r="4549" spans="1:1" hidden="1">
      <c r="A4549" s="2"/>
    </row>
    <row r="4550" spans="1:1" hidden="1">
      <c r="A4550" s="2"/>
    </row>
    <row r="4551" spans="1:1" hidden="1">
      <c r="A4551" s="2"/>
    </row>
    <row r="4552" spans="1:1" hidden="1">
      <c r="A4552" s="2"/>
    </row>
    <row r="4553" spans="1:1" hidden="1">
      <c r="A4553" s="2"/>
    </row>
    <row r="4554" spans="1:1" hidden="1">
      <c r="A4554" s="2"/>
    </row>
    <row r="4555" spans="1:1" hidden="1">
      <c r="A4555" s="2"/>
    </row>
    <row r="4556" spans="1:1" hidden="1">
      <c r="A4556" s="2"/>
    </row>
    <row r="4557" spans="1:1" hidden="1">
      <c r="A4557" s="2"/>
    </row>
    <row r="4558" spans="1:1" hidden="1">
      <c r="A4558" s="2"/>
    </row>
    <row r="4559" spans="1:1" hidden="1">
      <c r="A4559" s="2"/>
    </row>
    <row r="4560" spans="1:1" hidden="1">
      <c r="A4560" s="2"/>
    </row>
    <row r="4561" spans="1:1" hidden="1">
      <c r="A4561" s="2"/>
    </row>
    <row r="4562" spans="1:1" hidden="1">
      <c r="A4562" s="2"/>
    </row>
    <row r="4563" spans="1:1" hidden="1">
      <c r="A4563" s="2"/>
    </row>
    <row r="4564" spans="1:1" hidden="1">
      <c r="A4564" s="2"/>
    </row>
    <row r="4565" spans="1:1" hidden="1">
      <c r="A4565" s="2"/>
    </row>
    <row r="4566" spans="1:1" hidden="1">
      <c r="A4566" s="2"/>
    </row>
    <row r="4567" spans="1:1" hidden="1">
      <c r="A4567" s="2"/>
    </row>
    <row r="4568" spans="1:1" hidden="1">
      <c r="A4568" s="2"/>
    </row>
    <row r="4569" spans="1:1" hidden="1">
      <c r="A4569" s="2"/>
    </row>
    <row r="4570" spans="1:1" hidden="1">
      <c r="A4570" s="2"/>
    </row>
    <row r="4571" spans="1:1" hidden="1">
      <c r="A4571" s="2"/>
    </row>
    <row r="4572" spans="1:1" hidden="1">
      <c r="A4572" s="2"/>
    </row>
    <row r="4573" spans="1:1" hidden="1">
      <c r="A4573" s="2"/>
    </row>
    <row r="4574" spans="1:1" hidden="1">
      <c r="A4574" s="2"/>
    </row>
    <row r="4575" spans="1:1" hidden="1">
      <c r="A4575" s="2"/>
    </row>
    <row r="4576" spans="1:1" hidden="1">
      <c r="A4576" s="2"/>
    </row>
    <row r="4577" spans="1:1" hidden="1">
      <c r="A4577" s="2"/>
    </row>
    <row r="4578" spans="1:1" hidden="1">
      <c r="A4578" s="2"/>
    </row>
    <row r="4579" spans="1:1" hidden="1">
      <c r="A4579" s="2"/>
    </row>
    <row r="4580" spans="1:1" hidden="1">
      <c r="A4580" s="2"/>
    </row>
    <row r="4581" spans="1:1" hidden="1">
      <c r="A4581" s="2"/>
    </row>
    <row r="4582" spans="1:1" hidden="1">
      <c r="A4582" s="2"/>
    </row>
    <row r="4583" spans="1:1" hidden="1">
      <c r="A4583" s="2"/>
    </row>
    <row r="4584" spans="1:1" hidden="1">
      <c r="A4584" s="2"/>
    </row>
    <row r="4585" spans="1:1" hidden="1">
      <c r="A4585" s="2"/>
    </row>
    <row r="4586" spans="1:1" hidden="1">
      <c r="A4586" s="2"/>
    </row>
    <row r="4587" spans="1:1" hidden="1">
      <c r="A4587" s="2"/>
    </row>
    <row r="4588" spans="1:1" hidden="1">
      <c r="A4588" s="2"/>
    </row>
    <row r="4589" spans="1:1" hidden="1">
      <c r="A4589" s="2"/>
    </row>
    <row r="4590" spans="1:1" hidden="1">
      <c r="A4590" s="2"/>
    </row>
    <row r="4591" spans="1:1" hidden="1">
      <c r="A4591" s="2"/>
    </row>
    <row r="4592" spans="1:1" hidden="1">
      <c r="A4592" s="2"/>
    </row>
    <row r="4593" spans="1:1" hidden="1">
      <c r="A4593" s="2"/>
    </row>
    <row r="4594" spans="1:1" hidden="1">
      <c r="A4594" s="2"/>
    </row>
    <row r="4595" spans="1:1" hidden="1">
      <c r="A4595" s="2"/>
    </row>
    <row r="4596" spans="1:1" hidden="1">
      <c r="A4596" s="2"/>
    </row>
    <row r="4597" spans="1:1" hidden="1">
      <c r="A4597" s="2"/>
    </row>
    <row r="4598" spans="1:1" hidden="1">
      <c r="A4598" s="2"/>
    </row>
    <row r="4599" spans="1:1" hidden="1">
      <c r="A4599" s="2"/>
    </row>
    <row r="4600" spans="1:1" hidden="1">
      <c r="A4600" s="2"/>
    </row>
    <row r="4601" spans="1:1" hidden="1">
      <c r="A4601" s="2"/>
    </row>
    <row r="4602" spans="1:1" hidden="1">
      <c r="A4602" s="2"/>
    </row>
    <row r="4603" spans="1:1" hidden="1">
      <c r="A4603" s="2"/>
    </row>
    <row r="4604" spans="1:1" hidden="1">
      <c r="A4604" s="2"/>
    </row>
    <row r="4605" spans="1:1" hidden="1">
      <c r="A4605" s="2"/>
    </row>
    <row r="4606" spans="1:1" hidden="1">
      <c r="A4606" s="2"/>
    </row>
    <row r="4607" spans="1:1" hidden="1">
      <c r="A4607" s="2"/>
    </row>
    <row r="4608" spans="1:1" hidden="1">
      <c r="A4608" s="2"/>
    </row>
    <row r="4609" spans="1:1" hidden="1">
      <c r="A4609" s="2"/>
    </row>
    <row r="4610" spans="1:1" hidden="1">
      <c r="A4610" s="2"/>
    </row>
    <row r="4611" spans="1:1" hidden="1">
      <c r="A4611" s="2"/>
    </row>
    <row r="4612" spans="1:1" hidden="1">
      <c r="A4612" s="2"/>
    </row>
    <row r="4613" spans="1:1" hidden="1">
      <c r="A4613" s="2"/>
    </row>
    <row r="4614" spans="1:1" hidden="1">
      <c r="A4614" s="2"/>
    </row>
    <row r="4615" spans="1:1" hidden="1">
      <c r="A4615" s="2"/>
    </row>
    <row r="4616" spans="1:1" hidden="1">
      <c r="A4616" s="2"/>
    </row>
    <row r="4617" spans="1:1" hidden="1">
      <c r="A4617" s="2"/>
    </row>
    <row r="4618" spans="1:1" hidden="1">
      <c r="A4618" s="2"/>
    </row>
    <row r="4619" spans="1:1" hidden="1">
      <c r="A4619" s="2"/>
    </row>
    <row r="4620" spans="1:1" hidden="1">
      <c r="A4620" s="2"/>
    </row>
    <row r="4621" spans="1:1" hidden="1">
      <c r="A4621" s="2"/>
    </row>
    <row r="4622" spans="1:1" hidden="1">
      <c r="A4622" s="2"/>
    </row>
    <row r="4623" spans="1:1" hidden="1">
      <c r="A4623" s="2"/>
    </row>
    <row r="4624" spans="1:1" hidden="1">
      <c r="A4624" s="2"/>
    </row>
    <row r="4625" spans="1:1" hidden="1">
      <c r="A4625" s="2"/>
    </row>
    <row r="4626" spans="1:1" hidden="1">
      <c r="A4626" s="2"/>
    </row>
    <row r="4627" spans="1:1" hidden="1">
      <c r="A4627" s="2"/>
    </row>
    <row r="4628" spans="1:1" hidden="1">
      <c r="A4628" s="2"/>
    </row>
    <row r="4629" spans="1:1" hidden="1">
      <c r="A4629" s="2"/>
    </row>
    <row r="4630" spans="1:1" hidden="1">
      <c r="A4630" s="2"/>
    </row>
    <row r="4631" spans="1:1" hidden="1">
      <c r="A4631" s="2"/>
    </row>
    <row r="4632" spans="1:1" hidden="1">
      <c r="A4632" s="2"/>
    </row>
    <row r="4633" spans="1:1" hidden="1">
      <c r="A4633" s="2"/>
    </row>
    <row r="4634" spans="1:1" hidden="1">
      <c r="A4634" s="2"/>
    </row>
    <row r="4635" spans="1:1" hidden="1">
      <c r="A4635" s="2"/>
    </row>
    <row r="4636" spans="1:1" hidden="1">
      <c r="A4636" s="2"/>
    </row>
    <row r="4637" spans="1:1" hidden="1">
      <c r="A4637" s="2"/>
    </row>
    <row r="4638" spans="1:1" hidden="1">
      <c r="A4638" s="2"/>
    </row>
    <row r="4639" spans="1:1" hidden="1">
      <c r="A4639" s="2"/>
    </row>
    <row r="4640" spans="1:1" hidden="1">
      <c r="A4640" s="2"/>
    </row>
    <row r="4641" spans="1:1" hidden="1">
      <c r="A4641" s="2"/>
    </row>
    <row r="4642" spans="1:1" hidden="1">
      <c r="A4642" s="2"/>
    </row>
    <row r="4643" spans="1:1" hidden="1">
      <c r="A4643" s="2"/>
    </row>
    <row r="4644" spans="1:1" hidden="1">
      <c r="A4644" s="2"/>
    </row>
    <row r="4645" spans="1:1" hidden="1">
      <c r="A4645" s="2"/>
    </row>
    <row r="4646" spans="1:1" hidden="1">
      <c r="A4646" s="2"/>
    </row>
    <row r="4647" spans="1:1" hidden="1">
      <c r="A4647" s="2"/>
    </row>
    <row r="4648" spans="1:1" hidden="1">
      <c r="A4648" s="2"/>
    </row>
    <row r="4649" spans="1:1" hidden="1">
      <c r="A4649" s="2"/>
    </row>
    <row r="4650" spans="1:1" hidden="1">
      <c r="A4650" s="2"/>
    </row>
    <row r="4651" spans="1:1" hidden="1">
      <c r="A4651" s="2"/>
    </row>
    <row r="4652" spans="1:1" hidden="1">
      <c r="A4652" s="2"/>
    </row>
    <row r="4653" spans="1:1" hidden="1">
      <c r="A4653" s="2"/>
    </row>
    <row r="4654" spans="1:1" hidden="1">
      <c r="A4654" s="2"/>
    </row>
    <row r="4655" spans="1:1" hidden="1">
      <c r="A4655" s="2"/>
    </row>
    <row r="4656" spans="1:1" hidden="1">
      <c r="A4656" s="2"/>
    </row>
    <row r="4657" spans="1:1" hidden="1">
      <c r="A4657" s="2"/>
    </row>
    <row r="4658" spans="1:1" hidden="1">
      <c r="A4658" s="2"/>
    </row>
    <row r="4659" spans="1:1" hidden="1">
      <c r="A4659" s="2"/>
    </row>
    <row r="4660" spans="1:1" hidden="1">
      <c r="A4660" s="2"/>
    </row>
    <row r="4661" spans="1:1" hidden="1">
      <c r="A4661" s="2"/>
    </row>
    <row r="4662" spans="1:1" hidden="1">
      <c r="A4662" s="2"/>
    </row>
    <row r="4663" spans="1:1" hidden="1">
      <c r="A4663" s="2"/>
    </row>
    <row r="4664" spans="1:1" hidden="1">
      <c r="A4664" s="2"/>
    </row>
    <row r="4665" spans="1:1" hidden="1">
      <c r="A4665" s="2"/>
    </row>
    <row r="4666" spans="1:1" hidden="1">
      <c r="A4666" s="2"/>
    </row>
    <row r="4667" spans="1:1" hidden="1">
      <c r="A4667" s="2"/>
    </row>
    <row r="4668" spans="1:1" hidden="1">
      <c r="A4668" s="2"/>
    </row>
    <row r="4669" spans="1:1" hidden="1">
      <c r="A4669" s="2"/>
    </row>
    <row r="4670" spans="1:1" hidden="1">
      <c r="A4670" s="2"/>
    </row>
    <row r="4671" spans="1:1" hidden="1">
      <c r="A4671" s="2"/>
    </row>
    <row r="4672" spans="1:1" hidden="1">
      <c r="A4672" s="2"/>
    </row>
    <row r="4673" spans="1:1" hidden="1">
      <c r="A4673" s="2"/>
    </row>
    <row r="4674" spans="1:1" hidden="1">
      <c r="A4674" s="2"/>
    </row>
    <row r="4675" spans="1:1" hidden="1">
      <c r="A4675" s="2"/>
    </row>
    <row r="4676" spans="1:1" hidden="1">
      <c r="A4676" s="2"/>
    </row>
    <row r="4677" spans="1:1" hidden="1">
      <c r="A4677" s="2"/>
    </row>
    <row r="4678" spans="1:1" hidden="1">
      <c r="A4678" s="2"/>
    </row>
    <row r="4679" spans="1:1" hidden="1">
      <c r="A4679" s="2"/>
    </row>
    <row r="4680" spans="1:1" hidden="1">
      <c r="A4680" s="2"/>
    </row>
    <row r="4681" spans="1:1" hidden="1">
      <c r="A4681" s="2"/>
    </row>
    <row r="4682" spans="1:1" hidden="1">
      <c r="A4682" s="2"/>
    </row>
    <row r="4683" spans="1:1" hidden="1">
      <c r="A4683" s="2"/>
    </row>
    <row r="4684" spans="1:1" hidden="1">
      <c r="A4684" s="2"/>
    </row>
    <row r="4685" spans="1:1" hidden="1">
      <c r="A4685" s="2"/>
    </row>
    <row r="4686" spans="1:1" hidden="1">
      <c r="A4686" s="2"/>
    </row>
    <row r="4687" spans="1:1" hidden="1">
      <c r="A4687" s="2"/>
    </row>
    <row r="4688" spans="1:1" hidden="1">
      <c r="A4688" s="2"/>
    </row>
    <row r="4689" spans="1:1" hidden="1">
      <c r="A4689" s="2"/>
    </row>
    <row r="4690" spans="1:1" hidden="1">
      <c r="A4690" s="2"/>
    </row>
    <row r="4691" spans="1:1" hidden="1">
      <c r="A4691" s="2"/>
    </row>
    <row r="4692" spans="1:1" hidden="1">
      <c r="A4692" s="2"/>
    </row>
    <row r="4693" spans="1:1" hidden="1">
      <c r="A4693" s="2"/>
    </row>
    <row r="4694" spans="1:1" hidden="1">
      <c r="A4694" s="2"/>
    </row>
    <row r="4695" spans="1:1" hidden="1">
      <c r="A4695" s="2"/>
    </row>
    <row r="4696" spans="1:1" hidden="1">
      <c r="A4696" s="2"/>
    </row>
    <row r="4697" spans="1:1" hidden="1">
      <c r="A4697" s="2"/>
    </row>
    <row r="4698" spans="1:1" hidden="1">
      <c r="A4698" s="2"/>
    </row>
    <row r="4699" spans="1:1" hidden="1">
      <c r="A4699" s="2"/>
    </row>
    <row r="4700" spans="1:1" hidden="1">
      <c r="A4700" s="2"/>
    </row>
    <row r="4701" spans="1:1" hidden="1">
      <c r="A4701" s="2"/>
    </row>
    <row r="4702" spans="1:1" hidden="1">
      <c r="A4702" s="2"/>
    </row>
    <row r="4703" spans="1:1" hidden="1">
      <c r="A4703" s="2"/>
    </row>
    <row r="4704" spans="1:1" hidden="1">
      <c r="A4704" s="2"/>
    </row>
    <row r="4705" spans="1:1" hidden="1">
      <c r="A4705" s="2"/>
    </row>
    <row r="4706" spans="1:1" hidden="1">
      <c r="A4706" s="2"/>
    </row>
    <row r="4707" spans="1:1" hidden="1">
      <c r="A4707" s="2"/>
    </row>
    <row r="4708" spans="1:1" hidden="1">
      <c r="A4708" s="2"/>
    </row>
    <row r="4709" spans="1:1" hidden="1">
      <c r="A4709" s="2"/>
    </row>
    <row r="4710" spans="1:1" hidden="1">
      <c r="A4710" s="2"/>
    </row>
    <row r="4711" spans="1:1" hidden="1">
      <c r="A4711" s="2"/>
    </row>
    <row r="4712" spans="1:1" hidden="1">
      <c r="A4712" s="2"/>
    </row>
    <row r="4713" spans="1:1" hidden="1">
      <c r="A4713" s="2"/>
    </row>
    <row r="4714" spans="1:1" hidden="1">
      <c r="A4714" s="2"/>
    </row>
    <row r="4715" spans="1:1" hidden="1">
      <c r="A4715" s="2"/>
    </row>
    <row r="4716" spans="1:1" hidden="1">
      <c r="A4716" s="2"/>
    </row>
    <row r="4717" spans="1:1" hidden="1">
      <c r="A4717" s="2"/>
    </row>
    <row r="4718" spans="1:1" hidden="1">
      <c r="A4718" s="2"/>
    </row>
    <row r="4719" spans="1:1" hidden="1">
      <c r="A4719" s="2"/>
    </row>
    <row r="4720" spans="1:1" hidden="1">
      <c r="A4720" s="2"/>
    </row>
    <row r="4721" spans="1:1" hidden="1">
      <c r="A4721" s="2"/>
    </row>
    <row r="4722" spans="1:1" hidden="1">
      <c r="A4722" s="2"/>
    </row>
    <row r="4723" spans="1:1" hidden="1">
      <c r="A4723" s="2"/>
    </row>
    <row r="4724" spans="1:1" hidden="1">
      <c r="A4724" s="2"/>
    </row>
    <row r="4725" spans="1:1" hidden="1">
      <c r="A4725" s="2"/>
    </row>
    <row r="4726" spans="1:1" hidden="1">
      <c r="A4726" s="2"/>
    </row>
    <row r="4727" spans="1:1" hidden="1">
      <c r="A4727" s="2"/>
    </row>
    <row r="4728" spans="1:1" hidden="1">
      <c r="A4728" s="2"/>
    </row>
    <row r="4729" spans="1:1" hidden="1">
      <c r="A4729" s="2"/>
    </row>
    <row r="4730" spans="1:1" hidden="1">
      <c r="A4730" s="2"/>
    </row>
    <row r="4731" spans="1:1" hidden="1">
      <c r="A4731" s="2"/>
    </row>
    <row r="4732" spans="1:1" hidden="1">
      <c r="A4732" s="2"/>
    </row>
    <row r="4733" spans="1:1" hidden="1">
      <c r="A4733" s="2"/>
    </row>
    <row r="4734" spans="1:1" hidden="1">
      <c r="A4734" s="2"/>
    </row>
    <row r="4735" spans="1:1" hidden="1">
      <c r="A4735" s="2"/>
    </row>
    <row r="4736" spans="1:1" hidden="1">
      <c r="A4736" s="2"/>
    </row>
    <row r="4737" spans="1:1" hidden="1">
      <c r="A4737" s="2"/>
    </row>
    <row r="4738" spans="1:1" hidden="1">
      <c r="A4738" s="2"/>
    </row>
    <row r="4739" spans="1:1" hidden="1">
      <c r="A4739" s="2"/>
    </row>
    <row r="4740" spans="1:1" hidden="1">
      <c r="A4740" s="2"/>
    </row>
    <row r="4741" spans="1:1" hidden="1">
      <c r="A4741" s="2"/>
    </row>
    <row r="4742" spans="1:1" hidden="1">
      <c r="A4742" s="2"/>
    </row>
    <row r="4743" spans="1:1" hidden="1">
      <c r="A4743" s="2"/>
    </row>
    <row r="4744" spans="1:1" hidden="1">
      <c r="A4744" s="2"/>
    </row>
    <row r="4745" spans="1:1" hidden="1">
      <c r="A4745" s="2"/>
    </row>
    <row r="4746" spans="1:1" hidden="1">
      <c r="A4746" s="2"/>
    </row>
    <row r="4747" spans="1:1" hidden="1">
      <c r="A4747" s="2"/>
    </row>
    <row r="4748" spans="1:1" hidden="1">
      <c r="A4748" s="2"/>
    </row>
    <row r="4749" spans="1:1" hidden="1">
      <c r="A4749" s="2"/>
    </row>
    <row r="4750" spans="1:1" hidden="1">
      <c r="A4750" s="2"/>
    </row>
    <row r="4751" spans="1:1" hidden="1">
      <c r="A4751" s="2"/>
    </row>
    <row r="4752" spans="1:1" hidden="1">
      <c r="A4752" s="2"/>
    </row>
    <row r="4753" spans="1:1" hidden="1">
      <c r="A4753" s="2"/>
    </row>
    <row r="4754" spans="1:1" hidden="1">
      <c r="A4754" s="2"/>
    </row>
    <row r="4755" spans="1:1" hidden="1">
      <c r="A4755" s="2"/>
    </row>
    <row r="4756" spans="1:1" hidden="1">
      <c r="A4756" s="2"/>
    </row>
    <row r="4757" spans="1:1" hidden="1">
      <c r="A4757" s="2"/>
    </row>
    <row r="4758" spans="1:1" hidden="1">
      <c r="A4758" s="2"/>
    </row>
    <row r="4759" spans="1:1" hidden="1">
      <c r="A4759" s="2"/>
    </row>
    <row r="4760" spans="1:1" hidden="1">
      <c r="A4760" s="2"/>
    </row>
    <row r="4761" spans="1:1" hidden="1">
      <c r="A4761" s="2"/>
    </row>
    <row r="4762" spans="1:1" hidden="1">
      <c r="A4762" s="2"/>
    </row>
    <row r="4763" spans="1:1" hidden="1">
      <c r="A4763" s="2"/>
    </row>
    <row r="4764" spans="1:1" hidden="1">
      <c r="A4764" s="2"/>
    </row>
    <row r="4765" spans="1:1" hidden="1">
      <c r="A4765" s="2"/>
    </row>
    <row r="4766" spans="1:1" hidden="1">
      <c r="A4766" s="2"/>
    </row>
    <row r="4767" spans="1:1" hidden="1">
      <c r="A4767" s="2"/>
    </row>
    <row r="4768" spans="1:1" hidden="1">
      <c r="A4768" s="2"/>
    </row>
    <row r="4769" spans="1:1" hidden="1">
      <c r="A4769" s="2"/>
    </row>
    <row r="4770" spans="1:1" hidden="1">
      <c r="A4770" s="2"/>
    </row>
    <row r="4771" spans="1:1" hidden="1">
      <c r="A4771" s="2"/>
    </row>
    <row r="4772" spans="1:1" hidden="1">
      <c r="A4772" s="2"/>
    </row>
    <row r="4773" spans="1:1" hidden="1">
      <c r="A4773" s="2"/>
    </row>
    <row r="4774" spans="1:1" hidden="1">
      <c r="A4774" s="2"/>
    </row>
    <row r="4775" spans="1:1" hidden="1">
      <c r="A4775" s="2"/>
    </row>
    <row r="4776" spans="1:1" hidden="1">
      <c r="A4776" s="2"/>
    </row>
    <row r="4777" spans="1:1" hidden="1">
      <c r="A4777" s="2"/>
    </row>
    <row r="4778" spans="1:1" hidden="1">
      <c r="A4778" s="2"/>
    </row>
    <row r="4779" spans="1:1" hidden="1">
      <c r="A4779" s="2"/>
    </row>
    <row r="4780" spans="1:1" hidden="1">
      <c r="A4780" s="2"/>
    </row>
    <row r="4781" spans="1:1" hidden="1">
      <c r="A4781" s="2"/>
    </row>
    <row r="4782" spans="1:1" hidden="1">
      <c r="A4782" s="2"/>
    </row>
    <row r="4783" spans="1:1" hidden="1">
      <c r="A4783" s="2"/>
    </row>
    <row r="4784" spans="1:1" hidden="1">
      <c r="A4784" s="2"/>
    </row>
    <row r="4785" spans="1:1" hidden="1">
      <c r="A4785" s="2"/>
    </row>
    <row r="4786" spans="1:1" hidden="1">
      <c r="A4786" s="2"/>
    </row>
    <row r="4787" spans="1:1" hidden="1">
      <c r="A4787" s="2"/>
    </row>
    <row r="4788" spans="1:1" hidden="1">
      <c r="A4788" s="2"/>
    </row>
    <row r="4789" spans="1:1" hidden="1">
      <c r="A4789" s="2"/>
    </row>
    <row r="4790" spans="1:1" hidden="1">
      <c r="A4790" s="2"/>
    </row>
    <row r="4791" spans="1:1" hidden="1">
      <c r="A4791" s="2"/>
    </row>
    <row r="4792" spans="1:1" hidden="1">
      <c r="A4792" s="2"/>
    </row>
    <row r="4793" spans="1:1" hidden="1">
      <c r="A4793" s="2"/>
    </row>
    <row r="4794" spans="1:1" hidden="1">
      <c r="A4794" s="2"/>
    </row>
    <row r="4795" spans="1:1" hidden="1">
      <c r="A4795" s="2"/>
    </row>
    <row r="4796" spans="1:1" hidden="1">
      <c r="A4796" s="2"/>
    </row>
    <row r="4797" spans="1:1" hidden="1">
      <c r="A4797" s="2"/>
    </row>
    <row r="4798" spans="1:1" hidden="1">
      <c r="A4798" s="2"/>
    </row>
    <row r="4799" spans="1:1" hidden="1">
      <c r="A4799" s="2"/>
    </row>
    <row r="4800" spans="1:1" hidden="1">
      <c r="A4800" s="2"/>
    </row>
    <row r="4801" spans="1:1" hidden="1">
      <c r="A4801" s="2"/>
    </row>
    <row r="4802" spans="1:1" hidden="1">
      <c r="A4802" s="2"/>
    </row>
    <row r="4803" spans="1:1" hidden="1">
      <c r="A4803" s="2"/>
    </row>
    <row r="4804" spans="1:1" hidden="1">
      <c r="A4804" s="2"/>
    </row>
    <row r="4805" spans="1:1" hidden="1">
      <c r="A4805" s="2"/>
    </row>
    <row r="4806" spans="1:1" hidden="1">
      <c r="A4806" s="2"/>
    </row>
    <row r="4807" spans="1:1" hidden="1">
      <c r="A4807" s="2"/>
    </row>
    <row r="4808" spans="1:1" hidden="1">
      <c r="A4808" s="2"/>
    </row>
    <row r="4809" spans="1:1" hidden="1">
      <c r="A4809" s="2"/>
    </row>
    <row r="4810" spans="1:1" hidden="1">
      <c r="A4810" s="2"/>
    </row>
    <row r="4811" spans="1:1" hidden="1">
      <c r="A4811" s="2"/>
    </row>
    <row r="4812" spans="1:1" hidden="1">
      <c r="A4812" s="2"/>
    </row>
    <row r="4813" spans="1:1" hidden="1">
      <c r="A4813" s="2"/>
    </row>
    <row r="4814" spans="1:1" hidden="1">
      <c r="A4814" s="2"/>
    </row>
    <row r="4815" spans="1:1" hidden="1">
      <c r="A4815" s="2"/>
    </row>
    <row r="4816" spans="1:1" hidden="1">
      <c r="A4816" s="2"/>
    </row>
    <row r="4817" spans="1:1" hidden="1">
      <c r="A4817" s="2"/>
    </row>
    <row r="4818" spans="1:1" hidden="1">
      <c r="A4818" s="2"/>
    </row>
    <row r="4819" spans="1:1" hidden="1">
      <c r="A4819" s="2"/>
    </row>
    <row r="4820" spans="1:1" hidden="1">
      <c r="A4820" s="2"/>
    </row>
    <row r="4821" spans="1:1" hidden="1">
      <c r="A4821" s="2"/>
    </row>
    <row r="4822" spans="1:1" hidden="1">
      <c r="A4822" s="2"/>
    </row>
    <row r="4823" spans="1:1" hidden="1">
      <c r="A4823" s="2"/>
    </row>
    <row r="4824" spans="1:1" hidden="1">
      <c r="A4824" s="2"/>
    </row>
    <row r="4825" spans="1:1" hidden="1">
      <c r="A4825" s="2"/>
    </row>
    <row r="4826" spans="1:1" hidden="1">
      <c r="A4826" s="2"/>
    </row>
    <row r="4827" spans="1:1" hidden="1">
      <c r="A4827" s="2"/>
    </row>
    <row r="4828" spans="1:1" hidden="1">
      <c r="A4828" s="2"/>
    </row>
    <row r="4829" spans="1:1" hidden="1">
      <c r="A4829" s="2"/>
    </row>
    <row r="4830" spans="1:1" hidden="1">
      <c r="A4830" s="2"/>
    </row>
    <row r="4831" spans="1:1" hidden="1">
      <c r="A4831" s="2"/>
    </row>
    <row r="4832" spans="1:1" hidden="1">
      <c r="A4832" s="2"/>
    </row>
    <row r="4833" spans="1:1" hidden="1">
      <c r="A4833" s="2"/>
    </row>
    <row r="4834" spans="1:1" hidden="1">
      <c r="A4834" s="2"/>
    </row>
    <row r="4835" spans="1:1" hidden="1">
      <c r="A4835" s="2"/>
    </row>
    <row r="4836" spans="1:1" hidden="1">
      <c r="A4836" s="2"/>
    </row>
    <row r="4837" spans="1:1" hidden="1">
      <c r="A4837" s="2"/>
    </row>
    <row r="4838" spans="1:1" hidden="1">
      <c r="A4838" s="2"/>
    </row>
    <row r="4839" spans="1:1" hidden="1">
      <c r="A4839" s="2"/>
    </row>
    <row r="4840" spans="1:1" hidden="1">
      <c r="A4840" s="2"/>
    </row>
    <row r="4841" spans="1:1" hidden="1">
      <c r="A4841" s="2"/>
    </row>
    <row r="4842" spans="1:1" hidden="1">
      <c r="A4842" s="2"/>
    </row>
    <row r="4843" spans="1:1" hidden="1">
      <c r="A4843" s="2"/>
    </row>
    <row r="4844" spans="1:1" hidden="1">
      <c r="A4844" s="2"/>
    </row>
    <row r="4845" spans="1:1" hidden="1">
      <c r="A4845" s="2"/>
    </row>
    <row r="4846" spans="1:1" hidden="1">
      <c r="A4846" s="2"/>
    </row>
    <row r="4847" spans="1:1" hidden="1">
      <c r="A4847" s="2"/>
    </row>
    <row r="4848" spans="1:1" hidden="1">
      <c r="A4848" s="2"/>
    </row>
    <row r="4849" spans="1:1" hidden="1">
      <c r="A4849" s="2"/>
    </row>
    <row r="4850" spans="1:1" hidden="1">
      <c r="A4850" s="2"/>
    </row>
    <row r="4851" spans="1:1" hidden="1">
      <c r="A4851" s="2"/>
    </row>
    <row r="4852" spans="1:1" hidden="1">
      <c r="A4852" s="2"/>
    </row>
    <row r="4853" spans="1:1" hidden="1">
      <c r="A4853" s="2"/>
    </row>
    <row r="4854" spans="1:1" hidden="1">
      <c r="A4854" s="2"/>
    </row>
    <row r="4855" spans="1:1" hidden="1">
      <c r="A4855" s="2"/>
    </row>
    <row r="4856" spans="1:1" hidden="1">
      <c r="A4856" s="2"/>
    </row>
    <row r="4857" spans="1:1" hidden="1">
      <c r="A4857" s="2"/>
    </row>
    <row r="4858" spans="1:1" hidden="1">
      <c r="A4858" s="2"/>
    </row>
    <row r="4859" spans="1:1" hidden="1">
      <c r="A4859" s="2"/>
    </row>
    <row r="4860" spans="1:1" hidden="1">
      <c r="A4860" s="2"/>
    </row>
    <row r="4861" spans="1:1" hidden="1">
      <c r="A4861" s="2"/>
    </row>
    <row r="4862" spans="1:1" hidden="1">
      <c r="A4862" s="2"/>
    </row>
    <row r="4863" spans="1:1" hidden="1">
      <c r="A4863" s="2"/>
    </row>
    <row r="4864" spans="1:1" hidden="1">
      <c r="A4864" s="2"/>
    </row>
    <row r="4865" spans="1:1" hidden="1">
      <c r="A4865" s="2"/>
    </row>
    <row r="4866" spans="1:1" hidden="1">
      <c r="A4866" s="2"/>
    </row>
    <row r="4867" spans="1:1" hidden="1">
      <c r="A4867" s="2"/>
    </row>
    <row r="4868" spans="1:1" hidden="1">
      <c r="A4868" s="2"/>
    </row>
    <row r="4869" spans="1:1" hidden="1">
      <c r="A4869" s="2"/>
    </row>
    <row r="4870" spans="1:1" hidden="1">
      <c r="A4870" s="2"/>
    </row>
    <row r="4871" spans="1:1" hidden="1">
      <c r="A4871" s="2"/>
    </row>
    <row r="4872" spans="1:1" hidden="1">
      <c r="A4872" s="2"/>
    </row>
    <row r="4873" spans="1:1" hidden="1">
      <c r="A4873" s="2"/>
    </row>
    <row r="4874" spans="1:1" hidden="1">
      <c r="A4874" s="2"/>
    </row>
    <row r="4875" spans="1:1" hidden="1">
      <c r="A4875" s="2"/>
    </row>
    <row r="4876" spans="1:1" hidden="1">
      <c r="A4876" s="2"/>
    </row>
    <row r="4877" spans="1:1" hidden="1">
      <c r="A4877" s="2"/>
    </row>
    <row r="4878" spans="1:1" hidden="1">
      <c r="A4878" s="2"/>
    </row>
    <row r="4879" spans="1:1" hidden="1">
      <c r="A4879" s="2"/>
    </row>
    <row r="4880" spans="1:1" hidden="1">
      <c r="A4880" s="2"/>
    </row>
    <row r="4881" spans="1:1" hidden="1">
      <c r="A4881" s="2"/>
    </row>
    <row r="4882" spans="1:1" hidden="1">
      <c r="A4882" s="2"/>
    </row>
    <row r="4883" spans="1:1" hidden="1">
      <c r="A4883" s="2"/>
    </row>
    <row r="4884" spans="1:1" hidden="1">
      <c r="A4884" s="2"/>
    </row>
    <row r="4885" spans="1:1" hidden="1">
      <c r="A4885" s="2"/>
    </row>
    <row r="4886" spans="1:1" hidden="1">
      <c r="A4886" s="2"/>
    </row>
    <row r="4887" spans="1:1" hidden="1">
      <c r="A4887" s="2"/>
    </row>
    <row r="4888" spans="1:1" hidden="1">
      <c r="A4888" s="2"/>
    </row>
    <row r="4889" spans="1:1" hidden="1">
      <c r="A4889" s="2"/>
    </row>
    <row r="4890" spans="1:1" hidden="1">
      <c r="A4890" s="2"/>
    </row>
    <row r="4891" spans="1:1" hidden="1">
      <c r="A4891" s="2"/>
    </row>
    <row r="4892" spans="1:1" hidden="1">
      <c r="A4892" s="2"/>
    </row>
    <row r="4893" spans="1:1" hidden="1">
      <c r="A4893" s="2"/>
    </row>
    <row r="4894" spans="1:1" hidden="1">
      <c r="A4894" s="2"/>
    </row>
    <row r="4895" spans="1:1" hidden="1">
      <c r="A4895" s="2"/>
    </row>
    <row r="4896" spans="1:1" hidden="1">
      <c r="A4896" s="2"/>
    </row>
    <row r="4897" spans="1:1" hidden="1">
      <c r="A4897" s="2"/>
    </row>
    <row r="4898" spans="1:1" hidden="1">
      <c r="A4898" s="2"/>
    </row>
    <row r="4899" spans="1:1" hidden="1">
      <c r="A4899" s="2"/>
    </row>
    <row r="4900" spans="1:1" hidden="1">
      <c r="A4900" s="2"/>
    </row>
    <row r="4901" spans="1:1" hidden="1">
      <c r="A4901" s="2"/>
    </row>
    <row r="4902" spans="1:1" hidden="1">
      <c r="A4902" s="2"/>
    </row>
    <row r="4903" spans="1:1" hidden="1">
      <c r="A4903" s="2"/>
    </row>
    <row r="4904" spans="1:1" hidden="1">
      <c r="A4904" s="2"/>
    </row>
    <row r="4905" spans="1:1" hidden="1">
      <c r="A4905" s="2"/>
    </row>
    <row r="4906" spans="1:1" hidden="1">
      <c r="A4906" s="2"/>
    </row>
    <row r="4907" spans="1:1" hidden="1">
      <c r="A4907" s="2"/>
    </row>
    <row r="4908" spans="1:1" hidden="1">
      <c r="A4908" s="2"/>
    </row>
    <row r="4909" spans="1:1" hidden="1">
      <c r="A4909" s="2"/>
    </row>
    <row r="4910" spans="1:1" hidden="1">
      <c r="A4910" s="2"/>
    </row>
    <row r="4911" spans="1:1" hidden="1">
      <c r="A4911" s="2"/>
    </row>
    <row r="4912" spans="1:1" hidden="1">
      <c r="A4912" s="2"/>
    </row>
    <row r="4913" spans="1:1" hidden="1">
      <c r="A4913" s="2"/>
    </row>
    <row r="4914" spans="1:1" hidden="1">
      <c r="A4914" s="2"/>
    </row>
    <row r="4915" spans="1:1" hidden="1">
      <c r="A4915" s="2"/>
    </row>
    <row r="4916" spans="1:1" hidden="1">
      <c r="A4916" s="2"/>
    </row>
    <row r="4917" spans="1:1" hidden="1">
      <c r="A4917" s="2"/>
    </row>
    <row r="4918" spans="1:1" hidden="1">
      <c r="A4918" s="2"/>
    </row>
    <row r="4919" spans="1:1" hidden="1">
      <c r="A4919" s="2"/>
    </row>
    <row r="4920" spans="1:1" hidden="1">
      <c r="A4920" s="2"/>
    </row>
    <row r="4921" spans="1:1" hidden="1">
      <c r="A4921" s="2"/>
    </row>
    <row r="4922" spans="1:1" hidden="1">
      <c r="A4922" s="2"/>
    </row>
    <row r="4923" spans="1:1" hidden="1">
      <c r="A4923" s="2"/>
    </row>
    <row r="4924" spans="1:1" hidden="1">
      <c r="A4924" s="2"/>
    </row>
    <row r="4925" spans="1:1" hidden="1">
      <c r="A4925" s="2"/>
    </row>
    <row r="4926" spans="1:1" hidden="1">
      <c r="A4926" s="2"/>
    </row>
    <row r="4927" spans="1:1" hidden="1">
      <c r="A4927" s="2"/>
    </row>
    <row r="4928" spans="1:1" hidden="1">
      <c r="A4928" s="2"/>
    </row>
    <row r="4929" spans="1:1" hidden="1">
      <c r="A4929" s="2"/>
    </row>
    <row r="4930" spans="1:1" hidden="1">
      <c r="A4930" s="2"/>
    </row>
    <row r="4931" spans="1:1" hidden="1">
      <c r="A4931" s="2"/>
    </row>
    <row r="4932" spans="1:1" hidden="1">
      <c r="A4932" s="2"/>
    </row>
    <row r="4933" spans="1:1" hidden="1">
      <c r="A4933" s="2"/>
    </row>
    <row r="4934" spans="1:1" hidden="1">
      <c r="A4934" s="2"/>
    </row>
    <row r="4935" spans="1:1" hidden="1">
      <c r="A4935" s="2"/>
    </row>
    <row r="4936" spans="1:1" hidden="1">
      <c r="A4936" s="2"/>
    </row>
    <row r="4937" spans="1:1" hidden="1">
      <c r="A4937" s="2"/>
    </row>
    <row r="4938" spans="1:1" hidden="1">
      <c r="A4938" s="2"/>
    </row>
    <row r="4939" spans="1:1" hidden="1">
      <c r="A4939" s="2"/>
    </row>
    <row r="4940" spans="1:1" hidden="1">
      <c r="A4940" s="2"/>
    </row>
    <row r="4941" spans="1:1" hidden="1">
      <c r="A4941" s="2"/>
    </row>
    <row r="4942" spans="1:1" hidden="1">
      <c r="A4942" s="2"/>
    </row>
    <row r="4943" spans="1:1" hidden="1">
      <c r="A4943" s="2"/>
    </row>
    <row r="4944" spans="1:1" hidden="1">
      <c r="A4944" s="2"/>
    </row>
    <row r="4945" spans="1:1" hidden="1">
      <c r="A4945" s="2"/>
    </row>
    <row r="4946" spans="1:1" hidden="1">
      <c r="A4946" s="2"/>
    </row>
    <row r="4947" spans="1:1" hidden="1">
      <c r="A4947" s="2"/>
    </row>
    <row r="4948" spans="1:1" hidden="1">
      <c r="A4948" s="2"/>
    </row>
    <row r="4949" spans="1:1" hidden="1">
      <c r="A4949" s="2"/>
    </row>
    <row r="4950" spans="1:1" hidden="1">
      <c r="A4950" s="2"/>
    </row>
    <row r="4951" spans="1:1" hidden="1">
      <c r="A4951" s="2"/>
    </row>
    <row r="4952" spans="1:1" hidden="1">
      <c r="A4952" s="2"/>
    </row>
    <row r="4953" spans="1:1" hidden="1">
      <c r="A4953" s="2"/>
    </row>
    <row r="4954" spans="1:1" hidden="1">
      <c r="A4954" s="2"/>
    </row>
    <row r="4955" spans="1:1" hidden="1">
      <c r="A4955" s="2"/>
    </row>
    <row r="4956" spans="1:1" hidden="1">
      <c r="A4956" s="2"/>
    </row>
    <row r="4957" spans="1:1" hidden="1">
      <c r="A4957" s="2"/>
    </row>
    <row r="4958" spans="1:1" hidden="1">
      <c r="A4958" s="2"/>
    </row>
    <row r="4959" spans="1:1" hidden="1">
      <c r="A4959" s="2"/>
    </row>
    <row r="4960" spans="1:1" hidden="1">
      <c r="A4960" s="2"/>
    </row>
    <row r="4961" spans="1:1" hidden="1">
      <c r="A4961" s="2"/>
    </row>
    <row r="4962" spans="1:1" hidden="1">
      <c r="A4962" s="2"/>
    </row>
    <row r="4963" spans="1:1" hidden="1">
      <c r="A4963" s="2"/>
    </row>
    <row r="4964" spans="1:1" hidden="1">
      <c r="A4964" s="2"/>
    </row>
    <row r="4965" spans="1:1" hidden="1">
      <c r="A4965" s="2"/>
    </row>
    <row r="4966" spans="1:1" hidden="1">
      <c r="A4966" s="2"/>
    </row>
    <row r="4967" spans="1:1" hidden="1">
      <c r="A4967" s="2"/>
    </row>
    <row r="4968" spans="1:1" hidden="1">
      <c r="A4968" s="2"/>
    </row>
    <row r="4969" spans="1:1" hidden="1">
      <c r="A4969" s="2"/>
    </row>
    <row r="4970" spans="1:1" hidden="1">
      <c r="A4970" s="2"/>
    </row>
    <row r="4971" spans="1:1" hidden="1">
      <c r="A4971" s="2"/>
    </row>
    <row r="4972" spans="1:1" hidden="1">
      <c r="A4972" s="2"/>
    </row>
    <row r="4973" spans="1:1" hidden="1">
      <c r="A4973" s="2"/>
    </row>
    <row r="4974" spans="1:1" hidden="1">
      <c r="A4974" s="2"/>
    </row>
    <row r="4975" spans="1:1" hidden="1">
      <c r="A4975" s="2"/>
    </row>
    <row r="4976" spans="1:1" hidden="1">
      <c r="A4976" s="2"/>
    </row>
    <row r="4977" spans="1:1" hidden="1">
      <c r="A4977" s="2"/>
    </row>
    <row r="4978" spans="1:1" hidden="1">
      <c r="A4978" s="2"/>
    </row>
    <row r="4979" spans="1:1" hidden="1">
      <c r="A4979" s="2"/>
    </row>
    <row r="4980" spans="1:1" hidden="1">
      <c r="A4980" s="2"/>
    </row>
    <row r="4981" spans="1:1" hidden="1">
      <c r="A4981" s="2"/>
    </row>
    <row r="4982" spans="1:1" hidden="1">
      <c r="A4982" s="2"/>
    </row>
    <row r="4983" spans="1:1" hidden="1">
      <c r="A4983" s="2"/>
    </row>
    <row r="4984" spans="1:1" hidden="1">
      <c r="A4984" s="2"/>
    </row>
    <row r="4985" spans="1:1" hidden="1">
      <c r="A4985" s="2"/>
    </row>
    <row r="4986" spans="1:1" hidden="1">
      <c r="A4986" s="2"/>
    </row>
    <row r="4987" spans="1:1" hidden="1">
      <c r="A4987" s="2"/>
    </row>
    <row r="4988" spans="1:1" hidden="1">
      <c r="A4988" s="2"/>
    </row>
    <row r="4989" spans="1:1" hidden="1">
      <c r="A4989" s="2"/>
    </row>
    <row r="4990" spans="1:1" hidden="1">
      <c r="A4990" s="2"/>
    </row>
    <row r="4991" spans="1:1" hidden="1">
      <c r="A4991" s="2"/>
    </row>
    <row r="4992" spans="1:1" hidden="1">
      <c r="A4992" s="2"/>
    </row>
    <row r="4993" spans="1:10" hidden="1">
      <c r="A4993" s="2"/>
    </row>
    <row r="4994" spans="1:10" hidden="1">
      <c r="A4994" s="2"/>
    </row>
    <row r="4995" spans="1:10" hidden="1">
      <c r="A4995" s="2"/>
    </row>
    <row r="4996" spans="1:10" hidden="1">
      <c r="A4996" s="2"/>
      <c r="D4996" s="2"/>
      <c r="F4996" s="2"/>
      <c r="J4996" s="2"/>
    </row>
    <row r="4997" spans="1:10"/>
  </sheetData>
  <dataValidations count="3">
    <dataValidation allowBlank="1" showInputMessage="1" showErrorMessage="1" sqref="C301" xr:uid="{00000000-0002-0000-0000-000000000000}"/>
    <dataValidation type="list" allowBlank="1" showInputMessage="1" showErrorMessage="1" sqref="D2:D6 D307:D996" xr:uid="{00000000-0002-0000-0000-000001000000}">
      <formula1>$V$2:$V$27</formula1>
    </dataValidation>
    <dataValidation type="list" allowBlank="1" showInputMessage="1" showErrorMessage="1" sqref="E2:E5 E304:E996 E90:E93" xr:uid="{00000000-0002-0000-0000-000002000000}">
      <formula1>$X$2:$X$5</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data2</vt:lpstr>
      <vt:lpstr>table data</vt:lpstr>
      <vt:lpstr>Linear inventory Analysis</vt:lpstr>
      <vt:lpstr>Sheet4</vt:lpstr>
      <vt:lpstr>Sheet5</vt:lpstr>
      <vt:lpstr>Sheet6</vt:lpstr>
      <vt:lpstr>pivot</vt:lpstr>
      <vt:lpstr>Sheet3</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 Saeed</dc:creator>
  <cp:lastModifiedBy>Wonder Bassey</cp:lastModifiedBy>
  <dcterms:created xsi:type="dcterms:W3CDTF">2015-06-05T18:17:00Z</dcterms:created>
  <dcterms:modified xsi:type="dcterms:W3CDTF">2024-09-09T16:22:28Z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59FB8268D04C41D79271CBB44B77DA10_12</vt:lpwstr>
  </property>
  <property fmtid="{D5CDD505-2E9C-101B-9397-08002B2CF9AE}" pid="3" name="KSOProductBuildVer">
    <vt:lpwstr>1033-12.2.0.16909</vt:lpwstr>
  </property>
</Properties>
</file>