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Vijay\Project_Telecom\Project_Telecom\data\"/>
    </mc:Choice>
  </mc:AlternateContent>
  <xr:revisionPtr revIDLastSave="0" documentId="13_ncr:1_{205E5D5C-03F8-493E-B803-4EC2E10C78A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definedNames>
    <definedName name="_xlnm._FilterDatabase" localSheetId="0" hidden="1">Sheet1!$A$1:$AG$27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7" i="1" l="1"/>
  <c r="AG27" i="1" s="1"/>
  <c r="AA27" i="1"/>
  <c r="AE27" i="1" s="1"/>
  <c r="AB26" i="1"/>
  <c r="AG26" i="1" s="1"/>
  <c r="AA26" i="1"/>
  <c r="AE26" i="1" s="1"/>
  <c r="AB25" i="1"/>
  <c r="AG25" i="1" s="1"/>
  <c r="AA25" i="1"/>
  <c r="AE25" i="1" s="1"/>
  <c r="AB24" i="1"/>
  <c r="AG24" i="1" s="1"/>
  <c r="AA24" i="1"/>
  <c r="AE24" i="1" s="1"/>
  <c r="AB23" i="1"/>
  <c r="AG23" i="1" s="1"/>
  <c r="AA23" i="1"/>
  <c r="AE23" i="1" s="1"/>
  <c r="AB22" i="1"/>
  <c r="AG22" i="1" s="1"/>
  <c r="AA22" i="1"/>
  <c r="AE22" i="1" s="1"/>
  <c r="AB21" i="1"/>
  <c r="AG21" i="1" s="1"/>
  <c r="AA21" i="1"/>
  <c r="AE21" i="1" s="1"/>
  <c r="AB20" i="1"/>
  <c r="AG20" i="1" s="1"/>
  <c r="AA20" i="1"/>
  <c r="AE20" i="1" s="1"/>
  <c r="AB19" i="1"/>
  <c r="AG19" i="1" s="1"/>
  <c r="AA19" i="1"/>
  <c r="AE19" i="1" s="1"/>
  <c r="AB18" i="1"/>
  <c r="AG18" i="1" s="1"/>
  <c r="AA18" i="1"/>
  <c r="AE18" i="1" s="1"/>
  <c r="AB17" i="1"/>
  <c r="AG17" i="1" s="1"/>
  <c r="AA17" i="1"/>
  <c r="AE17" i="1" s="1"/>
  <c r="AB16" i="1"/>
  <c r="AG16" i="1" s="1"/>
  <c r="AA16" i="1"/>
  <c r="AE16" i="1" s="1"/>
  <c r="AB15" i="1"/>
  <c r="AG15" i="1" s="1"/>
  <c r="AA15" i="1"/>
  <c r="AE15" i="1" s="1"/>
  <c r="AB14" i="1"/>
  <c r="AG14" i="1" s="1"/>
  <c r="AA14" i="1"/>
  <c r="AE14" i="1" s="1"/>
  <c r="AB13" i="1"/>
  <c r="AG13" i="1" s="1"/>
  <c r="AA13" i="1"/>
  <c r="AE13" i="1" s="1"/>
  <c r="AB12" i="1"/>
  <c r="AG12" i="1" s="1"/>
  <c r="AA12" i="1"/>
  <c r="AE12" i="1" s="1"/>
  <c r="AB11" i="1"/>
  <c r="AG11" i="1" s="1"/>
  <c r="AA11" i="1"/>
  <c r="AE11" i="1" s="1"/>
  <c r="AB10" i="1"/>
  <c r="AG10" i="1" s="1"/>
  <c r="AA10" i="1"/>
  <c r="AE10" i="1" s="1"/>
  <c r="AB9" i="1"/>
  <c r="AG9" i="1" s="1"/>
  <c r="AA9" i="1"/>
  <c r="AE9" i="1" s="1"/>
  <c r="AB8" i="1"/>
  <c r="AG8" i="1" s="1"/>
  <c r="AA8" i="1"/>
  <c r="AE8" i="1" s="1"/>
  <c r="AB7" i="1"/>
  <c r="AG7" i="1" s="1"/>
  <c r="AA7" i="1"/>
  <c r="AE7" i="1" s="1"/>
  <c r="AB6" i="1"/>
  <c r="AG6" i="1" s="1"/>
  <c r="AA6" i="1"/>
  <c r="AE6" i="1" s="1"/>
  <c r="AB5" i="1"/>
  <c r="AG5" i="1" s="1"/>
  <c r="AA5" i="1"/>
  <c r="AE5" i="1" s="1"/>
  <c r="AB4" i="1"/>
  <c r="AG4" i="1" s="1"/>
  <c r="AA4" i="1"/>
  <c r="AE4" i="1" s="1"/>
  <c r="AB3" i="1"/>
  <c r="AG3" i="1" s="1"/>
  <c r="AA3" i="1"/>
  <c r="AE3" i="1" s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3" i="1"/>
  <c r="Q3" i="1"/>
  <c r="AB2" i="1"/>
  <c r="AG2" i="1" s="1"/>
  <c r="AA2" i="1"/>
  <c r="AD2" i="1" s="1"/>
  <c r="Q2" i="1"/>
  <c r="R2" i="1"/>
  <c r="AD7" i="1" l="1"/>
  <c r="AD5" i="1"/>
  <c r="AD15" i="1"/>
  <c r="AD17" i="1"/>
  <c r="AD23" i="1"/>
  <c r="AD13" i="1"/>
  <c r="AD21" i="1"/>
  <c r="AD9" i="1"/>
  <c r="S9" i="1" s="1"/>
  <c r="X9" i="1" s="1"/>
  <c r="AD25" i="1"/>
  <c r="AD3" i="1"/>
  <c r="AD11" i="1"/>
  <c r="AD19" i="1"/>
  <c r="AD27" i="1"/>
  <c r="AE2" i="1"/>
  <c r="AF4" i="1"/>
  <c r="AF6" i="1"/>
  <c r="AF8" i="1"/>
  <c r="AF10" i="1"/>
  <c r="AF12" i="1"/>
  <c r="AF14" i="1"/>
  <c r="AF16" i="1"/>
  <c r="AF18" i="1"/>
  <c r="AF20" i="1"/>
  <c r="AF22" i="1"/>
  <c r="AF24" i="1"/>
  <c r="AF26" i="1"/>
  <c r="AF2" i="1"/>
  <c r="AF3" i="1"/>
  <c r="AF5" i="1"/>
  <c r="AF7" i="1"/>
  <c r="S7" i="1" s="1"/>
  <c r="X7" i="1" s="1"/>
  <c r="AF9" i="1"/>
  <c r="AF11" i="1"/>
  <c r="S11" i="1" s="1"/>
  <c r="X11" i="1" s="1"/>
  <c r="AF13" i="1"/>
  <c r="AF15" i="1"/>
  <c r="AF17" i="1"/>
  <c r="AF19" i="1"/>
  <c r="S19" i="1" s="1"/>
  <c r="X19" i="1" s="1"/>
  <c r="AF21" i="1"/>
  <c r="AF23" i="1"/>
  <c r="AF25" i="1"/>
  <c r="AF27" i="1"/>
  <c r="AD4" i="1"/>
  <c r="AD6" i="1"/>
  <c r="AD8" i="1"/>
  <c r="AD10" i="1"/>
  <c r="AD12" i="1"/>
  <c r="AD14" i="1"/>
  <c r="AD16" i="1"/>
  <c r="AD18" i="1"/>
  <c r="AD20" i="1"/>
  <c r="AD22" i="1"/>
  <c r="AD24" i="1"/>
  <c r="AD26" i="1"/>
  <c r="S21" i="1" l="1"/>
  <c r="X21" i="1" s="1"/>
  <c r="S13" i="1"/>
  <c r="X13" i="1" s="1"/>
  <c r="S5" i="1"/>
  <c r="X5" i="1" s="1"/>
  <c r="S25" i="1"/>
  <c r="X25" i="1" s="1"/>
  <c r="S23" i="1"/>
  <c r="X23" i="1" s="1"/>
  <c r="S15" i="1"/>
  <c r="X15" i="1" s="1"/>
  <c r="S27" i="1"/>
  <c r="X27" i="1" s="1"/>
  <c r="S3" i="1"/>
  <c r="X3" i="1" s="1"/>
  <c r="S24" i="1"/>
  <c r="X24" i="1" s="1"/>
  <c r="S16" i="1"/>
  <c r="X16" i="1" s="1"/>
  <c r="S8" i="1"/>
  <c r="X8" i="1" s="1"/>
  <c r="S17" i="1"/>
  <c r="X17" i="1" s="1"/>
  <c r="S2" i="1"/>
  <c r="X2" i="1" s="1"/>
  <c r="S22" i="1"/>
  <c r="X22" i="1" s="1"/>
  <c r="S14" i="1"/>
  <c r="X14" i="1" s="1"/>
  <c r="S6" i="1"/>
  <c r="X6" i="1" s="1"/>
  <c r="S20" i="1"/>
  <c r="X20" i="1" s="1"/>
  <c r="S12" i="1"/>
  <c r="X12" i="1" s="1"/>
  <c r="S4" i="1"/>
  <c r="X4" i="1" s="1"/>
  <c r="S26" i="1"/>
  <c r="X26" i="1" s="1"/>
  <c r="S18" i="1"/>
  <c r="X18" i="1" s="1"/>
  <c r="S10" i="1"/>
  <c r="X10" i="1" s="1"/>
</calcChain>
</file>

<file path=xl/sharedStrings.xml><?xml version="1.0" encoding="utf-8"?>
<sst xmlns="http://schemas.openxmlformats.org/spreadsheetml/2006/main" count="214" uniqueCount="106">
  <si>
    <t>SIP-TRUNK</t>
  </si>
  <si>
    <t>HSURBD0047899</t>
  </si>
  <si>
    <t>KBPS</t>
  </si>
  <si>
    <t>EO0000016FHC</t>
  </si>
  <si>
    <t>NON RFS</t>
  </si>
  <si>
    <t>MPLS-VPN</t>
  </si>
  <si>
    <t>MUMBBD0308617</t>
  </si>
  <si>
    <t>MUMBAI</t>
  </si>
  <si>
    <t>MBPS</t>
  </si>
  <si>
    <t>EO0000017XXH</t>
  </si>
  <si>
    <t>RFS</t>
  </si>
  <si>
    <t>Wireless(UBR)</t>
  </si>
  <si>
    <t>PUNJAB</t>
  </si>
  <si>
    <t>Wireline(FTTX)</t>
  </si>
  <si>
    <t>S2/OTB</t>
  </si>
  <si>
    <t>PLGRBD0022833</t>
  </si>
  <si>
    <t>NPNIBD0016251</t>
  </si>
  <si>
    <t>KARNATAKA</t>
  </si>
  <si>
    <t>EO0000015IWN</t>
  </si>
  <si>
    <t>SLEMBD0043912</t>
  </si>
  <si>
    <t>EO0000016FHE</t>
  </si>
  <si>
    <t>KNTDBD0047085</t>
  </si>
  <si>
    <t>KERALA</t>
  </si>
  <si>
    <t>EO0000016NZ8</t>
  </si>
  <si>
    <t>CTTRBD0002352</t>
  </si>
  <si>
    <t>EO000001613C</t>
  </si>
  <si>
    <t>WNDGBD0000008</t>
  </si>
  <si>
    <t>MAHARASHTRA</t>
  </si>
  <si>
    <t>EO0000016NYX</t>
  </si>
  <si>
    <t>SRDPBD0000002</t>
  </si>
  <si>
    <t>EO0000013148</t>
  </si>
  <si>
    <t>Wireline(IP)</t>
  </si>
  <si>
    <t>JBLPBD0064985</t>
  </si>
  <si>
    <t>EO0000015Z5X</t>
  </si>
  <si>
    <t>FSNGBD0000338</t>
  </si>
  <si>
    <t>GUJARAT</t>
  </si>
  <si>
    <t>EO0000016NZ7</t>
  </si>
  <si>
    <t>CHNNBD0062206</t>
  </si>
  <si>
    <t>EO000001883C</t>
  </si>
  <si>
    <t>ICKJBD0000744</t>
  </si>
  <si>
    <t>EO0000016FHF</t>
  </si>
  <si>
    <t>DPHUBD0007887</t>
  </si>
  <si>
    <t>ASSAM</t>
  </si>
  <si>
    <t>EO00000162MR</t>
  </si>
  <si>
    <t>SURTBD0128500</t>
  </si>
  <si>
    <t>EO00000162M6</t>
  </si>
  <si>
    <t>HDBDBD0303686</t>
  </si>
  <si>
    <t>TELANGANA</t>
  </si>
  <si>
    <t>EO0000017LKA</t>
  </si>
  <si>
    <t>RJKTBD0016176</t>
  </si>
  <si>
    <t>EO0000016FHG</t>
  </si>
  <si>
    <t>MUMBBD0379405</t>
  </si>
  <si>
    <t>GBPS</t>
  </si>
  <si>
    <t>EO0000016TRB</t>
  </si>
  <si>
    <t>IP-NR-RFS</t>
  </si>
  <si>
    <t>IPNRRES</t>
  </si>
  <si>
    <t>BDGHBD0097038</t>
  </si>
  <si>
    <t>HARYANA</t>
  </si>
  <si>
    <t>EO0000015GCF</t>
  </si>
  <si>
    <t>DMTRBD0024571</t>
  </si>
  <si>
    <t>CHHATTISGARH</t>
  </si>
  <si>
    <t>EO0000015WR0</t>
  </si>
  <si>
    <t>BBILBD0000290</t>
  </si>
  <si>
    <t>EO0000017MAQ</t>
  </si>
  <si>
    <t>AGBMBD0311718</t>
  </si>
  <si>
    <t>EO0000016FHH</t>
  </si>
  <si>
    <t>MDURBD0193179</t>
  </si>
  <si>
    <t>EO0000018NYP</t>
  </si>
  <si>
    <t>NSHKBD0060970</t>
  </si>
  <si>
    <t>EO0000017RYT</t>
  </si>
  <si>
    <t>JLDRBD0123615</t>
  </si>
  <si>
    <t>EQ0000017DDM</t>
  </si>
  <si>
    <t>LKMPBD0062346</t>
  </si>
  <si>
    <t>EO0000017RYV</t>
  </si>
  <si>
    <t>Sno</t>
  </si>
  <si>
    <t>Product</t>
  </si>
  <si>
    <t>Lat</t>
  </si>
  <si>
    <t>Long</t>
  </si>
  <si>
    <t>R4G State</t>
  </si>
  <si>
    <t>BW</t>
  </si>
  <si>
    <t>Unit</t>
  </si>
  <si>
    <t>Site ID</t>
  </si>
  <si>
    <t>BLDG Status</t>
  </si>
  <si>
    <t>Media</t>
  </si>
  <si>
    <t>Cost</t>
  </si>
  <si>
    <t>BLDG RFS status</t>
  </si>
  <si>
    <t>EO0000017XXV</t>
  </si>
  <si>
    <t xml:space="preserve">Cost of IP </t>
  </si>
  <si>
    <t>Cost for FTTX</t>
  </si>
  <si>
    <t>Cost of UBR</t>
  </si>
  <si>
    <t>OSP calculation</t>
  </si>
  <si>
    <t>BLDG_ID</t>
  </si>
  <si>
    <t>TND_Scope_IP_Meter</t>
  </si>
  <si>
    <t>TND_per_Meter</t>
  </si>
  <si>
    <t>ROW_Per_Meter</t>
  </si>
  <si>
    <t>TND_Cost</t>
  </si>
  <si>
    <t>ROW_Cost</t>
  </si>
  <si>
    <t>OSP_Cost</t>
  </si>
  <si>
    <t>ISP_Cost</t>
  </si>
  <si>
    <t>IBD_Cost</t>
  </si>
  <si>
    <t>NCPE_Cost</t>
  </si>
  <si>
    <t>Utility_Cost</t>
  </si>
  <si>
    <t>TAMIL_NADU</t>
  </si>
  <si>
    <t>ANDHRA_PRADESH</t>
  </si>
  <si>
    <t>MADHYA_PRADESH</t>
  </si>
  <si>
    <t>UTTAR_PRADESH_EAST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</si>
</sst>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7"/>
  <sheetViews>
    <sheetView tabSelected="1" topLeftCell="A16" workbookViewId="0">
      <selection activeCell="F27" sqref="F27"/>
    </sheetView>
  </sheetViews>
  <sheetFormatPr defaultColWidth="15.33203125" defaultRowHeight="14.25" x14ac:dyDescent="0.45"/>
  <cols>
    <col min="1" max="1" width="3.9296875" bestFit="1" customWidth="1"/>
    <col min="2" max="2" width="10.265625" bestFit="1" customWidth="1"/>
    <col min="3" max="4" width="11.33203125" bestFit="1" customWidth="1"/>
    <col min="5" max="5" width="19.9296875" customWidth="1"/>
    <col min="6" max="6" width="22.33203125" customWidth="1"/>
    <col min="7" max="7" width="4.796875" bestFit="1" customWidth="1"/>
    <col min="8" max="8" width="5.9296875" bestFit="1" customWidth="1"/>
    <col min="9" max="9" width="14.73046875" hidden="1" customWidth="1"/>
    <col min="10" max="10" width="14.19921875" bestFit="1" customWidth="1"/>
    <col min="11" max="11" width="10.796875" bestFit="1" customWidth="1"/>
    <col min="12" max="12" width="13" bestFit="1" customWidth="1"/>
    <col min="13" max="13" width="7.796875" bestFit="1" customWidth="1"/>
    <col min="14" max="14" width="11.73046875" bestFit="1" customWidth="1"/>
    <col min="15" max="23" width="11.73046875" customWidth="1"/>
    <col min="27" max="33" width="11.73046875" customWidth="1"/>
  </cols>
  <sheetData>
    <row r="1" spans="1:33" x14ac:dyDescent="0.45">
      <c r="A1" s="4" t="s">
        <v>74</v>
      </c>
      <c r="B1" s="4" t="s">
        <v>75</v>
      </c>
      <c r="C1" s="5" t="s">
        <v>76</v>
      </c>
      <c r="D1" s="5" t="s">
        <v>77</v>
      </c>
      <c r="E1" s="5" t="s">
        <v>91</v>
      </c>
      <c r="F1" s="5" t="s">
        <v>78</v>
      </c>
      <c r="G1" s="5" t="s">
        <v>79</v>
      </c>
      <c r="H1" s="5" t="s">
        <v>80</v>
      </c>
      <c r="I1" s="4" t="s">
        <v>81</v>
      </c>
      <c r="J1" s="4" t="s">
        <v>85</v>
      </c>
      <c r="K1" s="4" t="s">
        <v>82</v>
      </c>
      <c r="L1" s="4" t="s">
        <v>83</v>
      </c>
      <c r="M1" s="4" t="s">
        <v>84</v>
      </c>
      <c r="N1" s="4" t="s">
        <v>92</v>
      </c>
      <c r="O1" s="4" t="s">
        <v>93</v>
      </c>
      <c r="P1" s="4" t="s">
        <v>94</v>
      </c>
      <c r="Q1" s="4" t="s">
        <v>95</v>
      </c>
      <c r="R1" s="4" t="s">
        <v>96</v>
      </c>
      <c r="S1" s="4" t="s">
        <v>97</v>
      </c>
      <c r="T1" s="4" t="s">
        <v>98</v>
      </c>
      <c r="U1" s="4" t="s">
        <v>99</v>
      </c>
      <c r="V1" s="4" t="s">
        <v>100</v>
      </c>
      <c r="W1" s="4" t="s">
        <v>101</v>
      </c>
      <c r="X1" s="4" t="s">
        <v>87</v>
      </c>
      <c r="Y1" s="4" t="s">
        <v>88</v>
      </c>
      <c r="Z1" s="4" t="s">
        <v>89</v>
      </c>
      <c r="AA1" s="6" t="s">
        <v>90</v>
      </c>
      <c r="AB1" s="6"/>
      <c r="AC1" s="6"/>
      <c r="AD1" s="6"/>
      <c r="AE1" s="6"/>
      <c r="AF1" s="6"/>
      <c r="AG1" s="6"/>
    </row>
    <row r="2" spans="1:33" ht="25.5" x14ac:dyDescent="0.45">
      <c r="A2" s="1">
        <v>1</v>
      </c>
      <c r="B2" s="2" t="s">
        <v>0</v>
      </c>
      <c r="C2" s="2">
        <v>12.73497399</v>
      </c>
      <c r="D2" s="2">
        <v>77.830940990000002</v>
      </c>
      <c r="E2" s="2" t="s">
        <v>1</v>
      </c>
      <c r="F2" s="2" t="s">
        <v>102</v>
      </c>
      <c r="G2" s="2">
        <v>3000</v>
      </c>
      <c r="H2" s="2" t="s">
        <v>2</v>
      </c>
      <c r="I2" s="2" t="s">
        <v>3</v>
      </c>
      <c r="J2" s="2"/>
      <c r="K2" s="2" t="s">
        <v>4</v>
      </c>
      <c r="L2" s="2" t="s">
        <v>11</v>
      </c>
      <c r="M2" s="2">
        <v>43707</v>
      </c>
      <c r="N2" s="2">
        <v>106</v>
      </c>
      <c r="O2" s="2">
        <v>478</v>
      </c>
      <c r="P2" s="2">
        <v>273</v>
      </c>
      <c r="Q2" s="2">
        <f>O2*N2</f>
        <v>50668</v>
      </c>
      <c r="R2" s="2">
        <f>P2*N2</f>
        <v>28938</v>
      </c>
      <c r="S2" s="2">
        <f>SUM(AC2:AG2)</f>
        <v>509398.37</v>
      </c>
      <c r="T2" s="2">
        <v>47500</v>
      </c>
      <c r="U2" s="2">
        <v>33933</v>
      </c>
      <c r="V2" s="2">
        <v>19413</v>
      </c>
      <c r="W2" s="2">
        <v>900</v>
      </c>
      <c r="X2" s="1">
        <f>SUM(Q2:W2)</f>
        <v>690750.37</v>
      </c>
      <c r="Y2" s="1"/>
      <c r="Z2" s="2">
        <v>45000</v>
      </c>
      <c r="AA2" s="2">
        <f>N2*1.1</f>
        <v>116.60000000000001</v>
      </c>
      <c r="AB2" s="2">
        <f>N2/200+1</f>
        <v>1.53</v>
      </c>
      <c r="AC2" s="2">
        <v>45154</v>
      </c>
      <c r="AD2" s="2">
        <f>AA2*3657</f>
        <v>426406.2</v>
      </c>
      <c r="AE2" s="2">
        <f>AA2*200</f>
        <v>23320</v>
      </c>
      <c r="AF2" s="2">
        <f>AB2*3745</f>
        <v>5729.85</v>
      </c>
      <c r="AG2" s="2">
        <f>AB2*5744</f>
        <v>8788.32</v>
      </c>
    </row>
    <row r="3" spans="1:33" ht="25.5" x14ac:dyDescent="0.45">
      <c r="A3" s="2">
        <v>2</v>
      </c>
      <c r="B3" s="2" t="s">
        <v>5</v>
      </c>
      <c r="C3" s="2">
        <v>19.11598</v>
      </c>
      <c r="D3" s="2">
        <v>72.847387990000001</v>
      </c>
      <c r="E3" s="2" t="s">
        <v>6</v>
      </c>
      <c r="F3" s="2" t="s">
        <v>7</v>
      </c>
      <c r="G3" s="2">
        <v>15</v>
      </c>
      <c r="H3" s="2" t="s">
        <v>8</v>
      </c>
      <c r="I3" s="2" t="s">
        <v>9</v>
      </c>
      <c r="J3" s="2" t="s">
        <v>14</v>
      </c>
      <c r="K3" s="2" t="s">
        <v>10</v>
      </c>
      <c r="L3" s="2" t="s">
        <v>13</v>
      </c>
      <c r="M3" s="2">
        <v>3350</v>
      </c>
      <c r="N3" s="2">
        <v>102</v>
      </c>
      <c r="O3" s="2">
        <v>7500</v>
      </c>
      <c r="P3" s="2">
        <v>10000</v>
      </c>
      <c r="Q3" s="2">
        <f t="shared" ref="Q3:Q27" si="0">O3*N3</f>
        <v>765000</v>
      </c>
      <c r="R3" s="2">
        <f t="shared" ref="R3:R27" si="1">P3*N3</f>
        <v>1020000</v>
      </c>
      <c r="S3" s="2">
        <f t="shared" ref="S3:S27" si="2">SUM(AC3:AG3)</f>
        <v>492237.79000000004</v>
      </c>
      <c r="T3" s="2">
        <v>47500</v>
      </c>
      <c r="U3" s="2">
        <v>33933</v>
      </c>
      <c r="V3" s="2">
        <v>19413</v>
      </c>
      <c r="W3" s="2">
        <v>900</v>
      </c>
      <c r="X3" s="1">
        <f t="shared" ref="X3:X27" si="3">SUM(Q3:W3)</f>
        <v>2378983.79</v>
      </c>
      <c r="Y3" s="2">
        <v>3350</v>
      </c>
      <c r="Z3" s="2">
        <v>45000</v>
      </c>
      <c r="AA3" s="2">
        <f t="shared" ref="AA3:AA27" si="4">N3*1.1</f>
        <v>112.2</v>
      </c>
      <c r="AB3" s="2">
        <f t="shared" ref="AB3:AB27" si="5">N3/200+1</f>
        <v>1.51</v>
      </c>
      <c r="AC3" s="2">
        <v>45154</v>
      </c>
      <c r="AD3" s="2">
        <f t="shared" ref="AD3:AD27" si="6">AA3*3657</f>
        <v>410315.4</v>
      </c>
      <c r="AE3" s="2">
        <f t="shared" ref="AE3:AE27" si="7">AA3*200</f>
        <v>22440</v>
      </c>
      <c r="AF3" s="2">
        <f t="shared" ref="AF3:AF27" si="8">AB3*3745</f>
        <v>5654.95</v>
      </c>
      <c r="AG3" s="2">
        <f t="shared" ref="AG3:AG27" si="9">AB3*5744</f>
        <v>8673.44</v>
      </c>
    </row>
    <row r="4" spans="1:33" x14ac:dyDescent="0.45">
      <c r="A4" s="1">
        <v>3</v>
      </c>
      <c r="B4" s="2" t="s">
        <v>5</v>
      </c>
      <c r="C4" s="2">
        <v>19.755118</v>
      </c>
      <c r="D4" s="2">
        <v>72.756568990000005</v>
      </c>
      <c r="E4" s="2" t="s">
        <v>15</v>
      </c>
      <c r="F4" s="2" t="s">
        <v>7</v>
      </c>
      <c r="G4" s="2">
        <v>4</v>
      </c>
      <c r="H4" s="2" t="s">
        <v>8</v>
      </c>
      <c r="I4" s="2" t="s">
        <v>86</v>
      </c>
      <c r="J4" s="2"/>
      <c r="K4" s="2" t="s">
        <v>4</v>
      </c>
      <c r="L4" s="2" t="s">
        <v>11</v>
      </c>
      <c r="M4" s="2">
        <v>43707</v>
      </c>
      <c r="N4" s="2">
        <v>3030</v>
      </c>
      <c r="O4" s="2">
        <v>7500</v>
      </c>
      <c r="P4" s="2">
        <v>10000</v>
      </c>
      <c r="Q4" s="2">
        <f t="shared" si="0"/>
        <v>22725000</v>
      </c>
      <c r="R4" s="2">
        <f t="shared" si="1"/>
        <v>30300000</v>
      </c>
      <c r="S4" s="2">
        <f t="shared" si="2"/>
        <v>13053782.350000001</v>
      </c>
      <c r="T4" s="2">
        <v>47500</v>
      </c>
      <c r="U4" s="2">
        <v>33933</v>
      </c>
      <c r="V4" s="2">
        <v>19413</v>
      </c>
      <c r="W4" s="2">
        <v>900</v>
      </c>
      <c r="X4" s="1">
        <f t="shared" si="3"/>
        <v>66180528.350000001</v>
      </c>
      <c r="Y4" s="1"/>
      <c r="Z4" s="2">
        <v>45000</v>
      </c>
      <c r="AA4" s="2">
        <f t="shared" si="4"/>
        <v>3333.0000000000005</v>
      </c>
      <c r="AB4" s="2">
        <f t="shared" si="5"/>
        <v>16.149999999999999</v>
      </c>
      <c r="AC4" s="2">
        <v>45154</v>
      </c>
      <c r="AD4" s="2">
        <f t="shared" si="6"/>
        <v>12188781.000000002</v>
      </c>
      <c r="AE4" s="2">
        <f t="shared" si="7"/>
        <v>666600.00000000012</v>
      </c>
      <c r="AF4" s="2">
        <f t="shared" si="8"/>
        <v>60481.749999999993</v>
      </c>
      <c r="AG4" s="2">
        <f t="shared" si="9"/>
        <v>92765.599999999991</v>
      </c>
    </row>
    <row r="5" spans="1:33" ht="25.5" x14ac:dyDescent="0.45">
      <c r="A5" s="1">
        <v>4</v>
      </c>
      <c r="B5" s="2" t="s">
        <v>0</v>
      </c>
      <c r="C5" s="2">
        <v>11.656529000000001</v>
      </c>
      <c r="D5" s="2">
        <v>78.16385099</v>
      </c>
      <c r="E5" s="2" t="s">
        <v>16</v>
      </c>
      <c r="F5" s="2" t="s">
        <v>17</v>
      </c>
      <c r="G5" s="2">
        <v>10</v>
      </c>
      <c r="H5" s="2" t="s">
        <v>8</v>
      </c>
      <c r="I5" s="2" t="s">
        <v>18</v>
      </c>
      <c r="J5" s="2"/>
      <c r="K5" s="2" t="s">
        <v>4</v>
      </c>
      <c r="L5" s="2" t="s">
        <v>11</v>
      </c>
      <c r="M5" s="2">
        <v>43707</v>
      </c>
      <c r="N5" s="2">
        <v>796</v>
      </c>
      <c r="O5" s="2">
        <v>297</v>
      </c>
      <c r="P5" s="2">
        <v>352</v>
      </c>
      <c r="Q5" s="2">
        <f t="shared" si="0"/>
        <v>236412</v>
      </c>
      <c r="R5" s="2">
        <f t="shared" si="1"/>
        <v>280192</v>
      </c>
      <c r="S5" s="2">
        <f t="shared" si="2"/>
        <v>3469598.4200000004</v>
      </c>
      <c r="T5" s="2">
        <v>47500</v>
      </c>
      <c r="U5" s="2">
        <v>33933</v>
      </c>
      <c r="V5" s="2">
        <v>19413</v>
      </c>
      <c r="W5" s="2">
        <v>900</v>
      </c>
      <c r="X5" s="1">
        <f t="shared" si="3"/>
        <v>4087948.4200000004</v>
      </c>
      <c r="Y5" s="1"/>
      <c r="Z5" s="2">
        <v>45000</v>
      </c>
      <c r="AA5" s="2">
        <f t="shared" si="4"/>
        <v>875.6</v>
      </c>
      <c r="AB5" s="2">
        <f t="shared" si="5"/>
        <v>4.9800000000000004</v>
      </c>
      <c r="AC5" s="2">
        <v>45154</v>
      </c>
      <c r="AD5" s="2">
        <f t="shared" si="6"/>
        <v>3202069.2</v>
      </c>
      <c r="AE5" s="2">
        <f t="shared" si="7"/>
        <v>175120</v>
      </c>
      <c r="AF5" s="2">
        <f t="shared" si="8"/>
        <v>18650.100000000002</v>
      </c>
      <c r="AG5" s="2">
        <f t="shared" si="9"/>
        <v>28605.120000000003</v>
      </c>
    </row>
    <row r="6" spans="1:33" x14ac:dyDescent="0.45">
      <c r="A6" s="2">
        <v>5</v>
      </c>
      <c r="B6" s="2"/>
      <c r="C6" s="2"/>
      <c r="D6" s="2"/>
      <c r="E6" s="2" t="s">
        <v>19</v>
      </c>
      <c r="F6" s="2" t="s">
        <v>102</v>
      </c>
      <c r="G6" s="2">
        <v>3000</v>
      </c>
      <c r="H6" s="2" t="s">
        <v>2</v>
      </c>
      <c r="I6" s="2" t="s">
        <v>20</v>
      </c>
      <c r="J6" s="2"/>
      <c r="K6" s="2" t="s">
        <v>10</v>
      </c>
      <c r="L6" s="2" t="s">
        <v>11</v>
      </c>
      <c r="M6" s="2">
        <v>43707</v>
      </c>
      <c r="N6" s="2">
        <v>268</v>
      </c>
      <c r="O6" s="2">
        <v>478</v>
      </c>
      <c r="P6" s="2">
        <v>273</v>
      </c>
      <c r="Q6" s="2">
        <f t="shared" si="0"/>
        <v>128104</v>
      </c>
      <c r="R6" s="2">
        <f t="shared" si="1"/>
        <v>73164</v>
      </c>
      <c r="S6" s="2">
        <f t="shared" si="2"/>
        <v>1204401.8600000001</v>
      </c>
      <c r="T6" s="2">
        <v>47500</v>
      </c>
      <c r="U6" s="2">
        <v>33933</v>
      </c>
      <c r="V6" s="2">
        <v>19413</v>
      </c>
      <c r="W6" s="2">
        <v>900</v>
      </c>
      <c r="X6" s="1">
        <f t="shared" si="3"/>
        <v>1507415.86</v>
      </c>
      <c r="Y6" s="1"/>
      <c r="Z6" s="2">
        <v>45000</v>
      </c>
      <c r="AA6" s="2">
        <f t="shared" si="4"/>
        <v>294.8</v>
      </c>
      <c r="AB6" s="2">
        <f t="shared" si="5"/>
        <v>2.34</v>
      </c>
      <c r="AC6" s="2">
        <v>45154</v>
      </c>
      <c r="AD6" s="2">
        <f t="shared" si="6"/>
        <v>1078083.6000000001</v>
      </c>
      <c r="AE6" s="2">
        <f t="shared" si="7"/>
        <v>58960</v>
      </c>
      <c r="AF6" s="2">
        <f t="shared" si="8"/>
        <v>8763.2999999999993</v>
      </c>
      <c r="AG6" s="2">
        <f t="shared" si="9"/>
        <v>13440.96</v>
      </c>
    </row>
    <row r="7" spans="1:33" x14ac:dyDescent="0.45">
      <c r="A7" s="1">
        <v>6</v>
      </c>
      <c r="B7" s="2" t="s">
        <v>5</v>
      </c>
      <c r="C7" s="2">
        <v>10.037099</v>
      </c>
      <c r="D7" s="2">
        <v>76.409132</v>
      </c>
      <c r="E7" s="2" t="s">
        <v>21</v>
      </c>
      <c r="F7" s="2" t="s">
        <v>22</v>
      </c>
      <c r="G7" s="2">
        <v>4</v>
      </c>
      <c r="H7" s="2" t="s">
        <v>8</v>
      </c>
      <c r="I7" s="2" t="s">
        <v>23</v>
      </c>
      <c r="J7" s="2"/>
      <c r="K7" s="2" t="s">
        <v>4</v>
      </c>
      <c r="L7" s="2" t="s">
        <v>11</v>
      </c>
      <c r="M7" s="2">
        <v>43707</v>
      </c>
      <c r="N7" s="2">
        <v>582</v>
      </c>
      <c r="O7" s="2">
        <v>357</v>
      </c>
      <c r="P7" s="2">
        <v>328</v>
      </c>
      <c r="Q7" s="2">
        <f t="shared" si="0"/>
        <v>207774</v>
      </c>
      <c r="R7" s="2">
        <f t="shared" si="1"/>
        <v>190896</v>
      </c>
      <c r="S7" s="2">
        <f t="shared" si="2"/>
        <v>2551507.3900000006</v>
      </c>
      <c r="T7" s="2">
        <v>47500</v>
      </c>
      <c r="U7" s="2">
        <v>33933</v>
      </c>
      <c r="V7" s="2">
        <v>19413</v>
      </c>
      <c r="W7" s="2">
        <v>900</v>
      </c>
      <c r="X7" s="1">
        <f t="shared" si="3"/>
        <v>3051923.3900000006</v>
      </c>
      <c r="Y7" s="1"/>
      <c r="Z7" s="2">
        <v>45000</v>
      </c>
      <c r="AA7" s="2">
        <f t="shared" si="4"/>
        <v>640.20000000000005</v>
      </c>
      <c r="AB7" s="2">
        <f t="shared" si="5"/>
        <v>3.91</v>
      </c>
      <c r="AC7" s="2">
        <v>45154</v>
      </c>
      <c r="AD7" s="2">
        <f t="shared" si="6"/>
        <v>2341211.4000000004</v>
      </c>
      <c r="AE7" s="2">
        <f t="shared" si="7"/>
        <v>128040.00000000001</v>
      </c>
      <c r="AF7" s="2">
        <f t="shared" si="8"/>
        <v>14642.95</v>
      </c>
      <c r="AG7" s="2">
        <f t="shared" si="9"/>
        <v>22459.040000000001</v>
      </c>
    </row>
    <row r="8" spans="1:33" ht="25.5" x14ac:dyDescent="0.45">
      <c r="A8" s="1">
        <v>7</v>
      </c>
      <c r="B8" s="2" t="s">
        <v>5</v>
      </c>
      <c r="C8" s="2">
        <v>13.215654000000001</v>
      </c>
      <c r="D8" s="2">
        <v>79.113105000000004</v>
      </c>
      <c r="E8" s="2" t="s">
        <v>24</v>
      </c>
      <c r="F8" s="2" t="s">
        <v>103</v>
      </c>
      <c r="G8" s="2">
        <v>10</v>
      </c>
      <c r="H8" s="2" t="s">
        <v>8</v>
      </c>
      <c r="I8" s="2" t="s">
        <v>25</v>
      </c>
      <c r="J8" s="2" t="s">
        <v>14</v>
      </c>
      <c r="K8" s="2" t="s">
        <v>10</v>
      </c>
      <c r="L8" s="2" t="s">
        <v>13</v>
      </c>
      <c r="M8" s="2">
        <v>3350</v>
      </c>
      <c r="N8" s="2">
        <v>119</v>
      </c>
      <c r="O8" s="2">
        <v>297</v>
      </c>
      <c r="P8" s="2">
        <v>280</v>
      </c>
      <c r="Q8" s="2">
        <f t="shared" si="0"/>
        <v>35343</v>
      </c>
      <c r="R8" s="2">
        <f t="shared" si="1"/>
        <v>33320</v>
      </c>
      <c r="S8" s="2">
        <f t="shared" si="2"/>
        <v>565170.25500000012</v>
      </c>
      <c r="T8" s="2">
        <v>47500</v>
      </c>
      <c r="U8" s="2">
        <v>33933</v>
      </c>
      <c r="V8" s="2">
        <v>19413</v>
      </c>
      <c r="W8" s="2">
        <v>900</v>
      </c>
      <c r="X8" s="1">
        <f t="shared" si="3"/>
        <v>735579.25500000012</v>
      </c>
      <c r="Y8" s="2">
        <v>3350</v>
      </c>
      <c r="Z8" s="2">
        <v>45000</v>
      </c>
      <c r="AA8" s="2">
        <f t="shared" si="4"/>
        <v>130.9</v>
      </c>
      <c r="AB8" s="2">
        <f t="shared" si="5"/>
        <v>1.595</v>
      </c>
      <c r="AC8" s="2">
        <v>45154</v>
      </c>
      <c r="AD8" s="2">
        <f t="shared" si="6"/>
        <v>478701.30000000005</v>
      </c>
      <c r="AE8" s="2">
        <f t="shared" si="7"/>
        <v>26180</v>
      </c>
      <c r="AF8" s="2">
        <f t="shared" si="8"/>
        <v>5973.2749999999996</v>
      </c>
      <c r="AG8" s="2">
        <f t="shared" si="9"/>
        <v>9161.68</v>
      </c>
    </row>
    <row r="9" spans="1:33" x14ac:dyDescent="0.45">
      <c r="A9" s="2">
        <v>8</v>
      </c>
      <c r="B9" s="2" t="s">
        <v>5</v>
      </c>
      <c r="C9" s="2">
        <v>21.08745</v>
      </c>
      <c r="D9" s="2">
        <v>78.972160000000002</v>
      </c>
      <c r="E9" s="2" t="s">
        <v>26</v>
      </c>
      <c r="F9" s="2" t="s">
        <v>27</v>
      </c>
      <c r="G9" s="2">
        <v>4</v>
      </c>
      <c r="H9" s="2" t="s">
        <v>8</v>
      </c>
      <c r="I9" s="2" t="s">
        <v>28</v>
      </c>
      <c r="J9" s="2"/>
      <c r="K9" s="2" t="s">
        <v>4</v>
      </c>
      <c r="L9" s="2" t="s">
        <v>11</v>
      </c>
      <c r="M9" s="2">
        <v>43707</v>
      </c>
      <c r="N9" s="2">
        <v>328</v>
      </c>
      <c r="O9" s="2">
        <v>597</v>
      </c>
      <c r="P9" s="2">
        <v>7000</v>
      </c>
      <c r="Q9" s="2">
        <f t="shared" si="0"/>
        <v>195816</v>
      </c>
      <c r="R9" s="2">
        <f t="shared" si="1"/>
        <v>2296000</v>
      </c>
      <c r="S9" s="2">
        <f t="shared" si="2"/>
        <v>1461810.56</v>
      </c>
      <c r="T9" s="2">
        <v>47500</v>
      </c>
      <c r="U9" s="2">
        <v>33933</v>
      </c>
      <c r="V9" s="2">
        <v>19413</v>
      </c>
      <c r="W9" s="2">
        <v>900</v>
      </c>
      <c r="X9" s="1">
        <f t="shared" si="3"/>
        <v>4055372.56</v>
      </c>
      <c r="Y9" s="1"/>
      <c r="Z9" s="2">
        <v>45000</v>
      </c>
      <c r="AA9" s="2">
        <f t="shared" si="4"/>
        <v>360.8</v>
      </c>
      <c r="AB9" s="2">
        <f t="shared" si="5"/>
        <v>2.6399999999999997</v>
      </c>
      <c r="AC9" s="2">
        <v>45154</v>
      </c>
      <c r="AD9" s="2">
        <f t="shared" si="6"/>
        <v>1319445.6000000001</v>
      </c>
      <c r="AE9" s="2">
        <f t="shared" si="7"/>
        <v>72160</v>
      </c>
      <c r="AF9" s="2">
        <f t="shared" si="8"/>
        <v>9886.7999999999993</v>
      </c>
      <c r="AG9" s="2">
        <f t="shared" si="9"/>
        <v>15164.159999999998</v>
      </c>
    </row>
    <row r="10" spans="1:33" x14ac:dyDescent="0.45">
      <c r="A10" s="1">
        <v>9</v>
      </c>
      <c r="B10" s="2" t="s">
        <v>5</v>
      </c>
      <c r="C10" s="2">
        <v>12.04397799</v>
      </c>
      <c r="D10" s="2">
        <v>75.504031990000001</v>
      </c>
      <c r="E10" s="2" t="s">
        <v>29</v>
      </c>
      <c r="F10" s="2" t="s">
        <v>22</v>
      </c>
      <c r="G10" s="2">
        <v>4</v>
      </c>
      <c r="H10" s="2" t="s">
        <v>8</v>
      </c>
      <c r="I10" s="2" t="s">
        <v>30</v>
      </c>
      <c r="J10" s="2"/>
      <c r="K10" s="2" t="s">
        <v>4</v>
      </c>
      <c r="L10" s="2" t="s">
        <v>31</v>
      </c>
      <c r="M10" s="2">
        <v>1136234</v>
      </c>
      <c r="N10" s="2">
        <v>861</v>
      </c>
      <c r="O10" s="2">
        <v>357</v>
      </c>
      <c r="P10" s="2">
        <v>328</v>
      </c>
      <c r="Q10" s="2">
        <f t="shared" si="0"/>
        <v>307377</v>
      </c>
      <c r="R10" s="2">
        <f t="shared" si="1"/>
        <v>282408</v>
      </c>
      <c r="S10" s="2">
        <f t="shared" si="2"/>
        <v>3748457.8450000002</v>
      </c>
      <c r="T10" s="2">
        <v>47500</v>
      </c>
      <c r="U10" s="2">
        <v>33933</v>
      </c>
      <c r="V10" s="2">
        <v>19413</v>
      </c>
      <c r="W10" s="2">
        <v>900</v>
      </c>
      <c r="X10" s="1">
        <f t="shared" si="3"/>
        <v>4439988.8450000007</v>
      </c>
      <c r="Y10" s="1"/>
      <c r="Z10" s="2">
        <v>45000</v>
      </c>
      <c r="AA10" s="2">
        <f t="shared" si="4"/>
        <v>947.1</v>
      </c>
      <c r="AB10" s="2">
        <f t="shared" si="5"/>
        <v>5.3049999999999997</v>
      </c>
      <c r="AC10" s="2">
        <v>45154</v>
      </c>
      <c r="AD10" s="2">
        <f t="shared" si="6"/>
        <v>3463544.7</v>
      </c>
      <c r="AE10" s="2">
        <f t="shared" si="7"/>
        <v>189420</v>
      </c>
      <c r="AF10" s="2">
        <f t="shared" si="8"/>
        <v>19867.224999999999</v>
      </c>
      <c r="AG10" s="2">
        <f t="shared" si="9"/>
        <v>30471.919999999998</v>
      </c>
    </row>
    <row r="11" spans="1:33" ht="25.5" x14ac:dyDescent="0.45">
      <c r="A11" s="1">
        <v>10</v>
      </c>
      <c r="B11" s="2" t="s">
        <v>5</v>
      </c>
      <c r="C11" s="2">
        <v>23.166035000000001</v>
      </c>
      <c r="D11" s="2">
        <v>79.913272000000006</v>
      </c>
      <c r="E11" s="2" t="s">
        <v>32</v>
      </c>
      <c r="F11" s="2" t="s">
        <v>104</v>
      </c>
      <c r="G11" s="2">
        <v>10</v>
      </c>
      <c r="H11" s="2" t="s">
        <v>8</v>
      </c>
      <c r="I11" s="2" t="s">
        <v>33</v>
      </c>
      <c r="J11" s="2" t="s">
        <v>14</v>
      </c>
      <c r="K11" s="2" t="s">
        <v>10</v>
      </c>
      <c r="L11" s="2" t="s">
        <v>13</v>
      </c>
      <c r="M11" s="2">
        <v>3350</v>
      </c>
      <c r="N11" s="2">
        <v>0</v>
      </c>
      <c r="O11" s="2">
        <v>197</v>
      </c>
      <c r="P11" s="2">
        <v>250</v>
      </c>
      <c r="Q11" s="2">
        <f t="shared" si="0"/>
        <v>0</v>
      </c>
      <c r="R11" s="2">
        <f t="shared" si="1"/>
        <v>0</v>
      </c>
      <c r="S11" s="2">
        <f t="shared" si="2"/>
        <v>54643</v>
      </c>
      <c r="T11" s="2">
        <v>47500</v>
      </c>
      <c r="U11" s="2">
        <v>33933</v>
      </c>
      <c r="V11" s="2">
        <v>19413</v>
      </c>
      <c r="W11" s="2">
        <v>900</v>
      </c>
      <c r="X11" s="1">
        <f t="shared" si="3"/>
        <v>156389</v>
      </c>
      <c r="Y11" s="2">
        <v>3350</v>
      </c>
      <c r="Z11" s="2">
        <v>45000</v>
      </c>
      <c r="AA11" s="2">
        <f t="shared" si="4"/>
        <v>0</v>
      </c>
      <c r="AB11" s="2">
        <f t="shared" si="5"/>
        <v>1</v>
      </c>
      <c r="AC11" s="2">
        <v>45154</v>
      </c>
      <c r="AD11" s="2">
        <f t="shared" si="6"/>
        <v>0</v>
      </c>
      <c r="AE11" s="2">
        <f t="shared" si="7"/>
        <v>0</v>
      </c>
      <c r="AF11" s="2">
        <f t="shared" si="8"/>
        <v>3745</v>
      </c>
      <c r="AG11" s="2">
        <f t="shared" si="9"/>
        <v>5744</v>
      </c>
    </row>
    <row r="12" spans="1:33" x14ac:dyDescent="0.45">
      <c r="A12" s="2">
        <v>11</v>
      </c>
      <c r="B12" s="2" t="s">
        <v>5</v>
      </c>
      <c r="C12" s="2">
        <v>21.171092989999998</v>
      </c>
      <c r="D12" s="2">
        <v>73.561857000000003</v>
      </c>
      <c r="E12" s="2" t="s">
        <v>34</v>
      </c>
      <c r="F12" s="2" t="s">
        <v>35</v>
      </c>
      <c r="G12" s="2">
        <v>4</v>
      </c>
      <c r="H12" s="2" t="s">
        <v>8</v>
      </c>
      <c r="I12" s="2" t="s">
        <v>36</v>
      </c>
      <c r="J12" s="2"/>
      <c r="K12" s="2" t="s">
        <v>4</v>
      </c>
      <c r="L12" s="2" t="s">
        <v>11</v>
      </c>
      <c r="M12" s="2">
        <v>43707</v>
      </c>
      <c r="N12" s="2">
        <v>1159</v>
      </c>
      <c r="O12" s="2">
        <v>597</v>
      </c>
      <c r="P12" s="2">
        <v>450</v>
      </c>
      <c r="Q12" s="2">
        <f t="shared" si="0"/>
        <v>691923</v>
      </c>
      <c r="R12" s="2">
        <f t="shared" si="1"/>
        <v>521550</v>
      </c>
      <c r="S12" s="2">
        <f t="shared" si="2"/>
        <v>5026921.0550000016</v>
      </c>
      <c r="T12" s="2">
        <v>47500</v>
      </c>
      <c r="U12" s="2">
        <v>33933</v>
      </c>
      <c r="V12" s="2">
        <v>19413</v>
      </c>
      <c r="W12" s="2">
        <v>900</v>
      </c>
      <c r="X12" s="1">
        <f t="shared" si="3"/>
        <v>6342140.0550000016</v>
      </c>
      <c r="Y12" s="1"/>
      <c r="Z12" s="2">
        <v>45000</v>
      </c>
      <c r="AA12" s="2">
        <f t="shared" si="4"/>
        <v>1274.9000000000001</v>
      </c>
      <c r="AB12" s="2">
        <f t="shared" si="5"/>
        <v>6.7949999999999999</v>
      </c>
      <c r="AC12" s="2">
        <v>45154</v>
      </c>
      <c r="AD12" s="2">
        <f t="shared" si="6"/>
        <v>4662309.3000000007</v>
      </c>
      <c r="AE12" s="2">
        <f t="shared" si="7"/>
        <v>254980.00000000003</v>
      </c>
      <c r="AF12" s="2">
        <f t="shared" si="8"/>
        <v>25447.275000000001</v>
      </c>
      <c r="AG12" s="2">
        <f t="shared" si="9"/>
        <v>39030.480000000003</v>
      </c>
    </row>
    <row r="13" spans="1:33" ht="25.5" x14ac:dyDescent="0.45">
      <c r="A13" s="1">
        <v>12</v>
      </c>
      <c r="B13" s="2" t="s">
        <v>5</v>
      </c>
      <c r="C13" s="2">
        <v>13.033082</v>
      </c>
      <c r="D13" s="2">
        <v>80.231751000000003</v>
      </c>
      <c r="E13" s="2" t="s">
        <v>37</v>
      </c>
      <c r="F13" s="2" t="s">
        <v>102</v>
      </c>
      <c r="G13" s="2">
        <v>10</v>
      </c>
      <c r="H13" s="2" t="s">
        <v>8</v>
      </c>
      <c r="I13" s="2" t="s">
        <v>38</v>
      </c>
      <c r="J13" s="2" t="s">
        <v>14</v>
      </c>
      <c r="K13" s="2" t="s">
        <v>10</v>
      </c>
      <c r="L13" s="2" t="s">
        <v>13</v>
      </c>
      <c r="M13" s="2">
        <v>3350</v>
      </c>
      <c r="N13" s="2"/>
      <c r="O13" s="2">
        <v>478</v>
      </c>
      <c r="P13" s="2">
        <v>273</v>
      </c>
      <c r="Q13" s="2">
        <f t="shared" si="0"/>
        <v>0</v>
      </c>
      <c r="R13" s="2">
        <f t="shared" si="1"/>
        <v>0</v>
      </c>
      <c r="S13" s="2">
        <f t="shared" si="2"/>
        <v>54643</v>
      </c>
      <c r="T13" s="2">
        <v>47500</v>
      </c>
      <c r="U13" s="2">
        <v>33933</v>
      </c>
      <c r="V13" s="2">
        <v>19413</v>
      </c>
      <c r="W13" s="2">
        <v>900</v>
      </c>
      <c r="X13" s="1">
        <f t="shared" si="3"/>
        <v>156389</v>
      </c>
      <c r="Y13" s="2">
        <v>3350</v>
      </c>
      <c r="Z13" s="2">
        <v>45000</v>
      </c>
      <c r="AA13" s="2">
        <f t="shared" si="4"/>
        <v>0</v>
      </c>
      <c r="AB13" s="2">
        <f t="shared" si="5"/>
        <v>1</v>
      </c>
      <c r="AC13" s="2">
        <v>45154</v>
      </c>
      <c r="AD13" s="2">
        <f t="shared" si="6"/>
        <v>0</v>
      </c>
      <c r="AE13" s="2">
        <f t="shared" si="7"/>
        <v>0</v>
      </c>
      <c r="AF13" s="2">
        <f t="shared" si="8"/>
        <v>3745</v>
      </c>
      <c r="AG13" s="2">
        <f t="shared" si="9"/>
        <v>5744</v>
      </c>
    </row>
    <row r="14" spans="1:33" ht="25.5" x14ac:dyDescent="0.45">
      <c r="A14" s="1">
        <v>13</v>
      </c>
      <c r="B14" s="2" t="s">
        <v>0</v>
      </c>
      <c r="C14" s="2">
        <v>16.686157990000002</v>
      </c>
      <c r="D14" s="2">
        <v>74.465091990000005</v>
      </c>
      <c r="E14" s="2" t="s">
        <v>39</v>
      </c>
      <c r="F14" s="2" t="s">
        <v>27</v>
      </c>
      <c r="G14" s="2">
        <v>3000</v>
      </c>
      <c r="H14" s="2" t="s">
        <v>2</v>
      </c>
      <c r="I14" s="2" t="s">
        <v>40</v>
      </c>
      <c r="J14" s="2"/>
      <c r="K14" s="2" t="s">
        <v>4</v>
      </c>
      <c r="L14" s="2" t="s">
        <v>11</v>
      </c>
      <c r="M14" s="2">
        <v>43707</v>
      </c>
      <c r="N14" s="2">
        <v>248</v>
      </c>
      <c r="O14" s="2">
        <v>597</v>
      </c>
      <c r="P14" s="2">
        <v>7000</v>
      </c>
      <c r="Q14" s="2">
        <f t="shared" si="0"/>
        <v>148056</v>
      </c>
      <c r="R14" s="2">
        <f t="shared" si="1"/>
        <v>1736000</v>
      </c>
      <c r="S14" s="2">
        <f t="shared" si="2"/>
        <v>1118598.9600000002</v>
      </c>
      <c r="T14" s="2">
        <v>47500</v>
      </c>
      <c r="U14" s="2">
        <v>33933</v>
      </c>
      <c r="V14" s="2">
        <v>19413</v>
      </c>
      <c r="W14" s="2">
        <v>900</v>
      </c>
      <c r="X14" s="1">
        <f t="shared" si="3"/>
        <v>3104400.96</v>
      </c>
      <c r="Y14" s="1"/>
      <c r="Z14" s="2">
        <v>45000</v>
      </c>
      <c r="AA14" s="2">
        <f t="shared" si="4"/>
        <v>272.8</v>
      </c>
      <c r="AB14" s="2">
        <f t="shared" si="5"/>
        <v>2.2400000000000002</v>
      </c>
      <c r="AC14" s="2">
        <v>45154</v>
      </c>
      <c r="AD14" s="2">
        <f t="shared" si="6"/>
        <v>997629.60000000009</v>
      </c>
      <c r="AE14" s="2">
        <f t="shared" si="7"/>
        <v>54560</v>
      </c>
      <c r="AF14" s="2">
        <f t="shared" si="8"/>
        <v>8388.8000000000011</v>
      </c>
      <c r="AG14" s="2">
        <f t="shared" si="9"/>
        <v>12866.560000000001</v>
      </c>
    </row>
    <row r="15" spans="1:33" x14ac:dyDescent="0.45">
      <c r="A15" s="2">
        <v>14</v>
      </c>
      <c r="B15" s="2" t="s">
        <v>5</v>
      </c>
      <c r="C15" s="2">
        <v>25.847598990000002</v>
      </c>
      <c r="D15" s="2">
        <v>93.440848000000003</v>
      </c>
      <c r="E15" s="2" t="s">
        <v>41</v>
      </c>
      <c r="F15" s="2" t="s">
        <v>42</v>
      </c>
      <c r="G15" s="2">
        <v>10</v>
      </c>
      <c r="H15" s="2" t="s">
        <v>8</v>
      </c>
      <c r="I15" s="2" t="s">
        <v>43</v>
      </c>
      <c r="J15" s="2"/>
      <c r="K15" s="2" t="s">
        <v>4</v>
      </c>
      <c r="L15" s="2" t="s">
        <v>11</v>
      </c>
      <c r="M15" s="2">
        <v>43707</v>
      </c>
      <c r="N15" s="2"/>
      <c r="O15" s="2">
        <v>257</v>
      </c>
      <c r="P15" s="2">
        <v>238</v>
      </c>
      <c r="Q15" s="2">
        <f t="shared" si="0"/>
        <v>0</v>
      </c>
      <c r="R15" s="2">
        <f t="shared" si="1"/>
        <v>0</v>
      </c>
      <c r="S15" s="2">
        <f t="shared" si="2"/>
        <v>54643</v>
      </c>
      <c r="T15" s="2">
        <v>47500</v>
      </c>
      <c r="U15" s="2">
        <v>33933</v>
      </c>
      <c r="V15" s="2">
        <v>19413</v>
      </c>
      <c r="W15" s="2">
        <v>900</v>
      </c>
      <c r="X15" s="1">
        <f t="shared" si="3"/>
        <v>156389</v>
      </c>
      <c r="Y15" s="1"/>
      <c r="Z15" s="2">
        <v>45000</v>
      </c>
      <c r="AA15" s="2">
        <f t="shared" si="4"/>
        <v>0</v>
      </c>
      <c r="AB15" s="2">
        <f t="shared" si="5"/>
        <v>1</v>
      </c>
      <c r="AC15" s="2">
        <v>45154</v>
      </c>
      <c r="AD15" s="2">
        <f t="shared" si="6"/>
        <v>0</v>
      </c>
      <c r="AE15" s="2">
        <f t="shared" si="7"/>
        <v>0</v>
      </c>
      <c r="AF15" s="2">
        <f t="shared" si="8"/>
        <v>3745</v>
      </c>
      <c r="AG15" s="2">
        <f t="shared" si="9"/>
        <v>5744</v>
      </c>
    </row>
    <row r="16" spans="1:33" ht="25.5" x14ac:dyDescent="0.45">
      <c r="A16" s="1">
        <v>15</v>
      </c>
      <c r="B16" s="2" t="s">
        <v>5</v>
      </c>
      <c r="C16" s="2">
        <v>21.219570000000001</v>
      </c>
      <c r="D16" s="2">
        <v>72.852099989999999</v>
      </c>
      <c r="E16" s="2" t="s">
        <v>44</v>
      </c>
      <c r="F16" s="2" t="s">
        <v>35</v>
      </c>
      <c r="G16" s="2">
        <v>10</v>
      </c>
      <c r="H16" s="2" t="s">
        <v>8</v>
      </c>
      <c r="I16" s="2" t="s">
        <v>45</v>
      </c>
      <c r="J16" s="2" t="s">
        <v>14</v>
      </c>
      <c r="K16" s="2" t="s">
        <v>10</v>
      </c>
      <c r="L16" s="2" t="s">
        <v>13</v>
      </c>
      <c r="M16" s="2">
        <v>3350</v>
      </c>
      <c r="N16" s="2">
        <v>62</v>
      </c>
      <c r="O16" s="2">
        <v>597</v>
      </c>
      <c r="P16" s="2">
        <v>450</v>
      </c>
      <c r="Q16" s="2">
        <f t="shared" si="0"/>
        <v>37014</v>
      </c>
      <c r="R16" s="2">
        <f t="shared" si="1"/>
        <v>27900</v>
      </c>
      <c r="S16" s="2">
        <f t="shared" si="2"/>
        <v>320631.99000000005</v>
      </c>
      <c r="T16" s="2">
        <v>47500</v>
      </c>
      <c r="U16" s="2">
        <v>33933</v>
      </c>
      <c r="V16" s="2">
        <v>19413</v>
      </c>
      <c r="W16" s="2">
        <v>900</v>
      </c>
      <c r="X16" s="1">
        <f t="shared" si="3"/>
        <v>487291.99000000005</v>
      </c>
      <c r="Y16" s="2">
        <v>3350</v>
      </c>
      <c r="Z16" s="2">
        <v>45000</v>
      </c>
      <c r="AA16" s="2">
        <f t="shared" si="4"/>
        <v>68.2</v>
      </c>
      <c r="AB16" s="2">
        <f t="shared" si="5"/>
        <v>1.31</v>
      </c>
      <c r="AC16" s="2">
        <v>45154</v>
      </c>
      <c r="AD16" s="2">
        <f t="shared" si="6"/>
        <v>249407.40000000002</v>
      </c>
      <c r="AE16" s="2">
        <f t="shared" si="7"/>
        <v>13640</v>
      </c>
      <c r="AF16" s="2">
        <f t="shared" si="8"/>
        <v>4905.95</v>
      </c>
      <c r="AG16" s="2">
        <f t="shared" si="9"/>
        <v>7524.64</v>
      </c>
    </row>
    <row r="17" spans="1:33" x14ac:dyDescent="0.45">
      <c r="A17" s="1">
        <v>16</v>
      </c>
      <c r="B17" s="2" t="s">
        <v>5</v>
      </c>
      <c r="C17" s="2">
        <v>17.446891990000001</v>
      </c>
      <c r="D17" s="2">
        <v>78.370884000000004</v>
      </c>
      <c r="E17" s="2" t="s">
        <v>46</v>
      </c>
      <c r="F17" s="2" t="s">
        <v>47</v>
      </c>
      <c r="G17" s="2">
        <v>10</v>
      </c>
      <c r="H17" s="2" t="s">
        <v>8</v>
      </c>
      <c r="I17" s="2" t="s">
        <v>48</v>
      </c>
      <c r="J17" s="2"/>
      <c r="K17" s="2" t="s">
        <v>4</v>
      </c>
      <c r="L17" s="2" t="s">
        <v>11</v>
      </c>
      <c r="M17" s="2">
        <v>43707</v>
      </c>
      <c r="N17" s="2"/>
      <c r="O17" s="2">
        <v>364</v>
      </c>
      <c r="P17" s="2">
        <v>567</v>
      </c>
      <c r="Q17" s="2">
        <f t="shared" si="0"/>
        <v>0</v>
      </c>
      <c r="R17" s="2">
        <f t="shared" si="1"/>
        <v>0</v>
      </c>
      <c r="S17" s="2">
        <f t="shared" si="2"/>
        <v>54643</v>
      </c>
      <c r="T17" s="2">
        <v>47500</v>
      </c>
      <c r="U17" s="2">
        <v>33933</v>
      </c>
      <c r="V17" s="2">
        <v>19413</v>
      </c>
      <c r="W17" s="2">
        <v>900</v>
      </c>
      <c r="X17" s="1">
        <f t="shared" si="3"/>
        <v>156389</v>
      </c>
      <c r="Y17" s="1"/>
      <c r="Z17" s="2">
        <v>45000</v>
      </c>
      <c r="AA17" s="2">
        <f t="shared" si="4"/>
        <v>0</v>
      </c>
      <c r="AB17" s="2">
        <f t="shared" si="5"/>
        <v>1</v>
      </c>
      <c r="AC17" s="2">
        <v>45154</v>
      </c>
      <c r="AD17" s="2">
        <f t="shared" si="6"/>
        <v>0</v>
      </c>
      <c r="AE17" s="2">
        <f t="shared" si="7"/>
        <v>0</v>
      </c>
      <c r="AF17" s="2">
        <f t="shared" si="8"/>
        <v>3745</v>
      </c>
      <c r="AG17" s="2">
        <f t="shared" si="9"/>
        <v>5744</v>
      </c>
    </row>
    <row r="18" spans="1:33" ht="25.5" x14ac:dyDescent="0.45">
      <c r="A18" s="2">
        <v>17</v>
      </c>
      <c r="B18" s="2" t="s">
        <v>0</v>
      </c>
      <c r="C18" s="2">
        <v>22.288737000000001</v>
      </c>
      <c r="D18" s="2">
        <v>70.77531999</v>
      </c>
      <c r="E18" s="2" t="s">
        <v>49</v>
      </c>
      <c r="F18" s="2" t="s">
        <v>35</v>
      </c>
      <c r="G18" s="2">
        <v>3000</v>
      </c>
      <c r="H18" s="2" t="s">
        <v>2</v>
      </c>
      <c r="I18" s="2" t="s">
        <v>50</v>
      </c>
      <c r="J18" s="2"/>
      <c r="K18" s="2" t="s">
        <v>4</v>
      </c>
      <c r="L18" s="2" t="s">
        <v>11</v>
      </c>
      <c r="M18" s="2">
        <v>43707</v>
      </c>
      <c r="N18" s="2">
        <v>403</v>
      </c>
      <c r="O18" s="2">
        <v>597</v>
      </c>
      <c r="P18" s="2">
        <v>450</v>
      </c>
      <c r="Q18" s="2">
        <f t="shared" si="0"/>
        <v>240591</v>
      </c>
      <c r="R18" s="2">
        <f t="shared" si="1"/>
        <v>181350</v>
      </c>
      <c r="S18" s="2">
        <f t="shared" si="2"/>
        <v>1783571.4350000001</v>
      </c>
      <c r="T18" s="2">
        <v>47500</v>
      </c>
      <c r="U18" s="2">
        <v>33933</v>
      </c>
      <c r="V18" s="2">
        <v>19413</v>
      </c>
      <c r="W18" s="2">
        <v>900</v>
      </c>
      <c r="X18" s="1">
        <f t="shared" si="3"/>
        <v>2307258.4350000001</v>
      </c>
      <c r="Y18" s="1"/>
      <c r="Z18" s="2">
        <v>45000</v>
      </c>
      <c r="AA18" s="2">
        <f t="shared" si="4"/>
        <v>443.3</v>
      </c>
      <c r="AB18" s="2">
        <f t="shared" si="5"/>
        <v>3.0150000000000001</v>
      </c>
      <c r="AC18" s="2">
        <v>45154</v>
      </c>
      <c r="AD18" s="2">
        <f t="shared" si="6"/>
        <v>1621148.1</v>
      </c>
      <c r="AE18" s="2">
        <f t="shared" si="7"/>
        <v>88660</v>
      </c>
      <c r="AF18" s="2">
        <f t="shared" si="8"/>
        <v>11291.175000000001</v>
      </c>
      <c r="AG18" s="2">
        <f t="shared" si="9"/>
        <v>17318.16</v>
      </c>
    </row>
    <row r="19" spans="1:33" x14ac:dyDescent="0.45">
      <c r="A19" s="1">
        <v>18</v>
      </c>
      <c r="B19" s="2" t="s">
        <v>5</v>
      </c>
      <c r="C19" s="2">
        <v>19.114820000000002</v>
      </c>
      <c r="D19" s="2">
        <v>72.890299990000003</v>
      </c>
      <c r="E19" s="2" t="s">
        <v>51</v>
      </c>
      <c r="F19" s="2" t="s">
        <v>7</v>
      </c>
      <c r="G19" s="2">
        <v>10</v>
      </c>
      <c r="H19" s="2" t="s">
        <v>52</v>
      </c>
      <c r="I19" s="2" t="s">
        <v>53</v>
      </c>
      <c r="J19" s="2" t="s">
        <v>55</v>
      </c>
      <c r="K19" s="2" t="s">
        <v>54</v>
      </c>
      <c r="L19" s="2" t="s">
        <v>31</v>
      </c>
      <c r="M19" s="2">
        <v>98247</v>
      </c>
      <c r="N19" s="2"/>
      <c r="O19" s="2">
        <v>7500</v>
      </c>
      <c r="P19" s="2">
        <v>10000</v>
      </c>
      <c r="Q19" s="2">
        <f t="shared" si="0"/>
        <v>0</v>
      </c>
      <c r="R19" s="2">
        <f t="shared" si="1"/>
        <v>0</v>
      </c>
      <c r="S19" s="2">
        <f t="shared" si="2"/>
        <v>54643</v>
      </c>
      <c r="T19" s="2">
        <v>47500</v>
      </c>
      <c r="U19" s="2">
        <v>33933</v>
      </c>
      <c r="V19" s="2">
        <v>19413</v>
      </c>
      <c r="W19" s="2">
        <v>900</v>
      </c>
      <c r="X19" s="1">
        <f t="shared" si="3"/>
        <v>156389</v>
      </c>
      <c r="Y19" s="1"/>
      <c r="Z19" s="2"/>
      <c r="AA19" s="2">
        <f t="shared" si="4"/>
        <v>0</v>
      </c>
      <c r="AB19" s="2">
        <f t="shared" si="5"/>
        <v>1</v>
      </c>
      <c r="AC19" s="2">
        <v>45154</v>
      </c>
      <c r="AD19" s="2">
        <f t="shared" si="6"/>
        <v>0</v>
      </c>
      <c r="AE19" s="2">
        <f t="shared" si="7"/>
        <v>0</v>
      </c>
      <c r="AF19" s="2">
        <f t="shared" si="8"/>
        <v>3745</v>
      </c>
      <c r="AG19" s="2">
        <f t="shared" si="9"/>
        <v>5744</v>
      </c>
    </row>
    <row r="20" spans="1:33" x14ac:dyDescent="0.45">
      <c r="A20" s="1">
        <v>19</v>
      </c>
      <c r="B20" s="2" t="s">
        <v>5</v>
      </c>
      <c r="C20" s="2">
        <v>28.705234000000001</v>
      </c>
      <c r="D20" s="2">
        <v>76.938074999999998</v>
      </c>
      <c r="E20" s="2" t="s">
        <v>56</v>
      </c>
      <c r="F20" s="2" t="s">
        <v>57</v>
      </c>
      <c r="G20" s="2">
        <v>4</v>
      </c>
      <c r="H20" s="2" t="s">
        <v>8</v>
      </c>
      <c r="I20" s="2" t="s">
        <v>58</v>
      </c>
      <c r="J20" s="2"/>
      <c r="K20" s="2" t="s">
        <v>4</v>
      </c>
      <c r="L20" s="2" t="s">
        <v>11</v>
      </c>
      <c r="M20" s="2">
        <v>43707</v>
      </c>
      <c r="N20" s="2">
        <v>303</v>
      </c>
      <c r="O20" s="2">
        <v>238</v>
      </c>
      <c r="P20" s="2">
        <v>246</v>
      </c>
      <c r="Q20" s="2">
        <f t="shared" si="0"/>
        <v>72114</v>
      </c>
      <c r="R20" s="2">
        <f t="shared" si="1"/>
        <v>74538</v>
      </c>
      <c r="S20" s="2">
        <f t="shared" si="2"/>
        <v>1354556.9350000001</v>
      </c>
      <c r="T20" s="2">
        <v>47500</v>
      </c>
      <c r="U20" s="2">
        <v>33933</v>
      </c>
      <c r="V20" s="2">
        <v>19413</v>
      </c>
      <c r="W20" s="2">
        <v>900</v>
      </c>
      <c r="X20" s="1">
        <f t="shared" si="3"/>
        <v>1602954.9350000001</v>
      </c>
      <c r="Y20" s="1"/>
      <c r="Z20" s="2">
        <v>45000</v>
      </c>
      <c r="AA20" s="2">
        <f t="shared" si="4"/>
        <v>333.3</v>
      </c>
      <c r="AB20" s="2">
        <f t="shared" si="5"/>
        <v>2.5149999999999997</v>
      </c>
      <c r="AC20" s="2">
        <v>45154</v>
      </c>
      <c r="AD20" s="2">
        <f t="shared" si="6"/>
        <v>1218878.1000000001</v>
      </c>
      <c r="AE20" s="2">
        <f t="shared" si="7"/>
        <v>66660</v>
      </c>
      <c r="AF20" s="2">
        <f t="shared" si="8"/>
        <v>9418.6749999999993</v>
      </c>
      <c r="AG20" s="2">
        <f t="shared" si="9"/>
        <v>14446.159999999998</v>
      </c>
    </row>
    <row r="21" spans="1:33" x14ac:dyDescent="0.45">
      <c r="A21" s="2">
        <v>20</v>
      </c>
      <c r="B21" s="2" t="s">
        <v>5</v>
      </c>
      <c r="C21" s="2">
        <v>20.269490000000001</v>
      </c>
      <c r="D21" s="2">
        <v>81.490351000000004</v>
      </c>
      <c r="E21" s="2" t="s">
        <v>59</v>
      </c>
      <c r="F21" s="2" t="s">
        <v>60</v>
      </c>
      <c r="G21" s="2">
        <v>10</v>
      </c>
      <c r="H21" s="2" t="s">
        <v>8</v>
      </c>
      <c r="I21" s="2" t="s">
        <v>61</v>
      </c>
      <c r="J21" s="2"/>
      <c r="K21" s="2" t="s">
        <v>4</v>
      </c>
      <c r="L21" s="2" t="s">
        <v>11</v>
      </c>
      <c r="M21" s="2">
        <v>43707</v>
      </c>
      <c r="N21" s="2">
        <v>0</v>
      </c>
      <c r="O21" s="2">
        <v>250</v>
      </c>
      <c r="P21" s="2">
        <v>325</v>
      </c>
      <c r="Q21" s="2">
        <f t="shared" si="0"/>
        <v>0</v>
      </c>
      <c r="R21" s="2">
        <f t="shared" si="1"/>
        <v>0</v>
      </c>
      <c r="S21" s="2">
        <f t="shared" si="2"/>
        <v>54643</v>
      </c>
      <c r="T21" s="2">
        <v>47500</v>
      </c>
      <c r="U21" s="2">
        <v>33933</v>
      </c>
      <c r="V21" s="2">
        <v>19413</v>
      </c>
      <c r="W21" s="2">
        <v>900</v>
      </c>
      <c r="X21" s="1">
        <f t="shared" si="3"/>
        <v>156389</v>
      </c>
      <c r="Y21" s="1"/>
      <c r="Z21" s="2">
        <v>45000</v>
      </c>
      <c r="AA21" s="2">
        <f t="shared" si="4"/>
        <v>0</v>
      </c>
      <c r="AB21" s="2">
        <f t="shared" si="5"/>
        <v>1</v>
      </c>
      <c r="AC21" s="2">
        <v>45154</v>
      </c>
      <c r="AD21" s="2">
        <f t="shared" si="6"/>
        <v>0</v>
      </c>
      <c r="AE21" s="2">
        <f t="shared" si="7"/>
        <v>0</v>
      </c>
      <c r="AF21" s="2">
        <f t="shared" si="8"/>
        <v>3745</v>
      </c>
      <c r="AG21" s="2">
        <f t="shared" si="9"/>
        <v>5744</v>
      </c>
    </row>
    <row r="22" spans="1:33" x14ac:dyDescent="0.45">
      <c r="A22" s="1">
        <v>21</v>
      </c>
      <c r="B22" s="2" t="s">
        <v>5</v>
      </c>
      <c r="C22" s="2">
        <v>30.403555000000001</v>
      </c>
      <c r="D22" s="2">
        <v>76.846934000000005</v>
      </c>
      <c r="E22" s="2" t="s">
        <v>62</v>
      </c>
      <c r="F22" s="2" t="s">
        <v>57</v>
      </c>
      <c r="G22" s="2">
        <v>4</v>
      </c>
      <c r="H22" s="2" t="s">
        <v>8</v>
      </c>
      <c r="I22" s="2" t="s">
        <v>63</v>
      </c>
      <c r="J22" s="2"/>
      <c r="K22" s="2" t="s">
        <v>4</v>
      </c>
      <c r="L22" s="2" t="s">
        <v>11</v>
      </c>
      <c r="M22" s="2">
        <v>56582</v>
      </c>
      <c r="N22" s="2">
        <v>5268</v>
      </c>
      <c r="O22" s="2">
        <v>238</v>
      </c>
      <c r="P22" s="2">
        <v>246</v>
      </c>
      <c r="Q22" s="2">
        <f t="shared" si="0"/>
        <v>1253784</v>
      </c>
      <c r="R22" s="2">
        <f t="shared" si="1"/>
        <v>1295928</v>
      </c>
      <c r="S22" s="2">
        <f t="shared" si="2"/>
        <v>22655126.860000003</v>
      </c>
      <c r="T22" s="2">
        <v>47500</v>
      </c>
      <c r="U22" s="2">
        <v>33933</v>
      </c>
      <c r="V22" s="2">
        <v>19413</v>
      </c>
      <c r="W22" s="2">
        <v>900</v>
      </c>
      <c r="X22" s="1">
        <f t="shared" si="3"/>
        <v>25306584.860000003</v>
      </c>
      <c r="Y22" s="1"/>
      <c r="Z22" s="2">
        <v>45000</v>
      </c>
      <c r="AA22" s="2">
        <f t="shared" si="4"/>
        <v>5794.8</v>
      </c>
      <c r="AB22" s="2">
        <f t="shared" si="5"/>
        <v>27.34</v>
      </c>
      <c r="AC22" s="2">
        <v>45154</v>
      </c>
      <c r="AD22" s="2">
        <f t="shared" si="6"/>
        <v>21191583.600000001</v>
      </c>
      <c r="AE22" s="2">
        <f t="shared" si="7"/>
        <v>1158960</v>
      </c>
      <c r="AF22" s="2">
        <f t="shared" si="8"/>
        <v>102388.3</v>
      </c>
      <c r="AG22" s="2">
        <f t="shared" si="9"/>
        <v>157040.95999999999</v>
      </c>
    </row>
    <row r="23" spans="1:33" ht="25.5" x14ac:dyDescent="0.45">
      <c r="A23" s="1">
        <v>22</v>
      </c>
      <c r="B23" s="2" t="s">
        <v>0</v>
      </c>
      <c r="C23" s="2">
        <v>19.880361000000001</v>
      </c>
      <c r="D23" s="2">
        <v>75.365995990000002</v>
      </c>
      <c r="E23" s="2" t="s">
        <v>64</v>
      </c>
      <c r="F23" s="2" t="s">
        <v>27</v>
      </c>
      <c r="G23" s="2">
        <v>3000</v>
      </c>
      <c r="H23" s="2" t="s">
        <v>2</v>
      </c>
      <c r="I23" s="2" t="s">
        <v>65</v>
      </c>
      <c r="J23" s="2"/>
      <c r="K23" s="2" t="s">
        <v>4</v>
      </c>
      <c r="L23" s="2" t="s">
        <v>11</v>
      </c>
      <c r="M23" s="2">
        <v>43707</v>
      </c>
      <c r="N23" s="2">
        <v>505</v>
      </c>
      <c r="O23" s="2">
        <v>597</v>
      </c>
      <c r="P23" s="2">
        <v>7000</v>
      </c>
      <c r="Q23" s="2">
        <f t="shared" si="0"/>
        <v>301485</v>
      </c>
      <c r="R23" s="2">
        <f t="shared" si="1"/>
        <v>3535000</v>
      </c>
      <c r="S23" s="2">
        <f t="shared" si="2"/>
        <v>2221166.2250000001</v>
      </c>
      <c r="T23" s="2">
        <v>47500</v>
      </c>
      <c r="U23" s="2">
        <v>33933</v>
      </c>
      <c r="V23" s="2">
        <v>19413</v>
      </c>
      <c r="W23" s="2">
        <v>900</v>
      </c>
      <c r="X23" s="1">
        <f t="shared" si="3"/>
        <v>6159397.2249999996</v>
      </c>
      <c r="Y23" s="1"/>
      <c r="Z23" s="2">
        <v>45000</v>
      </c>
      <c r="AA23" s="2">
        <f t="shared" si="4"/>
        <v>555.5</v>
      </c>
      <c r="AB23" s="2">
        <f t="shared" si="5"/>
        <v>3.5249999999999999</v>
      </c>
      <c r="AC23" s="2">
        <v>45154</v>
      </c>
      <c r="AD23" s="2">
        <f t="shared" si="6"/>
        <v>2031463.5</v>
      </c>
      <c r="AE23" s="2">
        <f t="shared" si="7"/>
        <v>111100</v>
      </c>
      <c r="AF23" s="2">
        <f t="shared" si="8"/>
        <v>13201.125</v>
      </c>
      <c r="AG23" s="2">
        <f t="shared" si="9"/>
        <v>20247.599999999999</v>
      </c>
    </row>
    <row r="24" spans="1:33" x14ac:dyDescent="0.45">
      <c r="A24" s="2">
        <v>23</v>
      </c>
      <c r="B24" s="2" t="s">
        <v>5</v>
      </c>
      <c r="C24" s="2">
        <v>9.9509179900000007</v>
      </c>
      <c r="D24" s="2">
        <v>78.169219990000002</v>
      </c>
      <c r="E24" s="2" t="s">
        <v>66</v>
      </c>
      <c r="F24" s="2" t="s">
        <v>102</v>
      </c>
      <c r="G24" s="2">
        <v>700</v>
      </c>
      <c r="H24" s="2" t="s">
        <v>8</v>
      </c>
      <c r="I24" s="2" t="s">
        <v>67</v>
      </c>
      <c r="J24" s="2"/>
      <c r="K24" s="2" t="s">
        <v>4</v>
      </c>
      <c r="L24" s="2" t="s">
        <v>31</v>
      </c>
      <c r="M24" s="2">
        <v>556887</v>
      </c>
      <c r="N24" s="2">
        <v>367</v>
      </c>
      <c r="O24" s="2">
        <v>478</v>
      </c>
      <c r="P24" s="2">
        <v>273</v>
      </c>
      <c r="Q24" s="2">
        <f t="shared" si="0"/>
        <v>175426</v>
      </c>
      <c r="R24" s="2">
        <f t="shared" si="1"/>
        <v>100191</v>
      </c>
      <c r="S24" s="2">
        <f t="shared" si="2"/>
        <v>1629126.2150000001</v>
      </c>
      <c r="T24" s="2">
        <v>47500</v>
      </c>
      <c r="U24" s="2">
        <v>33933</v>
      </c>
      <c r="V24" s="2">
        <v>19413</v>
      </c>
      <c r="W24" s="2">
        <v>900</v>
      </c>
      <c r="X24" s="1">
        <f t="shared" si="3"/>
        <v>2006489.2150000001</v>
      </c>
      <c r="Y24" s="1"/>
      <c r="Z24" s="2"/>
      <c r="AA24" s="2">
        <f t="shared" si="4"/>
        <v>403.70000000000005</v>
      </c>
      <c r="AB24" s="2">
        <f t="shared" si="5"/>
        <v>2.835</v>
      </c>
      <c r="AC24" s="2">
        <v>45154</v>
      </c>
      <c r="AD24" s="2">
        <f t="shared" si="6"/>
        <v>1476330.9000000001</v>
      </c>
      <c r="AE24" s="2">
        <f t="shared" si="7"/>
        <v>80740.000000000015</v>
      </c>
      <c r="AF24" s="2">
        <f t="shared" si="8"/>
        <v>10617.075000000001</v>
      </c>
      <c r="AG24" s="2">
        <f t="shared" si="9"/>
        <v>16284.24</v>
      </c>
    </row>
    <row r="25" spans="1:33" x14ac:dyDescent="0.45">
      <c r="A25" s="1">
        <v>24</v>
      </c>
      <c r="B25" s="2" t="s">
        <v>5</v>
      </c>
      <c r="C25" s="2">
        <v>19.991871</v>
      </c>
      <c r="D25" s="2">
        <v>73.745304000000004</v>
      </c>
      <c r="E25" s="2" t="s">
        <v>68</v>
      </c>
      <c r="F25" s="2" t="s">
        <v>27</v>
      </c>
      <c r="G25" s="2">
        <v>200</v>
      </c>
      <c r="H25" s="2" t="s">
        <v>8</v>
      </c>
      <c r="I25" s="2" t="s">
        <v>69</v>
      </c>
      <c r="J25" s="2"/>
      <c r="K25" s="2" t="s">
        <v>4</v>
      </c>
      <c r="L25" s="2" t="s">
        <v>31</v>
      </c>
      <c r="M25" s="2">
        <v>1022246</v>
      </c>
      <c r="N25" s="2">
        <v>470</v>
      </c>
      <c r="O25" s="2">
        <v>597</v>
      </c>
      <c r="P25" s="2">
        <v>7000</v>
      </c>
      <c r="Q25" s="2">
        <f t="shared" si="0"/>
        <v>280590</v>
      </c>
      <c r="R25" s="2">
        <f t="shared" si="1"/>
        <v>3290000</v>
      </c>
      <c r="S25" s="2">
        <f t="shared" si="2"/>
        <v>2071011.15</v>
      </c>
      <c r="T25" s="2">
        <v>47500</v>
      </c>
      <c r="U25" s="2">
        <v>33933</v>
      </c>
      <c r="V25" s="2">
        <v>19413</v>
      </c>
      <c r="W25" s="2">
        <v>900</v>
      </c>
      <c r="X25" s="1">
        <f t="shared" si="3"/>
        <v>5743347.1500000004</v>
      </c>
      <c r="Y25" s="1"/>
      <c r="Z25" s="2">
        <v>45000</v>
      </c>
      <c r="AA25" s="2">
        <f t="shared" si="4"/>
        <v>517</v>
      </c>
      <c r="AB25" s="2">
        <f t="shared" si="5"/>
        <v>3.35</v>
      </c>
      <c r="AC25" s="2">
        <v>45154</v>
      </c>
      <c r="AD25" s="2">
        <f t="shared" si="6"/>
        <v>1890669</v>
      </c>
      <c r="AE25" s="2">
        <f t="shared" si="7"/>
        <v>103400</v>
      </c>
      <c r="AF25" s="2">
        <f t="shared" si="8"/>
        <v>12545.75</v>
      </c>
      <c r="AG25" s="2">
        <f t="shared" si="9"/>
        <v>19242.400000000001</v>
      </c>
    </row>
    <row r="26" spans="1:33" x14ac:dyDescent="0.45">
      <c r="A26" s="1">
        <v>25</v>
      </c>
      <c r="B26" s="2" t="s">
        <v>5</v>
      </c>
      <c r="C26" s="2">
        <v>31.334257000000001</v>
      </c>
      <c r="D26" s="2">
        <v>75.565889999999996</v>
      </c>
      <c r="E26" s="2" t="s">
        <v>70</v>
      </c>
      <c r="F26" s="2" t="s">
        <v>12</v>
      </c>
      <c r="G26" s="2">
        <v>4</v>
      </c>
      <c r="H26" s="2" t="s">
        <v>8</v>
      </c>
      <c r="I26" s="2" t="s">
        <v>71</v>
      </c>
      <c r="J26" s="2"/>
      <c r="K26" s="2" t="s">
        <v>4</v>
      </c>
      <c r="L26" s="2" t="s">
        <v>11</v>
      </c>
      <c r="M26" s="2">
        <v>43707</v>
      </c>
      <c r="N26" s="2">
        <v>445</v>
      </c>
      <c r="O26" s="2">
        <v>367</v>
      </c>
      <c r="P26" s="2">
        <v>467</v>
      </c>
      <c r="Q26" s="2">
        <f t="shared" si="0"/>
        <v>163315</v>
      </c>
      <c r="R26" s="2">
        <f t="shared" si="1"/>
        <v>207815</v>
      </c>
      <c r="S26" s="2">
        <f t="shared" si="2"/>
        <v>1963757.5250000001</v>
      </c>
      <c r="T26" s="2">
        <v>47500</v>
      </c>
      <c r="U26" s="2">
        <v>33933</v>
      </c>
      <c r="V26" s="2">
        <v>19413</v>
      </c>
      <c r="W26" s="2">
        <v>900</v>
      </c>
      <c r="X26" s="1">
        <f t="shared" si="3"/>
        <v>2436633.5250000004</v>
      </c>
      <c r="Y26" s="1"/>
      <c r="Z26" s="2">
        <v>45000</v>
      </c>
      <c r="AA26" s="2">
        <f t="shared" si="4"/>
        <v>489.50000000000006</v>
      </c>
      <c r="AB26" s="2">
        <f t="shared" si="5"/>
        <v>3.2250000000000001</v>
      </c>
      <c r="AC26" s="2">
        <v>45154</v>
      </c>
      <c r="AD26" s="2">
        <f t="shared" si="6"/>
        <v>1790101.5000000002</v>
      </c>
      <c r="AE26" s="2">
        <f t="shared" si="7"/>
        <v>97900.000000000015</v>
      </c>
      <c r="AF26" s="2">
        <f t="shared" si="8"/>
        <v>12077.625</v>
      </c>
      <c r="AG26" s="2">
        <f t="shared" si="9"/>
        <v>18524.400000000001</v>
      </c>
    </row>
    <row r="27" spans="1:33" ht="25.5" x14ac:dyDescent="0.45">
      <c r="A27" s="2">
        <v>26</v>
      </c>
      <c r="B27" s="2" t="s">
        <v>5</v>
      </c>
      <c r="C27" s="2">
        <v>27.944980000000001</v>
      </c>
      <c r="D27" s="2">
        <v>80.790531999999999</v>
      </c>
      <c r="E27" s="2" t="s">
        <v>72</v>
      </c>
      <c r="F27" s="2" t="s">
        <v>105</v>
      </c>
      <c r="G27" s="2">
        <v>20</v>
      </c>
      <c r="H27" s="2" t="s">
        <v>8</v>
      </c>
      <c r="I27" s="2" t="s">
        <v>73</v>
      </c>
      <c r="J27" s="3"/>
      <c r="K27" s="2" t="s">
        <v>10</v>
      </c>
      <c r="L27" s="2" t="s">
        <v>13</v>
      </c>
      <c r="M27" s="2">
        <v>3350</v>
      </c>
      <c r="N27" s="2">
        <v>188</v>
      </c>
      <c r="O27" s="2">
        <v>456</v>
      </c>
      <c r="P27" s="2">
        <v>567</v>
      </c>
      <c r="Q27" s="2">
        <f t="shared" si="0"/>
        <v>85728</v>
      </c>
      <c r="R27" s="2">
        <f t="shared" si="1"/>
        <v>106596</v>
      </c>
      <c r="S27" s="2">
        <f t="shared" si="2"/>
        <v>861190.26000000013</v>
      </c>
      <c r="T27" s="2">
        <v>47500</v>
      </c>
      <c r="U27" s="2">
        <v>33933</v>
      </c>
      <c r="V27" s="2">
        <v>19413</v>
      </c>
      <c r="W27" s="2">
        <v>900</v>
      </c>
      <c r="X27" s="1">
        <f t="shared" si="3"/>
        <v>1155260.2600000002</v>
      </c>
      <c r="Y27" s="1"/>
      <c r="Z27" s="2">
        <v>45000</v>
      </c>
      <c r="AA27" s="2">
        <f t="shared" si="4"/>
        <v>206.8</v>
      </c>
      <c r="AB27" s="2">
        <f t="shared" si="5"/>
        <v>1.94</v>
      </c>
      <c r="AC27" s="2">
        <v>45154</v>
      </c>
      <c r="AD27" s="2">
        <f t="shared" si="6"/>
        <v>756267.60000000009</v>
      </c>
      <c r="AE27" s="2">
        <f t="shared" si="7"/>
        <v>41360</v>
      </c>
      <c r="AF27" s="2">
        <f t="shared" si="8"/>
        <v>7265.3</v>
      </c>
      <c r="AG27" s="2">
        <f t="shared" si="9"/>
        <v>11143.36</v>
      </c>
    </row>
  </sheetData>
  <mergeCells count="1">
    <mergeCell ref="AA1:A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hp</cp:lastModifiedBy>
  <cp:lastPrinted>2023-03-17T01:47:57Z</cp:lastPrinted>
  <dcterms:created xsi:type="dcterms:W3CDTF">2015-06-05T18:17:20Z</dcterms:created>
  <dcterms:modified xsi:type="dcterms:W3CDTF">2023-03-19T14:40:19Z</dcterms:modified>
</cp:coreProperties>
</file>