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Google Drive\2022\Hizmet alımları\webe yüklenenler\Arın Tomruk\2022.11.24\"/>
    </mc:Choice>
  </mc:AlternateContent>
  <xr:revisionPtr revIDLastSave="0" documentId="13_ncr:1_{83B35665-4A59-4AE5-A605-7CC5164DCED2}" xr6:coauthVersionLast="47" xr6:coauthVersionMax="47" xr10:uidLastSave="{00000000-0000-0000-0000-000000000000}"/>
  <bookViews>
    <workbookView xWindow="-120" yWindow="-120" windowWidth="29040" windowHeight="15840" firstSheet="11" activeTab="18" xr2:uid="{00000000-000D-0000-FFFF-FFFF00000000}"/>
  </bookViews>
  <sheets>
    <sheet name="PTX3-1.PLATE" sheetId="1" r:id="rId1"/>
    <sheet name="PTX3-2.PLATE" sheetId="2" r:id="rId2"/>
    <sheet name="CRP-1.PLATE" sheetId="3" r:id="rId3"/>
    <sheet name="CRP-2.PLATE" sheetId="4" r:id="rId4"/>
    <sheet name="IL6-1.PLATE" sheetId="5" r:id="rId5"/>
    <sheet name="IL6-2.PLATE" sheetId="6" r:id="rId6"/>
    <sheet name="IL8-1.PLATE" sheetId="7" r:id="rId7"/>
    <sheet name="IL8-2.PLATE" sheetId="8" r:id="rId8"/>
    <sheet name="CYTC-1.PLATE" sheetId="9" r:id="rId9"/>
    <sheet name="CYTC-2.PLATE" sheetId="10" r:id="rId10"/>
    <sheet name="TNFA-1.PLATE" sheetId="11" r:id="rId11"/>
    <sheet name="TNFA-2.PLATE" sheetId="12" r:id="rId12"/>
    <sheet name="8OHdG-1.PLATE" sheetId="13" r:id="rId13"/>
    <sheet name="8OHdG-2.PLATE" sheetId="14" r:id="rId14"/>
    <sheet name="ANGII-1.PLATE" sheetId="15" r:id="rId15"/>
    <sheet name="ANGII-2.PLATE" sheetId="16" r:id="rId16"/>
    <sheet name="IL1-1.PLATE" sheetId="17" r:id="rId17"/>
    <sheet name="IL1-2.PLATE" sheetId="18" r:id="rId18"/>
    <sheet name="Materyal Metot" sheetId="1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18" l="1"/>
  <c r="E31" i="18" s="1"/>
  <c r="D32" i="18"/>
  <c r="E32" i="18" s="1"/>
  <c r="D33" i="18"/>
  <c r="E33" i="18" s="1"/>
  <c r="D34" i="18"/>
  <c r="E34" i="18" s="1"/>
  <c r="D35" i="18"/>
  <c r="E35" i="18" s="1"/>
  <c r="D36" i="18"/>
  <c r="E36" i="18" s="1"/>
  <c r="D37" i="18"/>
  <c r="E37" i="18" s="1"/>
  <c r="D38" i="18"/>
  <c r="E38" i="18" s="1"/>
  <c r="D39" i="18"/>
  <c r="E39" i="18" s="1"/>
  <c r="D40" i="18"/>
  <c r="E40" i="18" s="1"/>
  <c r="D41" i="18"/>
  <c r="E41" i="18" s="1"/>
  <c r="D42" i="18"/>
  <c r="E42" i="18" s="1"/>
  <c r="D43" i="18"/>
  <c r="E43" i="18" s="1"/>
  <c r="D44" i="18"/>
  <c r="E44" i="18" s="1"/>
  <c r="D45" i="18"/>
  <c r="E45" i="18" s="1"/>
  <c r="D46" i="18"/>
  <c r="E46" i="18" s="1"/>
  <c r="D47" i="18"/>
  <c r="E47" i="18" s="1"/>
  <c r="D48" i="18"/>
  <c r="E48" i="18" s="1"/>
  <c r="D49" i="18"/>
  <c r="E49" i="18" s="1"/>
  <c r="D50" i="18"/>
  <c r="E50" i="18" s="1"/>
  <c r="D51" i="18"/>
  <c r="E51" i="18" s="1"/>
  <c r="D52" i="18"/>
  <c r="E52" i="18" s="1"/>
  <c r="D53" i="18"/>
  <c r="E53" i="18" s="1"/>
  <c r="D54" i="18"/>
  <c r="E54" i="18" s="1"/>
  <c r="D55" i="18"/>
  <c r="E55" i="18" s="1"/>
  <c r="D56" i="18"/>
  <c r="E56" i="18" s="1"/>
  <c r="D57" i="18"/>
  <c r="E57" i="18" s="1"/>
  <c r="D58" i="18"/>
  <c r="E58" i="18" s="1"/>
  <c r="D59" i="18"/>
  <c r="E59" i="18" s="1"/>
  <c r="D60" i="18"/>
  <c r="E60" i="18" s="1"/>
  <c r="D61" i="18"/>
  <c r="E61" i="18" s="1"/>
  <c r="D30" i="18"/>
  <c r="E30" i="18" s="1"/>
  <c r="C22" i="18"/>
  <c r="E22" i="18" s="1"/>
  <c r="C21" i="18"/>
  <c r="E21" i="18" s="1"/>
  <c r="C20" i="18"/>
  <c r="E20" i="18" s="1"/>
  <c r="C19" i="18"/>
  <c r="E19" i="18" s="1"/>
  <c r="C18" i="18"/>
  <c r="E18" i="18" s="1"/>
  <c r="C17" i="18"/>
  <c r="E17" i="18" s="1"/>
  <c r="C16" i="18"/>
  <c r="E16" i="18" s="1"/>
  <c r="D35" i="17"/>
  <c r="E35" i="17" s="1"/>
  <c r="D36" i="17"/>
  <c r="E36" i="17" s="1"/>
  <c r="D37" i="17"/>
  <c r="E37" i="17" s="1"/>
  <c r="D38" i="17"/>
  <c r="E38" i="17" s="1"/>
  <c r="D39" i="17"/>
  <c r="E39" i="17" s="1"/>
  <c r="D40" i="17"/>
  <c r="E40" i="17" s="1"/>
  <c r="D41" i="17"/>
  <c r="E41" i="17" s="1"/>
  <c r="D42" i="17"/>
  <c r="E42" i="17" s="1"/>
  <c r="D43" i="17"/>
  <c r="E43" i="17" s="1"/>
  <c r="D44" i="17"/>
  <c r="E44" i="17" s="1"/>
  <c r="D45" i="17"/>
  <c r="E45" i="17" s="1"/>
  <c r="D46" i="17"/>
  <c r="E46" i="17" s="1"/>
  <c r="D47" i="17"/>
  <c r="E47" i="17" s="1"/>
  <c r="D48" i="17"/>
  <c r="E48" i="17" s="1"/>
  <c r="D49" i="17"/>
  <c r="E49" i="17" s="1"/>
  <c r="D50" i="17"/>
  <c r="E50" i="17" s="1"/>
  <c r="D51" i="17"/>
  <c r="E51" i="17" s="1"/>
  <c r="D52" i="17"/>
  <c r="E52" i="17" s="1"/>
  <c r="D53" i="17"/>
  <c r="E53" i="17" s="1"/>
  <c r="D54" i="17"/>
  <c r="E54" i="17" s="1"/>
  <c r="D55" i="17"/>
  <c r="E55" i="17" s="1"/>
  <c r="D56" i="17"/>
  <c r="E56" i="17" s="1"/>
  <c r="D57" i="17"/>
  <c r="E57" i="17" s="1"/>
  <c r="D58" i="17"/>
  <c r="E58" i="17" s="1"/>
  <c r="D59" i="17"/>
  <c r="E59" i="17" s="1"/>
  <c r="D60" i="17"/>
  <c r="E60" i="17" s="1"/>
  <c r="D61" i="17"/>
  <c r="E61" i="17" s="1"/>
  <c r="D62" i="17"/>
  <c r="E62" i="17" s="1"/>
  <c r="D63" i="17"/>
  <c r="E63" i="17" s="1"/>
  <c r="D64" i="17"/>
  <c r="E64" i="17" s="1"/>
  <c r="D65" i="17"/>
  <c r="E65" i="17" s="1"/>
  <c r="D66" i="17"/>
  <c r="E66" i="17" s="1"/>
  <c r="D67" i="17"/>
  <c r="E67" i="17" s="1"/>
  <c r="D68" i="17"/>
  <c r="E68" i="17" s="1"/>
  <c r="D69" i="17"/>
  <c r="E69" i="17" s="1"/>
  <c r="D70" i="17"/>
  <c r="E70" i="17" s="1"/>
  <c r="D71" i="17"/>
  <c r="E71" i="17" s="1"/>
  <c r="D72" i="17"/>
  <c r="E72" i="17" s="1"/>
  <c r="D73" i="17"/>
  <c r="E73" i="17" s="1"/>
  <c r="D74" i="17"/>
  <c r="E74" i="17" s="1"/>
  <c r="D75" i="17"/>
  <c r="E75" i="17" s="1"/>
  <c r="D76" i="17"/>
  <c r="E76" i="17" s="1"/>
  <c r="D77" i="17"/>
  <c r="E77" i="17" s="1"/>
  <c r="D78" i="17"/>
  <c r="E78" i="17" s="1"/>
  <c r="D79" i="17"/>
  <c r="E79" i="17" s="1"/>
  <c r="D80" i="17"/>
  <c r="E80" i="17" s="1"/>
  <c r="D81" i="17"/>
  <c r="E81" i="17" s="1"/>
  <c r="D82" i="17"/>
  <c r="E82" i="17" s="1"/>
  <c r="D83" i="17"/>
  <c r="E83" i="17" s="1"/>
  <c r="D84" i="17"/>
  <c r="E84" i="17" s="1"/>
  <c r="D85" i="17"/>
  <c r="E85" i="17" s="1"/>
  <c r="D86" i="17"/>
  <c r="E86" i="17" s="1"/>
  <c r="D87" i="17"/>
  <c r="E87" i="17" s="1"/>
  <c r="D88" i="17"/>
  <c r="E88" i="17" s="1"/>
  <c r="D89" i="17"/>
  <c r="E89" i="17" s="1"/>
  <c r="D90" i="17"/>
  <c r="E90" i="17" s="1"/>
  <c r="D91" i="17"/>
  <c r="E91" i="17" s="1"/>
  <c r="D92" i="17"/>
  <c r="E92" i="17" s="1"/>
  <c r="D93" i="17"/>
  <c r="E93" i="17" s="1"/>
  <c r="D94" i="17"/>
  <c r="E94" i="17" s="1"/>
  <c r="D95" i="17"/>
  <c r="E95" i="17" s="1"/>
  <c r="D96" i="17"/>
  <c r="E96" i="17" s="1"/>
  <c r="D97" i="17"/>
  <c r="E97" i="17" s="1"/>
  <c r="D98" i="17"/>
  <c r="E98" i="17" s="1"/>
  <c r="D99" i="17"/>
  <c r="E99" i="17" s="1"/>
  <c r="D100" i="17"/>
  <c r="E100" i="17" s="1"/>
  <c r="D101" i="17"/>
  <c r="E101" i="17" s="1"/>
  <c r="D102" i="17"/>
  <c r="E102" i="17" s="1"/>
  <c r="D103" i="17"/>
  <c r="E103" i="17" s="1"/>
  <c r="D104" i="17"/>
  <c r="E104" i="17" s="1"/>
  <c r="D105" i="17"/>
  <c r="E105" i="17" s="1"/>
  <c r="D106" i="17"/>
  <c r="E106" i="17" s="1"/>
  <c r="D107" i="17"/>
  <c r="E107" i="17" s="1"/>
  <c r="D108" i="17"/>
  <c r="E108" i="17" s="1"/>
  <c r="D109" i="17"/>
  <c r="E109" i="17" s="1"/>
  <c r="D110" i="17"/>
  <c r="E110" i="17" s="1"/>
  <c r="D111" i="17"/>
  <c r="E111" i="17" s="1"/>
  <c r="D112" i="17"/>
  <c r="E112" i="17" s="1"/>
  <c r="D113" i="17"/>
  <c r="E113" i="17" s="1"/>
  <c r="D114" i="17"/>
  <c r="E114" i="17" s="1"/>
  <c r="D115" i="17"/>
  <c r="E115" i="17" s="1"/>
  <c r="D116" i="17"/>
  <c r="E116" i="17" s="1"/>
  <c r="D117" i="17"/>
  <c r="E117" i="17" s="1"/>
  <c r="D118" i="17"/>
  <c r="E118" i="17" s="1"/>
  <c r="D119" i="17"/>
  <c r="E119" i="17" s="1"/>
  <c r="D120" i="17"/>
  <c r="E120" i="17" s="1"/>
  <c r="D121" i="17"/>
  <c r="E121" i="17" s="1"/>
  <c r="D34" i="17"/>
  <c r="E34" i="17" s="1"/>
  <c r="C22" i="17"/>
  <c r="E22" i="17" s="1"/>
  <c r="C21" i="17"/>
  <c r="E21" i="17" s="1"/>
  <c r="C20" i="17"/>
  <c r="E20" i="17" s="1"/>
  <c r="C19" i="17"/>
  <c r="E19" i="17" s="1"/>
  <c r="C18" i="17"/>
  <c r="E18" i="17" s="1"/>
  <c r="C17" i="17"/>
  <c r="E17" i="17" s="1"/>
  <c r="C16" i="17"/>
  <c r="E16" i="17" s="1"/>
  <c r="D31" i="16"/>
  <c r="E31" i="16" s="1"/>
  <c r="D32" i="16"/>
  <c r="E32" i="16" s="1"/>
  <c r="D33" i="16"/>
  <c r="E33" i="16" s="1"/>
  <c r="D34" i="16"/>
  <c r="E34" i="16" s="1"/>
  <c r="D35" i="16"/>
  <c r="E35" i="16" s="1"/>
  <c r="D36" i="16"/>
  <c r="E36" i="16" s="1"/>
  <c r="D37" i="16"/>
  <c r="E37" i="16" s="1"/>
  <c r="D38" i="16"/>
  <c r="E38" i="16" s="1"/>
  <c r="D39" i="16"/>
  <c r="E39" i="16" s="1"/>
  <c r="D40" i="16"/>
  <c r="E40" i="16" s="1"/>
  <c r="D41" i="16"/>
  <c r="E41" i="16" s="1"/>
  <c r="D42" i="16"/>
  <c r="E42" i="16" s="1"/>
  <c r="D43" i="16"/>
  <c r="E43" i="16" s="1"/>
  <c r="D44" i="16"/>
  <c r="E44" i="16" s="1"/>
  <c r="D45" i="16"/>
  <c r="E45" i="16" s="1"/>
  <c r="D46" i="16"/>
  <c r="E46" i="16" s="1"/>
  <c r="D47" i="16"/>
  <c r="E47" i="16" s="1"/>
  <c r="D48" i="16"/>
  <c r="E48" i="16" s="1"/>
  <c r="D49" i="16"/>
  <c r="E49" i="16" s="1"/>
  <c r="D50" i="16"/>
  <c r="E50" i="16" s="1"/>
  <c r="D51" i="16"/>
  <c r="E51" i="16" s="1"/>
  <c r="D52" i="16"/>
  <c r="E52" i="16" s="1"/>
  <c r="D53" i="16"/>
  <c r="E53" i="16" s="1"/>
  <c r="D54" i="16"/>
  <c r="E54" i="16" s="1"/>
  <c r="D55" i="16"/>
  <c r="E55" i="16" s="1"/>
  <c r="D56" i="16"/>
  <c r="E56" i="16" s="1"/>
  <c r="D57" i="16"/>
  <c r="E57" i="16" s="1"/>
  <c r="D58" i="16"/>
  <c r="E58" i="16" s="1"/>
  <c r="D59" i="16"/>
  <c r="E59" i="16" s="1"/>
  <c r="D60" i="16"/>
  <c r="E60" i="16" s="1"/>
  <c r="D61" i="16"/>
  <c r="E61" i="16" s="1"/>
  <c r="D30" i="16"/>
  <c r="E30" i="16" s="1"/>
  <c r="C21" i="16"/>
  <c r="E21" i="16" s="1"/>
  <c r="C20" i="16"/>
  <c r="E20" i="16" s="1"/>
  <c r="C19" i="16"/>
  <c r="E19" i="16" s="1"/>
  <c r="C18" i="16"/>
  <c r="E18" i="16" s="1"/>
  <c r="C17" i="16"/>
  <c r="E17" i="16" s="1"/>
  <c r="C16" i="16"/>
  <c r="E16" i="16" s="1"/>
  <c r="C15" i="16"/>
  <c r="E15" i="16" s="1"/>
  <c r="E71" i="15"/>
  <c r="E72" i="15"/>
  <c r="D34" i="15"/>
  <c r="E34" i="15" s="1"/>
  <c r="D35" i="15"/>
  <c r="E35" i="15" s="1"/>
  <c r="D36" i="15"/>
  <c r="E36" i="15" s="1"/>
  <c r="D37" i="15"/>
  <c r="E37" i="15" s="1"/>
  <c r="D38" i="15"/>
  <c r="E38" i="15" s="1"/>
  <c r="D39" i="15"/>
  <c r="E39" i="15" s="1"/>
  <c r="D40" i="15"/>
  <c r="E40" i="15" s="1"/>
  <c r="D41" i="15"/>
  <c r="E41" i="15" s="1"/>
  <c r="D42" i="15"/>
  <c r="E42" i="15" s="1"/>
  <c r="D43" i="15"/>
  <c r="E43" i="15" s="1"/>
  <c r="D44" i="15"/>
  <c r="E44" i="15" s="1"/>
  <c r="D45" i="15"/>
  <c r="E45" i="15" s="1"/>
  <c r="D46" i="15"/>
  <c r="E46" i="15" s="1"/>
  <c r="D47" i="15"/>
  <c r="E47" i="15" s="1"/>
  <c r="D48" i="15"/>
  <c r="E48" i="15" s="1"/>
  <c r="D49" i="15"/>
  <c r="E49" i="15" s="1"/>
  <c r="D50" i="15"/>
  <c r="E50" i="15" s="1"/>
  <c r="D51" i="15"/>
  <c r="E51" i="15" s="1"/>
  <c r="D52" i="15"/>
  <c r="E52" i="15" s="1"/>
  <c r="D53" i="15"/>
  <c r="E53" i="15" s="1"/>
  <c r="D54" i="15"/>
  <c r="E54" i="15" s="1"/>
  <c r="D55" i="15"/>
  <c r="E55" i="15" s="1"/>
  <c r="D56" i="15"/>
  <c r="E56" i="15" s="1"/>
  <c r="D57" i="15"/>
  <c r="E57" i="15" s="1"/>
  <c r="D58" i="15"/>
  <c r="E58" i="15" s="1"/>
  <c r="D59" i="15"/>
  <c r="E59" i="15" s="1"/>
  <c r="D60" i="15"/>
  <c r="E60" i="15" s="1"/>
  <c r="D61" i="15"/>
  <c r="E61" i="15" s="1"/>
  <c r="D62" i="15"/>
  <c r="E62" i="15" s="1"/>
  <c r="D63" i="15"/>
  <c r="E63" i="15" s="1"/>
  <c r="D64" i="15"/>
  <c r="E64" i="15" s="1"/>
  <c r="D65" i="15"/>
  <c r="E65" i="15" s="1"/>
  <c r="D66" i="15"/>
  <c r="E66" i="15" s="1"/>
  <c r="D67" i="15"/>
  <c r="E67" i="15" s="1"/>
  <c r="D68" i="15"/>
  <c r="E68" i="15" s="1"/>
  <c r="D69" i="15"/>
  <c r="E69" i="15" s="1"/>
  <c r="D70" i="15"/>
  <c r="E70" i="15" s="1"/>
  <c r="D71" i="15"/>
  <c r="D72" i="15"/>
  <c r="D73" i="15"/>
  <c r="E73" i="15" s="1"/>
  <c r="D74" i="15"/>
  <c r="E74" i="15" s="1"/>
  <c r="D75" i="15"/>
  <c r="E75" i="15" s="1"/>
  <c r="D76" i="15"/>
  <c r="E76" i="15" s="1"/>
  <c r="D77" i="15"/>
  <c r="E77" i="15" s="1"/>
  <c r="D78" i="15"/>
  <c r="E78" i="15" s="1"/>
  <c r="D79" i="15"/>
  <c r="E79" i="15" s="1"/>
  <c r="D80" i="15"/>
  <c r="E80" i="15" s="1"/>
  <c r="D81" i="15"/>
  <c r="E81" i="15" s="1"/>
  <c r="D82" i="15"/>
  <c r="E82" i="15" s="1"/>
  <c r="D83" i="15"/>
  <c r="E83" i="15" s="1"/>
  <c r="D84" i="15"/>
  <c r="E84" i="15" s="1"/>
  <c r="D85" i="15"/>
  <c r="E85" i="15" s="1"/>
  <c r="D86" i="15"/>
  <c r="E86" i="15" s="1"/>
  <c r="D87" i="15"/>
  <c r="E87" i="15" s="1"/>
  <c r="D88" i="15"/>
  <c r="E88" i="15" s="1"/>
  <c r="D89" i="15"/>
  <c r="E89" i="15" s="1"/>
  <c r="D90" i="15"/>
  <c r="E90" i="15" s="1"/>
  <c r="D91" i="15"/>
  <c r="E91" i="15" s="1"/>
  <c r="D92" i="15"/>
  <c r="E92" i="15" s="1"/>
  <c r="D93" i="15"/>
  <c r="E93" i="15" s="1"/>
  <c r="D94" i="15"/>
  <c r="E94" i="15" s="1"/>
  <c r="D95" i="15"/>
  <c r="E95" i="15" s="1"/>
  <c r="D96" i="15"/>
  <c r="E96" i="15" s="1"/>
  <c r="D97" i="15"/>
  <c r="E97" i="15" s="1"/>
  <c r="D98" i="15"/>
  <c r="E98" i="15" s="1"/>
  <c r="D99" i="15"/>
  <c r="E99" i="15" s="1"/>
  <c r="D100" i="15"/>
  <c r="E100" i="15" s="1"/>
  <c r="D101" i="15"/>
  <c r="E101" i="15" s="1"/>
  <c r="D102" i="15"/>
  <c r="E102" i="15" s="1"/>
  <c r="D103" i="15"/>
  <c r="E103" i="15" s="1"/>
  <c r="D104" i="15"/>
  <c r="E104" i="15" s="1"/>
  <c r="D105" i="15"/>
  <c r="E105" i="15" s="1"/>
  <c r="D106" i="15"/>
  <c r="E106" i="15" s="1"/>
  <c r="D107" i="15"/>
  <c r="E107" i="15" s="1"/>
  <c r="D108" i="15"/>
  <c r="E108" i="15" s="1"/>
  <c r="D109" i="15"/>
  <c r="E109" i="15" s="1"/>
  <c r="D110" i="15"/>
  <c r="E110" i="15" s="1"/>
  <c r="D111" i="15"/>
  <c r="E111" i="15" s="1"/>
  <c r="D112" i="15"/>
  <c r="E112" i="15" s="1"/>
  <c r="D113" i="15"/>
  <c r="E113" i="15" s="1"/>
  <c r="D114" i="15"/>
  <c r="E114" i="15" s="1"/>
  <c r="D115" i="15"/>
  <c r="E115" i="15" s="1"/>
  <c r="D116" i="15"/>
  <c r="E116" i="15" s="1"/>
  <c r="D117" i="15"/>
  <c r="E117" i="15" s="1"/>
  <c r="D118" i="15"/>
  <c r="E118" i="15" s="1"/>
  <c r="D119" i="15"/>
  <c r="E119" i="15" s="1"/>
  <c r="D120" i="15"/>
  <c r="E120" i="15" s="1"/>
  <c r="D33" i="15"/>
  <c r="E33" i="15" s="1"/>
  <c r="E20" i="15"/>
  <c r="C22" i="15"/>
  <c r="E22" i="15" s="1"/>
  <c r="C21" i="15"/>
  <c r="E21" i="15" s="1"/>
  <c r="C20" i="15"/>
  <c r="C19" i="15"/>
  <c r="E19" i="15" s="1"/>
  <c r="C18" i="15"/>
  <c r="E18" i="15" s="1"/>
  <c r="C17" i="15"/>
  <c r="E17" i="15" s="1"/>
  <c r="C16" i="15"/>
  <c r="E16" i="15" s="1"/>
  <c r="D33" i="14"/>
  <c r="E33" i="14" s="1"/>
  <c r="D34" i="14"/>
  <c r="E34" i="14" s="1"/>
  <c r="D35" i="14"/>
  <c r="E35" i="14" s="1"/>
  <c r="D36" i="14"/>
  <c r="E36" i="14" s="1"/>
  <c r="D37" i="14"/>
  <c r="E37" i="14" s="1"/>
  <c r="D38" i="14"/>
  <c r="E38" i="14" s="1"/>
  <c r="D39" i="14"/>
  <c r="E39" i="14" s="1"/>
  <c r="D40" i="14"/>
  <c r="E40" i="14" s="1"/>
  <c r="D41" i="14"/>
  <c r="E41" i="14" s="1"/>
  <c r="D42" i="14"/>
  <c r="E42" i="14" s="1"/>
  <c r="D43" i="14"/>
  <c r="E43" i="14" s="1"/>
  <c r="D44" i="14"/>
  <c r="E44" i="14" s="1"/>
  <c r="D45" i="14"/>
  <c r="E45" i="14" s="1"/>
  <c r="D46" i="14"/>
  <c r="E46" i="14" s="1"/>
  <c r="D47" i="14"/>
  <c r="E47" i="14" s="1"/>
  <c r="D48" i="14"/>
  <c r="E48" i="14" s="1"/>
  <c r="D49" i="14"/>
  <c r="E49" i="14" s="1"/>
  <c r="D50" i="14"/>
  <c r="E50" i="14" s="1"/>
  <c r="D51" i="14"/>
  <c r="E51" i="14" s="1"/>
  <c r="D52" i="14"/>
  <c r="E52" i="14" s="1"/>
  <c r="D53" i="14"/>
  <c r="E53" i="14" s="1"/>
  <c r="D54" i="14"/>
  <c r="E54" i="14" s="1"/>
  <c r="D55" i="14"/>
  <c r="E55" i="14" s="1"/>
  <c r="D56" i="14"/>
  <c r="E56" i="14" s="1"/>
  <c r="D57" i="14"/>
  <c r="E57" i="14" s="1"/>
  <c r="D58" i="14"/>
  <c r="E58" i="14" s="1"/>
  <c r="D59" i="14"/>
  <c r="E59" i="14" s="1"/>
  <c r="D60" i="14"/>
  <c r="E60" i="14" s="1"/>
  <c r="D61" i="14"/>
  <c r="E61" i="14" s="1"/>
  <c r="D62" i="14"/>
  <c r="E62" i="14" s="1"/>
  <c r="D63" i="14"/>
  <c r="E63" i="14" s="1"/>
  <c r="D32" i="14"/>
  <c r="E32" i="14" s="1"/>
  <c r="C22" i="14"/>
  <c r="E22" i="14" s="1"/>
  <c r="C21" i="14"/>
  <c r="E21" i="14" s="1"/>
  <c r="C20" i="14"/>
  <c r="E20" i="14" s="1"/>
  <c r="C19" i="14"/>
  <c r="E19" i="14" s="1"/>
  <c r="C18" i="14"/>
  <c r="E18" i="14" s="1"/>
  <c r="C17" i="14"/>
  <c r="E17" i="14" s="1"/>
  <c r="C16" i="14"/>
  <c r="E16" i="14" s="1"/>
  <c r="E80" i="13"/>
  <c r="D34" i="13"/>
  <c r="E34" i="13" s="1"/>
  <c r="D35" i="13"/>
  <c r="E35" i="13" s="1"/>
  <c r="D36" i="13"/>
  <c r="E36" i="13" s="1"/>
  <c r="D37" i="13"/>
  <c r="E37" i="13" s="1"/>
  <c r="D38" i="13"/>
  <c r="E38" i="13" s="1"/>
  <c r="D39" i="13"/>
  <c r="E39" i="13" s="1"/>
  <c r="D40" i="13"/>
  <c r="E40" i="13" s="1"/>
  <c r="D41" i="13"/>
  <c r="E41" i="13" s="1"/>
  <c r="D42" i="13"/>
  <c r="E42" i="13" s="1"/>
  <c r="D43" i="13"/>
  <c r="E43" i="13" s="1"/>
  <c r="D44" i="13"/>
  <c r="E44" i="13" s="1"/>
  <c r="D45" i="13"/>
  <c r="E45" i="13" s="1"/>
  <c r="D46" i="13"/>
  <c r="E46" i="13" s="1"/>
  <c r="D47" i="13"/>
  <c r="E47" i="13" s="1"/>
  <c r="D48" i="13"/>
  <c r="E48" i="13" s="1"/>
  <c r="D49" i="13"/>
  <c r="E49" i="13" s="1"/>
  <c r="D50" i="13"/>
  <c r="E50" i="13" s="1"/>
  <c r="D51" i="13"/>
  <c r="E51" i="13" s="1"/>
  <c r="D52" i="13"/>
  <c r="E52" i="13" s="1"/>
  <c r="D53" i="13"/>
  <c r="E53" i="13" s="1"/>
  <c r="D54" i="13"/>
  <c r="E54" i="13" s="1"/>
  <c r="D55" i="13"/>
  <c r="E55" i="13" s="1"/>
  <c r="D56" i="13"/>
  <c r="E56" i="13" s="1"/>
  <c r="D57" i="13"/>
  <c r="E57" i="13" s="1"/>
  <c r="D58" i="13"/>
  <c r="E58" i="13" s="1"/>
  <c r="D59" i="13"/>
  <c r="E59" i="13" s="1"/>
  <c r="D60" i="13"/>
  <c r="E60" i="13" s="1"/>
  <c r="D61" i="13"/>
  <c r="E61" i="13" s="1"/>
  <c r="D62" i="13"/>
  <c r="E62" i="13" s="1"/>
  <c r="D63" i="13"/>
  <c r="E63" i="13" s="1"/>
  <c r="D64" i="13"/>
  <c r="E64" i="13" s="1"/>
  <c r="D65" i="13"/>
  <c r="E65" i="13" s="1"/>
  <c r="D66" i="13"/>
  <c r="E66" i="13" s="1"/>
  <c r="D67" i="13"/>
  <c r="E67" i="13" s="1"/>
  <c r="D68" i="13"/>
  <c r="E68" i="13" s="1"/>
  <c r="D69" i="13"/>
  <c r="E69" i="13" s="1"/>
  <c r="D70" i="13"/>
  <c r="E70" i="13" s="1"/>
  <c r="D71" i="13"/>
  <c r="E71" i="13" s="1"/>
  <c r="D72" i="13"/>
  <c r="E72" i="13" s="1"/>
  <c r="D73" i="13"/>
  <c r="E73" i="13" s="1"/>
  <c r="D74" i="13"/>
  <c r="E74" i="13" s="1"/>
  <c r="D75" i="13"/>
  <c r="E75" i="13" s="1"/>
  <c r="D76" i="13"/>
  <c r="E76" i="13" s="1"/>
  <c r="D77" i="13"/>
  <c r="E77" i="13" s="1"/>
  <c r="D78" i="13"/>
  <c r="E78" i="13" s="1"/>
  <c r="D79" i="13"/>
  <c r="E79" i="13" s="1"/>
  <c r="D80" i="13"/>
  <c r="D81" i="13"/>
  <c r="E81" i="13" s="1"/>
  <c r="D82" i="13"/>
  <c r="E82" i="13" s="1"/>
  <c r="D83" i="13"/>
  <c r="E83" i="13" s="1"/>
  <c r="D84" i="13"/>
  <c r="E84" i="13" s="1"/>
  <c r="D85" i="13"/>
  <c r="E85" i="13" s="1"/>
  <c r="D86" i="13"/>
  <c r="E86" i="13" s="1"/>
  <c r="D87" i="13"/>
  <c r="E87" i="13" s="1"/>
  <c r="D88" i="13"/>
  <c r="E88" i="13" s="1"/>
  <c r="D89" i="13"/>
  <c r="E89" i="13" s="1"/>
  <c r="D90" i="13"/>
  <c r="E90" i="13" s="1"/>
  <c r="D91" i="13"/>
  <c r="E91" i="13" s="1"/>
  <c r="D92" i="13"/>
  <c r="E92" i="13" s="1"/>
  <c r="D93" i="13"/>
  <c r="E93" i="13" s="1"/>
  <c r="D94" i="13"/>
  <c r="E94" i="13" s="1"/>
  <c r="D95" i="13"/>
  <c r="E95" i="13" s="1"/>
  <c r="D96" i="13"/>
  <c r="E96" i="13" s="1"/>
  <c r="D97" i="13"/>
  <c r="E97" i="13" s="1"/>
  <c r="D98" i="13"/>
  <c r="E98" i="13" s="1"/>
  <c r="D99" i="13"/>
  <c r="E99" i="13" s="1"/>
  <c r="D100" i="13"/>
  <c r="E100" i="13" s="1"/>
  <c r="D101" i="13"/>
  <c r="E101" i="13" s="1"/>
  <c r="D102" i="13"/>
  <c r="E102" i="13" s="1"/>
  <c r="D103" i="13"/>
  <c r="E103" i="13" s="1"/>
  <c r="D104" i="13"/>
  <c r="E104" i="13" s="1"/>
  <c r="D105" i="13"/>
  <c r="E105" i="13" s="1"/>
  <c r="D106" i="13"/>
  <c r="E106" i="13" s="1"/>
  <c r="D107" i="13"/>
  <c r="E107" i="13" s="1"/>
  <c r="D108" i="13"/>
  <c r="E108" i="13" s="1"/>
  <c r="D109" i="13"/>
  <c r="E109" i="13" s="1"/>
  <c r="D110" i="13"/>
  <c r="E110" i="13" s="1"/>
  <c r="D111" i="13"/>
  <c r="E111" i="13" s="1"/>
  <c r="D112" i="13"/>
  <c r="E112" i="13" s="1"/>
  <c r="D113" i="13"/>
  <c r="E113" i="13" s="1"/>
  <c r="D114" i="13"/>
  <c r="E114" i="13" s="1"/>
  <c r="D115" i="13"/>
  <c r="E115" i="13" s="1"/>
  <c r="D116" i="13"/>
  <c r="E116" i="13" s="1"/>
  <c r="D117" i="13"/>
  <c r="E117" i="13" s="1"/>
  <c r="D118" i="13"/>
  <c r="E118" i="13" s="1"/>
  <c r="D119" i="13"/>
  <c r="E119" i="13" s="1"/>
  <c r="D120" i="13"/>
  <c r="E120" i="13" s="1"/>
  <c r="D33" i="13"/>
  <c r="E33" i="13" s="1"/>
  <c r="C22" i="13"/>
  <c r="E22" i="13" s="1"/>
  <c r="C21" i="13"/>
  <c r="E21" i="13" s="1"/>
  <c r="C20" i="13"/>
  <c r="E20" i="13" s="1"/>
  <c r="C19" i="13"/>
  <c r="E19" i="13" s="1"/>
  <c r="C18" i="13"/>
  <c r="E18" i="13" s="1"/>
  <c r="C17" i="13"/>
  <c r="E17" i="13" s="1"/>
  <c r="C16" i="13"/>
  <c r="E16" i="13" s="1"/>
  <c r="E46" i="12"/>
  <c r="D32" i="12"/>
  <c r="E32" i="12" s="1"/>
  <c r="D33" i="12"/>
  <c r="E33" i="12" s="1"/>
  <c r="D34" i="12"/>
  <c r="E34" i="12" s="1"/>
  <c r="D35" i="12"/>
  <c r="E35" i="12" s="1"/>
  <c r="D36" i="12"/>
  <c r="E36" i="12" s="1"/>
  <c r="D37" i="12"/>
  <c r="E37" i="12" s="1"/>
  <c r="D38" i="12"/>
  <c r="E38" i="12" s="1"/>
  <c r="D39" i="12"/>
  <c r="E39" i="12" s="1"/>
  <c r="D40" i="12"/>
  <c r="E40" i="12" s="1"/>
  <c r="D41" i="12"/>
  <c r="E41" i="12" s="1"/>
  <c r="D42" i="12"/>
  <c r="E42" i="12" s="1"/>
  <c r="D43" i="12"/>
  <c r="E43" i="12" s="1"/>
  <c r="D44" i="12"/>
  <c r="E44" i="12" s="1"/>
  <c r="D45" i="12"/>
  <c r="E45" i="12" s="1"/>
  <c r="D46" i="12"/>
  <c r="D47" i="12"/>
  <c r="E47" i="12" s="1"/>
  <c r="D48" i="12"/>
  <c r="E48" i="12" s="1"/>
  <c r="D49" i="12"/>
  <c r="E49" i="12" s="1"/>
  <c r="D50" i="12"/>
  <c r="E50" i="12" s="1"/>
  <c r="D51" i="12"/>
  <c r="E51" i="12" s="1"/>
  <c r="D52" i="12"/>
  <c r="E52" i="12" s="1"/>
  <c r="D53" i="12"/>
  <c r="E53" i="12" s="1"/>
  <c r="D54" i="12"/>
  <c r="E54" i="12" s="1"/>
  <c r="D55" i="12"/>
  <c r="E55" i="12" s="1"/>
  <c r="D56" i="12"/>
  <c r="E56" i="12" s="1"/>
  <c r="D57" i="12"/>
  <c r="E57" i="12" s="1"/>
  <c r="D58" i="12"/>
  <c r="E58" i="12" s="1"/>
  <c r="D59" i="12"/>
  <c r="E59" i="12" s="1"/>
  <c r="D60" i="12"/>
  <c r="E60" i="12" s="1"/>
  <c r="D61" i="12"/>
  <c r="E61" i="12" s="1"/>
  <c r="D62" i="12"/>
  <c r="E62" i="12" s="1"/>
  <c r="D31" i="12"/>
  <c r="E31" i="12" s="1"/>
  <c r="E17" i="12"/>
  <c r="C23" i="12"/>
  <c r="E23" i="12" s="1"/>
  <c r="C22" i="12"/>
  <c r="E22" i="12" s="1"/>
  <c r="C21" i="12"/>
  <c r="E21" i="12" s="1"/>
  <c r="C20" i="12"/>
  <c r="E20" i="12" s="1"/>
  <c r="C19" i="12"/>
  <c r="E19" i="12" s="1"/>
  <c r="C18" i="12"/>
  <c r="E18" i="12" s="1"/>
  <c r="C17" i="12"/>
  <c r="D35" i="11"/>
  <c r="E35" i="11" s="1"/>
  <c r="D36" i="11"/>
  <c r="E36" i="11" s="1"/>
  <c r="D37" i="11"/>
  <c r="E37" i="11" s="1"/>
  <c r="D38" i="11"/>
  <c r="E38" i="11" s="1"/>
  <c r="D39" i="11"/>
  <c r="E39" i="11" s="1"/>
  <c r="D40" i="11"/>
  <c r="E40" i="11" s="1"/>
  <c r="D41" i="11"/>
  <c r="E41" i="11" s="1"/>
  <c r="D42" i="11"/>
  <c r="E42" i="11" s="1"/>
  <c r="D43" i="11"/>
  <c r="E43" i="11" s="1"/>
  <c r="D44" i="11"/>
  <c r="E44" i="11" s="1"/>
  <c r="D45" i="11"/>
  <c r="E45" i="11" s="1"/>
  <c r="D46" i="11"/>
  <c r="E46" i="11" s="1"/>
  <c r="D47" i="11"/>
  <c r="E47" i="11" s="1"/>
  <c r="D48" i="11"/>
  <c r="E48" i="11" s="1"/>
  <c r="D49" i="11"/>
  <c r="E49" i="11" s="1"/>
  <c r="D50" i="11"/>
  <c r="E50" i="11" s="1"/>
  <c r="D51" i="11"/>
  <c r="E51" i="11" s="1"/>
  <c r="D52" i="11"/>
  <c r="E52" i="11" s="1"/>
  <c r="D53" i="11"/>
  <c r="E53" i="11" s="1"/>
  <c r="D54" i="11"/>
  <c r="E54" i="11" s="1"/>
  <c r="D55" i="11"/>
  <c r="E55" i="11" s="1"/>
  <c r="D56" i="11"/>
  <c r="E56" i="11" s="1"/>
  <c r="D57" i="11"/>
  <c r="E57" i="11" s="1"/>
  <c r="D58" i="11"/>
  <c r="E58" i="11" s="1"/>
  <c r="D59" i="11"/>
  <c r="E59" i="11" s="1"/>
  <c r="D60" i="11"/>
  <c r="E60" i="11" s="1"/>
  <c r="D61" i="11"/>
  <c r="E61" i="11" s="1"/>
  <c r="D62" i="11"/>
  <c r="E62" i="11" s="1"/>
  <c r="D63" i="11"/>
  <c r="E63" i="11" s="1"/>
  <c r="D64" i="11"/>
  <c r="E64" i="11" s="1"/>
  <c r="D65" i="11"/>
  <c r="E65" i="11" s="1"/>
  <c r="D66" i="11"/>
  <c r="E66" i="11" s="1"/>
  <c r="D67" i="11"/>
  <c r="E67" i="11" s="1"/>
  <c r="D68" i="11"/>
  <c r="E68" i="11" s="1"/>
  <c r="D69" i="11"/>
  <c r="E69" i="11" s="1"/>
  <c r="D70" i="11"/>
  <c r="E70" i="11" s="1"/>
  <c r="D71" i="11"/>
  <c r="E71" i="11" s="1"/>
  <c r="D72" i="11"/>
  <c r="E72" i="11" s="1"/>
  <c r="D73" i="11"/>
  <c r="E73" i="11" s="1"/>
  <c r="D74" i="11"/>
  <c r="E74" i="11" s="1"/>
  <c r="D75" i="11"/>
  <c r="E75" i="11" s="1"/>
  <c r="D76" i="11"/>
  <c r="E76" i="11" s="1"/>
  <c r="D77" i="11"/>
  <c r="E77" i="11" s="1"/>
  <c r="D78" i="11"/>
  <c r="E78" i="11" s="1"/>
  <c r="D79" i="11"/>
  <c r="E79" i="11" s="1"/>
  <c r="D80" i="11"/>
  <c r="E80" i="11" s="1"/>
  <c r="D81" i="11"/>
  <c r="E81" i="11" s="1"/>
  <c r="D82" i="11"/>
  <c r="E82" i="11" s="1"/>
  <c r="D83" i="11"/>
  <c r="E83" i="11" s="1"/>
  <c r="D84" i="11"/>
  <c r="E84" i="11" s="1"/>
  <c r="D85" i="11"/>
  <c r="E85" i="11" s="1"/>
  <c r="D86" i="11"/>
  <c r="E86" i="11" s="1"/>
  <c r="D87" i="11"/>
  <c r="E87" i="11" s="1"/>
  <c r="D88" i="11"/>
  <c r="E88" i="11" s="1"/>
  <c r="D89" i="11"/>
  <c r="E89" i="11" s="1"/>
  <c r="D90" i="11"/>
  <c r="E90" i="11" s="1"/>
  <c r="D91" i="11"/>
  <c r="E91" i="11" s="1"/>
  <c r="D92" i="11"/>
  <c r="E92" i="11" s="1"/>
  <c r="D93" i="11"/>
  <c r="E93" i="11" s="1"/>
  <c r="D94" i="11"/>
  <c r="E94" i="11" s="1"/>
  <c r="D95" i="11"/>
  <c r="E95" i="11" s="1"/>
  <c r="D96" i="11"/>
  <c r="E96" i="11" s="1"/>
  <c r="D97" i="11"/>
  <c r="E97" i="11" s="1"/>
  <c r="D98" i="11"/>
  <c r="E98" i="11" s="1"/>
  <c r="D99" i="11"/>
  <c r="E99" i="11" s="1"/>
  <c r="D100" i="11"/>
  <c r="E100" i="11" s="1"/>
  <c r="D101" i="11"/>
  <c r="E101" i="11" s="1"/>
  <c r="D102" i="11"/>
  <c r="E102" i="11" s="1"/>
  <c r="D103" i="11"/>
  <c r="E103" i="11" s="1"/>
  <c r="D104" i="11"/>
  <c r="E104" i="11" s="1"/>
  <c r="D105" i="11"/>
  <c r="E105" i="11" s="1"/>
  <c r="D106" i="11"/>
  <c r="E106" i="11" s="1"/>
  <c r="D107" i="11"/>
  <c r="E107" i="11" s="1"/>
  <c r="D108" i="11"/>
  <c r="E108" i="11" s="1"/>
  <c r="D109" i="11"/>
  <c r="E109" i="11" s="1"/>
  <c r="D110" i="11"/>
  <c r="E110" i="11" s="1"/>
  <c r="D111" i="11"/>
  <c r="E111" i="11" s="1"/>
  <c r="D112" i="11"/>
  <c r="E112" i="11" s="1"/>
  <c r="D113" i="11"/>
  <c r="E113" i="11" s="1"/>
  <c r="D114" i="11"/>
  <c r="E114" i="11" s="1"/>
  <c r="D115" i="11"/>
  <c r="E115" i="11" s="1"/>
  <c r="D116" i="11"/>
  <c r="E116" i="11" s="1"/>
  <c r="D117" i="11"/>
  <c r="E117" i="11" s="1"/>
  <c r="D118" i="11"/>
  <c r="E118" i="11" s="1"/>
  <c r="D119" i="11"/>
  <c r="E119" i="11" s="1"/>
  <c r="D120" i="11"/>
  <c r="E120" i="11" s="1"/>
  <c r="D121" i="11"/>
  <c r="E121" i="11" s="1"/>
  <c r="D34" i="11"/>
  <c r="E34" i="11" s="1"/>
  <c r="C22" i="11"/>
  <c r="E22" i="11" s="1"/>
  <c r="C21" i="11"/>
  <c r="E21" i="11" s="1"/>
  <c r="C20" i="11"/>
  <c r="E20" i="11" s="1"/>
  <c r="C19" i="11"/>
  <c r="E19" i="11" s="1"/>
  <c r="C18" i="11"/>
  <c r="E18" i="11" s="1"/>
  <c r="C17" i="11"/>
  <c r="E17" i="11" s="1"/>
  <c r="C16" i="11"/>
  <c r="E16" i="11" s="1"/>
  <c r="E52" i="10" l="1"/>
  <c r="D31" i="10"/>
  <c r="E31" i="10" s="1"/>
  <c r="D32" i="10"/>
  <c r="E32" i="10" s="1"/>
  <c r="D33" i="10"/>
  <c r="E33" i="10" s="1"/>
  <c r="D34" i="10"/>
  <c r="E34" i="10" s="1"/>
  <c r="D35" i="10"/>
  <c r="E35" i="10" s="1"/>
  <c r="D36" i="10"/>
  <c r="E36" i="10" s="1"/>
  <c r="D37" i="10"/>
  <c r="E37" i="10" s="1"/>
  <c r="D38" i="10"/>
  <c r="E38" i="10" s="1"/>
  <c r="D39" i="10"/>
  <c r="E39" i="10" s="1"/>
  <c r="D40" i="10"/>
  <c r="E40" i="10" s="1"/>
  <c r="D41" i="10"/>
  <c r="E41" i="10" s="1"/>
  <c r="D42" i="10"/>
  <c r="E42" i="10" s="1"/>
  <c r="D43" i="10"/>
  <c r="E43" i="10" s="1"/>
  <c r="D44" i="10"/>
  <c r="E44" i="10" s="1"/>
  <c r="D45" i="10"/>
  <c r="E45" i="10" s="1"/>
  <c r="D46" i="10"/>
  <c r="E46" i="10" s="1"/>
  <c r="D47" i="10"/>
  <c r="E47" i="10" s="1"/>
  <c r="D48" i="10"/>
  <c r="E48" i="10" s="1"/>
  <c r="D49" i="10"/>
  <c r="E49" i="10" s="1"/>
  <c r="D50" i="10"/>
  <c r="E50" i="10" s="1"/>
  <c r="D51" i="10"/>
  <c r="E51" i="10" s="1"/>
  <c r="D52" i="10"/>
  <c r="D53" i="10"/>
  <c r="E53" i="10" s="1"/>
  <c r="D54" i="10"/>
  <c r="E54" i="10" s="1"/>
  <c r="D55" i="10"/>
  <c r="E55" i="10" s="1"/>
  <c r="D56" i="10"/>
  <c r="E56" i="10" s="1"/>
  <c r="D57" i="10"/>
  <c r="E57" i="10" s="1"/>
  <c r="D58" i="10"/>
  <c r="E58" i="10" s="1"/>
  <c r="D59" i="10"/>
  <c r="E59" i="10" s="1"/>
  <c r="D60" i="10"/>
  <c r="E60" i="10" s="1"/>
  <c r="D61" i="10"/>
  <c r="E61" i="10" s="1"/>
  <c r="D30" i="10"/>
  <c r="E30" i="10" s="1"/>
  <c r="E21" i="10"/>
  <c r="C22" i="10"/>
  <c r="E22" i="10" s="1"/>
  <c r="C21" i="10"/>
  <c r="C20" i="10"/>
  <c r="E20" i="10" s="1"/>
  <c r="C19" i="10"/>
  <c r="E19" i="10" s="1"/>
  <c r="C18" i="10"/>
  <c r="E18" i="10" s="1"/>
  <c r="C17" i="10"/>
  <c r="E17" i="10" s="1"/>
  <c r="C16" i="10"/>
  <c r="E16" i="10" s="1"/>
  <c r="D34" i="9"/>
  <c r="E34" i="9" s="1"/>
  <c r="D35" i="9"/>
  <c r="E35" i="9" s="1"/>
  <c r="D36" i="9"/>
  <c r="E36" i="9" s="1"/>
  <c r="D37" i="9"/>
  <c r="E37" i="9" s="1"/>
  <c r="D38" i="9"/>
  <c r="E38" i="9" s="1"/>
  <c r="D39" i="9"/>
  <c r="E39" i="9" s="1"/>
  <c r="D40" i="9"/>
  <c r="E40" i="9" s="1"/>
  <c r="D41" i="9"/>
  <c r="E41" i="9" s="1"/>
  <c r="D42" i="9"/>
  <c r="E42" i="9" s="1"/>
  <c r="D43" i="9"/>
  <c r="E43" i="9" s="1"/>
  <c r="D44" i="9"/>
  <c r="E44" i="9" s="1"/>
  <c r="D45" i="9"/>
  <c r="E45" i="9" s="1"/>
  <c r="D46" i="9"/>
  <c r="E46" i="9" s="1"/>
  <c r="D47" i="9"/>
  <c r="E47" i="9" s="1"/>
  <c r="D48" i="9"/>
  <c r="E48" i="9" s="1"/>
  <c r="D49" i="9"/>
  <c r="E49" i="9" s="1"/>
  <c r="D50" i="9"/>
  <c r="E50" i="9" s="1"/>
  <c r="D51" i="9"/>
  <c r="E51" i="9" s="1"/>
  <c r="D52" i="9"/>
  <c r="E52" i="9" s="1"/>
  <c r="D53" i="9"/>
  <c r="E53" i="9" s="1"/>
  <c r="D54" i="9"/>
  <c r="E54" i="9" s="1"/>
  <c r="D55" i="9"/>
  <c r="E55" i="9" s="1"/>
  <c r="D56" i="9"/>
  <c r="E56" i="9" s="1"/>
  <c r="D57" i="9"/>
  <c r="E57" i="9" s="1"/>
  <c r="D58" i="9"/>
  <c r="E58" i="9" s="1"/>
  <c r="D59" i="9"/>
  <c r="E59" i="9" s="1"/>
  <c r="D60" i="9"/>
  <c r="E60" i="9" s="1"/>
  <c r="D61" i="9"/>
  <c r="E61" i="9" s="1"/>
  <c r="D62" i="9"/>
  <c r="E62" i="9" s="1"/>
  <c r="D63" i="9"/>
  <c r="E63" i="9" s="1"/>
  <c r="D64" i="9"/>
  <c r="E64" i="9" s="1"/>
  <c r="D65" i="9"/>
  <c r="E65" i="9" s="1"/>
  <c r="D66" i="9"/>
  <c r="E66" i="9" s="1"/>
  <c r="D67" i="9"/>
  <c r="E67" i="9" s="1"/>
  <c r="D68" i="9"/>
  <c r="E68" i="9" s="1"/>
  <c r="D69" i="9"/>
  <c r="E69" i="9" s="1"/>
  <c r="D70" i="9"/>
  <c r="E70" i="9" s="1"/>
  <c r="D71" i="9"/>
  <c r="E71" i="9" s="1"/>
  <c r="D72" i="9"/>
  <c r="E72" i="9" s="1"/>
  <c r="D73" i="9"/>
  <c r="E73" i="9" s="1"/>
  <c r="D74" i="9"/>
  <c r="E74" i="9" s="1"/>
  <c r="D75" i="9"/>
  <c r="E75" i="9" s="1"/>
  <c r="D76" i="9"/>
  <c r="E76" i="9" s="1"/>
  <c r="D77" i="9"/>
  <c r="E77" i="9" s="1"/>
  <c r="D78" i="9"/>
  <c r="E78" i="9" s="1"/>
  <c r="D79" i="9"/>
  <c r="E79" i="9" s="1"/>
  <c r="D80" i="9"/>
  <c r="E80" i="9" s="1"/>
  <c r="D81" i="9"/>
  <c r="E81" i="9" s="1"/>
  <c r="D82" i="9"/>
  <c r="E82" i="9" s="1"/>
  <c r="D83" i="9"/>
  <c r="E83" i="9" s="1"/>
  <c r="D84" i="9"/>
  <c r="E84" i="9" s="1"/>
  <c r="D85" i="9"/>
  <c r="E85" i="9" s="1"/>
  <c r="D86" i="9"/>
  <c r="E86" i="9" s="1"/>
  <c r="D87" i="9"/>
  <c r="E87" i="9" s="1"/>
  <c r="D88" i="9"/>
  <c r="E88" i="9" s="1"/>
  <c r="D89" i="9"/>
  <c r="E89" i="9" s="1"/>
  <c r="D90" i="9"/>
  <c r="E90" i="9" s="1"/>
  <c r="D91" i="9"/>
  <c r="E91" i="9" s="1"/>
  <c r="D92" i="9"/>
  <c r="E92" i="9" s="1"/>
  <c r="D93" i="9"/>
  <c r="E93" i="9" s="1"/>
  <c r="D94" i="9"/>
  <c r="E94" i="9" s="1"/>
  <c r="D95" i="9"/>
  <c r="E95" i="9" s="1"/>
  <c r="D96" i="9"/>
  <c r="E96" i="9" s="1"/>
  <c r="D97" i="9"/>
  <c r="E97" i="9" s="1"/>
  <c r="D98" i="9"/>
  <c r="E98" i="9" s="1"/>
  <c r="D99" i="9"/>
  <c r="E99" i="9" s="1"/>
  <c r="D100" i="9"/>
  <c r="E100" i="9" s="1"/>
  <c r="D101" i="9"/>
  <c r="E101" i="9" s="1"/>
  <c r="D102" i="9"/>
  <c r="E102" i="9" s="1"/>
  <c r="D103" i="9"/>
  <c r="E103" i="9" s="1"/>
  <c r="D104" i="9"/>
  <c r="E104" i="9" s="1"/>
  <c r="D105" i="9"/>
  <c r="E105" i="9" s="1"/>
  <c r="D106" i="9"/>
  <c r="E106" i="9" s="1"/>
  <c r="D107" i="9"/>
  <c r="E107" i="9" s="1"/>
  <c r="D108" i="9"/>
  <c r="E108" i="9" s="1"/>
  <c r="D109" i="9"/>
  <c r="E109" i="9" s="1"/>
  <c r="D110" i="9"/>
  <c r="E110" i="9" s="1"/>
  <c r="D111" i="9"/>
  <c r="E111" i="9" s="1"/>
  <c r="D112" i="9"/>
  <c r="E112" i="9" s="1"/>
  <c r="D113" i="9"/>
  <c r="E113" i="9" s="1"/>
  <c r="D114" i="9"/>
  <c r="E114" i="9" s="1"/>
  <c r="D115" i="9"/>
  <c r="E115" i="9" s="1"/>
  <c r="D116" i="9"/>
  <c r="E116" i="9" s="1"/>
  <c r="D117" i="9"/>
  <c r="E117" i="9" s="1"/>
  <c r="D118" i="9"/>
  <c r="E118" i="9" s="1"/>
  <c r="D119" i="9"/>
  <c r="E119" i="9" s="1"/>
  <c r="D120" i="9"/>
  <c r="E120" i="9" s="1"/>
  <c r="D33" i="9"/>
  <c r="E33" i="9" s="1"/>
  <c r="E20" i="9"/>
  <c r="C21" i="9"/>
  <c r="E21" i="9" s="1"/>
  <c r="C20" i="9"/>
  <c r="C19" i="9"/>
  <c r="E19" i="9" s="1"/>
  <c r="C18" i="9"/>
  <c r="E18" i="9" s="1"/>
  <c r="C17" i="9"/>
  <c r="E17" i="9" s="1"/>
  <c r="C16" i="9"/>
  <c r="E16" i="9" s="1"/>
  <c r="C15" i="9"/>
  <c r="E15" i="9" s="1"/>
  <c r="E62" i="8"/>
  <c r="D32" i="8"/>
  <c r="E32" i="8" s="1"/>
  <c r="D33" i="8"/>
  <c r="E33" i="8" s="1"/>
  <c r="D34" i="8"/>
  <c r="E34" i="8" s="1"/>
  <c r="D35" i="8"/>
  <c r="E35" i="8" s="1"/>
  <c r="D36" i="8"/>
  <c r="E36" i="8" s="1"/>
  <c r="D37" i="8"/>
  <c r="E37" i="8" s="1"/>
  <c r="D38" i="8"/>
  <c r="E38" i="8" s="1"/>
  <c r="D39" i="8"/>
  <c r="E39" i="8" s="1"/>
  <c r="D40" i="8"/>
  <c r="E40" i="8" s="1"/>
  <c r="D41" i="8"/>
  <c r="E41" i="8" s="1"/>
  <c r="D42" i="8"/>
  <c r="E42" i="8" s="1"/>
  <c r="D43" i="8"/>
  <c r="E43" i="8" s="1"/>
  <c r="D44" i="8"/>
  <c r="E44" i="8" s="1"/>
  <c r="D45" i="8"/>
  <c r="E45" i="8" s="1"/>
  <c r="D46" i="8"/>
  <c r="E46" i="8" s="1"/>
  <c r="D47" i="8"/>
  <c r="E47" i="8" s="1"/>
  <c r="D48" i="8"/>
  <c r="E48" i="8" s="1"/>
  <c r="D49" i="8"/>
  <c r="E49" i="8" s="1"/>
  <c r="D50" i="8"/>
  <c r="E50" i="8" s="1"/>
  <c r="D51" i="8"/>
  <c r="E51" i="8" s="1"/>
  <c r="D52" i="8"/>
  <c r="E52" i="8" s="1"/>
  <c r="D53" i="8"/>
  <c r="E53" i="8" s="1"/>
  <c r="D54" i="8"/>
  <c r="E54" i="8" s="1"/>
  <c r="D55" i="8"/>
  <c r="E55" i="8" s="1"/>
  <c r="D56" i="8"/>
  <c r="E56" i="8" s="1"/>
  <c r="D57" i="8"/>
  <c r="E57" i="8" s="1"/>
  <c r="D58" i="8"/>
  <c r="E58" i="8" s="1"/>
  <c r="D59" i="8"/>
  <c r="E59" i="8" s="1"/>
  <c r="D60" i="8"/>
  <c r="E60" i="8" s="1"/>
  <c r="D61" i="8"/>
  <c r="E61" i="8" s="1"/>
  <c r="D62" i="8"/>
  <c r="D31" i="8"/>
  <c r="E31" i="8" s="1"/>
  <c r="C22" i="8"/>
  <c r="E22" i="8" s="1"/>
  <c r="C21" i="8"/>
  <c r="E21" i="8" s="1"/>
  <c r="C20" i="8"/>
  <c r="E20" i="8" s="1"/>
  <c r="C19" i="8"/>
  <c r="E19" i="8" s="1"/>
  <c r="C18" i="8"/>
  <c r="E18" i="8" s="1"/>
  <c r="C17" i="8"/>
  <c r="E17" i="8" s="1"/>
  <c r="C16" i="8"/>
  <c r="E16" i="8" s="1"/>
  <c r="E96" i="7"/>
  <c r="D34" i="7"/>
  <c r="E34" i="7" s="1"/>
  <c r="D35" i="7"/>
  <c r="E35" i="7" s="1"/>
  <c r="D36" i="7"/>
  <c r="E36" i="7" s="1"/>
  <c r="D37" i="7"/>
  <c r="E37" i="7" s="1"/>
  <c r="D38" i="7"/>
  <c r="E38" i="7" s="1"/>
  <c r="D39" i="7"/>
  <c r="E39" i="7" s="1"/>
  <c r="D40" i="7"/>
  <c r="E40" i="7" s="1"/>
  <c r="D41" i="7"/>
  <c r="E41" i="7" s="1"/>
  <c r="D42" i="7"/>
  <c r="E42" i="7" s="1"/>
  <c r="D43" i="7"/>
  <c r="E43" i="7" s="1"/>
  <c r="D44" i="7"/>
  <c r="E44" i="7" s="1"/>
  <c r="D45" i="7"/>
  <c r="E45" i="7" s="1"/>
  <c r="D46" i="7"/>
  <c r="E46" i="7" s="1"/>
  <c r="D47" i="7"/>
  <c r="E47" i="7" s="1"/>
  <c r="D48" i="7"/>
  <c r="E48" i="7" s="1"/>
  <c r="D49" i="7"/>
  <c r="E49" i="7" s="1"/>
  <c r="D50" i="7"/>
  <c r="E50" i="7" s="1"/>
  <c r="D51" i="7"/>
  <c r="E51" i="7" s="1"/>
  <c r="D52" i="7"/>
  <c r="E52" i="7" s="1"/>
  <c r="D53" i="7"/>
  <c r="E53" i="7" s="1"/>
  <c r="D54" i="7"/>
  <c r="E54" i="7" s="1"/>
  <c r="D55" i="7"/>
  <c r="E55" i="7" s="1"/>
  <c r="D56" i="7"/>
  <c r="E56" i="7" s="1"/>
  <c r="D57" i="7"/>
  <c r="E57" i="7" s="1"/>
  <c r="D58" i="7"/>
  <c r="E58" i="7" s="1"/>
  <c r="D59" i="7"/>
  <c r="E59" i="7" s="1"/>
  <c r="D60" i="7"/>
  <c r="E60" i="7" s="1"/>
  <c r="D61" i="7"/>
  <c r="E61" i="7" s="1"/>
  <c r="D62" i="7"/>
  <c r="E62" i="7" s="1"/>
  <c r="D63" i="7"/>
  <c r="E63" i="7" s="1"/>
  <c r="D64" i="7"/>
  <c r="E64" i="7" s="1"/>
  <c r="D65" i="7"/>
  <c r="E65" i="7" s="1"/>
  <c r="D66" i="7"/>
  <c r="E66" i="7" s="1"/>
  <c r="D67" i="7"/>
  <c r="E67" i="7" s="1"/>
  <c r="D68" i="7"/>
  <c r="E68" i="7" s="1"/>
  <c r="D69" i="7"/>
  <c r="E69" i="7" s="1"/>
  <c r="D70" i="7"/>
  <c r="E70" i="7" s="1"/>
  <c r="D71" i="7"/>
  <c r="E71" i="7" s="1"/>
  <c r="D72" i="7"/>
  <c r="E72" i="7" s="1"/>
  <c r="D73" i="7"/>
  <c r="E73" i="7" s="1"/>
  <c r="D74" i="7"/>
  <c r="E74" i="7" s="1"/>
  <c r="D75" i="7"/>
  <c r="E75" i="7" s="1"/>
  <c r="D76" i="7"/>
  <c r="E76" i="7" s="1"/>
  <c r="D77" i="7"/>
  <c r="E77" i="7" s="1"/>
  <c r="D78" i="7"/>
  <c r="E78" i="7" s="1"/>
  <c r="D79" i="7"/>
  <c r="E79" i="7" s="1"/>
  <c r="D80" i="7"/>
  <c r="E80" i="7" s="1"/>
  <c r="D81" i="7"/>
  <c r="E81" i="7" s="1"/>
  <c r="D82" i="7"/>
  <c r="E82" i="7" s="1"/>
  <c r="D83" i="7"/>
  <c r="E83" i="7" s="1"/>
  <c r="D84" i="7"/>
  <c r="E84" i="7" s="1"/>
  <c r="D85" i="7"/>
  <c r="E85" i="7" s="1"/>
  <c r="D86" i="7"/>
  <c r="E86" i="7" s="1"/>
  <c r="D87" i="7"/>
  <c r="E87" i="7" s="1"/>
  <c r="D88" i="7"/>
  <c r="E88" i="7" s="1"/>
  <c r="D89" i="7"/>
  <c r="E89" i="7" s="1"/>
  <c r="D90" i="7"/>
  <c r="E90" i="7" s="1"/>
  <c r="D91" i="7"/>
  <c r="E91" i="7" s="1"/>
  <c r="D92" i="7"/>
  <c r="E92" i="7" s="1"/>
  <c r="D93" i="7"/>
  <c r="E93" i="7" s="1"/>
  <c r="D94" i="7"/>
  <c r="E94" i="7" s="1"/>
  <c r="D95" i="7"/>
  <c r="E95" i="7" s="1"/>
  <c r="D96" i="7"/>
  <c r="D97" i="7"/>
  <c r="E97" i="7" s="1"/>
  <c r="D98" i="7"/>
  <c r="E98" i="7" s="1"/>
  <c r="D99" i="7"/>
  <c r="E99" i="7" s="1"/>
  <c r="D100" i="7"/>
  <c r="E100" i="7" s="1"/>
  <c r="D101" i="7"/>
  <c r="E101" i="7" s="1"/>
  <c r="D102" i="7"/>
  <c r="E102" i="7" s="1"/>
  <c r="D103" i="7"/>
  <c r="E103" i="7" s="1"/>
  <c r="D104" i="7"/>
  <c r="E104" i="7" s="1"/>
  <c r="D105" i="7"/>
  <c r="E105" i="7" s="1"/>
  <c r="D106" i="7"/>
  <c r="E106" i="7" s="1"/>
  <c r="D107" i="7"/>
  <c r="E107" i="7" s="1"/>
  <c r="D108" i="7"/>
  <c r="E108" i="7" s="1"/>
  <c r="D109" i="7"/>
  <c r="E109" i="7" s="1"/>
  <c r="D110" i="7"/>
  <c r="E110" i="7" s="1"/>
  <c r="D111" i="7"/>
  <c r="E111" i="7" s="1"/>
  <c r="D112" i="7"/>
  <c r="E112" i="7" s="1"/>
  <c r="D113" i="7"/>
  <c r="E113" i="7" s="1"/>
  <c r="D114" i="7"/>
  <c r="E114" i="7" s="1"/>
  <c r="D115" i="7"/>
  <c r="E115" i="7" s="1"/>
  <c r="D116" i="7"/>
  <c r="E116" i="7" s="1"/>
  <c r="D117" i="7"/>
  <c r="E117" i="7" s="1"/>
  <c r="D118" i="7"/>
  <c r="E118" i="7" s="1"/>
  <c r="D119" i="7"/>
  <c r="E119" i="7" s="1"/>
  <c r="D120" i="7"/>
  <c r="E120" i="7" s="1"/>
  <c r="D33" i="7"/>
  <c r="E33" i="7" s="1"/>
  <c r="C22" i="7"/>
  <c r="E22" i="7" s="1"/>
  <c r="C21" i="7"/>
  <c r="E21" i="7" s="1"/>
  <c r="C20" i="7"/>
  <c r="E20" i="7" s="1"/>
  <c r="C19" i="7"/>
  <c r="E19" i="7" s="1"/>
  <c r="C18" i="7"/>
  <c r="E18" i="7" s="1"/>
  <c r="C17" i="7"/>
  <c r="E17" i="7" s="1"/>
  <c r="C16" i="7"/>
  <c r="E16" i="7" s="1"/>
  <c r="D32" i="6"/>
  <c r="E32" i="6" s="1"/>
  <c r="D33" i="6"/>
  <c r="E33" i="6" s="1"/>
  <c r="D34" i="6"/>
  <c r="E34" i="6" s="1"/>
  <c r="D35" i="6"/>
  <c r="E35" i="6" s="1"/>
  <c r="D36" i="6"/>
  <c r="E36" i="6" s="1"/>
  <c r="D37" i="6"/>
  <c r="E37" i="6" s="1"/>
  <c r="D38" i="6"/>
  <c r="E38" i="6" s="1"/>
  <c r="D39" i="6"/>
  <c r="E39" i="6" s="1"/>
  <c r="D40" i="6"/>
  <c r="E40" i="6" s="1"/>
  <c r="D41" i="6"/>
  <c r="E41" i="6" s="1"/>
  <c r="D42" i="6"/>
  <c r="E42" i="6" s="1"/>
  <c r="D43" i="6"/>
  <c r="E43" i="6" s="1"/>
  <c r="D44" i="6"/>
  <c r="E44" i="6" s="1"/>
  <c r="D45" i="6"/>
  <c r="E45" i="6" s="1"/>
  <c r="D46" i="6"/>
  <c r="E46" i="6" s="1"/>
  <c r="D47" i="6"/>
  <c r="E47" i="6" s="1"/>
  <c r="D48" i="6"/>
  <c r="E48" i="6" s="1"/>
  <c r="D49" i="6"/>
  <c r="E49" i="6" s="1"/>
  <c r="D50" i="6"/>
  <c r="E50" i="6" s="1"/>
  <c r="D51" i="6"/>
  <c r="E51" i="6" s="1"/>
  <c r="D52" i="6"/>
  <c r="E52" i="6" s="1"/>
  <c r="D53" i="6"/>
  <c r="E53" i="6" s="1"/>
  <c r="D54" i="6"/>
  <c r="E54" i="6" s="1"/>
  <c r="D55" i="6"/>
  <c r="E55" i="6" s="1"/>
  <c r="D56" i="6"/>
  <c r="E56" i="6" s="1"/>
  <c r="D57" i="6"/>
  <c r="E57" i="6" s="1"/>
  <c r="D58" i="6"/>
  <c r="E58" i="6" s="1"/>
  <c r="D59" i="6"/>
  <c r="E59" i="6" s="1"/>
  <c r="D60" i="6"/>
  <c r="E60" i="6" s="1"/>
  <c r="D61" i="6"/>
  <c r="E61" i="6" s="1"/>
  <c r="D62" i="6"/>
  <c r="E62" i="6" s="1"/>
  <c r="D31" i="6"/>
  <c r="E31" i="6" s="1"/>
  <c r="C22" i="6"/>
  <c r="E22" i="6" s="1"/>
  <c r="C21" i="6"/>
  <c r="E21" i="6" s="1"/>
  <c r="C20" i="6"/>
  <c r="E20" i="6" s="1"/>
  <c r="C19" i="6"/>
  <c r="E19" i="6" s="1"/>
  <c r="C18" i="6"/>
  <c r="E18" i="6" s="1"/>
  <c r="C17" i="6"/>
  <c r="E17" i="6" s="1"/>
  <c r="C16" i="6"/>
  <c r="E16" i="6" s="1"/>
  <c r="D34" i="5"/>
  <c r="E34" i="5" s="1"/>
  <c r="D35" i="5"/>
  <c r="E35" i="5" s="1"/>
  <c r="D36" i="5"/>
  <c r="E36" i="5" s="1"/>
  <c r="D37" i="5"/>
  <c r="E37" i="5" s="1"/>
  <c r="D38" i="5"/>
  <c r="E38" i="5" s="1"/>
  <c r="D39" i="5"/>
  <c r="E39" i="5" s="1"/>
  <c r="D40" i="5"/>
  <c r="E40" i="5" s="1"/>
  <c r="D41" i="5"/>
  <c r="E41" i="5" s="1"/>
  <c r="D42" i="5"/>
  <c r="E42" i="5" s="1"/>
  <c r="D43" i="5"/>
  <c r="E43" i="5" s="1"/>
  <c r="D44" i="5"/>
  <c r="E44" i="5" s="1"/>
  <c r="D45" i="5"/>
  <c r="E45" i="5" s="1"/>
  <c r="D46" i="5"/>
  <c r="E46" i="5" s="1"/>
  <c r="D47" i="5"/>
  <c r="E47" i="5" s="1"/>
  <c r="D48" i="5"/>
  <c r="E48" i="5" s="1"/>
  <c r="D49" i="5"/>
  <c r="E49" i="5" s="1"/>
  <c r="D50" i="5"/>
  <c r="E50" i="5" s="1"/>
  <c r="D51" i="5"/>
  <c r="E51" i="5" s="1"/>
  <c r="D52" i="5"/>
  <c r="E52" i="5" s="1"/>
  <c r="D53" i="5"/>
  <c r="E53" i="5" s="1"/>
  <c r="D54" i="5"/>
  <c r="E54" i="5" s="1"/>
  <c r="D55" i="5"/>
  <c r="E55" i="5" s="1"/>
  <c r="D56" i="5"/>
  <c r="E56" i="5" s="1"/>
  <c r="D57" i="5"/>
  <c r="E57" i="5" s="1"/>
  <c r="D58" i="5"/>
  <c r="E58" i="5" s="1"/>
  <c r="D59" i="5"/>
  <c r="E59" i="5" s="1"/>
  <c r="D60" i="5"/>
  <c r="E60" i="5" s="1"/>
  <c r="D61" i="5"/>
  <c r="E61" i="5" s="1"/>
  <c r="D62" i="5"/>
  <c r="E62" i="5" s="1"/>
  <c r="D63" i="5"/>
  <c r="E63" i="5" s="1"/>
  <c r="D64" i="5"/>
  <c r="E64" i="5" s="1"/>
  <c r="D65" i="5"/>
  <c r="E65" i="5" s="1"/>
  <c r="D66" i="5"/>
  <c r="E66" i="5" s="1"/>
  <c r="D67" i="5"/>
  <c r="E67" i="5" s="1"/>
  <c r="D68" i="5"/>
  <c r="E68" i="5" s="1"/>
  <c r="D69" i="5"/>
  <c r="E69" i="5" s="1"/>
  <c r="D70" i="5"/>
  <c r="E70" i="5" s="1"/>
  <c r="D71" i="5"/>
  <c r="E71" i="5" s="1"/>
  <c r="D72" i="5"/>
  <c r="E72" i="5" s="1"/>
  <c r="D73" i="5"/>
  <c r="E73" i="5" s="1"/>
  <c r="D74" i="5"/>
  <c r="E74" i="5" s="1"/>
  <c r="D75" i="5"/>
  <c r="E75" i="5" s="1"/>
  <c r="D76" i="5"/>
  <c r="E76" i="5" s="1"/>
  <c r="D77" i="5"/>
  <c r="E77" i="5" s="1"/>
  <c r="D78" i="5"/>
  <c r="E78" i="5" s="1"/>
  <c r="D79" i="5"/>
  <c r="E79" i="5" s="1"/>
  <c r="D80" i="5"/>
  <c r="E80" i="5" s="1"/>
  <c r="D81" i="5"/>
  <c r="E81" i="5" s="1"/>
  <c r="D82" i="5"/>
  <c r="E82" i="5" s="1"/>
  <c r="D83" i="5"/>
  <c r="E83" i="5" s="1"/>
  <c r="D84" i="5"/>
  <c r="E84" i="5" s="1"/>
  <c r="D85" i="5"/>
  <c r="E85" i="5" s="1"/>
  <c r="D86" i="5"/>
  <c r="E86" i="5" s="1"/>
  <c r="D87" i="5"/>
  <c r="E87" i="5" s="1"/>
  <c r="D88" i="5"/>
  <c r="E88" i="5" s="1"/>
  <c r="D89" i="5"/>
  <c r="E89" i="5" s="1"/>
  <c r="D90" i="5"/>
  <c r="E90" i="5" s="1"/>
  <c r="D91" i="5"/>
  <c r="E91" i="5" s="1"/>
  <c r="D92" i="5"/>
  <c r="E92" i="5" s="1"/>
  <c r="D93" i="5"/>
  <c r="E93" i="5" s="1"/>
  <c r="D94" i="5"/>
  <c r="E94" i="5" s="1"/>
  <c r="D95" i="5"/>
  <c r="E95" i="5" s="1"/>
  <c r="D96" i="5"/>
  <c r="E96" i="5" s="1"/>
  <c r="D97" i="5"/>
  <c r="E97" i="5" s="1"/>
  <c r="D98" i="5"/>
  <c r="E98" i="5" s="1"/>
  <c r="D99" i="5"/>
  <c r="E99" i="5" s="1"/>
  <c r="D100" i="5"/>
  <c r="E100" i="5" s="1"/>
  <c r="D101" i="5"/>
  <c r="E101" i="5" s="1"/>
  <c r="D102" i="5"/>
  <c r="E102" i="5" s="1"/>
  <c r="D103" i="5"/>
  <c r="E103" i="5" s="1"/>
  <c r="D104" i="5"/>
  <c r="E104" i="5" s="1"/>
  <c r="D105" i="5"/>
  <c r="E105" i="5" s="1"/>
  <c r="D106" i="5"/>
  <c r="E106" i="5" s="1"/>
  <c r="D107" i="5"/>
  <c r="E107" i="5" s="1"/>
  <c r="D108" i="5"/>
  <c r="E108" i="5" s="1"/>
  <c r="D109" i="5"/>
  <c r="E109" i="5" s="1"/>
  <c r="D110" i="5"/>
  <c r="E110" i="5" s="1"/>
  <c r="D111" i="5"/>
  <c r="E111" i="5" s="1"/>
  <c r="D112" i="5"/>
  <c r="E112" i="5" s="1"/>
  <c r="D113" i="5"/>
  <c r="E113" i="5" s="1"/>
  <c r="D114" i="5"/>
  <c r="E114" i="5" s="1"/>
  <c r="D115" i="5"/>
  <c r="E115" i="5" s="1"/>
  <c r="D116" i="5"/>
  <c r="E116" i="5" s="1"/>
  <c r="D117" i="5"/>
  <c r="E117" i="5" s="1"/>
  <c r="D118" i="5"/>
  <c r="E118" i="5" s="1"/>
  <c r="D119" i="5"/>
  <c r="E119" i="5" s="1"/>
  <c r="D120" i="5"/>
  <c r="E120" i="5" s="1"/>
  <c r="D33" i="5"/>
  <c r="E33" i="5" s="1"/>
  <c r="E21" i="5"/>
  <c r="C22" i="5"/>
  <c r="E22" i="5" s="1"/>
  <c r="C21" i="5"/>
  <c r="C20" i="5"/>
  <c r="E20" i="5" s="1"/>
  <c r="C19" i="5"/>
  <c r="E19" i="5" s="1"/>
  <c r="C18" i="5"/>
  <c r="E18" i="5" s="1"/>
  <c r="C17" i="5"/>
  <c r="E17" i="5" s="1"/>
  <c r="C16" i="5"/>
  <c r="E16" i="5" s="1"/>
  <c r="E53" i="4"/>
  <c r="D32" i="4"/>
  <c r="E32" i="4" s="1"/>
  <c r="D33" i="4"/>
  <c r="E33" i="4" s="1"/>
  <c r="D34" i="4"/>
  <c r="E34" i="4" s="1"/>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D54" i="4"/>
  <c r="E54" i="4" s="1"/>
  <c r="D55" i="4"/>
  <c r="E55" i="4" s="1"/>
  <c r="D56" i="4"/>
  <c r="E56" i="4" s="1"/>
  <c r="D57" i="4"/>
  <c r="E57" i="4" s="1"/>
  <c r="D58" i="4"/>
  <c r="E58" i="4" s="1"/>
  <c r="D59" i="4"/>
  <c r="E59" i="4" s="1"/>
  <c r="D60" i="4"/>
  <c r="E60" i="4" s="1"/>
  <c r="D61" i="4"/>
  <c r="E61" i="4" s="1"/>
  <c r="D62" i="4"/>
  <c r="E62" i="4" s="1"/>
  <c r="D31" i="4"/>
  <c r="E31" i="4" s="1"/>
  <c r="C22" i="4"/>
  <c r="E22" i="4" s="1"/>
  <c r="C21" i="4"/>
  <c r="E21" i="4" s="1"/>
  <c r="C20" i="4"/>
  <c r="E20" i="4" s="1"/>
  <c r="C19" i="4"/>
  <c r="E19" i="4" s="1"/>
  <c r="C18" i="4"/>
  <c r="E18" i="4" s="1"/>
  <c r="C17" i="4"/>
  <c r="E17" i="4" s="1"/>
  <c r="C16" i="4"/>
  <c r="E16" i="4" s="1"/>
  <c r="E75" i="3"/>
  <c r="D35" i="3"/>
  <c r="E35" i="3" s="1"/>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51" i="3"/>
  <c r="E51" i="3" s="1"/>
  <c r="D52" i="3"/>
  <c r="E52" i="3" s="1"/>
  <c r="D53" i="3"/>
  <c r="E53" i="3" s="1"/>
  <c r="D54" i="3"/>
  <c r="E54" i="3" s="1"/>
  <c r="D55" i="3"/>
  <c r="E55" i="3" s="1"/>
  <c r="D56" i="3"/>
  <c r="E56" i="3" s="1"/>
  <c r="D57" i="3"/>
  <c r="E57" i="3" s="1"/>
  <c r="D58" i="3"/>
  <c r="E58" i="3" s="1"/>
  <c r="D59" i="3"/>
  <c r="E59" i="3" s="1"/>
  <c r="D60" i="3"/>
  <c r="E60" i="3" s="1"/>
  <c r="D61" i="3"/>
  <c r="E61" i="3" s="1"/>
  <c r="D62" i="3"/>
  <c r="E62" i="3" s="1"/>
  <c r="D63" i="3"/>
  <c r="E63" i="3" s="1"/>
  <c r="D64" i="3"/>
  <c r="E64" i="3" s="1"/>
  <c r="D65" i="3"/>
  <c r="E65" i="3" s="1"/>
  <c r="D66" i="3"/>
  <c r="E66" i="3" s="1"/>
  <c r="D67" i="3"/>
  <c r="E67" i="3" s="1"/>
  <c r="D68" i="3"/>
  <c r="E68" i="3" s="1"/>
  <c r="D69" i="3"/>
  <c r="E69" i="3" s="1"/>
  <c r="D70" i="3"/>
  <c r="E70" i="3" s="1"/>
  <c r="D71" i="3"/>
  <c r="E71" i="3" s="1"/>
  <c r="D72" i="3"/>
  <c r="E72" i="3" s="1"/>
  <c r="D73" i="3"/>
  <c r="E73" i="3" s="1"/>
  <c r="D74" i="3"/>
  <c r="E74" i="3" s="1"/>
  <c r="D75" i="3"/>
  <c r="D76" i="3"/>
  <c r="E76" i="3" s="1"/>
  <c r="D77" i="3"/>
  <c r="E77" i="3" s="1"/>
  <c r="D78" i="3"/>
  <c r="E78" i="3" s="1"/>
  <c r="D79" i="3"/>
  <c r="E79" i="3" s="1"/>
  <c r="D80" i="3"/>
  <c r="E80" i="3" s="1"/>
  <c r="D81" i="3"/>
  <c r="E81" i="3" s="1"/>
  <c r="D82" i="3"/>
  <c r="E82" i="3" s="1"/>
  <c r="D83" i="3"/>
  <c r="E83" i="3" s="1"/>
  <c r="D84" i="3"/>
  <c r="E84" i="3" s="1"/>
  <c r="D85" i="3"/>
  <c r="E85" i="3" s="1"/>
  <c r="D86" i="3"/>
  <c r="E86" i="3" s="1"/>
  <c r="D87" i="3"/>
  <c r="E87" i="3" s="1"/>
  <c r="D88" i="3"/>
  <c r="E88" i="3" s="1"/>
  <c r="D89" i="3"/>
  <c r="E89" i="3" s="1"/>
  <c r="D90" i="3"/>
  <c r="E90" i="3" s="1"/>
  <c r="D91" i="3"/>
  <c r="E91" i="3" s="1"/>
  <c r="D92" i="3"/>
  <c r="E92" i="3" s="1"/>
  <c r="D93" i="3"/>
  <c r="E93" i="3" s="1"/>
  <c r="D94" i="3"/>
  <c r="E94" i="3" s="1"/>
  <c r="D95" i="3"/>
  <c r="E95" i="3" s="1"/>
  <c r="D96" i="3"/>
  <c r="E96" i="3" s="1"/>
  <c r="D97" i="3"/>
  <c r="E97" i="3" s="1"/>
  <c r="D98" i="3"/>
  <c r="E98" i="3" s="1"/>
  <c r="D99" i="3"/>
  <c r="E99" i="3" s="1"/>
  <c r="D100" i="3"/>
  <c r="E100" i="3" s="1"/>
  <c r="D101" i="3"/>
  <c r="E101" i="3" s="1"/>
  <c r="D102" i="3"/>
  <c r="E102" i="3" s="1"/>
  <c r="D103" i="3"/>
  <c r="E103" i="3" s="1"/>
  <c r="D104" i="3"/>
  <c r="E104" i="3" s="1"/>
  <c r="D105" i="3"/>
  <c r="E105" i="3" s="1"/>
  <c r="D106" i="3"/>
  <c r="E106" i="3" s="1"/>
  <c r="D107" i="3"/>
  <c r="E107" i="3" s="1"/>
  <c r="D108" i="3"/>
  <c r="E108" i="3" s="1"/>
  <c r="D109" i="3"/>
  <c r="E109" i="3" s="1"/>
  <c r="D110" i="3"/>
  <c r="E110" i="3" s="1"/>
  <c r="D111" i="3"/>
  <c r="E111" i="3" s="1"/>
  <c r="D112" i="3"/>
  <c r="E112" i="3" s="1"/>
  <c r="D113" i="3"/>
  <c r="E113" i="3" s="1"/>
  <c r="D114" i="3"/>
  <c r="E114" i="3" s="1"/>
  <c r="D115" i="3"/>
  <c r="E115" i="3" s="1"/>
  <c r="D116" i="3"/>
  <c r="E116" i="3" s="1"/>
  <c r="D117" i="3"/>
  <c r="E117" i="3" s="1"/>
  <c r="D118" i="3"/>
  <c r="E118" i="3" s="1"/>
  <c r="D119" i="3"/>
  <c r="E119" i="3" s="1"/>
  <c r="D120" i="3"/>
  <c r="E120" i="3" s="1"/>
  <c r="D121" i="3"/>
  <c r="E121" i="3" s="1"/>
  <c r="D34" i="3"/>
  <c r="E34" i="3" s="1"/>
  <c r="E18" i="3"/>
  <c r="E16" i="3"/>
  <c r="C22" i="3"/>
  <c r="E22" i="3" s="1"/>
  <c r="C21" i="3"/>
  <c r="E21" i="3" s="1"/>
  <c r="C20" i="3"/>
  <c r="E20" i="3" s="1"/>
  <c r="C19" i="3"/>
  <c r="E19" i="3" s="1"/>
  <c r="C18" i="3"/>
  <c r="C17" i="3"/>
  <c r="E17" i="3" s="1"/>
  <c r="C16" i="3"/>
  <c r="E36" i="2"/>
  <c r="D33" i="2"/>
  <c r="E33" i="2" s="1"/>
  <c r="D34" i="2"/>
  <c r="E34" i="2" s="1"/>
  <c r="D35" i="2"/>
  <c r="E35" i="2" s="1"/>
  <c r="D36" i="2"/>
  <c r="D37" i="2"/>
  <c r="E37" i="2" s="1"/>
  <c r="D38" i="2"/>
  <c r="E38" i="2" s="1"/>
  <c r="D39" i="2"/>
  <c r="E39" i="2" s="1"/>
  <c r="D40" i="2"/>
  <c r="E40" i="2" s="1"/>
  <c r="D41" i="2"/>
  <c r="E41" i="2" s="1"/>
  <c r="D42" i="2"/>
  <c r="E42" i="2" s="1"/>
  <c r="D43" i="2"/>
  <c r="E43" i="2" s="1"/>
  <c r="D44" i="2"/>
  <c r="E44" i="2" s="1"/>
  <c r="D45" i="2"/>
  <c r="E45" i="2" s="1"/>
  <c r="D46" i="2"/>
  <c r="E46" i="2" s="1"/>
  <c r="D47" i="2"/>
  <c r="E47" i="2" s="1"/>
  <c r="D48" i="2"/>
  <c r="E48" i="2" s="1"/>
  <c r="D49" i="2"/>
  <c r="E49" i="2" s="1"/>
  <c r="D50" i="2"/>
  <c r="E50" i="2" s="1"/>
  <c r="D51" i="2"/>
  <c r="E51" i="2" s="1"/>
  <c r="D52" i="2"/>
  <c r="E52" i="2" s="1"/>
  <c r="D53" i="2"/>
  <c r="E53" i="2" s="1"/>
  <c r="D54" i="2"/>
  <c r="E54" i="2" s="1"/>
  <c r="D55" i="2"/>
  <c r="E55" i="2" s="1"/>
  <c r="D56" i="2"/>
  <c r="E56" i="2" s="1"/>
  <c r="D57" i="2"/>
  <c r="E57" i="2" s="1"/>
  <c r="D58" i="2"/>
  <c r="E58" i="2" s="1"/>
  <c r="D59" i="2"/>
  <c r="E59" i="2" s="1"/>
  <c r="D60" i="2"/>
  <c r="E60" i="2" s="1"/>
  <c r="D61" i="2"/>
  <c r="E61" i="2" s="1"/>
  <c r="D62" i="2"/>
  <c r="E62" i="2" s="1"/>
  <c r="D63" i="2"/>
  <c r="E63" i="2" s="1"/>
  <c r="D32" i="2"/>
  <c r="E32" i="2" s="1"/>
  <c r="E22" i="2"/>
  <c r="C23" i="2"/>
  <c r="E23" i="2" s="1"/>
  <c r="C22" i="2"/>
  <c r="C21" i="2"/>
  <c r="E21" i="2" s="1"/>
  <c r="C20" i="2"/>
  <c r="E20" i="2" s="1"/>
  <c r="C19" i="2"/>
  <c r="E19" i="2" s="1"/>
  <c r="C18" i="2"/>
  <c r="E18" i="2" s="1"/>
  <c r="C17" i="2"/>
  <c r="E17" i="2"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33" i="1"/>
  <c r="E33" i="1" s="1"/>
  <c r="C21" i="1"/>
  <c r="E21" i="1" s="1"/>
  <c r="C20" i="1"/>
  <c r="E20" i="1" s="1"/>
  <c r="C19" i="1"/>
  <c r="E19" i="1" s="1"/>
  <c r="C18" i="1"/>
  <c r="E18" i="1" s="1"/>
  <c r="C17" i="1"/>
  <c r="E17" i="1" s="1"/>
  <c r="C16" i="1"/>
  <c r="E16" i="1" s="1"/>
  <c r="C15" i="1"/>
  <c r="E15" i="1" s="1"/>
</calcChain>
</file>

<file path=xl/sharedStrings.xml><?xml version="1.0" encoding="utf-8"?>
<sst xmlns="http://schemas.openxmlformats.org/spreadsheetml/2006/main" count="1494" uniqueCount="138">
  <si>
    <t xml:space="preserve"> </t>
  </si>
  <si>
    <t>abs</t>
  </si>
  <si>
    <t>abs-blank</t>
  </si>
  <si>
    <t>expected</t>
  </si>
  <si>
    <t>result</t>
  </si>
  <si>
    <t>std1</t>
  </si>
  <si>
    <t>std2</t>
  </si>
  <si>
    <t>std3</t>
  </si>
  <si>
    <t>std4</t>
  </si>
  <si>
    <t>std5</t>
  </si>
  <si>
    <t>blank</t>
  </si>
  <si>
    <t>std6</t>
  </si>
  <si>
    <t>concentration (ng/ml)</t>
  </si>
  <si>
    <t>Numune</t>
  </si>
  <si>
    <t>absorbans</t>
  </si>
  <si>
    <t>result(ng/ml)</t>
  </si>
  <si>
    <t>concentration (mg/L)</t>
  </si>
  <si>
    <t>result(mg/L)</t>
  </si>
  <si>
    <t>concentration (pg/ml)</t>
  </si>
  <si>
    <t>result(pg/ml)</t>
  </si>
  <si>
    <t>GRUP1-AKCİĞER-G1-1</t>
  </si>
  <si>
    <t>GRUP1-AKCİĞER-G1-2</t>
  </si>
  <si>
    <t>GRUP1-AKCİĞER-G1-3</t>
  </si>
  <si>
    <t>GRUP1-AKCİĞER-G1-4</t>
  </si>
  <si>
    <t>GRUP1-AKCİĞER-G1-5</t>
  </si>
  <si>
    <t>GRUP1-AKCİĞER-G1-6</t>
  </si>
  <si>
    <t>GRUP1-AKCİĞER-G1-7</t>
  </si>
  <si>
    <t>GRUP1-KALP-G1-1</t>
  </si>
  <si>
    <t>GRUP1-KALP-G1-2</t>
  </si>
  <si>
    <t>GRUP1-KALP-G1-3</t>
  </si>
  <si>
    <t>GRUP1-KALP-G1-4</t>
  </si>
  <si>
    <t>GRUP1-KALP-G1-5</t>
  </si>
  <si>
    <t>GRUP1-KALP-G1-6</t>
  </si>
  <si>
    <t>GRUP1-KALP-G1-7</t>
  </si>
  <si>
    <t>GRUP2-AKCİĞER-G2-1</t>
  </si>
  <si>
    <t>GRUP2-AKCİĞER-G2-2</t>
  </si>
  <si>
    <t>GRUP2-AKCİĞER-G2-3</t>
  </si>
  <si>
    <t>GRUP2-AKCİĞER-G2-4</t>
  </si>
  <si>
    <t>GRUP2-AKCİĞER-G2-5</t>
  </si>
  <si>
    <t>GRUP2-AKCİĞER-G2-6</t>
  </si>
  <si>
    <t>GRUP2-AKCİĞER-G2-7</t>
  </si>
  <si>
    <t>GRUP2-KALP-G2-1</t>
  </si>
  <si>
    <t>GRUP2-KALP-G2-3</t>
  </si>
  <si>
    <t>GRUP2-KALP-G2-4</t>
  </si>
  <si>
    <t>GRUP2-KALP-G2-5</t>
  </si>
  <si>
    <t>GRUP2-KALP-G2-6</t>
  </si>
  <si>
    <t>GRUP2-KALP-G2-7</t>
  </si>
  <si>
    <t>GRUP6 AKCİĞER-G6-1</t>
  </si>
  <si>
    <t>GRUP6 AKCİĞER-G6-2</t>
  </si>
  <si>
    <t>GRUP6 AKCİĞER-G6-3</t>
  </si>
  <si>
    <t>GRUP6 AKCİĞER-G6-4</t>
  </si>
  <si>
    <t>GRUP6 AKCİĞER-G6-5</t>
  </si>
  <si>
    <t>GRUP6 AKCİĞER-G6-6</t>
  </si>
  <si>
    <t>GRUP6 AKCİĞER-G6-7</t>
  </si>
  <si>
    <t>GRUP6 AKCİĞER-G6-8</t>
  </si>
  <si>
    <t>GRUP6 KALP-G6-1</t>
  </si>
  <si>
    <t>GRUP6 KALP-G6-2</t>
  </si>
  <si>
    <t>GRUP6 KALP-G6-3</t>
  </si>
  <si>
    <t>GRUP6 KALP-G6-4</t>
  </si>
  <si>
    <t>GRUP6 KALP-G6-5</t>
  </si>
  <si>
    <t>GRUP6 KALP-G6-6</t>
  </si>
  <si>
    <t>GRUP6 KALP-G6-7</t>
  </si>
  <si>
    <t>GRUP6 KALP-G6-8</t>
  </si>
  <si>
    <t>GRUP7-AKCİĞER-G7-1</t>
  </si>
  <si>
    <t>GRUP7-AKCİĞER-G7-2</t>
  </si>
  <si>
    <t>GRUP7-AKCİĞER-G7-3</t>
  </si>
  <si>
    <t>GRUP7-AKCİĞER-G7-4</t>
  </si>
  <si>
    <t>GRUP7-AKCİĞER-G7-5</t>
  </si>
  <si>
    <t>GRUP7-AKCİĞER-G7-6</t>
  </si>
  <si>
    <t>GRUP7-AKCİĞER-G7-7</t>
  </si>
  <si>
    <t>GRUP7-AKCİĞER-G7-8</t>
  </si>
  <si>
    <t>GRUP7-KALP-G7-1</t>
  </si>
  <si>
    <t>GRUP7-KALP-G7-2</t>
  </si>
  <si>
    <t>GRUP7-KALP-G7-3</t>
  </si>
  <si>
    <t>GRUP7-KALP-G7-4</t>
  </si>
  <si>
    <t>GRUP7-KALP-G7-5</t>
  </si>
  <si>
    <t>GRUP7-KALP-G7-6</t>
  </si>
  <si>
    <t>GRUP7-KALP-G7-7</t>
  </si>
  <si>
    <t>GRUP7-KALP-G7-8</t>
  </si>
  <si>
    <t>KİT ADI</t>
  </si>
  <si>
    <t>TÜR</t>
  </si>
  <si>
    <t>MARKA</t>
  </si>
  <si>
    <t>CAT. NO</t>
  </si>
  <si>
    <t>Yöntem</t>
  </si>
  <si>
    <t>Kullanılan Cihaz</t>
  </si>
  <si>
    <t>ELİSA</t>
  </si>
  <si>
    <t>Mıcroplate reader: BIO-TEK EL X 800-Aotu strıp washer:BIO TEK EL X 50</t>
  </si>
  <si>
    <t>Numune Türü</t>
  </si>
  <si>
    <t>Doku</t>
  </si>
  <si>
    <t>Rat</t>
  </si>
  <si>
    <t>CK-Bio</t>
  </si>
  <si>
    <t>Interleukin 1</t>
  </si>
  <si>
    <t>Interleukin 6</t>
  </si>
  <si>
    <t>Interleukin 8</t>
  </si>
  <si>
    <t>Tumor Necrosis Factor Alpha</t>
  </si>
  <si>
    <t>Angiotensin II</t>
  </si>
  <si>
    <t>8-Hydroxyguanosine</t>
  </si>
  <si>
    <t>Cytochrome-C</t>
  </si>
  <si>
    <t>C-Reaktive Protein</t>
  </si>
  <si>
    <t>Pentraxin 3</t>
  </si>
  <si>
    <t>CK-bio-19498</t>
  </si>
  <si>
    <t>CK-bio-14449</t>
  </si>
  <si>
    <t>CK-bio-14873</t>
  </si>
  <si>
    <t>CK-bio-14500</t>
  </si>
  <si>
    <t>HX-15469</t>
  </si>
  <si>
    <t>HX-14114</t>
  </si>
  <si>
    <t>CK-bio-14184</t>
  </si>
  <si>
    <t>HX-14126</t>
  </si>
  <si>
    <t>HX-14872</t>
  </si>
  <si>
    <t>The kit was used to test the level of Rat Pentraxin 3(PTX3), based on the principle of double antibody sandwich technology enzyme linked immunosorbent assay (ELISA).</t>
  </si>
  <si>
    <t>Add Standard and Sample to the wells that pre-coated with objective antibody, then add HRP-Conjugate reagent to form an immune complex, incubation, by incubation and washing, removal of unbound enzyme.</t>
  </si>
  <si>
    <t>And then add the substrate A and B, then the solution will turn blue and finally change into yellow at the effect of acid. The color depth or light was positively correlated with the concentration of Pentraxin 3 (PTX3).</t>
  </si>
  <si>
    <t>PTX3 Test Principle</t>
  </si>
  <si>
    <t>TNFA Test Principle</t>
  </si>
  <si>
    <t>The kit was used to test the level of Rat TNF-A, based on the principle of double antibody sandwich technology enzyme linked immunosorbent assay (ELISA).</t>
  </si>
  <si>
    <t>And then add the substrate A and B, then the solution will turn blue and finally change into yellow at the effect of acid. The color depth or light was positively correlated with the concentration of TNF-A.</t>
  </si>
  <si>
    <t>IL-1 Test Principle</t>
  </si>
  <si>
    <t>IL-8 Test Principle</t>
  </si>
  <si>
    <t>IL-6 Test Principle</t>
  </si>
  <si>
    <t>The kit was used to test the level of Rat IL-1, based on the principle of double antibody sandwich technology enzyme linked immunosorbent assay (ELISA).</t>
  </si>
  <si>
    <t>And then add the substrate A and B, then the solution will turn blue and finally change into yellow at the effect of acid. The color depth or light was positively correlated with the concentration of IL-1.</t>
  </si>
  <si>
    <t>The kit was used to test the level of Rat IL-6, based on the principle of double antibody sandwich technology enzyme linked immunosorbent assay (ELISA).</t>
  </si>
  <si>
    <t>And then add the substrate A and B, then the solution will turn blue and finally change into yellow at the effect of acid. The color depth or light was positively correlated with the concentration of IL-6.</t>
  </si>
  <si>
    <t>The kit was used to test the level of Rat IL-8, based on the principle of double antibody sandwich technology enzyme linked immunosorbent assay (ELISA).</t>
  </si>
  <si>
    <t>And then add the substrate A and B, then the solution will turn blue and finally change into yellow at the effect of acid. The color depth or light was positively correlated with the concentration of IL-8.</t>
  </si>
  <si>
    <t>8-OHdG  Test Principle</t>
  </si>
  <si>
    <t>The kit was used to test the level of Rat 8-OHdG, based on the principle of double antibody sandwich technology enzyme linked immunosorbent assay (ELISA).</t>
  </si>
  <si>
    <t>And then add the substrate A and B, then the solution will turn blue and finally change into yellow at the effect of acid. The color depth or light was positively correlated with the concentration of 8-OHdG.</t>
  </si>
  <si>
    <t>ANG-II Test Principle</t>
  </si>
  <si>
    <t>The kit was used to test the level of Rat ANG-II, based on the principle of double antibody sandwich technology enzyme linked immunosorbent assay (ELISA).</t>
  </si>
  <si>
    <t>And then add the substrate A and B, then the solution will turn blue and finally change into yellow at the effect of acid. The color depth or light was positively correlated with the concentration of ANG-II.</t>
  </si>
  <si>
    <t>CRP Test Principle</t>
  </si>
  <si>
    <t>The kit was used to test the level of Rat CRP, based on the principle of double antibody sandwich technology enzyme linked immunosorbent assay (ELISA).</t>
  </si>
  <si>
    <t>And then add the substrate A and B, then the solution will turn blue and finally change into yellow at the effect of acid. The color depth or light was positively correlated with the concentration of CRP.</t>
  </si>
  <si>
    <t>CYT-C Test Principle</t>
  </si>
  <si>
    <t>The kit was used to test the level of Rat CYT-C, based on the principle of double antibody sandwich technology enzyme linked immunosorbent assay (ELISA).</t>
  </si>
  <si>
    <t>And then add the substrate A and B, then the solution will turn blue and finally change into yellow at the effect of acid. The color depth or light was positively correlated with the concentration of CYT-C.</t>
  </si>
  <si>
    <t>NOT: Dokular 1/9 oranında( 0,1 gr doku: 0,9ml 140 mmol. lık  KCl) Potasyum Klorür tamponu ile homojenize edildikten sonra 7000 rpm + 4' de 5 dk santrifüj edildi.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</si>
</sst>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charset val="162"/>
      <scheme val="minor"/>
    </font>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s>
  <fills count="10">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ck">
        <color auto="1"/>
      </left>
      <right style="thick">
        <color auto="1"/>
      </right>
      <top style="thick">
        <color auto="1"/>
      </top>
      <bottom style="thick">
        <color auto="1"/>
      </bottom>
      <diagonal/>
    </border>
  </borders>
  <cellStyleXfs count="2">
    <xf numFmtId="0" fontId="0" fillId="0" borderId="0"/>
    <xf numFmtId="0" fontId="1" fillId="0" borderId="0"/>
  </cellStyleXfs>
  <cellXfs count="35">
    <xf numFmtId="0" fontId="0" fillId="0" borderId="0" xfId="0"/>
    <xf numFmtId="0" fontId="0" fillId="0" borderId="1" xfId="0" applyBorder="1" applyAlignment="1">
      <alignment horizontal="center"/>
    </xf>
    <xf numFmtId="0" fontId="2" fillId="2" borderId="1" xfId="0" applyFont="1" applyFill="1" applyBorder="1" applyAlignment="1">
      <alignment horizontal="center"/>
    </xf>
    <xf numFmtId="0" fontId="3" fillId="3" borderId="1" xfId="0" applyFont="1" applyFill="1" applyBorder="1" applyAlignment="1">
      <alignment horizontal="center"/>
    </xf>
    <xf numFmtId="164" fontId="3" fillId="2" borderId="1" xfId="0" applyNumberFormat="1" applyFont="1" applyFill="1" applyBorder="1" applyAlignment="1">
      <alignment horizontal="center"/>
    </xf>
    <xf numFmtId="0" fontId="3" fillId="4" borderId="1" xfId="0" applyFont="1" applyFill="1" applyBorder="1" applyAlignment="1">
      <alignment horizontal="center"/>
    </xf>
    <xf numFmtId="0" fontId="0" fillId="4" borderId="1" xfId="0" applyFill="1" applyBorder="1" applyAlignment="1">
      <alignment horizontal="center"/>
    </xf>
    <xf numFmtId="0" fontId="3" fillId="0" borderId="0" xfId="0" applyFont="1"/>
    <xf numFmtId="0" fontId="3" fillId="5" borderId="1" xfId="0" applyFont="1" applyFill="1" applyBorder="1" applyAlignment="1">
      <alignment horizontal="center"/>
    </xf>
    <xf numFmtId="0" fontId="0" fillId="6" borderId="1" xfId="0" applyFill="1" applyBorder="1" applyAlignment="1">
      <alignment horizontal="center"/>
    </xf>
    <xf numFmtId="0" fontId="3" fillId="2" borderId="1" xfId="0" applyFont="1" applyFill="1" applyBorder="1" applyAlignment="1">
      <alignment horizontal="center"/>
    </xf>
    <xf numFmtId="2" fontId="3" fillId="2"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2" xfId="0" applyBorder="1" applyAlignment="1">
      <alignment horizontal="center"/>
    </xf>
    <xf numFmtId="0" fontId="2" fillId="2" borderId="3" xfId="0" applyFont="1" applyFill="1" applyBorder="1" applyAlignment="1">
      <alignment horizontal="center"/>
    </xf>
    <xf numFmtId="0" fontId="0" fillId="0" borderId="0" xfId="0"/>
    <xf numFmtId="0" fontId="3" fillId="8" borderId="3" xfId="1" applyFont="1" applyFill="1" applyBorder="1" applyAlignment="1">
      <alignment horizontal="center"/>
    </xf>
    <xf numFmtId="0" fontId="3" fillId="9" borderId="3" xfId="1" applyFont="1" applyFill="1" applyBorder="1" applyAlignment="1">
      <alignment horizontal="center"/>
    </xf>
    <xf numFmtId="0" fontId="3" fillId="7" borderId="3" xfId="1" applyFont="1" applyFill="1" applyBorder="1" applyAlignment="1">
      <alignment horizontal="center"/>
    </xf>
    <xf numFmtId="0" fontId="3" fillId="7" borderId="3" xfId="0" applyFont="1" applyFill="1" applyBorder="1" applyAlignment="1">
      <alignment horizontal="center"/>
    </xf>
    <xf numFmtId="0" fontId="3" fillId="4" borderId="0" xfId="0" applyFont="1" applyFill="1"/>
    <xf numFmtId="0" fontId="0" fillId="4" borderId="0" xfId="0" applyFill="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PTX3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938451443569553"/>
                  <c:y val="0.1153240740740740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'PTX3-1.PLATE'!$C$15:$C$20</c:f>
              <c:numCache>
                <c:formatCode>General</c:formatCode>
                <c:ptCount val="6"/>
                <c:pt idx="0">
                  <c:v>2.5330000000000004</c:v>
                </c:pt>
                <c:pt idx="1">
                  <c:v>1.619</c:v>
                </c:pt>
                <c:pt idx="2">
                  <c:v>0.85000000000000009</c:v>
                </c:pt>
                <c:pt idx="3">
                  <c:v>0.47200000000000009</c:v>
                </c:pt>
                <c:pt idx="4">
                  <c:v>0.18900000000000003</c:v>
                </c:pt>
                <c:pt idx="5">
                  <c:v>1.0999999999999996E-2</c:v>
                </c:pt>
              </c:numCache>
            </c:numRef>
          </c:xVal>
          <c:yVal>
            <c:numRef>
              <c:f>'PTX3-1.PLATE'!$D$15:$D$20</c:f>
              <c:numCache>
                <c:formatCode>General</c:formatCode>
                <c:ptCount val="6"/>
                <c:pt idx="0">
                  <c:v>32</c:v>
                </c:pt>
                <c:pt idx="1">
                  <c:v>16</c:v>
                </c:pt>
                <c:pt idx="2">
                  <c:v>8</c:v>
                </c:pt>
                <c:pt idx="3">
                  <c:v>4</c:v>
                </c:pt>
                <c:pt idx="4">
                  <c:v>2</c:v>
                </c:pt>
                <c:pt idx="5">
                  <c:v>0</c:v>
                </c:pt>
              </c:numCache>
            </c:numRef>
          </c:yVal>
          <c:smooth val="0"/>
          <c:extLst>
            <c:ext xmlns:c16="http://schemas.microsoft.com/office/drawing/2014/chart" uri="{C3380CC4-5D6E-409C-BE32-E72D297353CC}">
              <c16:uniqueId val="{00000000-876D-42D0-9718-8B41BD521AD4}"/>
            </c:ext>
          </c:extLst>
        </c:ser>
        <c:dLbls>
          <c:showLegendKey val="0"/>
          <c:showVal val="0"/>
          <c:showCatName val="0"/>
          <c:showSerName val="0"/>
          <c:showPercent val="0"/>
          <c:showBubbleSize val="0"/>
        </c:dLbls>
        <c:axId val="417084792"/>
        <c:axId val="414861312"/>
      </c:scatterChart>
      <c:valAx>
        <c:axId val="417084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14861312"/>
        <c:crosses val="autoZero"/>
        <c:crossBetween val="midCat"/>
      </c:valAx>
      <c:valAx>
        <c:axId val="41486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170847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CYT-C</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7815988626421698"/>
                  <c:y val="0.1241932779235928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'CYTC-2.PLATE'!$C$16:$C$21</c:f>
              <c:numCache>
                <c:formatCode>General</c:formatCode>
                <c:ptCount val="6"/>
                <c:pt idx="0">
                  <c:v>1.714</c:v>
                </c:pt>
                <c:pt idx="1">
                  <c:v>0.99700000000000011</c:v>
                </c:pt>
                <c:pt idx="2">
                  <c:v>0.48899999999999999</c:v>
                </c:pt>
                <c:pt idx="3">
                  <c:v>0.24100000000000002</c:v>
                </c:pt>
                <c:pt idx="4">
                  <c:v>0.13700000000000001</c:v>
                </c:pt>
                <c:pt idx="5">
                  <c:v>2.700000000000001E-2</c:v>
                </c:pt>
              </c:numCache>
            </c:numRef>
          </c:xVal>
          <c:yVal>
            <c:numRef>
              <c:f>'CYTC-2.PLATE'!$D$16:$D$21</c:f>
              <c:numCache>
                <c:formatCode>General</c:formatCode>
                <c:ptCount val="6"/>
                <c:pt idx="0">
                  <c:v>100</c:v>
                </c:pt>
                <c:pt idx="1">
                  <c:v>50</c:v>
                </c:pt>
                <c:pt idx="2">
                  <c:v>25</c:v>
                </c:pt>
                <c:pt idx="3">
                  <c:v>12.5</c:v>
                </c:pt>
                <c:pt idx="4">
                  <c:v>6.25</c:v>
                </c:pt>
                <c:pt idx="5">
                  <c:v>0</c:v>
                </c:pt>
              </c:numCache>
            </c:numRef>
          </c:yVal>
          <c:smooth val="0"/>
          <c:extLst>
            <c:ext xmlns:c16="http://schemas.microsoft.com/office/drawing/2014/chart" uri="{C3380CC4-5D6E-409C-BE32-E72D297353CC}">
              <c16:uniqueId val="{00000000-2443-4CE9-BF24-B4CF6FA6C234}"/>
            </c:ext>
          </c:extLst>
        </c:ser>
        <c:dLbls>
          <c:showLegendKey val="0"/>
          <c:showVal val="0"/>
          <c:showCatName val="0"/>
          <c:showSerName val="0"/>
          <c:showPercent val="0"/>
          <c:showBubbleSize val="0"/>
        </c:dLbls>
        <c:axId val="538184856"/>
        <c:axId val="538187808"/>
      </c:scatterChart>
      <c:valAx>
        <c:axId val="538184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8187808"/>
        <c:crosses val="autoZero"/>
        <c:crossBetween val="midCat"/>
      </c:valAx>
      <c:valAx>
        <c:axId val="53818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8184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TNFA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6541469816272965"/>
                  <c:y val="0.1801388888888888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'TNFA-1.PLATE'!$C$16:$C$21</c:f>
              <c:numCache>
                <c:formatCode>General</c:formatCode>
                <c:ptCount val="6"/>
                <c:pt idx="0">
                  <c:v>1.6150000000000002</c:v>
                </c:pt>
                <c:pt idx="1">
                  <c:v>0.86299999999999999</c:v>
                </c:pt>
                <c:pt idx="2">
                  <c:v>0.42800000000000005</c:v>
                </c:pt>
                <c:pt idx="3">
                  <c:v>0.23599999999999999</c:v>
                </c:pt>
                <c:pt idx="4">
                  <c:v>0.10800000000000001</c:v>
                </c:pt>
                <c:pt idx="5">
                  <c:v>2.8999999999999998E-2</c:v>
                </c:pt>
              </c:numCache>
            </c:numRef>
          </c:xVal>
          <c:yVal>
            <c:numRef>
              <c:f>'TNFA-1.PLATE'!$D$16:$D$21</c:f>
              <c:numCache>
                <c:formatCode>General</c:formatCode>
                <c:ptCount val="6"/>
                <c:pt idx="0">
                  <c:v>320</c:v>
                </c:pt>
                <c:pt idx="1">
                  <c:v>160</c:v>
                </c:pt>
                <c:pt idx="2">
                  <c:v>80</c:v>
                </c:pt>
                <c:pt idx="3">
                  <c:v>40</c:v>
                </c:pt>
                <c:pt idx="4">
                  <c:v>20</c:v>
                </c:pt>
                <c:pt idx="5">
                  <c:v>0</c:v>
                </c:pt>
              </c:numCache>
            </c:numRef>
          </c:yVal>
          <c:smooth val="0"/>
          <c:extLst>
            <c:ext xmlns:c16="http://schemas.microsoft.com/office/drawing/2014/chart" uri="{C3380CC4-5D6E-409C-BE32-E72D297353CC}">
              <c16:uniqueId val="{00000000-312D-4DE4-BAF9-C9E7480E09EF}"/>
            </c:ext>
          </c:extLst>
        </c:ser>
        <c:dLbls>
          <c:showLegendKey val="0"/>
          <c:showVal val="0"/>
          <c:showCatName val="0"/>
          <c:showSerName val="0"/>
          <c:showPercent val="0"/>
          <c:showBubbleSize val="0"/>
        </c:dLbls>
        <c:axId val="360210912"/>
        <c:axId val="360204024"/>
      </c:scatterChart>
      <c:valAx>
        <c:axId val="360210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60204024"/>
        <c:crosses val="autoZero"/>
        <c:crossBetween val="midCat"/>
      </c:valAx>
      <c:valAx>
        <c:axId val="360204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60210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TNFA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069286964129483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'TNFA-2.PLATE'!$C$17:$C$22</c:f>
              <c:numCache>
                <c:formatCode>General</c:formatCode>
                <c:ptCount val="6"/>
                <c:pt idx="0">
                  <c:v>1.835</c:v>
                </c:pt>
                <c:pt idx="1">
                  <c:v>1.1829999999999998</c:v>
                </c:pt>
                <c:pt idx="2">
                  <c:v>0.748</c:v>
                </c:pt>
                <c:pt idx="3">
                  <c:v>0.45599999999999996</c:v>
                </c:pt>
                <c:pt idx="4">
                  <c:v>0.22800000000000004</c:v>
                </c:pt>
                <c:pt idx="5">
                  <c:v>2.9000000000000012E-2</c:v>
                </c:pt>
              </c:numCache>
            </c:numRef>
          </c:xVal>
          <c:yVal>
            <c:numRef>
              <c:f>'TNFA-2.PLATE'!$D$17:$D$22</c:f>
              <c:numCache>
                <c:formatCode>General</c:formatCode>
                <c:ptCount val="6"/>
                <c:pt idx="0">
                  <c:v>320</c:v>
                </c:pt>
                <c:pt idx="1">
                  <c:v>160</c:v>
                </c:pt>
                <c:pt idx="2">
                  <c:v>80</c:v>
                </c:pt>
                <c:pt idx="3">
                  <c:v>40</c:v>
                </c:pt>
                <c:pt idx="4">
                  <c:v>20</c:v>
                </c:pt>
                <c:pt idx="5">
                  <c:v>0</c:v>
                </c:pt>
              </c:numCache>
            </c:numRef>
          </c:yVal>
          <c:smooth val="0"/>
          <c:extLst>
            <c:ext xmlns:c16="http://schemas.microsoft.com/office/drawing/2014/chart" uri="{C3380CC4-5D6E-409C-BE32-E72D297353CC}">
              <c16:uniqueId val="{00000000-7940-4CEA-BCD5-AE8BC4AF5273}"/>
            </c:ext>
          </c:extLst>
        </c:ser>
        <c:dLbls>
          <c:showLegendKey val="0"/>
          <c:showVal val="0"/>
          <c:showCatName val="0"/>
          <c:showSerName val="0"/>
          <c:showPercent val="0"/>
          <c:showBubbleSize val="0"/>
        </c:dLbls>
        <c:axId val="555788200"/>
        <c:axId val="419003456"/>
      </c:scatterChart>
      <c:valAx>
        <c:axId val="555788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19003456"/>
        <c:crosses val="autoZero"/>
        <c:crossBetween val="midCat"/>
      </c:valAx>
      <c:valAx>
        <c:axId val="41900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557882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8-OHdG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1549825021872269"/>
                  <c:y val="9.680555555555556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'8OHdG-1.PLATE'!$C$16:$C$21</c:f>
              <c:numCache>
                <c:formatCode>General</c:formatCode>
                <c:ptCount val="6"/>
                <c:pt idx="0">
                  <c:v>2.581</c:v>
                </c:pt>
                <c:pt idx="1">
                  <c:v>1.484</c:v>
                </c:pt>
                <c:pt idx="2">
                  <c:v>0.79</c:v>
                </c:pt>
                <c:pt idx="3">
                  <c:v>0.47400000000000003</c:v>
                </c:pt>
                <c:pt idx="4">
                  <c:v>0.182</c:v>
                </c:pt>
                <c:pt idx="5">
                  <c:v>7.9999999999999932E-3</c:v>
                </c:pt>
              </c:numCache>
            </c:numRef>
          </c:xVal>
          <c:yVal>
            <c:numRef>
              <c:f>'8OHdG-1.PLATE'!$D$16:$D$21</c:f>
              <c:numCache>
                <c:formatCode>General</c:formatCode>
                <c:ptCount val="6"/>
                <c:pt idx="0">
                  <c:v>320</c:v>
                </c:pt>
                <c:pt idx="1">
                  <c:v>160</c:v>
                </c:pt>
                <c:pt idx="2">
                  <c:v>80</c:v>
                </c:pt>
                <c:pt idx="3">
                  <c:v>40</c:v>
                </c:pt>
                <c:pt idx="4">
                  <c:v>20</c:v>
                </c:pt>
                <c:pt idx="5">
                  <c:v>0</c:v>
                </c:pt>
              </c:numCache>
            </c:numRef>
          </c:yVal>
          <c:smooth val="0"/>
          <c:extLst>
            <c:ext xmlns:c16="http://schemas.microsoft.com/office/drawing/2014/chart" uri="{C3380CC4-5D6E-409C-BE32-E72D297353CC}">
              <c16:uniqueId val="{00000000-33E9-49DD-8E6C-016DC327B688}"/>
            </c:ext>
          </c:extLst>
        </c:ser>
        <c:dLbls>
          <c:showLegendKey val="0"/>
          <c:showVal val="0"/>
          <c:showCatName val="0"/>
          <c:showSerName val="0"/>
          <c:showPercent val="0"/>
          <c:showBubbleSize val="0"/>
        </c:dLbls>
        <c:axId val="538195352"/>
        <c:axId val="538195024"/>
      </c:scatterChart>
      <c:valAx>
        <c:axId val="538195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8195024"/>
        <c:crosses val="autoZero"/>
        <c:crossBetween val="midCat"/>
      </c:valAx>
      <c:valAx>
        <c:axId val="53819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81953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8-OHdG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9404549431321084"/>
                  <c:y val="0.166250000000000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'8OHdG-2.PLATE'!$C$16:$C$21</c:f>
              <c:numCache>
                <c:formatCode>General</c:formatCode>
                <c:ptCount val="6"/>
                <c:pt idx="0">
                  <c:v>2.242</c:v>
                </c:pt>
                <c:pt idx="1">
                  <c:v>1.3150000000000002</c:v>
                </c:pt>
                <c:pt idx="2">
                  <c:v>0.66100000000000003</c:v>
                </c:pt>
                <c:pt idx="3">
                  <c:v>0.39300000000000002</c:v>
                </c:pt>
                <c:pt idx="4">
                  <c:v>0.18300000000000002</c:v>
                </c:pt>
                <c:pt idx="5">
                  <c:v>3.3000000000000002E-2</c:v>
                </c:pt>
              </c:numCache>
            </c:numRef>
          </c:xVal>
          <c:yVal>
            <c:numRef>
              <c:f>'8OHdG-2.PLATE'!$D$16:$D$21</c:f>
              <c:numCache>
                <c:formatCode>General</c:formatCode>
                <c:ptCount val="6"/>
                <c:pt idx="0">
                  <c:v>320</c:v>
                </c:pt>
                <c:pt idx="1">
                  <c:v>160</c:v>
                </c:pt>
                <c:pt idx="2">
                  <c:v>80</c:v>
                </c:pt>
                <c:pt idx="3">
                  <c:v>40</c:v>
                </c:pt>
                <c:pt idx="4">
                  <c:v>20</c:v>
                </c:pt>
                <c:pt idx="5">
                  <c:v>0</c:v>
                </c:pt>
              </c:numCache>
            </c:numRef>
          </c:yVal>
          <c:smooth val="0"/>
          <c:extLst>
            <c:ext xmlns:c16="http://schemas.microsoft.com/office/drawing/2014/chart" uri="{C3380CC4-5D6E-409C-BE32-E72D297353CC}">
              <c16:uniqueId val="{00000000-64D6-4296-A915-D147F06E5CB0}"/>
            </c:ext>
          </c:extLst>
        </c:ser>
        <c:dLbls>
          <c:showLegendKey val="0"/>
          <c:showVal val="0"/>
          <c:showCatName val="0"/>
          <c:showSerName val="0"/>
          <c:showPercent val="0"/>
          <c:showBubbleSize val="0"/>
        </c:dLbls>
        <c:axId val="554523440"/>
        <c:axId val="554529344"/>
      </c:scatterChart>
      <c:valAx>
        <c:axId val="554523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54529344"/>
        <c:crosses val="autoZero"/>
        <c:crossBetween val="midCat"/>
      </c:valAx>
      <c:valAx>
        <c:axId val="55452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54523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ANG-II</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'ANGII-1.PLATE'!$C$16:$C$21</c:f>
              <c:numCache>
                <c:formatCode>General</c:formatCode>
                <c:ptCount val="6"/>
                <c:pt idx="0">
                  <c:v>2.2719999999999998</c:v>
                </c:pt>
                <c:pt idx="1">
                  <c:v>1.39</c:v>
                </c:pt>
                <c:pt idx="2">
                  <c:v>0.78400000000000003</c:v>
                </c:pt>
                <c:pt idx="3">
                  <c:v>0.41700000000000004</c:v>
                </c:pt>
                <c:pt idx="4">
                  <c:v>0.23600000000000002</c:v>
                </c:pt>
                <c:pt idx="5">
                  <c:v>1.4999999999999999E-2</c:v>
                </c:pt>
              </c:numCache>
            </c:numRef>
          </c:xVal>
          <c:yVal>
            <c:numRef>
              <c:f>'ANGII-1.PLATE'!$D$16:$D$21</c:f>
              <c:numCache>
                <c:formatCode>General</c:formatCode>
                <c:ptCount val="6"/>
                <c:pt idx="0">
                  <c:v>2000</c:v>
                </c:pt>
                <c:pt idx="1">
                  <c:v>1000</c:v>
                </c:pt>
                <c:pt idx="2">
                  <c:v>500</c:v>
                </c:pt>
                <c:pt idx="3">
                  <c:v>250</c:v>
                </c:pt>
                <c:pt idx="4">
                  <c:v>125</c:v>
                </c:pt>
                <c:pt idx="5">
                  <c:v>0</c:v>
                </c:pt>
              </c:numCache>
            </c:numRef>
          </c:yVal>
          <c:smooth val="0"/>
          <c:extLst>
            <c:ext xmlns:c16="http://schemas.microsoft.com/office/drawing/2014/chart" uri="{C3380CC4-5D6E-409C-BE32-E72D297353CC}">
              <c16:uniqueId val="{00000000-7599-405E-B942-A6E75F3A3EEB}"/>
            </c:ext>
          </c:extLst>
        </c:ser>
        <c:dLbls>
          <c:showLegendKey val="0"/>
          <c:showVal val="0"/>
          <c:showCatName val="0"/>
          <c:showSerName val="0"/>
          <c:showPercent val="0"/>
          <c:showBubbleSize val="0"/>
        </c:dLbls>
        <c:axId val="365347664"/>
        <c:axId val="365347992"/>
      </c:scatterChart>
      <c:valAx>
        <c:axId val="36534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65347992"/>
        <c:crosses val="autoZero"/>
        <c:crossBetween val="midCat"/>
      </c:valAx>
      <c:valAx>
        <c:axId val="36534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653476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ANG-II</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'ANGII-2.PLATE'!$C$15:$C$20</c:f>
              <c:numCache>
                <c:formatCode>General</c:formatCode>
                <c:ptCount val="6"/>
                <c:pt idx="0">
                  <c:v>2.266</c:v>
                </c:pt>
                <c:pt idx="1">
                  <c:v>1.2839999999999998</c:v>
                </c:pt>
                <c:pt idx="2">
                  <c:v>0.65800000000000003</c:v>
                </c:pt>
                <c:pt idx="3">
                  <c:v>0.34699999999999998</c:v>
                </c:pt>
                <c:pt idx="4">
                  <c:v>0.16700000000000001</c:v>
                </c:pt>
                <c:pt idx="5">
                  <c:v>1.9000000000000003E-2</c:v>
                </c:pt>
              </c:numCache>
            </c:numRef>
          </c:xVal>
          <c:yVal>
            <c:numRef>
              <c:f>'ANGII-2.PLATE'!$D$15:$D$20</c:f>
              <c:numCache>
                <c:formatCode>General</c:formatCode>
                <c:ptCount val="6"/>
                <c:pt idx="0">
                  <c:v>2000</c:v>
                </c:pt>
                <c:pt idx="1">
                  <c:v>1000</c:v>
                </c:pt>
                <c:pt idx="2">
                  <c:v>500</c:v>
                </c:pt>
                <c:pt idx="3">
                  <c:v>250</c:v>
                </c:pt>
                <c:pt idx="4">
                  <c:v>125</c:v>
                </c:pt>
                <c:pt idx="5">
                  <c:v>0</c:v>
                </c:pt>
              </c:numCache>
            </c:numRef>
          </c:yVal>
          <c:smooth val="0"/>
          <c:extLst>
            <c:ext xmlns:c16="http://schemas.microsoft.com/office/drawing/2014/chart" uri="{C3380CC4-5D6E-409C-BE32-E72D297353CC}">
              <c16:uniqueId val="{00000000-006D-4A24-9126-824E3F6543AC}"/>
            </c:ext>
          </c:extLst>
        </c:ser>
        <c:dLbls>
          <c:showLegendKey val="0"/>
          <c:showVal val="0"/>
          <c:showCatName val="0"/>
          <c:showSerName val="0"/>
          <c:showPercent val="0"/>
          <c:showBubbleSize val="0"/>
        </c:dLbls>
        <c:axId val="557674536"/>
        <c:axId val="557669288"/>
      </c:scatterChart>
      <c:valAx>
        <c:axId val="557674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57669288"/>
        <c:crosses val="autoZero"/>
        <c:crossBetween val="midCat"/>
      </c:valAx>
      <c:valAx>
        <c:axId val="557669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57674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'IL1-1.PLATE'!$C$16:$C$21</c:f>
              <c:numCache>
                <c:formatCode>General</c:formatCode>
                <c:ptCount val="6"/>
                <c:pt idx="0">
                  <c:v>2.657</c:v>
                </c:pt>
                <c:pt idx="1">
                  <c:v>1.508</c:v>
                </c:pt>
                <c:pt idx="2">
                  <c:v>0.79800000000000004</c:v>
                </c:pt>
                <c:pt idx="3">
                  <c:v>0.40100000000000002</c:v>
                </c:pt>
                <c:pt idx="4">
                  <c:v>0.20600000000000002</c:v>
                </c:pt>
                <c:pt idx="5">
                  <c:v>5.0000000000000044E-3</c:v>
                </c:pt>
              </c:numCache>
            </c:numRef>
          </c:xVal>
          <c:yVal>
            <c:numRef>
              <c:f>'IL1-1.PLATE'!$D$16:$D$21</c:f>
              <c:numCache>
                <c:formatCode>General</c:formatCode>
                <c:ptCount val="6"/>
                <c:pt idx="0">
                  <c:v>2000</c:v>
                </c:pt>
                <c:pt idx="1">
                  <c:v>1000</c:v>
                </c:pt>
                <c:pt idx="2">
                  <c:v>500</c:v>
                </c:pt>
                <c:pt idx="3">
                  <c:v>250</c:v>
                </c:pt>
                <c:pt idx="4">
                  <c:v>125</c:v>
                </c:pt>
                <c:pt idx="5">
                  <c:v>0</c:v>
                </c:pt>
              </c:numCache>
            </c:numRef>
          </c:yVal>
          <c:smooth val="0"/>
          <c:extLst>
            <c:ext xmlns:c16="http://schemas.microsoft.com/office/drawing/2014/chart" uri="{C3380CC4-5D6E-409C-BE32-E72D297353CC}">
              <c16:uniqueId val="{00000000-2BBE-4675-990B-C40E9E20FA0A}"/>
            </c:ext>
          </c:extLst>
        </c:ser>
        <c:dLbls>
          <c:showLegendKey val="0"/>
          <c:showVal val="0"/>
          <c:showCatName val="0"/>
          <c:showSerName val="0"/>
          <c:showPercent val="0"/>
          <c:showBubbleSize val="0"/>
        </c:dLbls>
        <c:axId val="556957680"/>
        <c:axId val="556958008"/>
      </c:scatterChart>
      <c:valAx>
        <c:axId val="556957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56958008"/>
        <c:crosses val="autoZero"/>
        <c:crossBetween val="midCat"/>
      </c:valAx>
      <c:valAx>
        <c:axId val="556958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56957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443963254593175"/>
                  <c:y val="6.478455818022747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'IL1-2.PLATE'!$C$16:$C$21</c:f>
              <c:numCache>
                <c:formatCode>General</c:formatCode>
                <c:ptCount val="6"/>
                <c:pt idx="0">
                  <c:v>2.1909999999999998</c:v>
                </c:pt>
                <c:pt idx="1">
                  <c:v>1.161</c:v>
                </c:pt>
                <c:pt idx="2">
                  <c:v>0.55900000000000005</c:v>
                </c:pt>
                <c:pt idx="3">
                  <c:v>0.28399999999999997</c:v>
                </c:pt>
                <c:pt idx="4">
                  <c:v>0.14199999999999996</c:v>
                </c:pt>
                <c:pt idx="5">
                  <c:v>2.4999999999999994E-2</c:v>
                </c:pt>
              </c:numCache>
            </c:numRef>
          </c:xVal>
          <c:yVal>
            <c:numRef>
              <c:f>'IL1-2.PLATE'!$D$16:$D$21</c:f>
              <c:numCache>
                <c:formatCode>General</c:formatCode>
                <c:ptCount val="6"/>
                <c:pt idx="0">
                  <c:v>2000</c:v>
                </c:pt>
                <c:pt idx="1">
                  <c:v>1000</c:v>
                </c:pt>
                <c:pt idx="2">
                  <c:v>500</c:v>
                </c:pt>
                <c:pt idx="3">
                  <c:v>250</c:v>
                </c:pt>
                <c:pt idx="4">
                  <c:v>125</c:v>
                </c:pt>
                <c:pt idx="5">
                  <c:v>0</c:v>
                </c:pt>
              </c:numCache>
            </c:numRef>
          </c:yVal>
          <c:smooth val="0"/>
          <c:extLst>
            <c:ext xmlns:c16="http://schemas.microsoft.com/office/drawing/2014/chart" uri="{C3380CC4-5D6E-409C-BE32-E72D297353CC}">
              <c16:uniqueId val="{00000000-30F7-42B4-AEEE-4628D2B4B56F}"/>
            </c:ext>
          </c:extLst>
        </c:ser>
        <c:dLbls>
          <c:showLegendKey val="0"/>
          <c:showVal val="0"/>
          <c:showCatName val="0"/>
          <c:showSerName val="0"/>
          <c:showPercent val="0"/>
          <c:showBubbleSize val="0"/>
        </c:dLbls>
        <c:axId val="557922696"/>
        <c:axId val="557918760"/>
      </c:scatterChart>
      <c:valAx>
        <c:axId val="557922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57918760"/>
        <c:crosses val="autoZero"/>
        <c:crossBetween val="midCat"/>
      </c:valAx>
      <c:valAx>
        <c:axId val="557918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57922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PTX3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1177427821522311"/>
                  <c:y val="0.166250000000000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'PTX3-2.PLATE'!$C$17:$C$22</c:f>
              <c:numCache>
                <c:formatCode>General</c:formatCode>
                <c:ptCount val="6"/>
                <c:pt idx="0">
                  <c:v>2.6859999999999999</c:v>
                </c:pt>
                <c:pt idx="1">
                  <c:v>1.6539999999999999</c:v>
                </c:pt>
                <c:pt idx="2">
                  <c:v>0.92199999999999993</c:v>
                </c:pt>
                <c:pt idx="3">
                  <c:v>0.43400000000000005</c:v>
                </c:pt>
                <c:pt idx="4">
                  <c:v>0.23800000000000004</c:v>
                </c:pt>
                <c:pt idx="5">
                  <c:v>2.0000000000000004E-2</c:v>
                </c:pt>
              </c:numCache>
            </c:numRef>
          </c:xVal>
          <c:yVal>
            <c:numRef>
              <c:f>'PTX3-2.PLATE'!$D$17:$D$22</c:f>
              <c:numCache>
                <c:formatCode>General</c:formatCode>
                <c:ptCount val="6"/>
                <c:pt idx="0">
                  <c:v>32</c:v>
                </c:pt>
                <c:pt idx="1">
                  <c:v>16</c:v>
                </c:pt>
                <c:pt idx="2">
                  <c:v>8</c:v>
                </c:pt>
                <c:pt idx="3">
                  <c:v>4</c:v>
                </c:pt>
                <c:pt idx="4">
                  <c:v>2</c:v>
                </c:pt>
                <c:pt idx="5">
                  <c:v>0</c:v>
                </c:pt>
              </c:numCache>
            </c:numRef>
          </c:yVal>
          <c:smooth val="0"/>
          <c:extLst>
            <c:ext xmlns:c16="http://schemas.microsoft.com/office/drawing/2014/chart" uri="{C3380CC4-5D6E-409C-BE32-E72D297353CC}">
              <c16:uniqueId val="{00000000-962E-4CD2-BA9D-21D35B001905}"/>
            </c:ext>
          </c:extLst>
        </c:ser>
        <c:dLbls>
          <c:showLegendKey val="0"/>
          <c:showVal val="0"/>
          <c:showCatName val="0"/>
          <c:showSerName val="0"/>
          <c:showPercent val="0"/>
          <c:showBubbleSize val="0"/>
        </c:dLbls>
        <c:axId val="420121592"/>
        <c:axId val="420118312"/>
      </c:scatterChart>
      <c:valAx>
        <c:axId val="420121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20118312"/>
        <c:crosses val="autoZero"/>
        <c:crossBetween val="midCat"/>
      </c:valAx>
      <c:valAx>
        <c:axId val="420118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20121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CRP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5333377077865269"/>
                  <c:y val="0.1251388888888888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'CRP-1.PLATE'!$C$16:$C$21</c:f>
              <c:numCache>
                <c:formatCode>General</c:formatCode>
                <c:ptCount val="6"/>
                <c:pt idx="0">
                  <c:v>2.4930000000000003</c:v>
                </c:pt>
                <c:pt idx="1">
                  <c:v>1.3179999999999998</c:v>
                </c:pt>
                <c:pt idx="2">
                  <c:v>0.72800000000000009</c:v>
                </c:pt>
                <c:pt idx="3">
                  <c:v>0.45900000000000007</c:v>
                </c:pt>
                <c:pt idx="4">
                  <c:v>0.25700000000000001</c:v>
                </c:pt>
                <c:pt idx="5">
                  <c:v>2.0000000000000018E-3</c:v>
                </c:pt>
              </c:numCache>
            </c:numRef>
          </c:xVal>
          <c:yVal>
            <c:numRef>
              <c:f>'CRP-1.PLATE'!$D$16:$D$21</c:f>
              <c:numCache>
                <c:formatCode>General</c:formatCode>
                <c:ptCount val="6"/>
                <c:pt idx="0">
                  <c:v>24</c:v>
                </c:pt>
                <c:pt idx="1">
                  <c:v>12</c:v>
                </c:pt>
                <c:pt idx="2">
                  <c:v>6</c:v>
                </c:pt>
                <c:pt idx="3">
                  <c:v>3</c:v>
                </c:pt>
                <c:pt idx="4">
                  <c:v>1.5</c:v>
                </c:pt>
                <c:pt idx="5">
                  <c:v>0</c:v>
                </c:pt>
              </c:numCache>
            </c:numRef>
          </c:yVal>
          <c:smooth val="0"/>
          <c:extLst>
            <c:ext xmlns:c16="http://schemas.microsoft.com/office/drawing/2014/chart" uri="{C3380CC4-5D6E-409C-BE32-E72D297353CC}">
              <c16:uniqueId val="{00000000-FB33-4281-BF7F-960AFBA9026E}"/>
            </c:ext>
          </c:extLst>
        </c:ser>
        <c:dLbls>
          <c:showLegendKey val="0"/>
          <c:showVal val="0"/>
          <c:showCatName val="0"/>
          <c:showSerName val="0"/>
          <c:showPercent val="0"/>
          <c:showBubbleSize val="0"/>
        </c:dLbls>
        <c:axId val="420045176"/>
        <c:axId val="420044848"/>
      </c:scatterChart>
      <c:valAx>
        <c:axId val="420045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20044848"/>
        <c:crosses val="autoZero"/>
        <c:crossBetween val="midCat"/>
      </c:valAx>
      <c:valAx>
        <c:axId val="42004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200451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CRP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1068241469816271"/>
                  <c:y val="6.377187226596675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'CRP-2.PLATE'!$C$16:$C$21</c:f>
              <c:numCache>
                <c:formatCode>General</c:formatCode>
                <c:ptCount val="6"/>
                <c:pt idx="0">
                  <c:v>2.4990000000000001</c:v>
                </c:pt>
                <c:pt idx="1">
                  <c:v>1.3800000000000001</c:v>
                </c:pt>
                <c:pt idx="2">
                  <c:v>0.75</c:v>
                </c:pt>
                <c:pt idx="3">
                  <c:v>0.45300000000000007</c:v>
                </c:pt>
                <c:pt idx="4">
                  <c:v>0.252</c:v>
                </c:pt>
                <c:pt idx="5">
                  <c:v>2.6999999999999996E-2</c:v>
                </c:pt>
              </c:numCache>
            </c:numRef>
          </c:xVal>
          <c:yVal>
            <c:numRef>
              <c:f>'CRP-2.PLATE'!$D$16:$D$21</c:f>
              <c:numCache>
                <c:formatCode>General</c:formatCode>
                <c:ptCount val="6"/>
                <c:pt idx="0">
                  <c:v>24</c:v>
                </c:pt>
                <c:pt idx="1">
                  <c:v>12</c:v>
                </c:pt>
                <c:pt idx="2">
                  <c:v>6</c:v>
                </c:pt>
                <c:pt idx="3">
                  <c:v>3</c:v>
                </c:pt>
                <c:pt idx="4">
                  <c:v>1.5</c:v>
                </c:pt>
                <c:pt idx="5">
                  <c:v>0</c:v>
                </c:pt>
              </c:numCache>
            </c:numRef>
          </c:yVal>
          <c:smooth val="0"/>
          <c:extLst>
            <c:ext xmlns:c16="http://schemas.microsoft.com/office/drawing/2014/chart" uri="{C3380CC4-5D6E-409C-BE32-E72D297353CC}">
              <c16:uniqueId val="{00000000-BF46-4186-9087-3D60128DE134}"/>
            </c:ext>
          </c:extLst>
        </c:ser>
        <c:dLbls>
          <c:showLegendKey val="0"/>
          <c:showVal val="0"/>
          <c:showCatName val="0"/>
          <c:showSerName val="0"/>
          <c:showPercent val="0"/>
          <c:showBubbleSize val="0"/>
        </c:dLbls>
        <c:axId val="417838888"/>
        <c:axId val="417839216"/>
      </c:scatterChart>
      <c:valAx>
        <c:axId val="417838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17839216"/>
        <c:crosses val="autoZero"/>
        <c:crossBetween val="midCat"/>
      </c:valAx>
      <c:valAx>
        <c:axId val="41783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17838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IL-6</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319938757655293"/>
                  <c:y val="4.18474773986585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'IL6-1.PLATE'!$C$16:$C$21</c:f>
              <c:numCache>
                <c:formatCode>General</c:formatCode>
                <c:ptCount val="6"/>
                <c:pt idx="0">
                  <c:v>2.4180000000000001</c:v>
                </c:pt>
                <c:pt idx="1">
                  <c:v>1.4179999999999999</c:v>
                </c:pt>
                <c:pt idx="2">
                  <c:v>0.82700000000000007</c:v>
                </c:pt>
                <c:pt idx="3">
                  <c:v>0.43200000000000005</c:v>
                </c:pt>
                <c:pt idx="4">
                  <c:v>0.17899999999999999</c:v>
                </c:pt>
                <c:pt idx="5">
                  <c:v>5.0000000000000044E-3</c:v>
                </c:pt>
              </c:numCache>
            </c:numRef>
          </c:xVal>
          <c:yVal>
            <c:numRef>
              <c:f>'IL6-1.PLATE'!$D$16:$D$21</c:f>
              <c:numCache>
                <c:formatCode>General</c:formatCode>
                <c:ptCount val="6"/>
                <c:pt idx="0">
                  <c:v>200</c:v>
                </c:pt>
                <c:pt idx="1">
                  <c:v>100</c:v>
                </c:pt>
                <c:pt idx="2">
                  <c:v>50</c:v>
                </c:pt>
                <c:pt idx="3">
                  <c:v>25</c:v>
                </c:pt>
                <c:pt idx="4">
                  <c:v>12.5</c:v>
                </c:pt>
                <c:pt idx="5">
                  <c:v>0</c:v>
                </c:pt>
              </c:numCache>
            </c:numRef>
          </c:yVal>
          <c:smooth val="0"/>
          <c:extLst>
            <c:ext xmlns:c16="http://schemas.microsoft.com/office/drawing/2014/chart" uri="{C3380CC4-5D6E-409C-BE32-E72D297353CC}">
              <c16:uniqueId val="{00000000-35D6-4721-8A60-BD1D978CACFB}"/>
            </c:ext>
          </c:extLst>
        </c:ser>
        <c:dLbls>
          <c:showLegendKey val="0"/>
          <c:showVal val="0"/>
          <c:showCatName val="0"/>
          <c:showSerName val="0"/>
          <c:showPercent val="0"/>
          <c:showBubbleSize val="0"/>
        </c:dLbls>
        <c:axId val="234894784"/>
        <c:axId val="234895768"/>
      </c:scatterChart>
      <c:valAx>
        <c:axId val="234894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34895768"/>
        <c:crosses val="autoZero"/>
        <c:crossBetween val="midCat"/>
      </c:valAx>
      <c:valAx>
        <c:axId val="23489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34894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IL-6</a:t>
            </a:r>
          </a:p>
        </c:rich>
      </c:tx>
      <c:layout>
        <c:manualLayout>
          <c:xMode val="edge"/>
          <c:yMode val="edge"/>
          <c:x val="0.4651456692913386"/>
          <c:y val="4.62962962962962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'IL6-2.PLATE'!$C$16:$C$21</c:f>
              <c:numCache>
                <c:formatCode>General</c:formatCode>
                <c:ptCount val="6"/>
                <c:pt idx="0">
                  <c:v>2.1260000000000003</c:v>
                </c:pt>
                <c:pt idx="1">
                  <c:v>1.0699999999999998</c:v>
                </c:pt>
                <c:pt idx="2">
                  <c:v>0.501</c:v>
                </c:pt>
                <c:pt idx="3">
                  <c:v>0.23500000000000001</c:v>
                </c:pt>
                <c:pt idx="4">
                  <c:v>0.13900000000000001</c:v>
                </c:pt>
                <c:pt idx="5">
                  <c:v>1.0000000000000009E-2</c:v>
                </c:pt>
              </c:numCache>
            </c:numRef>
          </c:xVal>
          <c:yVal>
            <c:numRef>
              <c:f>'IL6-2.PLATE'!$D$16:$D$21</c:f>
              <c:numCache>
                <c:formatCode>General</c:formatCode>
                <c:ptCount val="6"/>
                <c:pt idx="0">
                  <c:v>200</c:v>
                </c:pt>
                <c:pt idx="1">
                  <c:v>100</c:v>
                </c:pt>
                <c:pt idx="2">
                  <c:v>50</c:v>
                </c:pt>
                <c:pt idx="3">
                  <c:v>25</c:v>
                </c:pt>
                <c:pt idx="4">
                  <c:v>12.5</c:v>
                </c:pt>
                <c:pt idx="5">
                  <c:v>0</c:v>
                </c:pt>
              </c:numCache>
            </c:numRef>
          </c:yVal>
          <c:smooth val="0"/>
          <c:extLst>
            <c:ext xmlns:c16="http://schemas.microsoft.com/office/drawing/2014/chart" uri="{C3380CC4-5D6E-409C-BE32-E72D297353CC}">
              <c16:uniqueId val="{00000000-11C2-4DDE-83B5-311544140D7F}"/>
            </c:ext>
          </c:extLst>
        </c:ser>
        <c:dLbls>
          <c:showLegendKey val="0"/>
          <c:showVal val="0"/>
          <c:showCatName val="0"/>
          <c:showSerName val="0"/>
          <c:showPercent val="0"/>
          <c:showBubbleSize val="0"/>
        </c:dLbls>
        <c:axId val="541053856"/>
        <c:axId val="541050576"/>
      </c:scatterChart>
      <c:valAx>
        <c:axId val="54105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41050576"/>
        <c:crosses val="autoZero"/>
        <c:crossBetween val="midCat"/>
      </c:valAx>
      <c:valAx>
        <c:axId val="54105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41053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IL-8</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2963320209973754"/>
                  <c:y val="9.362933799941673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'IL8-1.PLATE'!$C$16:$C$21</c:f>
              <c:numCache>
                <c:formatCode>General</c:formatCode>
                <c:ptCount val="6"/>
                <c:pt idx="0">
                  <c:v>2.3530000000000002</c:v>
                </c:pt>
                <c:pt idx="1">
                  <c:v>1.379</c:v>
                </c:pt>
                <c:pt idx="2">
                  <c:v>0.77700000000000002</c:v>
                </c:pt>
                <c:pt idx="3">
                  <c:v>0.40600000000000003</c:v>
                </c:pt>
                <c:pt idx="4">
                  <c:v>0.17400000000000002</c:v>
                </c:pt>
                <c:pt idx="5">
                  <c:v>7.0000000000000062E-3</c:v>
                </c:pt>
              </c:numCache>
            </c:numRef>
          </c:xVal>
          <c:yVal>
            <c:numRef>
              <c:f>'IL8-1.PLATE'!$D$16:$D$21</c:f>
              <c:numCache>
                <c:formatCode>General</c:formatCode>
                <c:ptCount val="6"/>
                <c:pt idx="0">
                  <c:v>240</c:v>
                </c:pt>
                <c:pt idx="1">
                  <c:v>120</c:v>
                </c:pt>
                <c:pt idx="2">
                  <c:v>60</c:v>
                </c:pt>
                <c:pt idx="3">
                  <c:v>30</c:v>
                </c:pt>
                <c:pt idx="4">
                  <c:v>15</c:v>
                </c:pt>
                <c:pt idx="5">
                  <c:v>0</c:v>
                </c:pt>
              </c:numCache>
            </c:numRef>
          </c:yVal>
          <c:smooth val="0"/>
          <c:extLst>
            <c:ext xmlns:c16="http://schemas.microsoft.com/office/drawing/2014/chart" uri="{C3380CC4-5D6E-409C-BE32-E72D297353CC}">
              <c16:uniqueId val="{00000000-7B54-48DB-87BF-C3713A4F1F7B}"/>
            </c:ext>
          </c:extLst>
        </c:ser>
        <c:dLbls>
          <c:showLegendKey val="0"/>
          <c:showVal val="0"/>
          <c:showCatName val="0"/>
          <c:showSerName val="0"/>
          <c:showPercent val="0"/>
          <c:showBubbleSize val="0"/>
        </c:dLbls>
        <c:axId val="530287096"/>
        <c:axId val="530285456"/>
      </c:scatterChart>
      <c:valAx>
        <c:axId val="530287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0285456"/>
        <c:crosses val="autoZero"/>
        <c:crossBetween val="midCat"/>
      </c:valAx>
      <c:valAx>
        <c:axId val="53028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0287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IL-8</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6882305336832893"/>
                  <c:y val="8.095034995625546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'IL8-2.PLATE'!$C$16:$C$21</c:f>
              <c:numCache>
                <c:formatCode>General</c:formatCode>
                <c:ptCount val="6"/>
                <c:pt idx="0">
                  <c:v>2.5640000000000001</c:v>
                </c:pt>
                <c:pt idx="1">
                  <c:v>1.4080000000000001</c:v>
                </c:pt>
                <c:pt idx="2">
                  <c:v>0.81800000000000006</c:v>
                </c:pt>
                <c:pt idx="3">
                  <c:v>0.39900000000000002</c:v>
                </c:pt>
                <c:pt idx="4">
                  <c:v>0.17900000000000002</c:v>
                </c:pt>
                <c:pt idx="5">
                  <c:v>5.0000000000000044E-3</c:v>
                </c:pt>
              </c:numCache>
            </c:numRef>
          </c:xVal>
          <c:yVal>
            <c:numRef>
              <c:f>'IL8-2.PLATE'!$D$16:$D$21</c:f>
              <c:numCache>
                <c:formatCode>General</c:formatCode>
                <c:ptCount val="6"/>
                <c:pt idx="0">
                  <c:v>240</c:v>
                </c:pt>
                <c:pt idx="1">
                  <c:v>120</c:v>
                </c:pt>
                <c:pt idx="2">
                  <c:v>60</c:v>
                </c:pt>
                <c:pt idx="3">
                  <c:v>30</c:v>
                </c:pt>
                <c:pt idx="4">
                  <c:v>15</c:v>
                </c:pt>
                <c:pt idx="5">
                  <c:v>0</c:v>
                </c:pt>
              </c:numCache>
            </c:numRef>
          </c:yVal>
          <c:smooth val="0"/>
          <c:extLst>
            <c:ext xmlns:c16="http://schemas.microsoft.com/office/drawing/2014/chart" uri="{C3380CC4-5D6E-409C-BE32-E72D297353CC}">
              <c16:uniqueId val="{00000000-AAAD-4406-8110-77A5A2FBE67E}"/>
            </c:ext>
          </c:extLst>
        </c:ser>
        <c:dLbls>
          <c:showLegendKey val="0"/>
          <c:showVal val="0"/>
          <c:showCatName val="0"/>
          <c:showSerName val="0"/>
          <c:showPercent val="0"/>
          <c:showBubbleSize val="0"/>
        </c:dLbls>
        <c:axId val="545207880"/>
        <c:axId val="545206896"/>
      </c:scatterChart>
      <c:valAx>
        <c:axId val="545207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45206896"/>
        <c:crosses val="autoZero"/>
        <c:crossBetween val="midCat"/>
      </c:valAx>
      <c:valAx>
        <c:axId val="54520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45207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CYT-C</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4472790901137357"/>
                  <c:y val="9.63075969670457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'CYTC-1.PLATE'!$C$15:$C$20</c:f>
              <c:numCache>
                <c:formatCode>General</c:formatCode>
                <c:ptCount val="6"/>
                <c:pt idx="0">
                  <c:v>2.4099999999999997</c:v>
                </c:pt>
                <c:pt idx="1">
                  <c:v>1.296</c:v>
                </c:pt>
                <c:pt idx="2">
                  <c:v>0.68400000000000005</c:v>
                </c:pt>
                <c:pt idx="3">
                  <c:v>0.31099999999999994</c:v>
                </c:pt>
                <c:pt idx="4">
                  <c:v>0.16900000000000001</c:v>
                </c:pt>
                <c:pt idx="5">
                  <c:v>2.0000000000000018E-3</c:v>
                </c:pt>
              </c:numCache>
            </c:numRef>
          </c:xVal>
          <c:yVal>
            <c:numRef>
              <c:f>'CYTC-1.PLATE'!$D$15:$D$20</c:f>
              <c:numCache>
                <c:formatCode>General</c:formatCode>
                <c:ptCount val="6"/>
                <c:pt idx="0">
                  <c:v>100</c:v>
                </c:pt>
                <c:pt idx="1">
                  <c:v>50</c:v>
                </c:pt>
                <c:pt idx="2">
                  <c:v>25</c:v>
                </c:pt>
                <c:pt idx="3">
                  <c:v>12.5</c:v>
                </c:pt>
                <c:pt idx="4">
                  <c:v>6.25</c:v>
                </c:pt>
                <c:pt idx="5">
                  <c:v>0</c:v>
                </c:pt>
              </c:numCache>
            </c:numRef>
          </c:yVal>
          <c:smooth val="0"/>
          <c:extLst>
            <c:ext xmlns:c16="http://schemas.microsoft.com/office/drawing/2014/chart" uri="{C3380CC4-5D6E-409C-BE32-E72D297353CC}">
              <c16:uniqueId val="{00000000-269C-4C1D-9977-E7F825DB0682}"/>
            </c:ext>
          </c:extLst>
        </c:ser>
        <c:dLbls>
          <c:showLegendKey val="0"/>
          <c:showVal val="0"/>
          <c:showCatName val="0"/>
          <c:showSerName val="0"/>
          <c:showPercent val="0"/>
          <c:showBubbleSize val="0"/>
        </c:dLbls>
        <c:axId val="538640608"/>
        <c:axId val="538643232"/>
      </c:scatterChart>
      <c:valAx>
        <c:axId val="538640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8643232"/>
        <c:crosses val="autoZero"/>
        <c:crossBetween val="midCat"/>
      </c:valAx>
      <c:valAx>
        <c:axId val="53864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8640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289560</xdr:colOff>
      <xdr:row>11</xdr:row>
      <xdr:rowOff>3810</xdr:rowOff>
    </xdr:from>
    <xdr:to>
      <xdr:col>13</xdr:col>
      <xdr:colOff>594360</xdr:colOff>
      <xdr:row>26</xdr:row>
      <xdr:rowOff>3810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304800</xdr:colOff>
      <xdr:row>7</xdr:row>
      <xdr:rowOff>3810</xdr:rowOff>
    </xdr:from>
    <xdr:to>
      <xdr:col>15</xdr:col>
      <xdr:colOff>0</xdr:colOff>
      <xdr:row>22</xdr:row>
      <xdr:rowOff>3810</xdr:rowOff>
    </xdr:to>
    <xdr:graphicFrame macro="">
      <xdr:nvGraphicFramePr>
        <xdr:cNvPr id="2" name="Grafik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289560</xdr:colOff>
      <xdr:row>12</xdr:row>
      <xdr:rowOff>41910</xdr:rowOff>
    </xdr:from>
    <xdr:to>
      <xdr:col>13</xdr:col>
      <xdr:colOff>594360</xdr:colOff>
      <xdr:row>27</xdr:row>
      <xdr:rowOff>41910</xdr:rowOff>
    </xdr:to>
    <xdr:graphicFrame macro="">
      <xdr:nvGraphicFramePr>
        <xdr:cNvPr id="2" name="Grafik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289560</xdr:colOff>
      <xdr:row>10</xdr:row>
      <xdr:rowOff>26670</xdr:rowOff>
    </xdr:from>
    <xdr:to>
      <xdr:col>13</xdr:col>
      <xdr:colOff>594360</xdr:colOff>
      <xdr:row>25</xdr:row>
      <xdr:rowOff>26670</xdr:rowOff>
    </xdr:to>
    <xdr:graphicFrame macro="">
      <xdr:nvGraphicFramePr>
        <xdr:cNvPr id="2" name="Grafik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373380</xdr:colOff>
      <xdr:row>12</xdr:row>
      <xdr:rowOff>26670</xdr:rowOff>
    </xdr:from>
    <xdr:to>
      <xdr:col>13</xdr:col>
      <xdr:colOff>68580</xdr:colOff>
      <xdr:row>27</xdr:row>
      <xdr:rowOff>26670</xdr:rowOff>
    </xdr:to>
    <xdr:graphicFrame macro="">
      <xdr:nvGraphicFramePr>
        <xdr:cNvPr id="2" name="Grafik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388620</xdr:colOff>
      <xdr:row>9</xdr:row>
      <xdr:rowOff>179070</xdr:rowOff>
    </xdr:from>
    <xdr:to>
      <xdr:col>14</xdr:col>
      <xdr:colOff>83820</xdr:colOff>
      <xdr:row>24</xdr:row>
      <xdr:rowOff>179070</xdr:rowOff>
    </xdr:to>
    <xdr:graphicFrame macro="">
      <xdr:nvGraphicFramePr>
        <xdr:cNvPr id="2" name="Grafik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5</xdr:col>
      <xdr:colOff>449580</xdr:colOff>
      <xdr:row>10</xdr:row>
      <xdr:rowOff>171450</xdr:rowOff>
    </xdr:from>
    <xdr:to>
      <xdr:col>13</xdr:col>
      <xdr:colOff>144780</xdr:colOff>
      <xdr:row>25</xdr:row>
      <xdr:rowOff>171450</xdr:rowOff>
    </xdr:to>
    <xdr:graphicFrame macro="">
      <xdr:nvGraphicFramePr>
        <xdr:cNvPr id="2" name="Grafik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7</xdr:col>
      <xdr:colOff>251460</xdr:colOff>
      <xdr:row>8</xdr:row>
      <xdr:rowOff>11430</xdr:rowOff>
    </xdr:from>
    <xdr:to>
      <xdr:col>14</xdr:col>
      <xdr:colOff>556260</xdr:colOff>
      <xdr:row>23</xdr:row>
      <xdr:rowOff>11430</xdr:rowOff>
    </xdr:to>
    <xdr:graphicFrame macro="">
      <xdr:nvGraphicFramePr>
        <xdr:cNvPr id="2" name="Grafik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304800</xdr:colOff>
      <xdr:row>12</xdr:row>
      <xdr:rowOff>34290</xdr:rowOff>
    </xdr:from>
    <xdr:to>
      <xdr:col>14</xdr:col>
      <xdr:colOff>0</xdr:colOff>
      <xdr:row>27</xdr:row>
      <xdr:rowOff>34290</xdr:rowOff>
    </xdr:to>
    <xdr:graphicFrame macro="">
      <xdr:nvGraphicFramePr>
        <xdr:cNvPr id="2" name="Grafik 1">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7</xdr:col>
      <xdr:colOff>426720</xdr:colOff>
      <xdr:row>7</xdr:row>
      <xdr:rowOff>163830</xdr:rowOff>
    </xdr:from>
    <xdr:to>
      <xdr:col>15</xdr:col>
      <xdr:colOff>121920</xdr:colOff>
      <xdr:row>22</xdr:row>
      <xdr:rowOff>163830</xdr:rowOff>
    </xdr:to>
    <xdr:graphicFrame macro="">
      <xdr:nvGraphicFramePr>
        <xdr:cNvPr id="2" name="Grafik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11</xdr:row>
      <xdr:rowOff>175261</xdr:rowOff>
    </xdr:from>
    <xdr:to>
      <xdr:col>6</xdr:col>
      <xdr:colOff>1798320</xdr:colOff>
      <xdr:row>47</xdr:row>
      <xdr:rowOff>35851</xdr:rowOff>
    </xdr:to>
    <xdr:pic>
      <xdr:nvPicPr>
        <xdr:cNvPr id="2" name="Resim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346961"/>
          <a:ext cx="9829800" cy="64442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289560</xdr:colOff>
      <xdr:row>8</xdr:row>
      <xdr:rowOff>41910</xdr:rowOff>
    </xdr:from>
    <xdr:to>
      <xdr:col>13</xdr:col>
      <xdr:colOff>594360</xdr:colOff>
      <xdr:row>23</xdr:row>
      <xdr:rowOff>41910</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320040</xdr:colOff>
      <xdr:row>12</xdr:row>
      <xdr:rowOff>3810</xdr:rowOff>
    </xdr:from>
    <xdr:to>
      <xdr:col>14</xdr:col>
      <xdr:colOff>15240</xdr:colOff>
      <xdr:row>27</xdr:row>
      <xdr:rowOff>3810</xdr:rowOff>
    </xdr:to>
    <xdr:graphicFrame macro="">
      <xdr:nvGraphicFramePr>
        <xdr:cNvPr id="2" name="Grafi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205740</xdr:colOff>
      <xdr:row>9</xdr:row>
      <xdr:rowOff>11430</xdr:rowOff>
    </xdr:from>
    <xdr:to>
      <xdr:col>14</xdr:col>
      <xdr:colOff>510540</xdr:colOff>
      <xdr:row>24</xdr:row>
      <xdr:rowOff>11430</xdr:rowOff>
    </xdr:to>
    <xdr:graphicFrame macro="">
      <xdr:nvGraphicFramePr>
        <xdr:cNvPr id="2" name="Grafik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281940</xdr:colOff>
      <xdr:row>11</xdr:row>
      <xdr:rowOff>26670</xdr:rowOff>
    </xdr:from>
    <xdr:to>
      <xdr:col>13</xdr:col>
      <xdr:colOff>586740</xdr:colOff>
      <xdr:row>26</xdr:row>
      <xdr:rowOff>26670</xdr:rowOff>
    </xdr:to>
    <xdr:graphicFrame macro="">
      <xdr:nvGraphicFramePr>
        <xdr:cNvPr id="2" name="Grafik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236220</xdr:colOff>
      <xdr:row>8</xdr:row>
      <xdr:rowOff>26670</xdr:rowOff>
    </xdr:from>
    <xdr:to>
      <xdr:col>15</xdr:col>
      <xdr:colOff>541020</xdr:colOff>
      <xdr:row>23</xdr:row>
      <xdr:rowOff>26670</xdr:rowOff>
    </xdr:to>
    <xdr:graphicFrame macro="">
      <xdr:nvGraphicFramePr>
        <xdr:cNvPr id="2" name="Grafik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601980</xdr:colOff>
      <xdr:row>10</xdr:row>
      <xdr:rowOff>179070</xdr:rowOff>
    </xdr:from>
    <xdr:to>
      <xdr:col>14</xdr:col>
      <xdr:colOff>297180</xdr:colOff>
      <xdr:row>25</xdr:row>
      <xdr:rowOff>179070</xdr:rowOff>
    </xdr:to>
    <xdr:graphicFrame macro="">
      <xdr:nvGraphicFramePr>
        <xdr:cNvPr id="2" name="Grafik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213360</xdr:colOff>
      <xdr:row>8</xdr:row>
      <xdr:rowOff>3810</xdr:rowOff>
    </xdr:from>
    <xdr:to>
      <xdr:col>13</xdr:col>
      <xdr:colOff>518160</xdr:colOff>
      <xdr:row>23</xdr:row>
      <xdr:rowOff>3810</xdr:rowOff>
    </xdr:to>
    <xdr:graphicFrame macro="">
      <xdr:nvGraphicFramePr>
        <xdr:cNvPr id="2" name="Grafik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259080</xdr:colOff>
      <xdr:row>11</xdr:row>
      <xdr:rowOff>34290</xdr:rowOff>
    </xdr:from>
    <xdr:to>
      <xdr:col>13</xdr:col>
      <xdr:colOff>563880</xdr:colOff>
      <xdr:row>26</xdr:row>
      <xdr:rowOff>34290</xdr:rowOff>
    </xdr:to>
    <xdr:graphicFrame macro="">
      <xdr:nvGraphicFramePr>
        <xdr:cNvPr id="2" name="Grafik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20"/>
  <sheetViews>
    <sheetView workbookViewId="0">
      <selection activeCell="Q5" sqref="Q5"/>
    </sheetView>
  </sheetViews>
  <sheetFormatPr defaultRowHeight="15" x14ac:dyDescent="0.25"/>
  <cols>
    <col min="1" max="1" width="28.28515625" customWidth="1"/>
    <col min="2" max="2" width="12.5703125" customWidth="1"/>
    <col min="3" max="3" width="11.7109375" customWidth="1"/>
    <col min="4" max="4" width="11.140625" customWidth="1"/>
    <col min="5" max="5" width="17" customWidth="1"/>
  </cols>
  <sheetData>
    <row r="2" spans="1:12" x14ac:dyDescent="0.25">
      <c r="A2" s="3">
        <v>0.109</v>
      </c>
      <c r="B2" s="9">
        <v>0.66200000000000003</v>
      </c>
      <c r="C2" s="9">
        <v>0.64</v>
      </c>
      <c r="D2" s="9">
        <v>0.70399999999999996</v>
      </c>
      <c r="E2" s="9">
        <v>0.70699999999999996</v>
      </c>
      <c r="F2" s="9">
        <v>0.73199999999999998</v>
      </c>
      <c r="G2" s="9">
        <v>0.68200000000000005</v>
      </c>
      <c r="H2" s="9">
        <v>0.85099999999999998</v>
      </c>
      <c r="I2" s="9">
        <v>1.0030000000000001</v>
      </c>
      <c r="J2" s="9">
        <v>0.86099999999999999</v>
      </c>
      <c r="K2" s="9">
        <v>0.88300000000000001</v>
      </c>
      <c r="L2" s="9">
        <v>0.874</v>
      </c>
    </row>
    <row r="3" spans="1:12" x14ac:dyDescent="0.25">
      <c r="A3" s="3">
        <v>0.28700000000000003</v>
      </c>
      <c r="B3" s="9">
        <v>0.59499999999999997</v>
      </c>
      <c r="C3" s="9">
        <v>0.59699999999999998</v>
      </c>
      <c r="D3" s="9">
        <v>0.63900000000000001</v>
      </c>
      <c r="E3" s="9">
        <v>0.63200000000000001</v>
      </c>
      <c r="F3" s="9">
        <v>0.65100000000000002</v>
      </c>
      <c r="G3" s="9">
        <v>0.61199999999999999</v>
      </c>
      <c r="H3" s="9">
        <v>0.67100000000000004</v>
      </c>
      <c r="I3" s="9">
        <v>0.72599999999999998</v>
      </c>
      <c r="J3" s="9">
        <v>0.74399999999999999</v>
      </c>
      <c r="K3" s="9">
        <v>0.70100000000000007</v>
      </c>
      <c r="L3" s="9">
        <v>0.76900000000000002</v>
      </c>
    </row>
    <row r="4" spans="1:12" x14ac:dyDescent="0.25">
      <c r="A4" s="3">
        <v>0.57000000000000006</v>
      </c>
      <c r="B4" s="9">
        <v>0.63500000000000001</v>
      </c>
      <c r="C4" s="9">
        <v>0.59599999999999997</v>
      </c>
      <c r="D4" s="9">
        <v>0.60099999999999998</v>
      </c>
      <c r="E4" s="9">
        <v>0.65700000000000003</v>
      </c>
      <c r="F4" s="9">
        <v>0.68500000000000005</v>
      </c>
      <c r="G4" s="9">
        <v>0.70100000000000007</v>
      </c>
      <c r="H4" s="9">
        <v>0.69600000000000006</v>
      </c>
      <c r="I4" s="9">
        <v>0.70300000000000007</v>
      </c>
      <c r="J4" s="9">
        <v>0.73599999999999999</v>
      </c>
      <c r="K4" s="9">
        <v>0.72899999999999998</v>
      </c>
      <c r="L4" s="9">
        <v>0.78200000000000003</v>
      </c>
    </row>
    <row r="5" spans="1:12" x14ac:dyDescent="0.25">
      <c r="A5" s="3">
        <v>0.94800000000000006</v>
      </c>
      <c r="B5" s="9">
        <v>0.59899999999999998</v>
      </c>
      <c r="C5" s="9">
        <v>0.57999999999999996</v>
      </c>
      <c r="D5" s="9">
        <v>0.57799999999999996</v>
      </c>
      <c r="E5" s="9">
        <v>0.55900000000000005</v>
      </c>
      <c r="F5" s="9">
        <v>0.63</v>
      </c>
      <c r="G5" s="9">
        <v>0.63700000000000001</v>
      </c>
      <c r="H5" s="9">
        <v>0.65400000000000003</v>
      </c>
      <c r="I5" s="9">
        <v>0.66200000000000003</v>
      </c>
      <c r="J5" s="9">
        <v>0.69700000000000006</v>
      </c>
      <c r="K5" s="9">
        <v>0.67100000000000004</v>
      </c>
      <c r="L5" s="9">
        <v>0.71799999999999997</v>
      </c>
    </row>
    <row r="6" spans="1:12" x14ac:dyDescent="0.25">
      <c r="A6" s="3">
        <v>1.7170000000000001</v>
      </c>
      <c r="B6" s="9">
        <v>0.61799999999999999</v>
      </c>
      <c r="C6" s="9">
        <v>0.65400000000000003</v>
      </c>
      <c r="D6" s="9">
        <v>0.61399999999999999</v>
      </c>
      <c r="E6" s="9">
        <v>0.60799999999999998</v>
      </c>
      <c r="F6" s="9">
        <v>0.68100000000000005</v>
      </c>
      <c r="G6" s="9">
        <v>0.70000000000000007</v>
      </c>
      <c r="H6" s="9">
        <v>0.71699999999999997</v>
      </c>
      <c r="I6" s="9">
        <v>0.77200000000000002</v>
      </c>
      <c r="J6" s="9">
        <v>0.753</v>
      </c>
      <c r="K6" s="9">
        <v>0.74299999999999999</v>
      </c>
      <c r="L6" s="9">
        <v>0.78500000000000003</v>
      </c>
    </row>
    <row r="7" spans="1:12" x14ac:dyDescent="0.25">
      <c r="A7" s="3">
        <v>2.6310000000000002</v>
      </c>
      <c r="B7" s="9">
        <v>0.63700000000000001</v>
      </c>
      <c r="C7" s="9">
        <v>0.69700000000000006</v>
      </c>
      <c r="D7" s="9">
        <v>0.71199999999999997</v>
      </c>
      <c r="E7" s="9">
        <v>0.75700000000000001</v>
      </c>
      <c r="F7" s="9">
        <v>0.68200000000000005</v>
      </c>
      <c r="G7" s="9">
        <v>0.64200000000000002</v>
      </c>
      <c r="H7" s="9">
        <v>0.69400000000000006</v>
      </c>
      <c r="I7" s="9">
        <v>0.71899999999999997</v>
      </c>
      <c r="J7" s="9">
        <v>0.76</v>
      </c>
      <c r="K7" s="9">
        <v>0.77100000000000002</v>
      </c>
      <c r="L7" s="9">
        <v>0.77</v>
      </c>
    </row>
    <row r="8" spans="1:12" x14ac:dyDescent="0.25">
      <c r="A8" s="5">
        <v>9.8000000000000004E-2</v>
      </c>
      <c r="B8" s="9">
        <v>0.78900000000000003</v>
      </c>
      <c r="C8" s="9">
        <v>0.753</v>
      </c>
      <c r="D8" s="9">
        <v>0.749</v>
      </c>
      <c r="E8" s="9">
        <v>0.74</v>
      </c>
      <c r="F8" s="9">
        <v>0.68100000000000005</v>
      </c>
      <c r="G8" s="9">
        <v>0.68300000000000005</v>
      </c>
      <c r="H8" s="9">
        <v>0.749</v>
      </c>
      <c r="I8" s="9">
        <v>0.83200000000000007</v>
      </c>
      <c r="J8" s="9">
        <v>0.79</v>
      </c>
      <c r="K8" s="9">
        <v>0.84399999999999997</v>
      </c>
      <c r="L8" s="9">
        <v>0.87</v>
      </c>
    </row>
    <row r="9" spans="1:12" x14ac:dyDescent="0.25">
      <c r="A9" s="1">
        <v>0.112</v>
      </c>
      <c r="B9" s="9">
        <v>0.81600000000000006</v>
      </c>
      <c r="C9" s="9">
        <v>0.82100000000000006</v>
      </c>
      <c r="D9" s="9">
        <v>0.86299999999999999</v>
      </c>
      <c r="E9" s="9">
        <v>0.85199999999999998</v>
      </c>
      <c r="F9" s="9">
        <v>0.73399999999999999</v>
      </c>
      <c r="G9" s="9">
        <v>0.82000000000000006</v>
      </c>
      <c r="H9" s="9">
        <v>0.88500000000000001</v>
      </c>
      <c r="I9" s="9">
        <v>0.86899999999999999</v>
      </c>
      <c r="J9" s="9">
        <v>0.85399999999999998</v>
      </c>
      <c r="K9" s="9">
        <v>0.78100000000000003</v>
      </c>
      <c r="L9" s="9">
        <v>0.79700000000000004</v>
      </c>
    </row>
    <row r="12" spans="1:12" x14ac:dyDescent="0.25">
      <c r="A12" t="s">
        <v>0</v>
      </c>
    </row>
    <row r="14" spans="1:12" x14ac:dyDescent="0.25">
      <c r="B14" s="2" t="s">
        <v>1</v>
      </c>
      <c r="C14" s="2" t="s">
        <v>2</v>
      </c>
      <c r="D14" s="2" t="s">
        <v>3</v>
      </c>
      <c r="E14" s="2" t="s">
        <v>4</v>
      </c>
    </row>
    <row r="15" spans="1:12" x14ac:dyDescent="0.25">
      <c r="A15" t="s">
        <v>5</v>
      </c>
      <c r="B15" s="3">
        <v>2.6310000000000002</v>
      </c>
      <c r="C15" s="1">
        <f>B15-B21</f>
        <v>2.5330000000000004</v>
      </c>
      <c r="D15" s="1">
        <v>32</v>
      </c>
      <c r="E15" s="4">
        <f>(2.5028*C15*C15)+(6.0165*C15)+(0.4647)</f>
        <v>31.762682049200009</v>
      </c>
    </row>
    <row r="16" spans="1:12" x14ac:dyDescent="0.25">
      <c r="A16" t="s">
        <v>6</v>
      </c>
      <c r="B16" s="3">
        <v>1.7170000000000001</v>
      </c>
      <c r="C16" s="1">
        <f>B16-B21</f>
        <v>1.619</v>
      </c>
      <c r="D16" s="1">
        <v>16</v>
      </c>
      <c r="E16" s="4">
        <f t="shared" ref="E16:E21" si="0">(2.5028*C16*C16)+(6.0165*C16)+(0.4647)</f>
        <v>16.765655250800002</v>
      </c>
    </row>
    <row r="17" spans="1:12" x14ac:dyDescent="0.25">
      <c r="A17" t="s">
        <v>7</v>
      </c>
      <c r="B17" s="3">
        <v>0.94800000000000006</v>
      </c>
      <c r="C17" s="1">
        <f>B17-B21</f>
        <v>0.85000000000000009</v>
      </c>
      <c r="D17" s="1">
        <v>8</v>
      </c>
      <c r="E17" s="4">
        <f t="shared" si="0"/>
        <v>7.3869980000000011</v>
      </c>
    </row>
    <row r="18" spans="1:12" x14ac:dyDescent="0.25">
      <c r="A18" t="s">
        <v>8</v>
      </c>
      <c r="B18" s="3">
        <v>0.57000000000000006</v>
      </c>
      <c r="C18" s="1">
        <f>B18-B21</f>
        <v>0.47200000000000009</v>
      </c>
      <c r="D18" s="1">
        <v>4</v>
      </c>
      <c r="E18" s="4">
        <f t="shared" si="0"/>
        <v>3.8620717952000008</v>
      </c>
    </row>
    <row r="19" spans="1:12" x14ac:dyDescent="0.25">
      <c r="A19" t="s">
        <v>9</v>
      </c>
      <c r="B19" s="3">
        <v>0.28700000000000003</v>
      </c>
      <c r="C19" s="1">
        <f>B19-B21</f>
        <v>0.18900000000000003</v>
      </c>
      <c r="D19" s="1">
        <v>2</v>
      </c>
      <c r="E19" s="4">
        <f t="shared" si="0"/>
        <v>1.6912210188000003</v>
      </c>
    </row>
    <row r="20" spans="1:12" x14ac:dyDescent="0.25">
      <c r="A20" t="s">
        <v>11</v>
      </c>
      <c r="B20" s="3">
        <v>0.109</v>
      </c>
      <c r="C20" s="1">
        <f>B20-B21</f>
        <v>1.0999999999999996E-2</v>
      </c>
      <c r="D20" s="1">
        <v>0</v>
      </c>
      <c r="E20" s="4">
        <f t="shared" si="0"/>
        <v>0.53118433879999993</v>
      </c>
    </row>
    <row r="21" spans="1:12" x14ac:dyDescent="0.25">
      <c r="A21" t="s">
        <v>10</v>
      </c>
      <c r="B21" s="5">
        <v>9.8000000000000004E-2</v>
      </c>
      <c r="C21" s="1">
        <f>B21-B21</f>
        <v>0</v>
      </c>
      <c r="D21" s="1"/>
      <c r="E21" s="4">
        <f t="shared" si="0"/>
        <v>0.4647</v>
      </c>
    </row>
    <row r="27" spans="1:12" x14ac:dyDescent="0.25">
      <c r="H27" s="7"/>
      <c r="J27" s="7" t="s">
        <v>12</v>
      </c>
      <c r="K27" s="7"/>
      <c r="L27" s="7"/>
    </row>
    <row r="32" spans="1:12" x14ac:dyDescent="0.25">
      <c r="A32" s="8" t="s">
        <v>13</v>
      </c>
      <c r="B32" s="9" t="s">
        <v>14</v>
      </c>
      <c r="C32" s="6" t="s">
        <v>10</v>
      </c>
      <c r="D32" s="1" t="s">
        <v>2</v>
      </c>
      <c r="E32" s="10" t="s">
        <v>15</v>
      </c>
    </row>
    <row r="33" spans="1:5" x14ac:dyDescent="0.25">
      <c r="A33" s="8" t="s">
        <v>20</v>
      </c>
      <c r="B33" s="9">
        <v>0.66200000000000003</v>
      </c>
      <c r="C33" s="5">
        <v>9.8000000000000004E-2</v>
      </c>
      <c r="D33" s="1">
        <f t="shared" ref="D33:D64" si="1">(B33-C33)</f>
        <v>0.56400000000000006</v>
      </c>
      <c r="E33" s="11">
        <f t="shared" ref="E33:E64" si="2">(2.5028*D33*D33)+(6.0165*D33)+(0.4647)</f>
        <v>4.6541366688000005</v>
      </c>
    </row>
    <row r="34" spans="1:5" x14ac:dyDescent="0.25">
      <c r="A34" s="8" t="s">
        <v>20</v>
      </c>
      <c r="B34" s="9">
        <v>0.59499999999999997</v>
      </c>
      <c r="C34" s="5">
        <v>9.8000000000000004E-2</v>
      </c>
      <c r="D34" s="1">
        <f t="shared" si="1"/>
        <v>0.497</v>
      </c>
      <c r="E34" s="11">
        <f t="shared" si="2"/>
        <v>4.0731146251999997</v>
      </c>
    </row>
    <row r="35" spans="1:5" x14ac:dyDescent="0.25">
      <c r="A35" s="8" t="s">
        <v>21</v>
      </c>
      <c r="B35" s="9">
        <v>0.63500000000000001</v>
      </c>
      <c r="C35" s="5">
        <v>9.8000000000000004E-2</v>
      </c>
      <c r="D35" s="1">
        <f t="shared" si="1"/>
        <v>0.53700000000000003</v>
      </c>
      <c r="E35" s="11">
        <f t="shared" si="2"/>
        <v>4.4172904331999998</v>
      </c>
    </row>
    <row r="36" spans="1:5" x14ac:dyDescent="0.25">
      <c r="A36" s="8" t="s">
        <v>21</v>
      </c>
      <c r="B36" s="9">
        <v>0.59899999999999998</v>
      </c>
      <c r="C36" s="5">
        <v>9.8000000000000004E-2</v>
      </c>
      <c r="D36" s="1">
        <f t="shared" si="1"/>
        <v>0.501</v>
      </c>
      <c r="E36" s="11">
        <f t="shared" si="2"/>
        <v>4.1071718027999999</v>
      </c>
    </row>
    <row r="37" spans="1:5" x14ac:dyDescent="0.25">
      <c r="A37" s="8" t="s">
        <v>22</v>
      </c>
      <c r="B37" s="9">
        <v>0.61799999999999999</v>
      </c>
      <c r="C37" s="5">
        <v>9.8000000000000004E-2</v>
      </c>
      <c r="D37" s="1">
        <f t="shared" si="1"/>
        <v>0.52</v>
      </c>
      <c r="E37" s="11">
        <f t="shared" si="2"/>
        <v>4.2700371199999996</v>
      </c>
    </row>
    <row r="38" spans="1:5" x14ac:dyDescent="0.25">
      <c r="A38" s="8" t="s">
        <v>22</v>
      </c>
      <c r="B38" s="9">
        <v>0.63700000000000001</v>
      </c>
      <c r="C38" s="5">
        <v>9.8000000000000004E-2</v>
      </c>
      <c r="D38" s="1">
        <f t="shared" si="1"/>
        <v>0.53900000000000003</v>
      </c>
      <c r="E38" s="11">
        <f t="shared" si="2"/>
        <v>4.4347094588000004</v>
      </c>
    </row>
    <row r="39" spans="1:5" x14ac:dyDescent="0.25">
      <c r="A39" s="8" t="s">
        <v>23</v>
      </c>
      <c r="B39" s="9">
        <v>0.78900000000000003</v>
      </c>
      <c r="C39" s="5">
        <v>9.8000000000000004E-2</v>
      </c>
      <c r="D39" s="1">
        <f t="shared" si="1"/>
        <v>0.69100000000000006</v>
      </c>
      <c r="E39" s="11">
        <f t="shared" si="2"/>
        <v>5.8171409467999995</v>
      </c>
    </row>
    <row r="40" spans="1:5" x14ac:dyDescent="0.25">
      <c r="A40" s="8" t="s">
        <v>23</v>
      </c>
      <c r="B40" s="9">
        <v>0.81600000000000006</v>
      </c>
      <c r="C40" s="5">
        <v>9.8000000000000004E-2</v>
      </c>
      <c r="D40" s="1">
        <f t="shared" si="1"/>
        <v>0.71800000000000008</v>
      </c>
      <c r="E40" s="11">
        <f t="shared" si="2"/>
        <v>6.0748004672000002</v>
      </c>
    </row>
    <row r="41" spans="1:5" x14ac:dyDescent="0.25">
      <c r="A41" s="8" t="s">
        <v>24</v>
      </c>
      <c r="B41" s="9">
        <v>0.64</v>
      </c>
      <c r="C41" s="5">
        <v>9.8000000000000004E-2</v>
      </c>
      <c r="D41" s="1">
        <f t="shared" si="1"/>
        <v>0.54200000000000004</v>
      </c>
      <c r="E41" s="11">
        <f t="shared" si="2"/>
        <v>4.4608755391999999</v>
      </c>
    </row>
    <row r="42" spans="1:5" x14ac:dyDescent="0.25">
      <c r="A42" s="8" t="s">
        <v>24</v>
      </c>
      <c r="B42" s="9">
        <v>0.59699999999999998</v>
      </c>
      <c r="C42" s="5">
        <v>9.8000000000000004E-2</v>
      </c>
      <c r="D42" s="1">
        <f t="shared" si="1"/>
        <v>0.499</v>
      </c>
      <c r="E42" s="11">
        <f t="shared" si="2"/>
        <v>4.0901332027999997</v>
      </c>
    </row>
    <row r="43" spans="1:5" x14ac:dyDescent="0.25">
      <c r="A43" s="8" t="s">
        <v>25</v>
      </c>
      <c r="B43" s="9">
        <v>0.59599999999999997</v>
      </c>
      <c r="C43" s="5">
        <v>9.8000000000000004E-2</v>
      </c>
      <c r="D43" s="1">
        <f t="shared" si="1"/>
        <v>0.498</v>
      </c>
      <c r="E43" s="11">
        <f t="shared" si="2"/>
        <v>4.0816214111999995</v>
      </c>
    </row>
    <row r="44" spans="1:5" x14ac:dyDescent="0.25">
      <c r="A44" s="8" t="s">
        <v>25</v>
      </c>
      <c r="B44" s="9">
        <v>0.57999999999999996</v>
      </c>
      <c r="C44" s="5">
        <v>9.8000000000000004E-2</v>
      </c>
      <c r="D44" s="1">
        <f t="shared" si="1"/>
        <v>0.48199999999999998</v>
      </c>
      <c r="E44" s="11">
        <f t="shared" si="2"/>
        <v>3.9461135071999998</v>
      </c>
    </row>
    <row r="45" spans="1:5" x14ac:dyDescent="0.25">
      <c r="A45" s="8" t="s">
        <v>26</v>
      </c>
      <c r="B45" s="9">
        <v>0.65400000000000003</v>
      </c>
      <c r="C45" s="5">
        <v>9.8000000000000004E-2</v>
      </c>
      <c r="D45" s="1">
        <f t="shared" si="1"/>
        <v>0.55600000000000005</v>
      </c>
      <c r="E45" s="11">
        <f t="shared" si="2"/>
        <v>4.5835795807999995</v>
      </c>
    </row>
    <row r="46" spans="1:5" x14ac:dyDescent="0.25">
      <c r="A46" s="8" t="s">
        <v>26</v>
      </c>
      <c r="B46" s="9">
        <v>0.69700000000000006</v>
      </c>
      <c r="C46" s="5">
        <v>9.8000000000000004E-2</v>
      </c>
      <c r="D46" s="1">
        <f t="shared" si="1"/>
        <v>0.59900000000000009</v>
      </c>
      <c r="E46" s="11">
        <f t="shared" si="2"/>
        <v>4.9665906428</v>
      </c>
    </row>
    <row r="47" spans="1:5" x14ac:dyDescent="0.25">
      <c r="A47" s="8" t="s">
        <v>27</v>
      </c>
      <c r="B47" s="9">
        <v>0.753</v>
      </c>
      <c r="C47" s="5">
        <v>9.8000000000000004E-2</v>
      </c>
      <c r="D47" s="1">
        <f t="shared" si="1"/>
        <v>0.65500000000000003</v>
      </c>
      <c r="E47" s="11">
        <f t="shared" si="2"/>
        <v>5.4792712699999999</v>
      </c>
    </row>
    <row r="48" spans="1:5" x14ac:dyDescent="0.25">
      <c r="A48" s="8" t="s">
        <v>27</v>
      </c>
      <c r="B48" s="9">
        <v>0.82100000000000006</v>
      </c>
      <c r="C48" s="5">
        <v>9.8000000000000004E-2</v>
      </c>
      <c r="D48" s="1">
        <f t="shared" si="1"/>
        <v>0.72300000000000009</v>
      </c>
      <c r="E48" s="11">
        <f t="shared" si="2"/>
        <v>6.1229156411999996</v>
      </c>
    </row>
    <row r="49" spans="1:5" x14ac:dyDescent="0.25">
      <c r="A49" s="8" t="s">
        <v>28</v>
      </c>
      <c r="B49" s="9">
        <v>0.70399999999999996</v>
      </c>
      <c r="C49" s="5">
        <v>9.8000000000000004E-2</v>
      </c>
      <c r="D49" s="1">
        <f t="shared" si="1"/>
        <v>0.60599999999999998</v>
      </c>
      <c r="E49" s="11">
        <f t="shared" si="2"/>
        <v>5.0298172607999998</v>
      </c>
    </row>
    <row r="50" spans="1:5" x14ac:dyDescent="0.25">
      <c r="A50" s="8" t="s">
        <v>28</v>
      </c>
      <c r="B50" s="9">
        <v>0.63900000000000001</v>
      </c>
      <c r="C50" s="5">
        <v>9.8000000000000004E-2</v>
      </c>
      <c r="D50" s="1">
        <f t="shared" si="1"/>
        <v>0.54100000000000004</v>
      </c>
      <c r="E50" s="11">
        <f t="shared" si="2"/>
        <v>4.4521485068000004</v>
      </c>
    </row>
    <row r="51" spans="1:5" x14ac:dyDescent="0.25">
      <c r="A51" s="8" t="s">
        <v>29</v>
      </c>
      <c r="B51" s="9">
        <v>0.60099999999999998</v>
      </c>
      <c r="C51" s="5">
        <v>9.8000000000000004E-2</v>
      </c>
      <c r="D51" s="1">
        <f t="shared" si="1"/>
        <v>0.503</v>
      </c>
      <c r="E51" s="11">
        <f t="shared" si="2"/>
        <v>4.1242304251999995</v>
      </c>
    </row>
    <row r="52" spans="1:5" x14ac:dyDescent="0.25">
      <c r="A52" s="8" t="s">
        <v>29</v>
      </c>
      <c r="B52" s="9">
        <v>0.57799999999999996</v>
      </c>
      <c r="C52" s="5">
        <v>9.8000000000000004E-2</v>
      </c>
      <c r="D52" s="1">
        <f t="shared" si="1"/>
        <v>0.48</v>
      </c>
      <c r="E52" s="11">
        <f t="shared" si="2"/>
        <v>3.9292651199999997</v>
      </c>
    </row>
    <row r="53" spans="1:5" x14ac:dyDescent="0.25">
      <c r="A53" s="8" t="s">
        <v>30</v>
      </c>
      <c r="B53" s="9">
        <v>0.61399999999999999</v>
      </c>
      <c r="C53" s="5">
        <v>9.8000000000000004E-2</v>
      </c>
      <c r="D53" s="1">
        <f t="shared" si="1"/>
        <v>0.51600000000000001</v>
      </c>
      <c r="E53" s="11">
        <f t="shared" si="2"/>
        <v>4.2355995167999998</v>
      </c>
    </row>
    <row r="54" spans="1:5" x14ac:dyDescent="0.25">
      <c r="A54" s="8" t="s">
        <v>30</v>
      </c>
      <c r="B54" s="9">
        <v>0.71199999999999997</v>
      </c>
      <c r="C54" s="5">
        <v>9.8000000000000004E-2</v>
      </c>
      <c r="D54" s="1">
        <f t="shared" si="1"/>
        <v>0.61399999999999999</v>
      </c>
      <c r="E54" s="11">
        <f t="shared" si="2"/>
        <v>5.1023765887999994</v>
      </c>
    </row>
    <row r="55" spans="1:5" x14ac:dyDescent="0.25">
      <c r="A55" s="8" t="s">
        <v>31</v>
      </c>
      <c r="B55" s="9">
        <v>0.749</v>
      </c>
      <c r="C55" s="5">
        <v>9.8000000000000004E-2</v>
      </c>
      <c r="D55" s="1">
        <f t="shared" si="1"/>
        <v>0.65100000000000002</v>
      </c>
      <c r="E55" s="11">
        <f t="shared" si="2"/>
        <v>5.4421306427999996</v>
      </c>
    </row>
    <row r="56" spans="1:5" x14ac:dyDescent="0.25">
      <c r="A56" s="8" t="s">
        <v>31</v>
      </c>
      <c r="B56" s="9">
        <v>0.86299999999999999</v>
      </c>
      <c r="C56" s="5">
        <v>9.8000000000000004E-2</v>
      </c>
      <c r="D56" s="1">
        <f t="shared" si="1"/>
        <v>0.76500000000000001</v>
      </c>
      <c r="E56" s="11">
        <f t="shared" si="2"/>
        <v>6.5320236299999994</v>
      </c>
    </row>
    <row r="57" spans="1:5" x14ac:dyDescent="0.25">
      <c r="A57" s="8" t="s">
        <v>32</v>
      </c>
      <c r="B57" s="9">
        <v>0.70699999999999996</v>
      </c>
      <c r="C57" s="5">
        <v>9.8000000000000004E-2</v>
      </c>
      <c r="D57" s="1">
        <f t="shared" si="1"/>
        <v>0.60899999999999999</v>
      </c>
      <c r="E57" s="11">
        <f t="shared" si="2"/>
        <v>5.0569894667999993</v>
      </c>
    </row>
    <row r="58" spans="1:5" x14ac:dyDescent="0.25">
      <c r="A58" s="8" t="s">
        <v>32</v>
      </c>
      <c r="B58" s="9">
        <v>0.63200000000000001</v>
      </c>
      <c r="C58" s="5">
        <v>9.8000000000000004E-2</v>
      </c>
      <c r="D58" s="1">
        <f t="shared" si="1"/>
        <v>0.53400000000000003</v>
      </c>
      <c r="E58" s="11">
        <f t="shared" si="2"/>
        <v>4.3911994368</v>
      </c>
    </row>
    <row r="59" spans="1:5" x14ac:dyDescent="0.25">
      <c r="A59" s="8" t="s">
        <v>33</v>
      </c>
      <c r="B59" s="9">
        <v>0.65700000000000003</v>
      </c>
      <c r="C59" s="5">
        <v>9.8000000000000004E-2</v>
      </c>
      <c r="D59" s="1">
        <f t="shared" si="1"/>
        <v>0.55900000000000005</v>
      </c>
      <c r="E59" s="11">
        <f t="shared" si="2"/>
        <v>4.6100009467999996</v>
      </c>
    </row>
    <row r="60" spans="1:5" x14ac:dyDescent="0.25">
      <c r="A60" s="8" t="s">
        <v>33</v>
      </c>
      <c r="B60" s="9">
        <v>0.55900000000000005</v>
      </c>
      <c r="C60" s="5">
        <v>9.8000000000000004E-2</v>
      </c>
      <c r="D60" s="1">
        <f t="shared" si="1"/>
        <v>0.46100000000000008</v>
      </c>
      <c r="E60" s="11">
        <f t="shared" si="2"/>
        <v>3.770204058800001</v>
      </c>
    </row>
    <row r="61" spans="1:5" x14ac:dyDescent="0.25">
      <c r="A61" s="8" t="s">
        <v>34</v>
      </c>
      <c r="B61" s="9">
        <v>0.60799999999999998</v>
      </c>
      <c r="C61" s="5">
        <v>9.8000000000000004E-2</v>
      </c>
      <c r="D61" s="1">
        <f t="shared" si="1"/>
        <v>0.51</v>
      </c>
      <c r="E61" s="11">
        <f t="shared" si="2"/>
        <v>4.1840932799999999</v>
      </c>
    </row>
    <row r="62" spans="1:5" x14ac:dyDescent="0.25">
      <c r="A62" s="8" t="s">
        <v>34</v>
      </c>
      <c r="B62" s="9">
        <v>0.75700000000000001</v>
      </c>
      <c r="C62" s="5">
        <v>9.8000000000000004E-2</v>
      </c>
      <c r="D62" s="1">
        <f t="shared" si="1"/>
        <v>0.65900000000000003</v>
      </c>
      <c r="E62" s="11">
        <f t="shared" si="2"/>
        <v>5.5164919867999993</v>
      </c>
    </row>
    <row r="63" spans="1:5" x14ac:dyDescent="0.25">
      <c r="A63" s="8" t="s">
        <v>35</v>
      </c>
      <c r="B63" s="9">
        <v>0.74</v>
      </c>
      <c r="C63" s="5">
        <v>9.8000000000000004E-2</v>
      </c>
      <c r="D63" s="1">
        <f t="shared" si="1"/>
        <v>0.64200000000000002</v>
      </c>
      <c r="E63" s="11">
        <f t="shared" si="2"/>
        <v>5.3588570592</v>
      </c>
    </row>
    <row r="64" spans="1:5" x14ac:dyDescent="0.25">
      <c r="A64" s="8" t="s">
        <v>35</v>
      </c>
      <c r="B64" s="9">
        <v>0.85199999999999998</v>
      </c>
      <c r="C64" s="5">
        <v>9.8000000000000004E-2</v>
      </c>
      <c r="D64" s="1">
        <f t="shared" si="1"/>
        <v>0.754</v>
      </c>
      <c r="E64" s="11">
        <f t="shared" si="2"/>
        <v>6.4240228447999996</v>
      </c>
    </row>
    <row r="65" spans="1:5" x14ac:dyDescent="0.25">
      <c r="A65" s="8" t="s">
        <v>36</v>
      </c>
      <c r="B65" s="9">
        <v>0.73199999999999998</v>
      </c>
      <c r="C65" s="5">
        <v>9.8000000000000004E-2</v>
      </c>
      <c r="D65" s="1">
        <f t="shared" ref="D65:D96" si="3">(B65-C65)</f>
        <v>0.63400000000000001</v>
      </c>
      <c r="E65" s="11">
        <f t="shared" ref="E65:E96" si="4">(2.5028*D65*D65)+(6.0165*D65)+(0.4647)</f>
        <v>5.2851764767999994</v>
      </c>
    </row>
    <row r="66" spans="1:5" x14ac:dyDescent="0.25">
      <c r="A66" s="8" t="s">
        <v>36</v>
      </c>
      <c r="B66" s="9">
        <v>0.65100000000000002</v>
      </c>
      <c r="C66" s="5">
        <v>9.8000000000000004E-2</v>
      </c>
      <c r="D66" s="1">
        <f t="shared" si="3"/>
        <v>0.55300000000000005</v>
      </c>
      <c r="E66" s="11">
        <f t="shared" si="4"/>
        <v>4.5572032652000001</v>
      </c>
    </row>
    <row r="67" spans="1:5" x14ac:dyDescent="0.25">
      <c r="A67" s="8" t="s">
        <v>37</v>
      </c>
      <c r="B67" s="9">
        <v>0.68500000000000005</v>
      </c>
      <c r="C67" s="5">
        <v>9.8000000000000004E-2</v>
      </c>
      <c r="D67" s="1">
        <f t="shared" si="3"/>
        <v>0.58700000000000008</v>
      </c>
      <c r="E67" s="11">
        <f t="shared" si="4"/>
        <v>4.8587727932000009</v>
      </c>
    </row>
    <row r="68" spans="1:5" x14ac:dyDescent="0.25">
      <c r="A68" s="8" t="s">
        <v>37</v>
      </c>
      <c r="B68" s="9">
        <v>0.63</v>
      </c>
      <c r="C68" s="5">
        <v>9.8000000000000004E-2</v>
      </c>
      <c r="D68" s="1">
        <f t="shared" si="3"/>
        <v>0.53200000000000003</v>
      </c>
      <c r="E68" s="11">
        <f t="shared" si="4"/>
        <v>4.3738304672000003</v>
      </c>
    </row>
    <row r="69" spans="1:5" x14ac:dyDescent="0.25">
      <c r="A69" s="8" t="s">
        <v>38</v>
      </c>
      <c r="B69" s="9">
        <v>0.68100000000000005</v>
      </c>
      <c r="C69" s="5">
        <v>9.8000000000000004E-2</v>
      </c>
      <c r="D69" s="1">
        <f t="shared" si="3"/>
        <v>0.58300000000000007</v>
      </c>
      <c r="E69" s="11">
        <f t="shared" si="4"/>
        <v>4.8229936891999996</v>
      </c>
    </row>
    <row r="70" spans="1:5" x14ac:dyDescent="0.25">
      <c r="A70" s="8" t="s">
        <v>38</v>
      </c>
      <c r="B70" s="9">
        <v>0.68200000000000005</v>
      </c>
      <c r="C70" s="5">
        <v>9.8000000000000004E-2</v>
      </c>
      <c r="D70" s="1">
        <f t="shared" si="3"/>
        <v>0.58400000000000007</v>
      </c>
      <c r="E70" s="11">
        <f t="shared" si="4"/>
        <v>4.8319309568</v>
      </c>
    </row>
    <row r="71" spans="1:5" x14ac:dyDescent="0.25">
      <c r="A71" s="8" t="s">
        <v>39</v>
      </c>
      <c r="B71" s="9">
        <v>0.68100000000000005</v>
      </c>
      <c r="C71" s="5">
        <v>9.8000000000000004E-2</v>
      </c>
      <c r="D71" s="1">
        <f t="shared" si="3"/>
        <v>0.58300000000000007</v>
      </c>
      <c r="E71" s="11">
        <f t="shared" si="4"/>
        <v>4.8229936891999996</v>
      </c>
    </row>
    <row r="72" spans="1:5" x14ac:dyDescent="0.25">
      <c r="A72" s="8" t="s">
        <v>39</v>
      </c>
      <c r="B72" s="9">
        <v>0.73399999999999999</v>
      </c>
      <c r="C72" s="5">
        <v>9.8000000000000004E-2</v>
      </c>
      <c r="D72" s="1">
        <f t="shared" si="3"/>
        <v>0.63600000000000001</v>
      </c>
      <c r="E72" s="11">
        <f t="shared" si="4"/>
        <v>5.3035665887999999</v>
      </c>
    </row>
    <row r="73" spans="1:5" x14ac:dyDescent="0.25">
      <c r="A73" s="8" t="s">
        <v>40</v>
      </c>
      <c r="B73" s="9">
        <v>0.68200000000000005</v>
      </c>
      <c r="C73" s="5">
        <v>9.8000000000000004E-2</v>
      </c>
      <c r="D73" s="1">
        <f t="shared" si="3"/>
        <v>0.58400000000000007</v>
      </c>
      <c r="E73" s="11">
        <f t="shared" si="4"/>
        <v>4.8319309568</v>
      </c>
    </row>
    <row r="74" spans="1:5" x14ac:dyDescent="0.25">
      <c r="A74" s="8" t="s">
        <v>40</v>
      </c>
      <c r="B74" s="9">
        <v>0.61199999999999999</v>
      </c>
      <c r="C74" s="5">
        <v>9.8000000000000004E-2</v>
      </c>
      <c r="D74" s="1">
        <f t="shared" si="3"/>
        <v>0.51400000000000001</v>
      </c>
      <c r="E74" s="11">
        <f t="shared" si="4"/>
        <v>4.2184107487999993</v>
      </c>
    </row>
    <row r="75" spans="1:5" x14ac:dyDescent="0.25">
      <c r="A75" s="8" t="s">
        <v>41</v>
      </c>
      <c r="B75" s="9">
        <v>0.70100000000000007</v>
      </c>
      <c r="C75" s="5">
        <v>9.8000000000000004E-2</v>
      </c>
      <c r="D75" s="1">
        <f t="shared" si="3"/>
        <v>0.60300000000000009</v>
      </c>
      <c r="E75" s="11">
        <f t="shared" si="4"/>
        <v>5.0026901052000001</v>
      </c>
    </row>
    <row r="76" spans="1:5" x14ac:dyDescent="0.25">
      <c r="A76" s="8" t="s">
        <v>41</v>
      </c>
      <c r="B76" s="9">
        <v>0.63700000000000001</v>
      </c>
      <c r="C76" s="5">
        <v>9.8000000000000004E-2</v>
      </c>
      <c r="D76" s="1">
        <f t="shared" si="3"/>
        <v>0.53900000000000003</v>
      </c>
      <c r="E76" s="11">
        <f t="shared" si="4"/>
        <v>4.4347094588000004</v>
      </c>
    </row>
    <row r="77" spans="1:5" x14ac:dyDescent="0.25">
      <c r="A77" s="8" t="s">
        <v>41</v>
      </c>
      <c r="B77" s="9">
        <v>0.70000000000000007</v>
      </c>
      <c r="C77" s="5">
        <v>9.8000000000000004E-2</v>
      </c>
      <c r="D77" s="1">
        <f t="shared" si="3"/>
        <v>0.60200000000000009</v>
      </c>
      <c r="E77" s="11">
        <f t="shared" si="4"/>
        <v>4.9936577311999999</v>
      </c>
    </row>
    <row r="78" spans="1:5" x14ac:dyDescent="0.25">
      <c r="A78" s="8" t="s">
        <v>41</v>
      </c>
      <c r="B78" s="9">
        <v>0.64200000000000002</v>
      </c>
      <c r="C78" s="5">
        <v>9.8000000000000004E-2</v>
      </c>
      <c r="D78" s="1">
        <f t="shared" si="3"/>
        <v>0.54400000000000004</v>
      </c>
      <c r="E78" s="11">
        <f t="shared" si="4"/>
        <v>4.4783446207999997</v>
      </c>
    </row>
    <row r="79" spans="1:5" x14ac:dyDescent="0.25">
      <c r="A79" s="8" t="s">
        <v>42</v>
      </c>
      <c r="B79" s="9">
        <v>0.68300000000000005</v>
      </c>
      <c r="C79" s="5">
        <v>9.8000000000000004E-2</v>
      </c>
      <c r="D79" s="1">
        <f t="shared" si="3"/>
        <v>0.58500000000000008</v>
      </c>
      <c r="E79" s="11">
        <f t="shared" si="4"/>
        <v>4.8408732300000006</v>
      </c>
    </row>
    <row r="80" spans="1:5" x14ac:dyDescent="0.25">
      <c r="A80" s="8" t="s">
        <v>42</v>
      </c>
      <c r="B80" s="9">
        <v>0.82000000000000006</v>
      </c>
      <c r="C80" s="5">
        <v>9.8000000000000004E-2</v>
      </c>
      <c r="D80" s="1">
        <f t="shared" si="3"/>
        <v>0.72200000000000009</v>
      </c>
      <c r="E80" s="11">
        <f t="shared" si="4"/>
        <v>6.1132825952000003</v>
      </c>
    </row>
    <row r="81" spans="1:5" x14ac:dyDescent="0.25">
      <c r="A81" s="8" t="s">
        <v>43</v>
      </c>
      <c r="B81" s="9">
        <v>0.85099999999999998</v>
      </c>
      <c r="C81" s="5">
        <v>9.8000000000000004E-2</v>
      </c>
      <c r="D81" s="1">
        <f t="shared" si="3"/>
        <v>0.753</v>
      </c>
      <c r="E81" s="11">
        <f t="shared" si="4"/>
        <v>6.4142346251999998</v>
      </c>
    </row>
    <row r="82" spans="1:5" x14ac:dyDescent="0.25">
      <c r="A82" s="8" t="s">
        <v>43</v>
      </c>
      <c r="B82" s="9">
        <v>0.67100000000000004</v>
      </c>
      <c r="C82" s="5">
        <v>9.8000000000000004E-2</v>
      </c>
      <c r="D82" s="1">
        <f t="shared" si="3"/>
        <v>0.57300000000000006</v>
      </c>
      <c r="E82" s="11">
        <f t="shared" si="4"/>
        <v>4.7338963212000005</v>
      </c>
    </row>
    <row r="83" spans="1:5" x14ac:dyDescent="0.25">
      <c r="A83" s="8" t="s">
        <v>44</v>
      </c>
      <c r="B83" s="9">
        <v>0.69600000000000006</v>
      </c>
      <c r="C83" s="5">
        <v>9.8000000000000004E-2</v>
      </c>
      <c r="D83" s="1">
        <f t="shared" si="3"/>
        <v>0.59800000000000009</v>
      </c>
      <c r="E83" s="11">
        <f t="shared" si="4"/>
        <v>4.9575782911999999</v>
      </c>
    </row>
    <row r="84" spans="1:5" x14ac:dyDescent="0.25">
      <c r="A84" s="8" t="s">
        <v>44</v>
      </c>
      <c r="B84" s="9">
        <v>0.65400000000000003</v>
      </c>
      <c r="C84" s="5">
        <v>9.8000000000000004E-2</v>
      </c>
      <c r="D84" s="1">
        <f t="shared" si="3"/>
        <v>0.55600000000000005</v>
      </c>
      <c r="E84" s="11">
        <f t="shared" si="4"/>
        <v>4.5835795807999995</v>
      </c>
    </row>
    <row r="85" spans="1:5" x14ac:dyDescent="0.25">
      <c r="A85" s="8" t="s">
        <v>45</v>
      </c>
      <c r="B85" s="9">
        <v>0.71699999999999997</v>
      </c>
      <c r="C85" s="5">
        <v>9.8000000000000004E-2</v>
      </c>
      <c r="D85" s="1">
        <f t="shared" si="3"/>
        <v>0.61899999999999999</v>
      </c>
      <c r="E85" s="11">
        <f t="shared" si="4"/>
        <v>5.1478888507999994</v>
      </c>
    </row>
    <row r="86" spans="1:5" x14ac:dyDescent="0.25">
      <c r="A86" s="8" t="s">
        <v>45</v>
      </c>
      <c r="B86" s="9">
        <v>0.69400000000000006</v>
      </c>
      <c r="C86" s="5">
        <v>9.8000000000000004E-2</v>
      </c>
      <c r="D86" s="1">
        <f t="shared" si="3"/>
        <v>0.59600000000000009</v>
      </c>
      <c r="E86" s="11">
        <f t="shared" si="4"/>
        <v>4.9395686047999998</v>
      </c>
    </row>
    <row r="87" spans="1:5" x14ac:dyDescent="0.25">
      <c r="A87" s="8" t="s">
        <v>46</v>
      </c>
      <c r="B87" s="9">
        <v>0.749</v>
      </c>
      <c r="C87" s="5">
        <v>9.8000000000000004E-2</v>
      </c>
      <c r="D87" s="1">
        <f t="shared" si="3"/>
        <v>0.65100000000000002</v>
      </c>
      <c r="E87" s="11">
        <f t="shared" si="4"/>
        <v>5.4421306427999996</v>
      </c>
    </row>
    <row r="88" spans="1:5" x14ac:dyDescent="0.25">
      <c r="A88" s="8" t="s">
        <v>46</v>
      </c>
      <c r="B88" s="9">
        <v>0.88500000000000001</v>
      </c>
      <c r="C88" s="5">
        <v>9.8000000000000004E-2</v>
      </c>
      <c r="D88" s="1">
        <f t="shared" si="3"/>
        <v>0.78700000000000003</v>
      </c>
      <c r="E88" s="11">
        <f t="shared" si="4"/>
        <v>6.7498422331999999</v>
      </c>
    </row>
    <row r="89" spans="1:5" x14ac:dyDescent="0.25">
      <c r="A89" s="8" t="s">
        <v>47</v>
      </c>
      <c r="B89" s="9">
        <v>1.0030000000000001</v>
      </c>
      <c r="C89" s="5">
        <v>9.8000000000000004E-2</v>
      </c>
      <c r="D89" s="1">
        <f t="shared" si="3"/>
        <v>0.90500000000000014</v>
      </c>
      <c r="E89" s="11">
        <f t="shared" si="4"/>
        <v>7.9594882700000005</v>
      </c>
    </row>
    <row r="90" spans="1:5" x14ac:dyDescent="0.25">
      <c r="A90" s="8" t="s">
        <v>47</v>
      </c>
      <c r="B90" s="9">
        <v>0.72599999999999998</v>
      </c>
      <c r="C90" s="5">
        <v>9.8000000000000004E-2</v>
      </c>
      <c r="D90" s="1">
        <f t="shared" si="3"/>
        <v>0.628</v>
      </c>
      <c r="E90" s="11">
        <f t="shared" si="4"/>
        <v>5.2301262752</v>
      </c>
    </row>
    <row r="91" spans="1:5" x14ac:dyDescent="0.25">
      <c r="A91" s="8" t="s">
        <v>48</v>
      </c>
      <c r="B91" s="9">
        <v>0.70300000000000007</v>
      </c>
      <c r="C91" s="5">
        <v>9.8000000000000004E-2</v>
      </c>
      <c r="D91" s="1">
        <f t="shared" si="3"/>
        <v>0.60500000000000009</v>
      </c>
      <c r="E91" s="11">
        <f t="shared" si="4"/>
        <v>5.0207698700000005</v>
      </c>
    </row>
    <row r="92" spans="1:5" x14ac:dyDescent="0.25">
      <c r="A92" s="8" t="s">
        <v>48</v>
      </c>
      <c r="B92" s="9">
        <v>0.66200000000000003</v>
      </c>
      <c r="C92" s="5">
        <v>9.8000000000000004E-2</v>
      </c>
      <c r="D92" s="1">
        <f t="shared" si="3"/>
        <v>0.56400000000000006</v>
      </c>
      <c r="E92" s="11">
        <f t="shared" si="4"/>
        <v>4.6541366688000005</v>
      </c>
    </row>
    <row r="93" spans="1:5" x14ac:dyDescent="0.25">
      <c r="A93" s="8" t="s">
        <v>49</v>
      </c>
      <c r="B93" s="9">
        <v>0.77200000000000002</v>
      </c>
      <c r="C93" s="5">
        <v>9.8000000000000004E-2</v>
      </c>
      <c r="D93" s="1">
        <f t="shared" si="3"/>
        <v>0.67400000000000004</v>
      </c>
      <c r="E93" s="11">
        <f t="shared" si="4"/>
        <v>5.6567829727999994</v>
      </c>
    </row>
    <row r="94" spans="1:5" x14ac:dyDescent="0.25">
      <c r="A94" s="8" t="s">
        <v>49</v>
      </c>
      <c r="B94" s="9">
        <v>0.71899999999999997</v>
      </c>
      <c r="C94" s="5">
        <v>9.8000000000000004E-2</v>
      </c>
      <c r="D94" s="1">
        <f t="shared" si="3"/>
        <v>0.621</v>
      </c>
      <c r="E94" s="11">
        <f t="shared" si="4"/>
        <v>5.1661287947999996</v>
      </c>
    </row>
    <row r="95" spans="1:5" x14ac:dyDescent="0.25">
      <c r="A95" s="8" t="s">
        <v>50</v>
      </c>
      <c r="B95" s="9">
        <v>0.83200000000000007</v>
      </c>
      <c r="C95" s="5">
        <v>9.8000000000000004E-2</v>
      </c>
      <c r="D95" s="1">
        <f t="shared" si="3"/>
        <v>0.7340000000000001</v>
      </c>
      <c r="E95" s="11">
        <f t="shared" si="4"/>
        <v>6.229209516800001</v>
      </c>
    </row>
    <row r="96" spans="1:5" x14ac:dyDescent="0.25">
      <c r="A96" s="8" t="s">
        <v>50</v>
      </c>
      <c r="B96" s="9">
        <v>0.86899999999999999</v>
      </c>
      <c r="C96" s="5">
        <v>9.8000000000000004E-2</v>
      </c>
      <c r="D96" s="1">
        <f t="shared" si="3"/>
        <v>0.77100000000000002</v>
      </c>
      <c r="E96" s="11">
        <f t="shared" si="4"/>
        <v>6.5911884348000003</v>
      </c>
    </row>
    <row r="97" spans="1:5" x14ac:dyDescent="0.25">
      <c r="A97" s="8" t="s">
        <v>51</v>
      </c>
      <c r="B97" s="9">
        <v>0.86099999999999999</v>
      </c>
      <c r="C97" s="5">
        <v>9.8000000000000004E-2</v>
      </c>
      <c r="D97" s="1">
        <f t="shared" ref="D97:D128" si="5">(B97-C97)</f>
        <v>0.76300000000000001</v>
      </c>
      <c r="E97" s="11">
        <f t="shared" ref="E97:E128" si="6">(2.5028*D97*D97)+(6.0165*D97)+(0.4647)</f>
        <v>6.5123420732000001</v>
      </c>
    </row>
    <row r="98" spans="1:5" x14ac:dyDescent="0.25">
      <c r="A98" s="8" t="s">
        <v>51</v>
      </c>
      <c r="B98" s="9">
        <v>0.74399999999999999</v>
      </c>
      <c r="C98" s="5">
        <v>9.8000000000000004E-2</v>
      </c>
      <c r="D98" s="1">
        <f t="shared" si="5"/>
        <v>0.64600000000000002</v>
      </c>
      <c r="E98" s="11">
        <f t="shared" si="6"/>
        <v>5.3958174847999993</v>
      </c>
    </row>
    <row r="99" spans="1:5" x14ac:dyDescent="0.25">
      <c r="A99" s="8" t="s">
        <v>52</v>
      </c>
      <c r="B99" s="9">
        <v>0.73599999999999999</v>
      </c>
      <c r="C99" s="5">
        <v>9.8000000000000004E-2</v>
      </c>
      <c r="D99" s="1">
        <f t="shared" si="5"/>
        <v>0.63800000000000001</v>
      </c>
      <c r="E99" s="11">
        <f t="shared" si="6"/>
        <v>5.3219767231999997</v>
      </c>
    </row>
    <row r="100" spans="1:5" x14ac:dyDescent="0.25">
      <c r="A100" s="8" t="s">
        <v>52</v>
      </c>
      <c r="B100" s="9">
        <v>0.69700000000000006</v>
      </c>
      <c r="C100" s="5">
        <v>9.8000000000000004E-2</v>
      </c>
      <c r="D100" s="1">
        <f t="shared" si="5"/>
        <v>0.59900000000000009</v>
      </c>
      <c r="E100" s="11">
        <f t="shared" si="6"/>
        <v>4.9665906428</v>
      </c>
    </row>
    <row r="101" spans="1:5" x14ac:dyDescent="0.25">
      <c r="A101" s="8" t="s">
        <v>53</v>
      </c>
      <c r="B101" s="9">
        <v>0.753</v>
      </c>
      <c r="C101" s="5">
        <v>9.8000000000000004E-2</v>
      </c>
      <c r="D101" s="1">
        <f t="shared" si="5"/>
        <v>0.65500000000000003</v>
      </c>
      <c r="E101" s="11">
        <f t="shared" si="6"/>
        <v>5.4792712699999999</v>
      </c>
    </row>
    <row r="102" spans="1:5" x14ac:dyDescent="0.25">
      <c r="A102" s="8" t="s">
        <v>53</v>
      </c>
      <c r="B102" s="9">
        <v>0.76</v>
      </c>
      <c r="C102" s="5">
        <v>9.8000000000000004E-2</v>
      </c>
      <c r="D102" s="1">
        <f t="shared" si="5"/>
        <v>0.66200000000000003</v>
      </c>
      <c r="E102" s="11">
        <f t="shared" si="6"/>
        <v>5.5444600831999997</v>
      </c>
    </row>
    <row r="103" spans="1:5" x14ac:dyDescent="0.25">
      <c r="A103" s="8" t="s">
        <v>54</v>
      </c>
      <c r="B103" s="9">
        <v>0.79</v>
      </c>
      <c r="C103" s="5">
        <v>9.8000000000000004E-2</v>
      </c>
      <c r="D103" s="1">
        <f t="shared" si="5"/>
        <v>0.69200000000000006</v>
      </c>
      <c r="E103" s="11">
        <f t="shared" si="6"/>
        <v>5.8266188192000001</v>
      </c>
    </row>
    <row r="104" spans="1:5" x14ac:dyDescent="0.25">
      <c r="A104" s="8" t="s">
        <v>54</v>
      </c>
      <c r="B104" s="9">
        <v>0.85399999999999998</v>
      </c>
      <c r="C104" s="5">
        <v>9.8000000000000004E-2</v>
      </c>
      <c r="D104" s="1">
        <f t="shared" si="5"/>
        <v>0.75600000000000001</v>
      </c>
      <c r="E104" s="11">
        <f t="shared" si="6"/>
        <v>6.4436143007999993</v>
      </c>
    </row>
    <row r="105" spans="1:5" x14ac:dyDescent="0.25">
      <c r="A105" s="8" t="s">
        <v>55</v>
      </c>
      <c r="B105" s="9">
        <v>0.88300000000000001</v>
      </c>
      <c r="C105" s="5">
        <v>9.8000000000000004E-2</v>
      </c>
      <c r="D105" s="1">
        <f t="shared" si="5"/>
        <v>0.78500000000000003</v>
      </c>
      <c r="E105" s="11">
        <f t="shared" si="6"/>
        <v>6.7299404300000001</v>
      </c>
    </row>
    <row r="106" spans="1:5" x14ac:dyDescent="0.25">
      <c r="A106" s="8" t="s">
        <v>55</v>
      </c>
      <c r="B106" s="9">
        <v>0.70100000000000007</v>
      </c>
      <c r="C106" s="5">
        <v>9.8000000000000004E-2</v>
      </c>
      <c r="D106" s="1">
        <f t="shared" si="5"/>
        <v>0.60300000000000009</v>
      </c>
      <c r="E106" s="11">
        <f t="shared" si="6"/>
        <v>5.0026901052000001</v>
      </c>
    </row>
    <row r="107" spans="1:5" x14ac:dyDescent="0.25">
      <c r="A107" s="8" t="s">
        <v>56</v>
      </c>
      <c r="B107" s="9">
        <v>0.72899999999999998</v>
      </c>
      <c r="C107" s="5">
        <v>9.8000000000000004E-2</v>
      </c>
      <c r="D107" s="1">
        <f t="shared" si="5"/>
        <v>0.63100000000000001</v>
      </c>
      <c r="E107" s="11">
        <f t="shared" si="6"/>
        <v>5.2576288507999998</v>
      </c>
    </row>
    <row r="108" spans="1:5" x14ac:dyDescent="0.25">
      <c r="A108" s="8" t="s">
        <v>56</v>
      </c>
      <c r="B108" s="9">
        <v>0.67100000000000004</v>
      </c>
      <c r="C108" s="5">
        <v>9.8000000000000004E-2</v>
      </c>
      <c r="D108" s="1">
        <f t="shared" si="5"/>
        <v>0.57300000000000006</v>
      </c>
      <c r="E108" s="11">
        <f t="shared" si="6"/>
        <v>4.7338963212000005</v>
      </c>
    </row>
    <row r="109" spans="1:5" x14ac:dyDescent="0.25">
      <c r="A109" s="8" t="s">
        <v>57</v>
      </c>
      <c r="B109" s="9">
        <v>0.74299999999999999</v>
      </c>
      <c r="C109" s="5">
        <v>9.8000000000000004E-2</v>
      </c>
      <c r="D109" s="1">
        <f t="shared" si="5"/>
        <v>0.64500000000000002</v>
      </c>
      <c r="E109" s="11">
        <f t="shared" si="6"/>
        <v>5.3865698699999998</v>
      </c>
    </row>
    <row r="110" spans="1:5" x14ac:dyDescent="0.25">
      <c r="A110" s="8" t="s">
        <v>57</v>
      </c>
      <c r="B110" s="9">
        <v>0.77100000000000002</v>
      </c>
      <c r="C110" s="5">
        <v>9.8000000000000004E-2</v>
      </c>
      <c r="D110" s="1">
        <f t="shared" si="5"/>
        <v>0.67300000000000004</v>
      </c>
      <c r="E110" s="11">
        <f t="shared" si="6"/>
        <v>5.6473952012000002</v>
      </c>
    </row>
    <row r="111" spans="1:5" x14ac:dyDescent="0.25">
      <c r="A111" s="8" t="s">
        <v>58</v>
      </c>
      <c r="B111" s="9">
        <v>0.84399999999999997</v>
      </c>
      <c r="C111" s="5">
        <v>9.8000000000000004E-2</v>
      </c>
      <c r="D111" s="1">
        <f t="shared" si="5"/>
        <v>0.746</v>
      </c>
      <c r="E111" s="11">
        <f t="shared" si="6"/>
        <v>6.3458572448000004</v>
      </c>
    </row>
    <row r="112" spans="1:5" x14ac:dyDescent="0.25">
      <c r="A112" s="8" t="s">
        <v>58</v>
      </c>
      <c r="B112" s="9">
        <v>0.78100000000000003</v>
      </c>
      <c r="C112" s="5">
        <v>9.8000000000000004E-2</v>
      </c>
      <c r="D112" s="1">
        <f t="shared" si="5"/>
        <v>0.68300000000000005</v>
      </c>
      <c r="E112" s="11">
        <f t="shared" si="6"/>
        <v>5.7414981691999998</v>
      </c>
    </row>
    <row r="113" spans="1:5" x14ac:dyDescent="0.25">
      <c r="A113" s="8" t="s">
        <v>59</v>
      </c>
      <c r="B113" s="9">
        <v>0.874</v>
      </c>
      <c r="C113" s="5">
        <v>9.8000000000000004E-2</v>
      </c>
      <c r="D113" s="1">
        <f t="shared" si="5"/>
        <v>0.77600000000000002</v>
      </c>
      <c r="E113" s="11">
        <f t="shared" si="6"/>
        <v>6.6406300927999995</v>
      </c>
    </row>
    <row r="114" spans="1:5" x14ac:dyDescent="0.25">
      <c r="A114" s="8" t="s">
        <v>59</v>
      </c>
      <c r="B114" s="9">
        <v>0.76900000000000002</v>
      </c>
      <c r="C114" s="5">
        <v>9.8000000000000004E-2</v>
      </c>
      <c r="D114" s="1">
        <f t="shared" si="5"/>
        <v>0.67100000000000004</v>
      </c>
      <c r="E114" s="11">
        <f t="shared" si="6"/>
        <v>5.6286346747999998</v>
      </c>
    </row>
    <row r="115" spans="1:5" x14ac:dyDescent="0.25">
      <c r="A115" s="8" t="s">
        <v>60</v>
      </c>
      <c r="B115" s="9">
        <v>0.78200000000000003</v>
      </c>
      <c r="C115" s="5">
        <v>9.8000000000000004E-2</v>
      </c>
      <c r="D115" s="1">
        <f t="shared" si="5"/>
        <v>0.68400000000000005</v>
      </c>
      <c r="E115" s="11">
        <f t="shared" si="6"/>
        <v>5.7509359968</v>
      </c>
    </row>
    <row r="116" spans="1:5" x14ac:dyDescent="0.25">
      <c r="A116" s="8" t="s">
        <v>60</v>
      </c>
      <c r="B116" s="9">
        <v>0.71799999999999997</v>
      </c>
      <c r="C116" s="5">
        <v>9.8000000000000004E-2</v>
      </c>
      <c r="D116" s="1">
        <f t="shared" si="5"/>
        <v>0.62</v>
      </c>
      <c r="E116" s="11">
        <f t="shared" si="6"/>
        <v>5.1570063199999998</v>
      </c>
    </row>
    <row r="117" spans="1:5" x14ac:dyDescent="0.25">
      <c r="A117" s="8" t="s">
        <v>61</v>
      </c>
      <c r="B117" s="9">
        <v>0.78500000000000003</v>
      </c>
      <c r="C117" s="5">
        <v>9.8000000000000004E-2</v>
      </c>
      <c r="D117" s="1">
        <f t="shared" si="5"/>
        <v>0.68700000000000006</v>
      </c>
      <c r="E117" s="11">
        <f t="shared" si="6"/>
        <v>5.7792795132000006</v>
      </c>
    </row>
    <row r="118" spans="1:5" x14ac:dyDescent="0.25">
      <c r="A118" s="8" t="s">
        <v>61</v>
      </c>
      <c r="B118" s="9">
        <v>0.77</v>
      </c>
      <c r="C118" s="5">
        <v>9.8000000000000004E-2</v>
      </c>
      <c r="D118" s="1">
        <f t="shared" si="5"/>
        <v>0.67200000000000004</v>
      </c>
      <c r="E118" s="11">
        <f t="shared" si="6"/>
        <v>5.6380124351999994</v>
      </c>
    </row>
    <row r="119" spans="1:5" x14ac:dyDescent="0.25">
      <c r="A119" s="8" t="s">
        <v>62</v>
      </c>
      <c r="B119" s="9">
        <v>0.87</v>
      </c>
      <c r="C119" s="5">
        <v>9.8000000000000004E-2</v>
      </c>
      <c r="D119" s="1">
        <f t="shared" si="5"/>
        <v>0.77200000000000002</v>
      </c>
      <c r="E119" s="11">
        <f t="shared" si="6"/>
        <v>6.6010667551999997</v>
      </c>
    </row>
    <row r="120" spans="1:5" x14ac:dyDescent="0.25">
      <c r="A120" s="8" t="s">
        <v>62</v>
      </c>
      <c r="B120" s="9">
        <v>0.79700000000000004</v>
      </c>
      <c r="C120" s="5">
        <v>9.8000000000000004E-2</v>
      </c>
      <c r="D120" s="1">
        <f t="shared" si="5"/>
        <v>0.69900000000000007</v>
      </c>
      <c r="E120" s="11">
        <f t="shared" si="6"/>
        <v>5.8931040827999999</v>
      </c>
    </row>
  </sheetData>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M61"/>
  <sheetViews>
    <sheetView workbookViewId="0">
      <selection activeCell="A13" sqref="A13"/>
    </sheetView>
  </sheetViews>
  <sheetFormatPr defaultRowHeight="15" x14ac:dyDescent="0.25"/>
  <cols>
    <col min="1" max="1" width="24.42578125" customWidth="1"/>
    <col min="2" max="2" width="11.85546875" customWidth="1"/>
    <col min="3" max="4" width="12.28515625" customWidth="1"/>
    <col min="5" max="5" width="16.28515625" customWidth="1"/>
  </cols>
  <sheetData>
    <row r="2" spans="1:5" x14ac:dyDescent="0.25">
      <c r="A2" s="3">
        <v>0.11600000000000001</v>
      </c>
      <c r="B2" s="9">
        <v>0.42399999999999999</v>
      </c>
      <c r="C2" s="9">
        <v>0.42499999999999999</v>
      </c>
      <c r="D2" s="9">
        <v>0.4</v>
      </c>
      <c r="E2" s="9">
        <v>0.51100000000000001</v>
      </c>
    </row>
    <row r="3" spans="1:5" x14ac:dyDescent="0.25">
      <c r="A3" s="3">
        <v>0.22600000000000001</v>
      </c>
      <c r="B3" s="9">
        <v>0.35699999999999998</v>
      </c>
      <c r="C3" s="9">
        <v>0.33300000000000002</v>
      </c>
      <c r="D3" s="9">
        <v>0.36899999999999999</v>
      </c>
      <c r="E3" s="9">
        <v>0.45500000000000002</v>
      </c>
    </row>
    <row r="4" spans="1:5" x14ac:dyDescent="0.25">
      <c r="A4" s="3">
        <v>0.33</v>
      </c>
      <c r="B4" s="9">
        <v>0.34300000000000003</v>
      </c>
      <c r="C4" s="9">
        <v>0.33700000000000002</v>
      </c>
      <c r="D4" s="9">
        <v>0.33400000000000002</v>
      </c>
      <c r="E4" s="9">
        <v>0.46800000000000003</v>
      </c>
    </row>
    <row r="5" spans="1:5" x14ac:dyDescent="0.25">
      <c r="A5" s="3">
        <v>0.57799999999999996</v>
      </c>
      <c r="B5" s="9">
        <v>0.35100000000000003</v>
      </c>
      <c r="C5" s="9">
        <v>0.36</v>
      </c>
      <c r="D5" s="9">
        <v>0.312</v>
      </c>
      <c r="E5" s="9">
        <v>0.41300000000000003</v>
      </c>
    </row>
    <row r="6" spans="1:5" x14ac:dyDescent="0.25">
      <c r="A6" s="3">
        <v>1.0860000000000001</v>
      </c>
      <c r="B6" s="9">
        <v>0.33200000000000002</v>
      </c>
      <c r="C6" s="9">
        <v>0.33800000000000002</v>
      </c>
      <c r="D6" s="9">
        <v>0.34700000000000003</v>
      </c>
      <c r="E6" s="9">
        <v>0.46500000000000002</v>
      </c>
    </row>
    <row r="7" spans="1:5" x14ac:dyDescent="0.25">
      <c r="A7" s="3">
        <v>1.8029999999999999</v>
      </c>
      <c r="B7" s="9">
        <v>0.33</v>
      </c>
      <c r="C7" s="9">
        <v>0.379</v>
      </c>
      <c r="D7" s="9">
        <v>0.39200000000000002</v>
      </c>
      <c r="E7" s="9">
        <v>0.42499999999999999</v>
      </c>
    </row>
    <row r="8" spans="1:5" x14ac:dyDescent="0.25">
      <c r="A8" s="5">
        <v>8.8999999999999996E-2</v>
      </c>
      <c r="B8" s="9">
        <v>0.35499999999999998</v>
      </c>
      <c r="C8" s="9">
        <v>0.38</v>
      </c>
      <c r="D8" s="9">
        <v>0.39200000000000002</v>
      </c>
      <c r="E8" s="9">
        <v>0.40900000000000003</v>
      </c>
    </row>
    <row r="9" spans="1:5" x14ac:dyDescent="0.25">
      <c r="A9" s="1">
        <v>9.7000000000000003E-2</v>
      </c>
      <c r="B9" s="9">
        <v>0.46800000000000003</v>
      </c>
      <c r="C9" s="9">
        <v>0.377</v>
      </c>
      <c r="D9" s="9">
        <v>0.49099999999999999</v>
      </c>
      <c r="E9" s="9">
        <v>0.40200000000000002</v>
      </c>
    </row>
    <row r="15" spans="1:5" x14ac:dyDescent="0.25">
      <c r="A15" s="19"/>
      <c r="B15" s="2" t="s">
        <v>1</v>
      </c>
      <c r="C15" s="2" t="s">
        <v>2</v>
      </c>
      <c r="D15" s="2" t="s">
        <v>3</v>
      </c>
      <c r="E15" s="2" t="s">
        <v>4</v>
      </c>
    </row>
    <row r="16" spans="1:5" x14ac:dyDescent="0.25">
      <c r="A16" s="19" t="s">
        <v>5</v>
      </c>
      <c r="B16" s="3">
        <v>1.8029999999999999</v>
      </c>
      <c r="C16" s="1">
        <f>B16-B22</f>
        <v>1.714</v>
      </c>
      <c r="D16" s="1">
        <v>100</v>
      </c>
      <c r="E16" s="4">
        <f>(8.5914*C16*C16)+(43.189*C16)+(0.259)</f>
        <v>99.524726554400004</v>
      </c>
    </row>
    <row r="17" spans="1:13" x14ac:dyDescent="0.25">
      <c r="A17" s="19" t="s">
        <v>6</v>
      </c>
      <c r="B17" s="3">
        <v>1.0860000000000001</v>
      </c>
      <c r="C17" s="1">
        <f>B17-B22</f>
        <v>0.99700000000000011</v>
      </c>
      <c r="D17" s="1">
        <v>50</v>
      </c>
      <c r="E17" s="4">
        <f t="shared" ref="E17:E22" si="0">(8.5914*C17*C17)+(43.189*C17)+(0.259)</f>
        <v>51.858361922600011</v>
      </c>
    </row>
    <row r="18" spans="1:13" x14ac:dyDescent="0.25">
      <c r="A18" s="19" t="s">
        <v>7</v>
      </c>
      <c r="B18" s="3">
        <v>0.57799999999999996</v>
      </c>
      <c r="C18" s="1">
        <f>B18-B22</f>
        <v>0.48899999999999999</v>
      </c>
      <c r="D18" s="1">
        <v>25</v>
      </c>
      <c r="E18" s="4">
        <f t="shared" si="0"/>
        <v>23.432805159400001</v>
      </c>
    </row>
    <row r="19" spans="1:13" x14ac:dyDescent="0.25">
      <c r="A19" s="19" t="s">
        <v>8</v>
      </c>
      <c r="B19" s="3">
        <v>0.33</v>
      </c>
      <c r="C19" s="1">
        <f>B19-B22</f>
        <v>0.24100000000000002</v>
      </c>
      <c r="D19" s="1">
        <v>12.5</v>
      </c>
      <c r="E19" s="4">
        <f t="shared" si="0"/>
        <v>11.166546103400002</v>
      </c>
    </row>
    <row r="20" spans="1:13" x14ac:dyDescent="0.25">
      <c r="A20" s="19" t="s">
        <v>9</v>
      </c>
      <c r="B20" s="3">
        <v>0.22600000000000001</v>
      </c>
      <c r="C20" s="1">
        <f>B20-B22</f>
        <v>0.13700000000000001</v>
      </c>
      <c r="D20" s="1">
        <v>6.25</v>
      </c>
      <c r="E20" s="4">
        <f t="shared" si="0"/>
        <v>6.3371449866000011</v>
      </c>
    </row>
    <row r="21" spans="1:13" x14ac:dyDescent="0.25">
      <c r="A21" s="19" t="s">
        <v>11</v>
      </c>
      <c r="B21" s="3">
        <v>0.11600000000000001</v>
      </c>
      <c r="C21" s="1">
        <f>B21-B22</f>
        <v>2.700000000000001E-2</v>
      </c>
      <c r="D21" s="1">
        <v>0</v>
      </c>
      <c r="E21" s="4">
        <f t="shared" si="0"/>
        <v>1.4313661306000003</v>
      </c>
    </row>
    <row r="22" spans="1:13" x14ac:dyDescent="0.25">
      <c r="A22" s="19" t="s">
        <v>10</v>
      </c>
      <c r="B22" s="5">
        <v>8.8999999999999996E-2</v>
      </c>
      <c r="C22" s="1">
        <f>B22-B22</f>
        <v>0</v>
      </c>
      <c r="D22" s="1"/>
      <c r="E22" s="4">
        <f t="shared" si="0"/>
        <v>0.25900000000000001</v>
      </c>
    </row>
    <row r="23" spans="1:13" x14ac:dyDescent="0.25">
      <c r="I23" s="19"/>
      <c r="K23" s="7" t="s">
        <v>12</v>
      </c>
      <c r="L23" s="7"/>
      <c r="M23" s="19"/>
    </row>
    <row r="29" spans="1:13" x14ac:dyDescent="0.25">
      <c r="A29" s="8" t="s">
        <v>13</v>
      </c>
      <c r="B29" s="9" t="s">
        <v>14</v>
      </c>
      <c r="C29" s="6" t="s">
        <v>10</v>
      </c>
      <c r="D29" s="1" t="s">
        <v>2</v>
      </c>
      <c r="E29" s="10" t="s">
        <v>15</v>
      </c>
    </row>
    <row r="30" spans="1:13" x14ac:dyDescent="0.25">
      <c r="A30" s="8" t="s">
        <v>63</v>
      </c>
      <c r="B30" s="9">
        <v>0.42399999999999999</v>
      </c>
      <c r="C30" s="5">
        <v>8.8999999999999996E-2</v>
      </c>
      <c r="D30" s="1">
        <f t="shared" ref="D30:D61" si="1">(B30-C30)</f>
        <v>0.33499999999999996</v>
      </c>
      <c r="E30" s="11">
        <f t="shared" ref="E30:E61" si="2">(8.5914*D30*D30)+(43.189*D30)+(0.259)</f>
        <v>15.691484865</v>
      </c>
    </row>
    <row r="31" spans="1:13" x14ac:dyDescent="0.25">
      <c r="A31" s="8" t="s">
        <v>63</v>
      </c>
      <c r="B31" s="9">
        <v>0.35699999999999998</v>
      </c>
      <c r="C31" s="5">
        <v>8.8999999999999996E-2</v>
      </c>
      <c r="D31" s="1">
        <f t="shared" si="1"/>
        <v>0.26800000000000002</v>
      </c>
      <c r="E31" s="11">
        <f t="shared" si="2"/>
        <v>12.450720713600001</v>
      </c>
    </row>
    <row r="32" spans="1:13" x14ac:dyDescent="0.25">
      <c r="A32" s="8" t="s">
        <v>64</v>
      </c>
      <c r="B32" s="9">
        <v>0.34300000000000003</v>
      </c>
      <c r="C32" s="5">
        <v>8.8999999999999996E-2</v>
      </c>
      <c r="D32" s="1">
        <f t="shared" si="1"/>
        <v>0.254</v>
      </c>
      <c r="E32" s="11">
        <f t="shared" si="2"/>
        <v>11.7832887624</v>
      </c>
    </row>
    <row r="33" spans="1:5" x14ac:dyDescent="0.25">
      <c r="A33" s="8" t="s">
        <v>64</v>
      </c>
      <c r="B33" s="9">
        <v>0.35100000000000003</v>
      </c>
      <c r="C33" s="5">
        <v>8.8999999999999996E-2</v>
      </c>
      <c r="D33" s="1">
        <f t="shared" si="1"/>
        <v>0.26200000000000001</v>
      </c>
      <c r="E33" s="11">
        <f t="shared" si="2"/>
        <v>12.164266061600001</v>
      </c>
    </row>
    <row r="34" spans="1:5" x14ac:dyDescent="0.25">
      <c r="A34" s="8" t="s">
        <v>65</v>
      </c>
      <c r="B34" s="9">
        <v>0.33200000000000002</v>
      </c>
      <c r="C34" s="5">
        <v>8.8999999999999996E-2</v>
      </c>
      <c r="D34" s="1">
        <f t="shared" si="1"/>
        <v>0.24300000000000002</v>
      </c>
      <c r="E34" s="11">
        <f t="shared" si="2"/>
        <v>11.261240578600001</v>
      </c>
    </row>
    <row r="35" spans="1:5" x14ac:dyDescent="0.25">
      <c r="A35" s="8" t="s">
        <v>65</v>
      </c>
      <c r="B35" s="9">
        <v>0.33</v>
      </c>
      <c r="C35" s="5">
        <v>8.8999999999999996E-2</v>
      </c>
      <c r="D35" s="1">
        <f t="shared" si="1"/>
        <v>0.24100000000000002</v>
      </c>
      <c r="E35" s="11">
        <f t="shared" si="2"/>
        <v>11.166546103400002</v>
      </c>
    </row>
    <row r="36" spans="1:5" x14ac:dyDescent="0.25">
      <c r="A36" s="8" t="s">
        <v>66</v>
      </c>
      <c r="B36" s="9">
        <v>0.35499999999999998</v>
      </c>
      <c r="C36" s="5">
        <v>8.8999999999999996E-2</v>
      </c>
      <c r="D36" s="1">
        <f t="shared" si="1"/>
        <v>0.26600000000000001</v>
      </c>
      <c r="E36" s="11">
        <f t="shared" si="2"/>
        <v>12.355167098400001</v>
      </c>
    </row>
    <row r="37" spans="1:5" x14ac:dyDescent="0.25">
      <c r="A37" s="8" t="s">
        <v>66</v>
      </c>
      <c r="B37" s="9">
        <v>0.46800000000000003</v>
      </c>
      <c r="C37" s="5">
        <v>8.8999999999999996E-2</v>
      </c>
      <c r="D37" s="1">
        <f t="shared" si="1"/>
        <v>0.379</v>
      </c>
      <c r="E37" s="11">
        <f t="shared" si="2"/>
        <v>17.861708287400003</v>
      </c>
    </row>
    <row r="38" spans="1:5" x14ac:dyDescent="0.25">
      <c r="A38" s="8" t="s">
        <v>67</v>
      </c>
      <c r="B38" s="9">
        <v>0.42499999999999999</v>
      </c>
      <c r="C38" s="5">
        <v>8.8999999999999996E-2</v>
      </c>
      <c r="D38" s="1">
        <f t="shared" si="1"/>
        <v>0.33599999999999997</v>
      </c>
      <c r="E38" s="11">
        <f t="shared" si="2"/>
        <v>15.740438694399998</v>
      </c>
    </row>
    <row r="39" spans="1:5" x14ac:dyDescent="0.25">
      <c r="A39" s="8" t="s">
        <v>67</v>
      </c>
      <c r="B39" s="9">
        <v>0.33300000000000002</v>
      </c>
      <c r="C39" s="5">
        <v>8.8999999999999996E-2</v>
      </c>
      <c r="D39" s="1">
        <f t="shared" si="1"/>
        <v>0.24400000000000002</v>
      </c>
      <c r="E39" s="11">
        <f t="shared" si="2"/>
        <v>11.3086135904</v>
      </c>
    </row>
    <row r="40" spans="1:5" x14ac:dyDescent="0.25">
      <c r="A40" s="8" t="s">
        <v>68</v>
      </c>
      <c r="B40" s="9">
        <v>0.33700000000000002</v>
      </c>
      <c r="C40" s="5">
        <v>8.8999999999999996E-2</v>
      </c>
      <c r="D40" s="1">
        <f t="shared" si="1"/>
        <v>0.24800000000000003</v>
      </c>
      <c r="E40" s="11">
        <f t="shared" si="2"/>
        <v>11.498277465600003</v>
      </c>
    </row>
    <row r="41" spans="1:5" x14ac:dyDescent="0.25">
      <c r="A41" s="8" t="s">
        <v>68</v>
      </c>
      <c r="B41" s="9">
        <v>0.36</v>
      </c>
      <c r="C41" s="5">
        <v>8.8999999999999996E-2</v>
      </c>
      <c r="D41" s="1">
        <f t="shared" si="1"/>
        <v>0.27100000000000002</v>
      </c>
      <c r="E41" s="11">
        <f t="shared" si="2"/>
        <v>12.5941800074</v>
      </c>
    </row>
    <row r="42" spans="1:5" x14ac:dyDescent="0.25">
      <c r="A42" s="8" t="s">
        <v>69</v>
      </c>
      <c r="B42" s="9">
        <v>0.33800000000000002</v>
      </c>
      <c r="C42" s="5">
        <v>8.8999999999999996E-2</v>
      </c>
      <c r="D42" s="1">
        <f t="shared" si="1"/>
        <v>0.24900000000000003</v>
      </c>
      <c r="E42" s="11">
        <f t="shared" si="2"/>
        <v>11.545736391400002</v>
      </c>
    </row>
    <row r="43" spans="1:5" x14ac:dyDescent="0.25">
      <c r="A43" s="8" t="s">
        <v>69</v>
      </c>
      <c r="B43" s="9">
        <v>0.379</v>
      </c>
      <c r="C43" s="5">
        <v>8.8999999999999996E-2</v>
      </c>
      <c r="D43" s="1">
        <f t="shared" si="1"/>
        <v>0.29000000000000004</v>
      </c>
      <c r="E43" s="11">
        <f t="shared" si="2"/>
        <v>13.506346740000003</v>
      </c>
    </row>
    <row r="44" spans="1:5" x14ac:dyDescent="0.25">
      <c r="A44" s="8" t="s">
        <v>70</v>
      </c>
      <c r="B44" s="9">
        <v>0.38</v>
      </c>
      <c r="C44" s="5">
        <v>8.8999999999999996E-2</v>
      </c>
      <c r="D44" s="1">
        <f t="shared" si="1"/>
        <v>0.29100000000000004</v>
      </c>
      <c r="E44" s="11">
        <f t="shared" si="2"/>
        <v>13.554527343400002</v>
      </c>
    </row>
    <row r="45" spans="1:5" x14ac:dyDescent="0.25">
      <c r="A45" s="8" t="s">
        <v>70</v>
      </c>
      <c r="B45" s="9">
        <v>0.377</v>
      </c>
      <c r="C45" s="5">
        <v>8.8999999999999996E-2</v>
      </c>
      <c r="D45" s="1">
        <f t="shared" si="1"/>
        <v>0.28800000000000003</v>
      </c>
      <c r="E45" s="11">
        <f t="shared" si="2"/>
        <v>13.410037081600001</v>
      </c>
    </row>
    <row r="46" spans="1:5" x14ac:dyDescent="0.25">
      <c r="A46" s="8" t="s">
        <v>71</v>
      </c>
      <c r="B46" s="9">
        <v>0.4</v>
      </c>
      <c r="C46" s="5">
        <v>8.8999999999999996E-2</v>
      </c>
      <c r="D46" s="1">
        <f t="shared" si="1"/>
        <v>0.31100000000000005</v>
      </c>
      <c r="E46" s="11">
        <f t="shared" si="2"/>
        <v>14.521747799400003</v>
      </c>
    </row>
    <row r="47" spans="1:5" x14ac:dyDescent="0.25">
      <c r="A47" s="8" t="s">
        <v>71</v>
      </c>
      <c r="B47" s="9">
        <v>0.36899999999999999</v>
      </c>
      <c r="C47" s="5">
        <v>8.8999999999999996E-2</v>
      </c>
      <c r="D47" s="1">
        <f t="shared" si="1"/>
        <v>0.28000000000000003</v>
      </c>
      <c r="E47" s="11">
        <f t="shared" si="2"/>
        <v>13.025485760000002</v>
      </c>
    </row>
    <row r="48" spans="1:5" x14ac:dyDescent="0.25">
      <c r="A48" s="8" t="s">
        <v>72</v>
      </c>
      <c r="B48" s="9">
        <v>0.33400000000000002</v>
      </c>
      <c r="C48" s="5">
        <v>8.8999999999999996E-2</v>
      </c>
      <c r="D48" s="1">
        <f t="shared" si="1"/>
        <v>0.24500000000000002</v>
      </c>
      <c r="E48" s="11">
        <f t="shared" si="2"/>
        <v>11.356003785</v>
      </c>
    </row>
    <row r="49" spans="1:5" x14ac:dyDescent="0.25">
      <c r="A49" s="8" t="s">
        <v>72</v>
      </c>
      <c r="B49" s="9">
        <v>0.312</v>
      </c>
      <c r="C49" s="5">
        <v>8.8999999999999996E-2</v>
      </c>
      <c r="D49" s="1">
        <f t="shared" si="1"/>
        <v>0.223</v>
      </c>
      <c r="E49" s="11">
        <f t="shared" si="2"/>
        <v>10.317388730600001</v>
      </c>
    </row>
    <row r="50" spans="1:5" x14ac:dyDescent="0.25">
      <c r="A50" s="8" t="s">
        <v>73</v>
      </c>
      <c r="B50" s="9">
        <v>0.34700000000000003</v>
      </c>
      <c r="C50" s="5">
        <v>8.8999999999999996E-2</v>
      </c>
      <c r="D50" s="1">
        <f t="shared" si="1"/>
        <v>0.25800000000000001</v>
      </c>
      <c r="E50" s="11">
        <f t="shared" si="2"/>
        <v>11.973639949600001</v>
      </c>
    </row>
    <row r="51" spans="1:5" x14ac:dyDescent="0.25">
      <c r="A51" s="8" t="s">
        <v>73</v>
      </c>
      <c r="B51" s="9">
        <v>0.39200000000000002</v>
      </c>
      <c r="C51" s="5">
        <v>8.8999999999999996E-2</v>
      </c>
      <c r="D51" s="1">
        <f t="shared" si="1"/>
        <v>0.30300000000000005</v>
      </c>
      <c r="E51" s="11">
        <f t="shared" si="2"/>
        <v>14.134034842600002</v>
      </c>
    </row>
    <row r="52" spans="1:5" x14ac:dyDescent="0.25">
      <c r="A52" s="8" t="s">
        <v>74</v>
      </c>
      <c r="B52" s="9">
        <v>0.39200000000000002</v>
      </c>
      <c r="C52" s="5">
        <v>8.8999999999999996E-2</v>
      </c>
      <c r="D52" s="1">
        <f t="shared" si="1"/>
        <v>0.30300000000000005</v>
      </c>
      <c r="E52" s="11">
        <f t="shared" si="2"/>
        <v>14.134034842600002</v>
      </c>
    </row>
    <row r="53" spans="1:5" x14ac:dyDescent="0.25">
      <c r="A53" s="8" t="s">
        <v>74</v>
      </c>
      <c r="B53" s="9">
        <v>0.49099999999999999</v>
      </c>
      <c r="C53" s="5">
        <v>8.8999999999999996E-2</v>
      </c>
      <c r="D53" s="1">
        <f t="shared" si="1"/>
        <v>0.40200000000000002</v>
      </c>
      <c r="E53" s="11">
        <f t="shared" si="2"/>
        <v>19.009382605600003</v>
      </c>
    </row>
    <row r="54" spans="1:5" x14ac:dyDescent="0.25">
      <c r="A54" s="8" t="s">
        <v>75</v>
      </c>
      <c r="B54" s="9">
        <v>0.51100000000000001</v>
      </c>
      <c r="C54" s="5">
        <v>8.8999999999999996E-2</v>
      </c>
      <c r="D54" s="1">
        <f t="shared" si="1"/>
        <v>0.42200000000000004</v>
      </c>
      <c r="E54" s="11">
        <f t="shared" si="2"/>
        <v>20.014748877600002</v>
      </c>
    </row>
    <row r="55" spans="1:5" x14ac:dyDescent="0.25">
      <c r="A55" s="8" t="s">
        <v>75</v>
      </c>
      <c r="B55" s="9">
        <v>0.45500000000000002</v>
      </c>
      <c r="C55" s="5">
        <v>8.8999999999999996E-2</v>
      </c>
      <c r="D55" s="1">
        <f t="shared" si="1"/>
        <v>0.36599999999999999</v>
      </c>
      <c r="E55" s="11">
        <f t="shared" si="2"/>
        <v>17.217043578400002</v>
      </c>
    </row>
    <row r="56" spans="1:5" x14ac:dyDescent="0.25">
      <c r="A56" s="8" t="s">
        <v>76</v>
      </c>
      <c r="B56" s="9">
        <v>0.46800000000000003</v>
      </c>
      <c r="C56" s="5">
        <v>8.8999999999999996E-2</v>
      </c>
      <c r="D56" s="1">
        <f t="shared" si="1"/>
        <v>0.379</v>
      </c>
      <c r="E56" s="11">
        <f t="shared" si="2"/>
        <v>17.861708287400003</v>
      </c>
    </row>
    <row r="57" spans="1:5" x14ac:dyDescent="0.25">
      <c r="A57" s="8" t="s">
        <v>76</v>
      </c>
      <c r="B57" s="9">
        <v>0.41300000000000003</v>
      </c>
      <c r="C57" s="5">
        <v>8.8999999999999996E-2</v>
      </c>
      <c r="D57" s="1">
        <f t="shared" si="1"/>
        <v>0.32400000000000007</v>
      </c>
      <c r="E57" s="11">
        <f t="shared" si="2"/>
        <v>15.154126806400004</v>
      </c>
    </row>
    <row r="58" spans="1:5" x14ac:dyDescent="0.25">
      <c r="A58" s="8" t="s">
        <v>77</v>
      </c>
      <c r="B58" s="9">
        <v>0.46500000000000002</v>
      </c>
      <c r="C58" s="5">
        <v>8.8999999999999996E-2</v>
      </c>
      <c r="D58" s="1">
        <f t="shared" si="1"/>
        <v>0.376</v>
      </c>
      <c r="E58" s="11">
        <f t="shared" si="2"/>
        <v>17.712681766399999</v>
      </c>
    </row>
    <row r="59" spans="1:5" x14ac:dyDescent="0.25">
      <c r="A59" s="8" t="s">
        <v>77</v>
      </c>
      <c r="B59" s="9">
        <v>0.42499999999999999</v>
      </c>
      <c r="C59" s="5">
        <v>8.8999999999999996E-2</v>
      </c>
      <c r="D59" s="1">
        <f t="shared" si="1"/>
        <v>0.33599999999999997</v>
      </c>
      <c r="E59" s="11">
        <f t="shared" si="2"/>
        <v>15.740438694399998</v>
      </c>
    </row>
    <row r="60" spans="1:5" x14ac:dyDescent="0.25">
      <c r="A60" s="8" t="s">
        <v>78</v>
      </c>
      <c r="B60" s="9">
        <v>0.40900000000000003</v>
      </c>
      <c r="C60" s="5">
        <v>8.8999999999999996E-2</v>
      </c>
      <c r="D60" s="1">
        <f t="shared" si="1"/>
        <v>0.32000000000000006</v>
      </c>
      <c r="E60" s="11">
        <f t="shared" si="2"/>
        <v>14.959239360000003</v>
      </c>
    </row>
    <row r="61" spans="1:5" x14ac:dyDescent="0.25">
      <c r="A61" s="8" t="s">
        <v>78</v>
      </c>
      <c r="B61" s="9">
        <v>0.40200000000000002</v>
      </c>
      <c r="C61" s="5">
        <v>8.8999999999999996E-2</v>
      </c>
      <c r="D61" s="1">
        <f t="shared" si="1"/>
        <v>0.31300000000000006</v>
      </c>
      <c r="E61" s="11">
        <f t="shared" si="2"/>
        <v>14.618847866600003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L121"/>
  <sheetViews>
    <sheetView workbookViewId="0">
      <selection activeCell="D10" sqref="D10"/>
    </sheetView>
  </sheetViews>
  <sheetFormatPr defaultRowHeight="15" x14ac:dyDescent="0.25"/>
  <cols>
    <col min="1" max="1" width="24.85546875" customWidth="1"/>
    <col min="2" max="3" width="11.28515625" customWidth="1"/>
    <col min="4" max="4" width="11" customWidth="1"/>
    <col min="5" max="5" width="21" customWidth="1"/>
  </cols>
  <sheetData>
    <row r="2" spans="1:12" x14ac:dyDescent="0.25">
      <c r="A2" s="3">
        <v>0.157</v>
      </c>
      <c r="B2" s="9">
        <v>0.69199999999999995</v>
      </c>
      <c r="C2" s="9">
        <v>0.63</v>
      </c>
      <c r="D2" s="9">
        <v>1.202</v>
      </c>
      <c r="E2" s="9">
        <v>0.79200000000000004</v>
      </c>
      <c r="F2" s="9">
        <v>0.82400000000000007</v>
      </c>
      <c r="G2" s="9">
        <v>0.82700000000000007</v>
      </c>
      <c r="H2" s="9">
        <v>0.56800000000000006</v>
      </c>
      <c r="I2" s="9">
        <v>0.68</v>
      </c>
      <c r="J2" s="9">
        <v>0.57300000000000006</v>
      </c>
      <c r="K2" s="9">
        <v>0.55500000000000005</v>
      </c>
      <c r="L2" s="9">
        <v>0.88900000000000001</v>
      </c>
    </row>
    <row r="3" spans="1:12" x14ac:dyDescent="0.25">
      <c r="A3" s="3">
        <v>0.23600000000000002</v>
      </c>
      <c r="B3" s="9">
        <v>0.78100000000000003</v>
      </c>
      <c r="C3" s="9">
        <v>0.78200000000000003</v>
      </c>
      <c r="D3" s="9">
        <v>1.17</v>
      </c>
      <c r="E3" s="9">
        <v>0.874</v>
      </c>
      <c r="F3" s="9">
        <v>0.80500000000000005</v>
      </c>
      <c r="G3" s="9">
        <v>1.0940000000000001</v>
      </c>
      <c r="H3" s="9">
        <v>0.67200000000000004</v>
      </c>
      <c r="I3" s="9">
        <v>0.74399999999999999</v>
      </c>
      <c r="J3" s="9">
        <v>0.753</v>
      </c>
      <c r="K3" s="9">
        <v>0.71099999999999997</v>
      </c>
      <c r="L3" s="9">
        <v>0.64500000000000002</v>
      </c>
    </row>
    <row r="4" spans="1:12" x14ac:dyDescent="0.25">
      <c r="A4" s="3">
        <v>0.36399999999999999</v>
      </c>
      <c r="B4" s="9">
        <v>0.79100000000000004</v>
      </c>
      <c r="C4" s="9">
        <v>0.59799999999999998</v>
      </c>
      <c r="D4" s="9">
        <v>1.1890000000000001</v>
      </c>
      <c r="E4" s="9">
        <v>0.876</v>
      </c>
      <c r="F4" s="9">
        <v>0.70799999999999996</v>
      </c>
      <c r="G4" s="9">
        <v>1.0900000000000001</v>
      </c>
      <c r="H4" s="9">
        <v>0.71</v>
      </c>
      <c r="I4" s="9">
        <v>0.69300000000000006</v>
      </c>
      <c r="J4" s="9">
        <v>0.71699999999999997</v>
      </c>
      <c r="K4" s="9">
        <v>0.56200000000000006</v>
      </c>
      <c r="L4" s="9">
        <v>0.44500000000000001</v>
      </c>
    </row>
    <row r="5" spans="1:12" x14ac:dyDescent="0.25">
      <c r="A5" s="3">
        <v>0.55600000000000005</v>
      </c>
      <c r="B5" s="9">
        <v>0.79400000000000004</v>
      </c>
      <c r="C5" s="9">
        <v>1.22</v>
      </c>
      <c r="D5" s="9">
        <v>1.0980000000000001</v>
      </c>
      <c r="E5" s="9">
        <v>0.873</v>
      </c>
      <c r="F5" s="9">
        <v>1.3120000000000001</v>
      </c>
      <c r="G5" s="9">
        <v>0.94200000000000006</v>
      </c>
      <c r="H5" s="9">
        <v>0.76100000000000001</v>
      </c>
      <c r="I5" s="9">
        <v>0.36799999999999999</v>
      </c>
      <c r="J5" s="9">
        <v>0.41500000000000004</v>
      </c>
      <c r="K5" s="9">
        <v>0.375</v>
      </c>
      <c r="L5" s="9">
        <v>0.41400000000000003</v>
      </c>
    </row>
    <row r="6" spans="1:12" x14ac:dyDescent="0.25">
      <c r="A6" s="3">
        <v>0.99099999999999999</v>
      </c>
      <c r="B6" s="9">
        <v>0.78200000000000003</v>
      </c>
      <c r="C6" s="9">
        <v>1.19</v>
      </c>
      <c r="D6" s="9">
        <v>1.0170000000000001</v>
      </c>
      <c r="E6" s="9">
        <v>0.90400000000000003</v>
      </c>
      <c r="F6" s="9">
        <v>0.93400000000000005</v>
      </c>
      <c r="G6" s="9">
        <v>0.62</v>
      </c>
      <c r="H6" s="9">
        <v>0.76800000000000002</v>
      </c>
      <c r="I6" s="9">
        <v>0.58099999999999996</v>
      </c>
      <c r="J6" s="9">
        <v>0.51600000000000001</v>
      </c>
      <c r="K6" s="9">
        <v>0.55500000000000005</v>
      </c>
      <c r="L6" s="9">
        <v>0.437</v>
      </c>
    </row>
    <row r="7" spans="1:12" x14ac:dyDescent="0.25">
      <c r="A7" s="3">
        <v>1.7430000000000001</v>
      </c>
      <c r="B7" s="9">
        <v>0.97199999999999998</v>
      </c>
      <c r="C7" s="9">
        <v>1.27</v>
      </c>
      <c r="D7" s="9">
        <v>1.321</v>
      </c>
      <c r="E7" s="9">
        <v>0.84499999999999997</v>
      </c>
      <c r="F7" s="9">
        <v>1.1399999999999999</v>
      </c>
      <c r="G7" s="9">
        <v>0.58899999999999997</v>
      </c>
      <c r="H7" s="9">
        <v>0.82400000000000007</v>
      </c>
      <c r="I7" s="9">
        <v>0.80200000000000005</v>
      </c>
      <c r="J7" s="9">
        <v>0.63800000000000001</v>
      </c>
      <c r="K7" s="9">
        <v>0.69500000000000006</v>
      </c>
      <c r="L7" s="9">
        <v>0.70100000000000007</v>
      </c>
    </row>
    <row r="8" spans="1:12" x14ac:dyDescent="0.25">
      <c r="A8" s="5">
        <v>0.128</v>
      </c>
      <c r="B8" s="9">
        <v>0.97699999999999998</v>
      </c>
      <c r="C8" s="9">
        <v>1.131</v>
      </c>
      <c r="D8" s="9">
        <v>1.284</v>
      </c>
      <c r="E8" s="9">
        <v>0.89300000000000002</v>
      </c>
      <c r="F8" s="9">
        <v>0.89400000000000002</v>
      </c>
      <c r="G8" s="9">
        <v>0.63300000000000001</v>
      </c>
      <c r="H8" s="9">
        <v>0.83399999999999996</v>
      </c>
      <c r="I8" s="9">
        <v>0.627</v>
      </c>
      <c r="J8" s="9">
        <v>0.61099999999999999</v>
      </c>
      <c r="K8" s="9">
        <v>0.67900000000000005</v>
      </c>
      <c r="L8" s="9">
        <v>0.57799999999999996</v>
      </c>
    </row>
    <row r="9" spans="1:12" x14ac:dyDescent="0.25">
      <c r="A9" s="1">
        <v>0.13600000000000001</v>
      </c>
      <c r="B9" s="9">
        <v>0.93899999999999995</v>
      </c>
      <c r="C9" s="9">
        <v>1.165</v>
      </c>
      <c r="D9" s="9">
        <v>0.81600000000000006</v>
      </c>
      <c r="E9" s="9">
        <v>0.84299999999999997</v>
      </c>
      <c r="F9" s="9">
        <v>0.82800000000000007</v>
      </c>
      <c r="G9" s="9">
        <v>0.63200000000000001</v>
      </c>
      <c r="H9" s="9">
        <v>0.83200000000000007</v>
      </c>
      <c r="I9" s="9">
        <v>0.68</v>
      </c>
      <c r="J9" s="9">
        <v>0.52300000000000002</v>
      </c>
      <c r="K9" s="9">
        <v>0.60899999999999999</v>
      </c>
      <c r="L9" s="9">
        <v>0.57999999999999996</v>
      </c>
    </row>
    <row r="15" spans="1:12" x14ac:dyDescent="0.25">
      <c r="A15" s="20"/>
      <c r="B15" s="2" t="s">
        <v>1</v>
      </c>
      <c r="C15" s="2" t="s">
        <v>2</v>
      </c>
      <c r="D15" s="2" t="s">
        <v>3</v>
      </c>
      <c r="E15" s="2" t="s">
        <v>4</v>
      </c>
    </row>
    <row r="16" spans="1:12" x14ac:dyDescent="0.25">
      <c r="A16" s="20" t="s">
        <v>5</v>
      </c>
      <c r="B16" s="3">
        <v>1.7430000000000001</v>
      </c>
      <c r="C16" s="1">
        <f>B16-B22</f>
        <v>1.6150000000000002</v>
      </c>
      <c r="D16" s="1">
        <v>320</v>
      </c>
      <c r="E16" s="4">
        <f>(11.375*C16*C16)+(180.98*C16)-(2.407)</f>
        <v>319.54425937500008</v>
      </c>
    </row>
    <row r="17" spans="1:12" x14ac:dyDescent="0.25">
      <c r="A17" s="20" t="s">
        <v>6</v>
      </c>
      <c r="B17" s="3">
        <v>0.99099999999999999</v>
      </c>
      <c r="C17" s="1">
        <f>B17-B22</f>
        <v>0.86299999999999999</v>
      </c>
      <c r="D17" s="1">
        <v>160</v>
      </c>
      <c r="E17" s="4">
        <f t="shared" ref="E17:E22" si="0">(11.375*C17*C17)+(180.98*C17)-(2.407)</f>
        <v>162.25048737499998</v>
      </c>
    </row>
    <row r="18" spans="1:12" x14ac:dyDescent="0.25">
      <c r="A18" s="20" t="s">
        <v>7</v>
      </c>
      <c r="B18" s="3">
        <v>0.55600000000000005</v>
      </c>
      <c r="C18" s="1">
        <f>B18-B22</f>
        <v>0.42800000000000005</v>
      </c>
      <c r="D18" s="1">
        <v>80</v>
      </c>
      <c r="E18" s="4">
        <f t="shared" si="0"/>
        <v>77.136158000000009</v>
      </c>
    </row>
    <row r="19" spans="1:12" x14ac:dyDescent="0.25">
      <c r="A19" s="20" t="s">
        <v>8</v>
      </c>
      <c r="B19" s="3">
        <v>0.36399999999999999</v>
      </c>
      <c r="C19" s="1">
        <f>B19-B22</f>
        <v>0.23599999999999999</v>
      </c>
      <c r="D19" s="1">
        <v>40</v>
      </c>
      <c r="E19" s="4">
        <f t="shared" si="0"/>
        <v>40.937821999999997</v>
      </c>
    </row>
    <row r="20" spans="1:12" x14ac:dyDescent="0.25">
      <c r="A20" s="20" t="s">
        <v>9</v>
      </c>
      <c r="B20" s="3">
        <v>0.23600000000000002</v>
      </c>
      <c r="C20" s="1">
        <f>B20-B22</f>
        <v>0.10800000000000001</v>
      </c>
      <c r="D20" s="1">
        <v>20</v>
      </c>
      <c r="E20" s="4">
        <f t="shared" si="0"/>
        <v>17.271518</v>
      </c>
    </row>
    <row r="21" spans="1:12" x14ac:dyDescent="0.25">
      <c r="A21" s="20" t="s">
        <v>11</v>
      </c>
      <c r="B21" s="3">
        <v>0.157</v>
      </c>
      <c r="C21" s="1">
        <f>B21-B22</f>
        <v>2.8999999999999998E-2</v>
      </c>
      <c r="D21" s="1">
        <v>0</v>
      </c>
      <c r="E21" s="4">
        <f t="shared" si="0"/>
        <v>2.8509863749999997</v>
      </c>
    </row>
    <row r="22" spans="1:12" x14ac:dyDescent="0.25">
      <c r="A22" s="20" t="s">
        <v>10</v>
      </c>
      <c r="B22" s="5">
        <v>0.128</v>
      </c>
      <c r="C22" s="1">
        <f>B22-B22</f>
        <v>0</v>
      </c>
      <c r="D22" s="1"/>
      <c r="E22" s="4">
        <f t="shared" si="0"/>
        <v>-2.407</v>
      </c>
    </row>
    <row r="28" spans="1:12" x14ac:dyDescent="0.25">
      <c r="I28" s="20"/>
      <c r="J28" s="7" t="s">
        <v>18</v>
      </c>
      <c r="K28" s="7"/>
      <c r="L28" s="7"/>
    </row>
    <row r="33" spans="1:5" x14ac:dyDescent="0.25">
      <c r="A33" s="8" t="s">
        <v>13</v>
      </c>
      <c r="B33" s="9" t="s">
        <v>14</v>
      </c>
      <c r="C33" s="6" t="s">
        <v>10</v>
      </c>
      <c r="D33" s="1" t="s">
        <v>2</v>
      </c>
      <c r="E33" s="10" t="s">
        <v>19</v>
      </c>
    </row>
    <row r="34" spans="1:5" x14ac:dyDescent="0.25">
      <c r="A34" s="8" t="s">
        <v>20</v>
      </c>
      <c r="B34" s="9">
        <v>0.69199999999999995</v>
      </c>
      <c r="C34" s="5">
        <v>0.128</v>
      </c>
      <c r="D34" s="1">
        <f t="shared" ref="D34:D65" si="1">(B34-C34)</f>
        <v>0.56399999999999995</v>
      </c>
      <c r="E34" s="11">
        <f t="shared" ref="E34:E65" si="2">(11.375*D34*D34)+(180.98*D34)-(2.407)</f>
        <v>103.28406199999999</v>
      </c>
    </row>
    <row r="35" spans="1:5" x14ac:dyDescent="0.25">
      <c r="A35" s="8" t="s">
        <v>20</v>
      </c>
      <c r="B35" s="9">
        <v>0.78100000000000003</v>
      </c>
      <c r="C35" s="5">
        <v>0.128</v>
      </c>
      <c r="D35" s="1">
        <f t="shared" si="1"/>
        <v>0.65300000000000002</v>
      </c>
      <c r="E35" s="11">
        <f t="shared" si="2"/>
        <v>120.62334237500001</v>
      </c>
    </row>
    <row r="36" spans="1:5" x14ac:dyDescent="0.25">
      <c r="A36" s="8" t="s">
        <v>21</v>
      </c>
      <c r="B36" s="9">
        <v>0.79100000000000004</v>
      </c>
      <c r="C36" s="5">
        <v>0.128</v>
      </c>
      <c r="D36" s="1">
        <f t="shared" si="1"/>
        <v>0.66300000000000003</v>
      </c>
      <c r="E36" s="11">
        <f t="shared" si="2"/>
        <v>122.582837375</v>
      </c>
    </row>
    <row r="37" spans="1:5" x14ac:dyDescent="0.25">
      <c r="A37" s="8" t="s">
        <v>21</v>
      </c>
      <c r="B37" s="9">
        <v>0.79400000000000004</v>
      </c>
      <c r="C37" s="5">
        <v>0.128</v>
      </c>
      <c r="D37" s="1">
        <f t="shared" si="1"/>
        <v>0.66600000000000004</v>
      </c>
      <c r="E37" s="11">
        <f t="shared" si="2"/>
        <v>123.17112950000001</v>
      </c>
    </row>
    <row r="38" spans="1:5" x14ac:dyDescent="0.25">
      <c r="A38" s="8" t="s">
        <v>22</v>
      </c>
      <c r="B38" s="9">
        <v>0.78200000000000003</v>
      </c>
      <c r="C38" s="5">
        <v>0.128</v>
      </c>
      <c r="D38" s="1">
        <f t="shared" si="1"/>
        <v>0.65400000000000003</v>
      </c>
      <c r="E38" s="11">
        <f t="shared" si="2"/>
        <v>120.81918949999999</v>
      </c>
    </row>
    <row r="39" spans="1:5" x14ac:dyDescent="0.25">
      <c r="A39" s="8" t="s">
        <v>22</v>
      </c>
      <c r="B39" s="9">
        <v>0.97199999999999998</v>
      </c>
      <c r="C39" s="5">
        <v>0.128</v>
      </c>
      <c r="D39" s="1">
        <f t="shared" si="1"/>
        <v>0.84399999999999997</v>
      </c>
      <c r="E39" s="11">
        <f t="shared" si="2"/>
        <v>158.44294199999999</v>
      </c>
    </row>
    <row r="40" spans="1:5" x14ac:dyDescent="0.25">
      <c r="A40" s="8" t="s">
        <v>23</v>
      </c>
      <c r="B40" s="9">
        <v>0.97699999999999998</v>
      </c>
      <c r="C40" s="5">
        <v>0.128</v>
      </c>
      <c r="D40" s="1">
        <f t="shared" si="1"/>
        <v>0.84899999999999998</v>
      </c>
      <c r="E40" s="11">
        <f t="shared" si="2"/>
        <v>159.44413137499998</v>
      </c>
    </row>
    <row r="41" spans="1:5" x14ac:dyDescent="0.25">
      <c r="A41" s="8" t="s">
        <v>23</v>
      </c>
      <c r="B41" s="9">
        <v>0.93899999999999995</v>
      </c>
      <c r="C41" s="5">
        <v>0.128</v>
      </c>
      <c r="D41" s="1">
        <f t="shared" si="1"/>
        <v>0.81099999999999994</v>
      </c>
      <c r="E41" s="11">
        <f t="shared" si="2"/>
        <v>151.84935637499999</v>
      </c>
    </row>
    <row r="42" spans="1:5" x14ac:dyDescent="0.25">
      <c r="A42" s="8" t="s">
        <v>24</v>
      </c>
      <c r="B42" s="9">
        <v>0.63</v>
      </c>
      <c r="C42" s="5">
        <v>0.128</v>
      </c>
      <c r="D42" s="1">
        <f t="shared" si="1"/>
        <v>0.502</v>
      </c>
      <c r="E42" s="11">
        <f t="shared" si="2"/>
        <v>91.311505499999996</v>
      </c>
    </row>
    <row r="43" spans="1:5" x14ac:dyDescent="0.25">
      <c r="A43" s="8" t="s">
        <v>24</v>
      </c>
      <c r="B43" s="9">
        <v>0.78200000000000003</v>
      </c>
      <c r="C43" s="5">
        <v>0.128</v>
      </c>
      <c r="D43" s="1">
        <f t="shared" si="1"/>
        <v>0.65400000000000003</v>
      </c>
      <c r="E43" s="11">
        <f t="shared" si="2"/>
        <v>120.81918949999999</v>
      </c>
    </row>
    <row r="44" spans="1:5" x14ac:dyDescent="0.25">
      <c r="A44" s="8" t="s">
        <v>25</v>
      </c>
      <c r="B44" s="9">
        <v>0.59799999999999998</v>
      </c>
      <c r="C44" s="5">
        <v>0.128</v>
      </c>
      <c r="D44" s="1">
        <f t="shared" si="1"/>
        <v>0.47</v>
      </c>
      <c r="E44" s="11">
        <f t="shared" si="2"/>
        <v>85.166337499999997</v>
      </c>
    </row>
    <row r="45" spans="1:5" x14ac:dyDescent="0.25">
      <c r="A45" s="8" t="s">
        <v>25</v>
      </c>
      <c r="B45" s="9">
        <v>1.22</v>
      </c>
      <c r="C45" s="5">
        <v>0.128</v>
      </c>
      <c r="D45" s="1">
        <f t="shared" si="1"/>
        <v>1.0920000000000001</v>
      </c>
      <c r="E45" s="11">
        <f t="shared" si="2"/>
        <v>208.78743800000001</v>
      </c>
    </row>
    <row r="46" spans="1:5" x14ac:dyDescent="0.25">
      <c r="A46" s="8" t="s">
        <v>26</v>
      </c>
      <c r="B46" s="9">
        <v>1.19</v>
      </c>
      <c r="C46" s="5">
        <v>0.128</v>
      </c>
      <c r="D46" s="1">
        <f t="shared" si="1"/>
        <v>1.0619999999999998</v>
      </c>
      <c r="E46" s="11">
        <f t="shared" si="2"/>
        <v>202.62298549999994</v>
      </c>
    </row>
    <row r="47" spans="1:5" x14ac:dyDescent="0.25">
      <c r="A47" s="8" t="s">
        <v>26</v>
      </c>
      <c r="B47" s="9">
        <v>1.27</v>
      </c>
      <c r="C47" s="5">
        <v>0.128</v>
      </c>
      <c r="D47" s="1">
        <f t="shared" si="1"/>
        <v>1.1419999999999999</v>
      </c>
      <c r="E47" s="11">
        <f t="shared" si="2"/>
        <v>219.10702549999996</v>
      </c>
    </row>
    <row r="48" spans="1:5" x14ac:dyDescent="0.25">
      <c r="A48" s="8" t="s">
        <v>27</v>
      </c>
      <c r="B48" s="9">
        <v>1.131</v>
      </c>
      <c r="C48" s="5">
        <v>0.128</v>
      </c>
      <c r="D48" s="1">
        <f t="shared" si="1"/>
        <v>1.0030000000000001</v>
      </c>
      <c r="E48" s="11">
        <f t="shared" si="2"/>
        <v>190.55929237500001</v>
      </c>
    </row>
    <row r="49" spans="1:5" x14ac:dyDescent="0.25">
      <c r="A49" s="8" t="s">
        <v>27</v>
      </c>
      <c r="B49" s="9">
        <v>1.165</v>
      </c>
      <c r="C49" s="5">
        <v>0.128</v>
      </c>
      <c r="D49" s="1">
        <f t="shared" si="1"/>
        <v>1.0369999999999999</v>
      </c>
      <c r="E49" s="11">
        <f t="shared" si="2"/>
        <v>197.50158237499997</v>
      </c>
    </row>
    <row r="50" spans="1:5" x14ac:dyDescent="0.25">
      <c r="A50" s="8" t="s">
        <v>28</v>
      </c>
      <c r="B50" s="9">
        <v>1.202</v>
      </c>
      <c r="C50" s="5">
        <v>0.128</v>
      </c>
      <c r="D50" s="1">
        <f t="shared" si="1"/>
        <v>1.0739999999999998</v>
      </c>
      <c r="E50" s="11">
        <f t="shared" si="2"/>
        <v>205.08630949999994</v>
      </c>
    </row>
    <row r="51" spans="1:5" x14ac:dyDescent="0.25">
      <c r="A51" s="8" t="s">
        <v>28</v>
      </c>
      <c r="B51" s="9">
        <v>1.17</v>
      </c>
      <c r="C51" s="5">
        <v>0.128</v>
      </c>
      <c r="D51" s="1">
        <f t="shared" si="1"/>
        <v>1.0419999999999998</v>
      </c>
      <c r="E51" s="11">
        <f t="shared" si="2"/>
        <v>198.52472549999993</v>
      </c>
    </row>
    <row r="52" spans="1:5" x14ac:dyDescent="0.25">
      <c r="A52" s="8" t="s">
        <v>29</v>
      </c>
      <c r="B52" s="9">
        <v>1.1890000000000001</v>
      </c>
      <c r="C52" s="5">
        <v>0.128</v>
      </c>
      <c r="D52" s="1">
        <f t="shared" si="1"/>
        <v>1.0609999999999999</v>
      </c>
      <c r="E52" s="11">
        <f t="shared" si="2"/>
        <v>202.41785637499996</v>
      </c>
    </row>
    <row r="53" spans="1:5" x14ac:dyDescent="0.25">
      <c r="A53" s="8" t="s">
        <v>29</v>
      </c>
      <c r="B53" s="9">
        <v>1.0980000000000001</v>
      </c>
      <c r="C53" s="5">
        <v>0.128</v>
      </c>
      <c r="D53" s="1">
        <f t="shared" si="1"/>
        <v>0.97000000000000008</v>
      </c>
      <c r="E53" s="11">
        <f t="shared" si="2"/>
        <v>183.8463375</v>
      </c>
    </row>
    <row r="54" spans="1:5" x14ac:dyDescent="0.25">
      <c r="A54" s="8" t="s">
        <v>30</v>
      </c>
      <c r="B54" s="9">
        <v>1.0170000000000001</v>
      </c>
      <c r="C54" s="5">
        <v>0.128</v>
      </c>
      <c r="D54" s="1">
        <f t="shared" si="1"/>
        <v>0.88900000000000012</v>
      </c>
      <c r="E54" s="11">
        <f t="shared" si="2"/>
        <v>167.47412137500001</v>
      </c>
    </row>
    <row r="55" spans="1:5" x14ac:dyDescent="0.25">
      <c r="A55" s="8" t="s">
        <v>30</v>
      </c>
      <c r="B55" s="9">
        <v>1.321</v>
      </c>
      <c r="C55" s="5">
        <v>0.128</v>
      </c>
      <c r="D55" s="1">
        <f t="shared" si="1"/>
        <v>1.1930000000000001</v>
      </c>
      <c r="E55" s="11">
        <f t="shared" si="2"/>
        <v>229.69159737499999</v>
      </c>
    </row>
    <row r="56" spans="1:5" x14ac:dyDescent="0.25">
      <c r="A56" s="8" t="s">
        <v>31</v>
      </c>
      <c r="B56" s="9">
        <v>1.284</v>
      </c>
      <c r="C56" s="5">
        <v>0.128</v>
      </c>
      <c r="D56" s="1">
        <f t="shared" si="1"/>
        <v>1.1560000000000001</v>
      </c>
      <c r="E56" s="11">
        <f t="shared" si="2"/>
        <v>222.00670200000002</v>
      </c>
    </row>
    <row r="57" spans="1:5" x14ac:dyDescent="0.25">
      <c r="A57" s="8" t="s">
        <v>31</v>
      </c>
      <c r="B57" s="9">
        <v>0.81600000000000006</v>
      </c>
      <c r="C57" s="5">
        <v>0.128</v>
      </c>
      <c r="D57" s="1">
        <f t="shared" si="1"/>
        <v>0.68800000000000006</v>
      </c>
      <c r="E57" s="11">
        <f t="shared" si="2"/>
        <v>127.491528</v>
      </c>
    </row>
    <row r="58" spans="1:5" x14ac:dyDescent="0.25">
      <c r="A58" s="8" t="s">
        <v>32</v>
      </c>
      <c r="B58" s="9">
        <v>0.79200000000000004</v>
      </c>
      <c r="C58" s="5">
        <v>0.128</v>
      </c>
      <c r="D58" s="1">
        <f t="shared" si="1"/>
        <v>0.66400000000000003</v>
      </c>
      <c r="E58" s="11">
        <f t="shared" si="2"/>
        <v>122.77891200000001</v>
      </c>
    </row>
    <row r="59" spans="1:5" x14ac:dyDescent="0.25">
      <c r="A59" s="8" t="s">
        <v>32</v>
      </c>
      <c r="B59" s="9">
        <v>0.874</v>
      </c>
      <c r="C59" s="5">
        <v>0.128</v>
      </c>
      <c r="D59" s="1">
        <f t="shared" si="1"/>
        <v>0.746</v>
      </c>
      <c r="E59" s="11">
        <f t="shared" si="2"/>
        <v>138.93444949999997</v>
      </c>
    </row>
    <row r="60" spans="1:5" x14ac:dyDescent="0.25">
      <c r="A60" s="8" t="s">
        <v>33</v>
      </c>
      <c r="B60" s="9">
        <v>0.876</v>
      </c>
      <c r="C60" s="5">
        <v>0.128</v>
      </c>
      <c r="D60" s="1">
        <f t="shared" si="1"/>
        <v>0.748</v>
      </c>
      <c r="E60" s="11">
        <f t="shared" si="2"/>
        <v>139.330398</v>
      </c>
    </row>
    <row r="61" spans="1:5" x14ac:dyDescent="0.25">
      <c r="A61" s="8" t="s">
        <v>33</v>
      </c>
      <c r="B61" s="9">
        <v>0.873</v>
      </c>
      <c r="C61" s="5">
        <v>0.128</v>
      </c>
      <c r="D61" s="1">
        <f t="shared" si="1"/>
        <v>0.745</v>
      </c>
      <c r="E61" s="11">
        <f t="shared" si="2"/>
        <v>138.73650937499997</v>
      </c>
    </row>
    <row r="62" spans="1:5" x14ac:dyDescent="0.25">
      <c r="A62" s="8" t="s">
        <v>34</v>
      </c>
      <c r="B62" s="9">
        <v>0.90400000000000003</v>
      </c>
      <c r="C62" s="5">
        <v>0.128</v>
      </c>
      <c r="D62" s="1">
        <f t="shared" si="1"/>
        <v>0.77600000000000002</v>
      </c>
      <c r="E62" s="11">
        <f t="shared" si="2"/>
        <v>144.88323199999999</v>
      </c>
    </row>
    <row r="63" spans="1:5" x14ac:dyDescent="0.25">
      <c r="A63" s="8" t="s">
        <v>34</v>
      </c>
      <c r="B63" s="9">
        <v>0.84499999999999997</v>
      </c>
      <c r="C63" s="5">
        <v>0.128</v>
      </c>
      <c r="D63" s="1">
        <f t="shared" si="1"/>
        <v>0.71699999999999997</v>
      </c>
      <c r="E63" s="11">
        <f t="shared" si="2"/>
        <v>133.20342237499997</v>
      </c>
    </row>
    <row r="64" spans="1:5" x14ac:dyDescent="0.25">
      <c r="A64" s="8" t="s">
        <v>35</v>
      </c>
      <c r="B64" s="9">
        <v>0.89300000000000002</v>
      </c>
      <c r="C64" s="5">
        <v>0.128</v>
      </c>
      <c r="D64" s="1">
        <f t="shared" si="1"/>
        <v>0.76500000000000001</v>
      </c>
      <c r="E64" s="11">
        <f t="shared" si="2"/>
        <v>142.69963437499999</v>
      </c>
    </row>
    <row r="65" spans="1:5" x14ac:dyDescent="0.25">
      <c r="A65" s="8" t="s">
        <v>35</v>
      </c>
      <c r="B65" s="9">
        <v>0.84299999999999997</v>
      </c>
      <c r="C65" s="5">
        <v>0.128</v>
      </c>
      <c r="D65" s="1">
        <f t="shared" si="1"/>
        <v>0.71499999999999997</v>
      </c>
      <c r="E65" s="11">
        <f t="shared" si="2"/>
        <v>132.80888437499999</v>
      </c>
    </row>
    <row r="66" spans="1:5" x14ac:dyDescent="0.25">
      <c r="A66" s="8" t="s">
        <v>36</v>
      </c>
      <c r="B66" s="9">
        <v>0.82400000000000007</v>
      </c>
      <c r="C66" s="5">
        <v>0.128</v>
      </c>
      <c r="D66" s="1">
        <f t="shared" ref="D66:D97" si="3">(B66-C66)</f>
        <v>0.69600000000000006</v>
      </c>
      <c r="E66" s="11">
        <f t="shared" ref="E66:E97" si="4">(11.375*D66*D66)+(180.98*D66)-(2.407)</f>
        <v>129.06531199999998</v>
      </c>
    </row>
    <row r="67" spans="1:5" x14ac:dyDescent="0.25">
      <c r="A67" s="8" t="s">
        <v>36</v>
      </c>
      <c r="B67" s="9">
        <v>0.80500000000000005</v>
      </c>
      <c r="C67" s="5">
        <v>0.128</v>
      </c>
      <c r="D67" s="1">
        <f t="shared" si="3"/>
        <v>0.67700000000000005</v>
      </c>
      <c r="E67" s="11">
        <f t="shared" si="4"/>
        <v>125.329952375</v>
      </c>
    </row>
    <row r="68" spans="1:5" x14ac:dyDescent="0.25">
      <c r="A68" s="8" t="s">
        <v>37</v>
      </c>
      <c r="B68" s="9">
        <v>0.70799999999999996</v>
      </c>
      <c r="C68" s="5">
        <v>0.128</v>
      </c>
      <c r="D68" s="1">
        <f t="shared" si="3"/>
        <v>0.57999999999999996</v>
      </c>
      <c r="E68" s="11">
        <f t="shared" si="4"/>
        <v>106.38794999999999</v>
      </c>
    </row>
    <row r="69" spans="1:5" x14ac:dyDescent="0.25">
      <c r="A69" s="8" t="s">
        <v>37</v>
      </c>
      <c r="B69" s="9">
        <v>1.3120000000000001</v>
      </c>
      <c r="C69" s="5">
        <v>0.128</v>
      </c>
      <c r="D69" s="1">
        <f t="shared" si="3"/>
        <v>1.1840000000000002</v>
      </c>
      <c r="E69" s="11">
        <f t="shared" si="4"/>
        <v>227.81943200000001</v>
      </c>
    </row>
    <row r="70" spans="1:5" x14ac:dyDescent="0.25">
      <c r="A70" s="8" t="s">
        <v>38</v>
      </c>
      <c r="B70" s="9">
        <v>0.93400000000000005</v>
      </c>
      <c r="C70" s="5">
        <v>0.128</v>
      </c>
      <c r="D70" s="1">
        <f t="shared" si="3"/>
        <v>0.80600000000000005</v>
      </c>
      <c r="E70" s="11">
        <f t="shared" si="4"/>
        <v>150.85248949999999</v>
      </c>
    </row>
    <row r="71" spans="1:5" x14ac:dyDescent="0.25">
      <c r="A71" s="8" t="s">
        <v>38</v>
      </c>
      <c r="B71" s="9">
        <v>1.1399999999999999</v>
      </c>
      <c r="C71" s="5">
        <v>0.128</v>
      </c>
      <c r="D71" s="1">
        <f t="shared" si="3"/>
        <v>1.012</v>
      </c>
      <c r="E71" s="11">
        <f t="shared" si="4"/>
        <v>192.394398</v>
      </c>
    </row>
    <row r="72" spans="1:5" x14ac:dyDescent="0.25">
      <c r="A72" s="8" t="s">
        <v>39</v>
      </c>
      <c r="B72" s="9">
        <v>0.89400000000000002</v>
      </c>
      <c r="C72" s="5">
        <v>0.128</v>
      </c>
      <c r="D72" s="1">
        <f t="shared" si="3"/>
        <v>0.76600000000000001</v>
      </c>
      <c r="E72" s="11">
        <f t="shared" si="4"/>
        <v>142.89802949999998</v>
      </c>
    </row>
    <row r="73" spans="1:5" x14ac:dyDescent="0.25">
      <c r="A73" s="8" t="s">
        <v>39</v>
      </c>
      <c r="B73" s="9">
        <v>0.82800000000000007</v>
      </c>
      <c r="C73" s="5">
        <v>0.128</v>
      </c>
      <c r="D73" s="1">
        <f t="shared" si="3"/>
        <v>0.70000000000000007</v>
      </c>
      <c r="E73" s="11">
        <f t="shared" si="4"/>
        <v>129.85274999999999</v>
      </c>
    </row>
    <row r="74" spans="1:5" x14ac:dyDescent="0.25">
      <c r="A74" s="8" t="s">
        <v>40</v>
      </c>
      <c r="B74" s="9">
        <v>0.82700000000000007</v>
      </c>
      <c r="C74" s="5">
        <v>0.128</v>
      </c>
      <c r="D74" s="1">
        <f t="shared" si="3"/>
        <v>0.69900000000000007</v>
      </c>
      <c r="E74" s="11">
        <f t="shared" si="4"/>
        <v>129.65585637499998</v>
      </c>
    </row>
    <row r="75" spans="1:5" x14ac:dyDescent="0.25">
      <c r="A75" s="8" t="s">
        <v>40</v>
      </c>
      <c r="B75" s="9">
        <v>1.0940000000000001</v>
      </c>
      <c r="C75" s="5">
        <v>0.128</v>
      </c>
      <c r="D75" s="1">
        <f t="shared" si="3"/>
        <v>0.96600000000000008</v>
      </c>
      <c r="E75" s="11">
        <f t="shared" si="4"/>
        <v>183.03432950000001</v>
      </c>
    </row>
    <row r="76" spans="1:5" x14ac:dyDescent="0.25">
      <c r="A76" s="8" t="s">
        <v>41</v>
      </c>
      <c r="B76" s="9">
        <v>1.0900000000000001</v>
      </c>
      <c r="C76" s="5">
        <v>0.128</v>
      </c>
      <c r="D76" s="1">
        <f t="shared" si="3"/>
        <v>0.96200000000000008</v>
      </c>
      <c r="E76" s="11">
        <f t="shared" si="4"/>
        <v>182.22268550000001</v>
      </c>
    </row>
    <row r="77" spans="1:5" x14ac:dyDescent="0.25">
      <c r="A77" s="8" t="s">
        <v>41</v>
      </c>
      <c r="B77" s="9">
        <v>0.94200000000000006</v>
      </c>
      <c r="C77" s="5">
        <v>0.128</v>
      </c>
      <c r="D77" s="1">
        <f t="shared" si="3"/>
        <v>0.81400000000000006</v>
      </c>
      <c r="E77" s="11">
        <f t="shared" si="4"/>
        <v>152.44774949999999</v>
      </c>
    </row>
    <row r="78" spans="1:5" x14ac:dyDescent="0.25">
      <c r="A78" s="8" t="s">
        <v>41</v>
      </c>
      <c r="B78" s="9">
        <v>0.62</v>
      </c>
      <c r="C78" s="5">
        <v>0.128</v>
      </c>
      <c r="D78" s="1">
        <f t="shared" si="3"/>
        <v>0.49199999999999999</v>
      </c>
      <c r="E78" s="11">
        <f t="shared" si="4"/>
        <v>89.388638</v>
      </c>
    </row>
    <row r="79" spans="1:5" x14ac:dyDescent="0.25">
      <c r="A79" s="8" t="s">
        <v>41</v>
      </c>
      <c r="B79" s="9">
        <v>0.58899999999999997</v>
      </c>
      <c r="C79" s="5">
        <v>0.128</v>
      </c>
      <c r="D79" s="1">
        <f t="shared" si="3"/>
        <v>0.46099999999999997</v>
      </c>
      <c r="E79" s="11">
        <f t="shared" si="4"/>
        <v>83.442206374999998</v>
      </c>
    </row>
    <row r="80" spans="1:5" x14ac:dyDescent="0.25">
      <c r="A80" s="8" t="s">
        <v>42</v>
      </c>
      <c r="B80" s="9">
        <v>0.63300000000000001</v>
      </c>
      <c r="C80" s="5">
        <v>0.128</v>
      </c>
      <c r="D80" s="1">
        <f t="shared" si="3"/>
        <v>0.505</v>
      </c>
      <c r="E80" s="11">
        <f t="shared" si="4"/>
        <v>91.888809374999994</v>
      </c>
    </row>
    <row r="81" spans="1:5" x14ac:dyDescent="0.25">
      <c r="A81" s="8" t="s">
        <v>42</v>
      </c>
      <c r="B81" s="9">
        <v>0.63200000000000001</v>
      </c>
      <c r="C81" s="5">
        <v>0.128</v>
      </c>
      <c r="D81" s="1">
        <f t="shared" si="3"/>
        <v>0.504</v>
      </c>
      <c r="E81" s="11">
        <f t="shared" si="4"/>
        <v>91.696352000000005</v>
      </c>
    </row>
    <row r="82" spans="1:5" x14ac:dyDescent="0.25">
      <c r="A82" s="8" t="s">
        <v>43</v>
      </c>
      <c r="B82" s="9">
        <v>0.56800000000000006</v>
      </c>
      <c r="C82" s="5">
        <v>0.128</v>
      </c>
      <c r="D82" s="1">
        <f t="shared" si="3"/>
        <v>0.44000000000000006</v>
      </c>
      <c r="E82" s="11">
        <f t="shared" si="4"/>
        <v>79.426400000000015</v>
      </c>
    </row>
    <row r="83" spans="1:5" x14ac:dyDescent="0.25">
      <c r="A83" s="8" t="s">
        <v>43</v>
      </c>
      <c r="B83" s="9">
        <v>0.67200000000000004</v>
      </c>
      <c r="C83" s="5">
        <v>0.128</v>
      </c>
      <c r="D83" s="1">
        <f t="shared" si="3"/>
        <v>0.54400000000000004</v>
      </c>
      <c r="E83" s="11">
        <f t="shared" si="4"/>
        <v>99.412391999999997</v>
      </c>
    </row>
    <row r="84" spans="1:5" x14ac:dyDescent="0.25">
      <c r="A84" s="8" t="s">
        <v>44</v>
      </c>
      <c r="B84" s="9">
        <v>0.71</v>
      </c>
      <c r="C84" s="5">
        <v>0.128</v>
      </c>
      <c r="D84" s="1">
        <f t="shared" si="3"/>
        <v>0.58199999999999996</v>
      </c>
      <c r="E84" s="11">
        <f t="shared" si="4"/>
        <v>106.77634549999999</v>
      </c>
    </row>
    <row r="85" spans="1:5" x14ac:dyDescent="0.25">
      <c r="A85" s="8" t="s">
        <v>44</v>
      </c>
      <c r="B85" s="9">
        <v>0.76100000000000001</v>
      </c>
      <c r="C85" s="5">
        <v>0.128</v>
      </c>
      <c r="D85" s="1">
        <f t="shared" si="3"/>
        <v>0.63300000000000001</v>
      </c>
      <c r="E85" s="11">
        <f t="shared" si="4"/>
        <v>116.71117737500001</v>
      </c>
    </row>
    <row r="86" spans="1:5" x14ac:dyDescent="0.25">
      <c r="A86" s="8" t="s">
        <v>45</v>
      </c>
      <c r="B86" s="9">
        <v>0.76800000000000002</v>
      </c>
      <c r="C86" s="5">
        <v>0.128</v>
      </c>
      <c r="D86" s="1">
        <f t="shared" si="3"/>
        <v>0.64</v>
      </c>
      <c r="E86" s="11">
        <f t="shared" si="4"/>
        <v>118.07939999999999</v>
      </c>
    </row>
    <row r="87" spans="1:5" x14ac:dyDescent="0.25">
      <c r="A87" s="8" t="s">
        <v>45</v>
      </c>
      <c r="B87" s="9">
        <v>0.82400000000000007</v>
      </c>
      <c r="C87" s="5">
        <v>0.128</v>
      </c>
      <c r="D87" s="1">
        <f t="shared" si="3"/>
        <v>0.69600000000000006</v>
      </c>
      <c r="E87" s="11">
        <f t="shared" si="4"/>
        <v>129.06531199999998</v>
      </c>
    </row>
    <row r="88" spans="1:5" x14ac:dyDescent="0.25">
      <c r="A88" s="8" t="s">
        <v>46</v>
      </c>
      <c r="B88" s="9">
        <v>0.83399999999999996</v>
      </c>
      <c r="C88" s="5">
        <v>0.128</v>
      </c>
      <c r="D88" s="1">
        <f t="shared" si="3"/>
        <v>0.70599999999999996</v>
      </c>
      <c r="E88" s="11">
        <f t="shared" si="4"/>
        <v>131.03458949999998</v>
      </c>
    </row>
    <row r="89" spans="1:5" x14ac:dyDescent="0.25">
      <c r="A89" s="8" t="s">
        <v>46</v>
      </c>
      <c r="B89" s="9">
        <v>0.83200000000000007</v>
      </c>
      <c r="C89" s="5">
        <v>0.128</v>
      </c>
      <c r="D89" s="1">
        <f t="shared" si="3"/>
        <v>0.70400000000000007</v>
      </c>
      <c r="E89" s="11">
        <f t="shared" si="4"/>
        <v>130.64055199999999</v>
      </c>
    </row>
    <row r="90" spans="1:5" x14ac:dyDescent="0.25">
      <c r="A90" s="8" t="s">
        <v>47</v>
      </c>
      <c r="B90" s="9">
        <v>0.68</v>
      </c>
      <c r="C90" s="5">
        <v>0.128</v>
      </c>
      <c r="D90" s="1">
        <f t="shared" si="3"/>
        <v>0.55200000000000005</v>
      </c>
      <c r="E90" s="11">
        <f t="shared" si="4"/>
        <v>100.959968</v>
      </c>
    </row>
    <row r="91" spans="1:5" x14ac:dyDescent="0.25">
      <c r="A91" s="8" t="s">
        <v>47</v>
      </c>
      <c r="B91" s="9">
        <v>0.74399999999999999</v>
      </c>
      <c r="C91" s="5">
        <v>0.128</v>
      </c>
      <c r="D91" s="1">
        <f t="shared" si="3"/>
        <v>0.61599999999999999</v>
      </c>
      <c r="E91" s="11">
        <f t="shared" si="4"/>
        <v>113.39299199999999</v>
      </c>
    </row>
    <row r="92" spans="1:5" x14ac:dyDescent="0.25">
      <c r="A92" s="8" t="s">
        <v>48</v>
      </c>
      <c r="B92" s="9">
        <v>0.69300000000000006</v>
      </c>
      <c r="C92" s="5">
        <v>0.128</v>
      </c>
      <c r="D92" s="1">
        <f t="shared" si="3"/>
        <v>0.56500000000000006</v>
      </c>
      <c r="E92" s="11">
        <f t="shared" si="4"/>
        <v>103.47788437500002</v>
      </c>
    </row>
    <row r="93" spans="1:5" x14ac:dyDescent="0.25">
      <c r="A93" s="8" t="s">
        <v>48</v>
      </c>
      <c r="B93" s="9">
        <v>0.36799999999999999</v>
      </c>
      <c r="C93" s="5">
        <v>0.128</v>
      </c>
      <c r="D93" s="1">
        <f t="shared" si="3"/>
        <v>0.24</v>
      </c>
      <c r="E93" s="11">
        <f t="shared" si="4"/>
        <v>41.683399999999992</v>
      </c>
    </row>
    <row r="94" spans="1:5" x14ac:dyDescent="0.25">
      <c r="A94" s="8" t="s">
        <v>49</v>
      </c>
      <c r="B94" s="9">
        <v>0.58099999999999996</v>
      </c>
      <c r="C94" s="5">
        <v>0.128</v>
      </c>
      <c r="D94" s="1">
        <f t="shared" si="3"/>
        <v>0.45299999999999996</v>
      </c>
      <c r="E94" s="11">
        <f t="shared" si="4"/>
        <v>81.911192374999999</v>
      </c>
    </row>
    <row r="95" spans="1:5" x14ac:dyDescent="0.25">
      <c r="A95" s="8" t="s">
        <v>49</v>
      </c>
      <c r="B95" s="9">
        <v>0.80200000000000005</v>
      </c>
      <c r="C95" s="5">
        <v>0.128</v>
      </c>
      <c r="D95" s="1">
        <f t="shared" si="3"/>
        <v>0.67400000000000004</v>
      </c>
      <c r="E95" s="11">
        <f t="shared" si="4"/>
        <v>124.7409095</v>
      </c>
    </row>
    <row r="96" spans="1:5" x14ac:dyDescent="0.25">
      <c r="A96" s="8" t="s">
        <v>50</v>
      </c>
      <c r="B96" s="9">
        <v>0.627</v>
      </c>
      <c r="C96" s="5">
        <v>0.128</v>
      </c>
      <c r="D96" s="1">
        <f t="shared" si="3"/>
        <v>0.499</v>
      </c>
      <c r="E96" s="11">
        <f t="shared" si="4"/>
        <v>90.734406374999992</v>
      </c>
    </row>
    <row r="97" spans="1:5" x14ac:dyDescent="0.25">
      <c r="A97" s="8" t="s">
        <v>50</v>
      </c>
      <c r="B97" s="9">
        <v>0.68</v>
      </c>
      <c r="C97" s="5">
        <v>0.128</v>
      </c>
      <c r="D97" s="1">
        <f t="shared" si="3"/>
        <v>0.55200000000000005</v>
      </c>
      <c r="E97" s="11">
        <f t="shared" si="4"/>
        <v>100.959968</v>
      </c>
    </row>
    <row r="98" spans="1:5" x14ac:dyDescent="0.25">
      <c r="A98" s="8" t="s">
        <v>51</v>
      </c>
      <c r="B98" s="9">
        <v>0.57300000000000006</v>
      </c>
      <c r="C98" s="5">
        <v>0.128</v>
      </c>
      <c r="D98" s="1">
        <f t="shared" ref="D98:D129" si="5">(B98-C98)</f>
        <v>0.44500000000000006</v>
      </c>
      <c r="E98" s="11">
        <f t="shared" ref="E98:E129" si="6">(11.375*D98*D98)+(180.98*D98)-(2.407)</f>
        <v>80.381634375000004</v>
      </c>
    </row>
    <row r="99" spans="1:5" x14ac:dyDescent="0.25">
      <c r="A99" s="8" t="s">
        <v>51</v>
      </c>
      <c r="B99" s="9">
        <v>0.753</v>
      </c>
      <c r="C99" s="5">
        <v>0.128</v>
      </c>
      <c r="D99" s="1">
        <f t="shared" si="5"/>
        <v>0.625</v>
      </c>
      <c r="E99" s="11">
        <f t="shared" si="6"/>
        <v>115.148859375</v>
      </c>
    </row>
    <row r="100" spans="1:5" x14ac:dyDescent="0.25">
      <c r="A100" s="8" t="s">
        <v>52</v>
      </c>
      <c r="B100" s="9">
        <v>0.71699999999999997</v>
      </c>
      <c r="C100" s="5">
        <v>0.128</v>
      </c>
      <c r="D100" s="1">
        <f t="shared" si="5"/>
        <v>0.58899999999999997</v>
      </c>
      <c r="E100" s="11">
        <f t="shared" si="6"/>
        <v>108.13644637499999</v>
      </c>
    </row>
    <row r="101" spans="1:5" x14ac:dyDescent="0.25">
      <c r="A101" s="8" t="s">
        <v>52</v>
      </c>
      <c r="B101" s="9">
        <v>0.41500000000000004</v>
      </c>
      <c r="C101" s="5">
        <v>0.128</v>
      </c>
      <c r="D101" s="1">
        <f t="shared" si="5"/>
        <v>0.28700000000000003</v>
      </c>
      <c r="E101" s="11">
        <f t="shared" si="6"/>
        <v>50.471207375000006</v>
      </c>
    </row>
    <row r="102" spans="1:5" x14ac:dyDescent="0.25">
      <c r="A102" s="8" t="s">
        <v>53</v>
      </c>
      <c r="B102" s="9">
        <v>0.51600000000000001</v>
      </c>
      <c r="C102" s="5">
        <v>0.128</v>
      </c>
      <c r="D102" s="1">
        <f t="shared" si="5"/>
        <v>0.38800000000000001</v>
      </c>
      <c r="E102" s="11">
        <f t="shared" si="6"/>
        <v>69.525678000000013</v>
      </c>
    </row>
    <row r="103" spans="1:5" x14ac:dyDescent="0.25">
      <c r="A103" s="8" t="s">
        <v>53</v>
      </c>
      <c r="B103" s="9">
        <v>0.63800000000000001</v>
      </c>
      <c r="C103" s="5">
        <v>0.128</v>
      </c>
      <c r="D103" s="1">
        <f t="shared" si="5"/>
        <v>0.51</v>
      </c>
      <c r="E103" s="11">
        <f t="shared" si="6"/>
        <v>92.851437499999989</v>
      </c>
    </row>
    <row r="104" spans="1:5" x14ac:dyDescent="0.25">
      <c r="A104" s="8" t="s">
        <v>54</v>
      </c>
      <c r="B104" s="9">
        <v>0.61099999999999999</v>
      </c>
      <c r="C104" s="5">
        <v>0.128</v>
      </c>
      <c r="D104" s="1">
        <f t="shared" si="5"/>
        <v>0.48299999999999998</v>
      </c>
      <c r="E104" s="11">
        <f t="shared" si="6"/>
        <v>87.660002374999991</v>
      </c>
    </row>
    <row r="105" spans="1:5" x14ac:dyDescent="0.25">
      <c r="A105" s="8" t="s">
        <v>54</v>
      </c>
      <c r="B105" s="9">
        <v>0.52300000000000002</v>
      </c>
      <c r="C105" s="5">
        <v>0.128</v>
      </c>
      <c r="D105" s="1">
        <f t="shared" si="5"/>
        <v>0.39500000000000002</v>
      </c>
      <c r="E105" s="11">
        <f t="shared" si="6"/>
        <v>70.854884374999997</v>
      </c>
    </row>
    <row r="106" spans="1:5" x14ac:dyDescent="0.25">
      <c r="A106" s="8" t="s">
        <v>55</v>
      </c>
      <c r="B106" s="9">
        <v>0.55500000000000005</v>
      </c>
      <c r="C106" s="5">
        <v>0.128</v>
      </c>
      <c r="D106" s="1">
        <f t="shared" si="5"/>
        <v>0.42700000000000005</v>
      </c>
      <c r="E106" s="11">
        <f t="shared" si="6"/>
        <v>76.945452375000016</v>
      </c>
    </row>
    <row r="107" spans="1:5" x14ac:dyDescent="0.25">
      <c r="A107" s="8" t="s">
        <v>55</v>
      </c>
      <c r="B107" s="9">
        <v>0.71099999999999997</v>
      </c>
      <c r="C107" s="5">
        <v>0.128</v>
      </c>
      <c r="D107" s="1">
        <f t="shared" si="5"/>
        <v>0.58299999999999996</v>
      </c>
      <c r="E107" s="11">
        <f t="shared" si="6"/>
        <v>106.97057737499999</v>
      </c>
    </row>
    <row r="108" spans="1:5" x14ac:dyDescent="0.25">
      <c r="A108" s="8" t="s">
        <v>56</v>
      </c>
      <c r="B108" s="9">
        <v>0.56200000000000006</v>
      </c>
      <c r="C108" s="5">
        <v>0.128</v>
      </c>
      <c r="D108" s="1">
        <f t="shared" si="5"/>
        <v>0.43400000000000005</v>
      </c>
      <c r="E108" s="11">
        <f t="shared" si="6"/>
        <v>78.280869500000009</v>
      </c>
    </row>
    <row r="109" spans="1:5" x14ac:dyDescent="0.25">
      <c r="A109" s="8" t="s">
        <v>56</v>
      </c>
      <c r="B109" s="9">
        <v>0.375</v>
      </c>
      <c r="C109" s="5">
        <v>0.128</v>
      </c>
      <c r="D109" s="1">
        <f t="shared" si="5"/>
        <v>0.247</v>
      </c>
      <c r="E109" s="11">
        <f t="shared" si="6"/>
        <v>42.989037374999995</v>
      </c>
    </row>
    <row r="110" spans="1:5" x14ac:dyDescent="0.25">
      <c r="A110" s="8" t="s">
        <v>57</v>
      </c>
      <c r="B110" s="9">
        <v>0.55500000000000005</v>
      </c>
      <c r="C110" s="5">
        <v>0.128</v>
      </c>
      <c r="D110" s="1">
        <f t="shared" si="5"/>
        <v>0.42700000000000005</v>
      </c>
      <c r="E110" s="11">
        <f t="shared" si="6"/>
        <v>76.945452375000016</v>
      </c>
    </row>
    <row r="111" spans="1:5" x14ac:dyDescent="0.25">
      <c r="A111" s="8" t="s">
        <v>57</v>
      </c>
      <c r="B111" s="9">
        <v>0.69500000000000006</v>
      </c>
      <c r="C111" s="5">
        <v>0.128</v>
      </c>
      <c r="D111" s="1">
        <f t="shared" si="5"/>
        <v>0.56700000000000006</v>
      </c>
      <c r="E111" s="11">
        <f t="shared" si="6"/>
        <v>103.86559737500001</v>
      </c>
    </row>
    <row r="112" spans="1:5" x14ac:dyDescent="0.25">
      <c r="A112" s="8" t="s">
        <v>58</v>
      </c>
      <c r="B112" s="9">
        <v>0.67900000000000005</v>
      </c>
      <c r="C112" s="5">
        <v>0.128</v>
      </c>
      <c r="D112" s="1">
        <f t="shared" si="5"/>
        <v>0.55100000000000005</v>
      </c>
      <c r="E112" s="11">
        <f t="shared" si="6"/>
        <v>100.76644137500001</v>
      </c>
    </row>
    <row r="113" spans="1:5" x14ac:dyDescent="0.25">
      <c r="A113" s="8" t="s">
        <v>58</v>
      </c>
      <c r="B113" s="9">
        <v>0.60899999999999999</v>
      </c>
      <c r="C113" s="5">
        <v>0.128</v>
      </c>
      <c r="D113" s="1">
        <f t="shared" si="5"/>
        <v>0.48099999999999998</v>
      </c>
      <c r="E113" s="11">
        <f t="shared" si="6"/>
        <v>87.276111374999999</v>
      </c>
    </row>
    <row r="114" spans="1:5" x14ac:dyDescent="0.25">
      <c r="A114" s="8" t="s">
        <v>59</v>
      </c>
      <c r="B114" s="9">
        <v>0.88900000000000001</v>
      </c>
      <c r="C114" s="5">
        <v>0.128</v>
      </c>
      <c r="D114" s="1">
        <f t="shared" si="5"/>
        <v>0.76100000000000001</v>
      </c>
      <c r="E114" s="11">
        <f t="shared" si="6"/>
        <v>141.90628137499996</v>
      </c>
    </row>
    <row r="115" spans="1:5" x14ac:dyDescent="0.25">
      <c r="A115" s="8" t="s">
        <v>59</v>
      </c>
      <c r="B115" s="9">
        <v>0.64500000000000002</v>
      </c>
      <c r="C115" s="5">
        <v>0.128</v>
      </c>
      <c r="D115" s="1">
        <f t="shared" si="5"/>
        <v>0.51700000000000002</v>
      </c>
      <c r="E115" s="11">
        <f t="shared" si="6"/>
        <v>94.200072375000005</v>
      </c>
    </row>
    <row r="116" spans="1:5" x14ac:dyDescent="0.25">
      <c r="A116" s="8" t="s">
        <v>60</v>
      </c>
      <c r="B116" s="9">
        <v>0.44500000000000001</v>
      </c>
      <c r="C116" s="5">
        <v>0.128</v>
      </c>
      <c r="D116" s="1">
        <f t="shared" si="5"/>
        <v>0.317</v>
      </c>
      <c r="E116" s="11">
        <f t="shared" si="6"/>
        <v>56.106722375000004</v>
      </c>
    </row>
    <row r="117" spans="1:5" x14ac:dyDescent="0.25">
      <c r="A117" s="8" t="s">
        <v>60</v>
      </c>
      <c r="B117" s="9">
        <v>0.41400000000000003</v>
      </c>
      <c r="C117" s="5">
        <v>0.128</v>
      </c>
      <c r="D117" s="1">
        <f t="shared" si="5"/>
        <v>0.28600000000000003</v>
      </c>
      <c r="E117" s="11">
        <f t="shared" si="6"/>
        <v>50.283709500000001</v>
      </c>
    </row>
    <row r="118" spans="1:5" x14ac:dyDescent="0.25">
      <c r="A118" s="8" t="s">
        <v>61</v>
      </c>
      <c r="B118" s="9">
        <v>0.437</v>
      </c>
      <c r="C118" s="5">
        <v>0.128</v>
      </c>
      <c r="D118" s="1">
        <f t="shared" si="5"/>
        <v>0.309</v>
      </c>
      <c r="E118" s="11">
        <f t="shared" si="6"/>
        <v>54.601916374999988</v>
      </c>
    </row>
    <row r="119" spans="1:5" x14ac:dyDescent="0.25">
      <c r="A119" s="8" t="s">
        <v>61</v>
      </c>
      <c r="B119" s="9">
        <v>0.70100000000000007</v>
      </c>
      <c r="C119" s="5">
        <v>0.128</v>
      </c>
      <c r="D119" s="1">
        <f t="shared" si="5"/>
        <v>0.57300000000000006</v>
      </c>
      <c r="E119" s="11">
        <f t="shared" si="6"/>
        <v>105.02928237500001</v>
      </c>
    </row>
    <row r="120" spans="1:5" x14ac:dyDescent="0.25">
      <c r="A120" s="8" t="s">
        <v>62</v>
      </c>
      <c r="B120" s="9">
        <v>0.57799999999999996</v>
      </c>
      <c r="C120" s="5">
        <v>0.128</v>
      </c>
      <c r="D120" s="1">
        <f t="shared" si="5"/>
        <v>0.44999999999999996</v>
      </c>
      <c r="E120" s="11">
        <f t="shared" si="6"/>
        <v>81.337437499999993</v>
      </c>
    </row>
    <row r="121" spans="1:5" x14ac:dyDescent="0.25">
      <c r="A121" s="8" t="s">
        <v>62</v>
      </c>
      <c r="B121" s="9">
        <v>0.57999999999999996</v>
      </c>
      <c r="C121" s="5">
        <v>0.128</v>
      </c>
      <c r="D121" s="1">
        <f t="shared" si="5"/>
        <v>0.45199999999999996</v>
      </c>
      <c r="E121" s="11">
        <f t="shared" si="6"/>
        <v>81.719917999999993</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K62"/>
  <sheetViews>
    <sheetView workbookViewId="0">
      <selection activeCell="H5" sqref="H5"/>
    </sheetView>
  </sheetViews>
  <sheetFormatPr defaultRowHeight="15" x14ac:dyDescent="0.25"/>
  <cols>
    <col min="1" max="1" width="24.42578125" customWidth="1"/>
    <col min="2" max="2" width="11" customWidth="1"/>
    <col min="3" max="3" width="11.42578125" customWidth="1"/>
    <col min="4" max="4" width="12.140625" customWidth="1"/>
    <col min="5" max="5" width="21" customWidth="1"/>
  </cols>
  <sheetData>
    <row r="2" spans="1:5" x14ac:dyDescent="0.25">
      <c r="A2" s="3">
        <v>0.13700000000000001</v>
      </c>
      <c r="B2" s="9">
        <v>0.48899999999999999</v>
      </c>
      <c r="C2" s="9">
        <v>0.42899999999999999</v>
      </c>
      <c r="D2" s="9">
        <v>0.41300000000000003</v>
      </c>
      <c r="E2" s="9">
        <v>0.433</v>
      </c>
    </row>
    <row r="3" spans="1:5" x14ac:dyDescent="0.25">
      <c r="A3" s="3">
        <v>0.33600000000000002</v>
      </c>
      <c r="B3" s="9">
        <v>0.45400000000000001</v>
      </c>
      <c r="C3" s="9">
        <v>0.372</v>
      </c>
      <c r="D3" s="9">
        <v>0.41100000000000003</v>
      </c>
      <c r="E3" s="9">
        <v>0.35399999999999998</v>
      </c>
    </row>
    <row r="4" spans="1:5" x14ac:dyDescent="0.25">
      <c r="A4" s="3">
        <v>0.56399999999999995</v>
      </c>
      <c r="B4" s="9">
        <v>0.495</v>
      </c>
      <c r="C4" s="9">
        <v>0.42699999999999999</v>
      </c>
      <c r="D4" s="9">
        <v>0.38100000000000001</v>
      </c>
      <c r="E4" s="9">
        <v>0.40600000000000003</v>
      </c>
    </row>
    <row r="5" spans="1:5" x14ac:dyDescent="0.25">
      <c r="A5" s="3">
        <v>0.85599999999999998</v>
      </c>
      <c r="B5" s="9">
        <v>0.443</v>
      </c>
      <c r="C5" s="9">
        <v>0.372</v>
      </c>
      <c r="D5" s="9">
        <v>0.36599999999999999</v>
      </c>
      <c r="E5" s="9">
        <v>0.41000000000000003</v>
      </c>
    </row>
    <row r="6" spans="1:5" x14ac:dyDescent="0.25">
      <c r="A6" s="3">
        <v>1.2909999999999999</v>
      </c>
      <c r="B6" s="9">
        <v>0.47200000000000003</v>
      </c>
      <c r="C6" s="9">
        <v>0.41300000000000003</v>
      </c>
      <c r="D6" s="9">
        <v>0.39</v>
      </c>
      <c r="E6" s="9">
        <v>0.39600000000000002</v>
      </c>
    </row>
    <row r="7" spans="1:5" x14ac:dyDescent="0.25">
      <c r="A7" s="3">
        <v>1.9430000000000001</v>
      </c>
      <c r="B7" s="9">
        <v>0.437</v>
      </c>
      <c r="C7" s="9">
        <v>0.40400000000000003</v>
      </c>
      <c r="D7" s="9">
        <v>0.38500000000000001</v>
      </c>
      <c r="E7" s="9">
        <v>0.38500000000000001</v>
      </c>
    </row>
    <row r="8" spans="1:5" x14ac:dyDescent="0.25">
      <c r="A8" s="5">
        <v>0.108</v>
      </c>
      <c r="B8" s="9">
        <v>0.48599999999999999</v>
      </c>
      <c r="C8" s="9">
        <v>0.41500000000000004</v>
      </c>
      <c r="D8" s="9">
        <v>0.38200000000000001</v>
      </c>
      <c r="E8" s="9">
        <v>0.40800000000000003</v>
      </c>
    </row>
    <row r="9" spans="1:5" x14ac:dyDescent="0.25">
      <c r="A9" s="1">
        <v>0.13600000000000001</v>
      </c>
      <c r="B9" s="9">
        <v>0.52500000000000002</v>
      </c>
      <c r="C9" s="9">
        <v>0.47800000000000004</v>
      </c>
      <c r="D9" s="9">
        <v>0.36</v>
      </c>
      <c r="E9" s="9">
        <v>0.39400000000000002</v>
      </c>
    </row>
    <row r="16" spans="1:5" x14ac:dyDescent="0.25">
      <c r="A16" s="20"/>
      <c r="B16" s="2" t="s">
        <v>1</v>
      </c>
      <c r="C16" s="2" t="s">
        <v>2</v>
      </c>
      <c r="D16" s="2" t="s">
        <v>3</v>
      </c>
      <c r="E16" s="2" t="s">
        <v>4</v>
      </c>
    </row>
    <row r="17" spans="1:11" x14ac:dyDescent="0.25">
      <c r="A17" s="20" t="s">
        <v>5</v>
      </c>
      <c r="B17" s="3">
        <v>1.9430000000000001</v>
      </c>
      <c r="C17" s="1">
        <f>B17-B23</f>
        <v>1.835</v>
      </c>
      <c r="D17" s="1">
        <v>320</v>
      </c>
      <c r="E17" s="4">
        <f>(60.578*C17*C17)+(63.532*C17)-(0.5018)</f>
        <v>320.05917604999996</v>
      </c>
    </row>
    <row r="18" spans="1:11" x14ac:dyDescent="0.25">
      <c r="A18" s="20" t="s">
        <v>6</v>
      </c>
      <c r="B18" s="3">
        <v>1.2909999999999999</v>
      </c>
      <c r="C18" s="1">
        <f>B18-B23</f>
        <v>1.1829999999999998</v>
      </c>
      <c r="D18" s="1">
        <v>160</v>
      </c>
      <c r="E18" s="4">
        <f t="shared" ref="E18:E23" si="0">(60.578*C18*C18)+(63.532*C18)-(0.5018)</f>
        <v>159.43480064199997</v>
      </c>
    </row>
    <row r="19" spans="1:11" x14ac:dyDescent="0.25">
      <c r="A19" s="20" t="s">
        <v>7</v>
      </c>
      <c r="B19" s="3">
        <v>0.85599999999999998</v>
      </c>
      <c r="C19" s="1">
        <f>B19-B23</f>
        <v>0.748</v>
      </c>
      <c r="D19" s="1">
        <v>80</v>
      </c>
      <c r="E19" s="4">
        <f t="shared" si="0"/>
        <v>80.913769311999999</v>
      </c>
    </row>
    <row r="20" spans="1:11" x14ac:dyDescent="0.25">
      <c r="A20" s="20" t="s">
        <v>8</v>
      </c>
      <c r="B20" s="3">
        <v>0.56399999999999995</v>
      </c>
      <c r="C20" s="1">
        <f>B20-B23</f>
        <v>0.45599999999999996</v>
      </c>
      <c r="D20" s="1">
        <v>40</v>
      </c>
      <c r="E20" s="4">
        <f t="shared" si="0"/>
        <v>41.065139007999989</v>
      </c>
    </row>
    <row r="21" spans="1:11" x14ac:dyDescent="0.25">
      <c r="A21" s="20" t="s">
        <v>9</v>
      </c>
      <c r="B21" s="3">
        <v>0.33600000000000002</v>
      </c>
      <c r="C21" s="1">
        <f>B21-B23</f>
        <v>0.22800000000000004</v>
      </c>
      <c r="D21" s="1">
        <v>20</v>
      </c>
      <c r="E21" s="4">
        <f t="shared" si="0"/>
        <v>17.132582752000005</v>
      </c>
    </row>
    <row r="22" spans="1:11" x14ac:dyDescent="0.25">
      <c r="A22" s="20" t="s">
        <v>11</v>
      </c>
      <c r="B22" s="3">
        <v>0.13700000000000001</v>
      </c>
      <c r="C22" s="1">
        <f>B22-B23</f>
        <v>2.9000000000000012E-2</v>
      </c>
      <c r="D22" s="1">
        <v>0</v>
      </c>
      <c r="E22" s="4">
        <f t="shared" si="0"/>
        <v>1.3915740980000006</v>
      </c>
    </row>
    <row r="23" spans="1:11" x14ac:dyDescent="0.25">
      <c r="A23" s="20" t="s">
        <v>10</v>
      </c>
      <c r="B23" s="5">
        <v>0.108</v>
      </c>
      <c r="C23" s="1">
        <f>B23-B23</f>
        <v>0</v>
      </c>
      <c r="D23" s="1"/>
      <c r="E23" s="4">
        <f t="shared" si="0"/>
        <v>-0.50180000000000002</v>
      </c>
    </row>
    <row r="26" spans="1:11" x14ac:dyDescent="0.25">
      <c r="H26" s="20"/>
      <c r="J26" s="7" t="s">
        <v>18</v>
      </c>
      <c r="K26" s="7"/>
    </row>
    <row r="30" spans="1:11" x14ac:dyDescent="0.25">
      <c r="A30" s="8" t="s">
        <v>13</v>
      </c>
      <c r="B30" s="9" t="s">
        <v>14</v>
      </c>
      <c r="C30" s="6" t="s">
        <v>10</v>
      </c>
      <c r="D30" s="1" t="s">
        <v>2</v>
      </c>
      <c r="E30" s="10" t="s">
        <v>19</v>
      </c>
    </row>
    <row r="31" spans="1:11" x14ac:dyDescent="0.25">
      <c r="A31" s="8" t="s">
        <v>63</v>
      </c>
      <c r="B31" s="9">
        <v>0.48899999999999999</v>
      </c>
      <c r="C31" s="5">
        <v>0.108</v>
      </c>
      <c r="D31" s="1">
        <f t="shared" ref="D31:D62" si="1">(B31-C31)</f>
        <v>0.38100000000000001</v>
      </c>
      <c r="E31" s="11">
        <f t="shared" ref="E31:E62" si="2">(60.578*D31*D31)+(63.532*D31)-(0.5018)</f>
        <v>32.497455058</v>
      </c>
    </row>
    <row r="32" spans="1:11" x14ac:dyDescent="0.25">
      <c r="A32" s="8" t="s">
        <v>63</v>
      </c>
      <c r="B32" s="9">
        <v>0.45400000000000001</v>
      </c>
      <c r="C32" s="5">
        <v>0.108</v>
      </c>
      <c r="D32" s="1">
        <f t="shared" si="1"/>
        <v>0.34600000000000003</v>
      </c>
      <c r="E32" s="11">
        <f t="shared" si="2"/>
        <v>28.732427848000004</v>
      </c>
    </row>
    <row r="33" spans="1:5" x14ac:dyDescent="0.25">
      <c r="A33" s="8" t="s">
        <v>64</v>
      </c>
      <c r="B33" s="9">
        <v>0.495</v>
      </c>
      <c r="C33" s="5">
        <v>0.108</v>
      </c>
      <c r="D33" s="1">
        <f t="shared" si="1"/>
        <v>0.38700000000000001</v>
      </c>
      <c r="E33" s="11">
        <f t="shared" si="2"/>
        <v>33.157790481999996</v>
      </c>
    </row>
    <row r="34" spans="1:5" x14ac:dyDescent="0.25">
      <c r="A34" s="8" t="s">
        <v>64</v>
      </c>
      <c r="B34" s="9">
        <v>0.443</v>
      </c>
      <c r="C34" s="5">
        <v>0.108</v>
      </c>
      <c r="D34" s="1">
        <f t="shared" si="1"/>
        <v>0.33500000000000002</v>
      </c>
      <c r="E34" s="11">
        <f t="shared" si="2"/>
        <v>27.579786050000003</v>
      </c>
    </row>
    <row r="35" spans="1:5" x14ac:dyDescent="0.25">
      <c r="A35" s="8" t="s">
        <v>65</v>
      </c>
      <c r="B35" s="9">
        <v>0.47200000000000003</v>
      </c>
      <c r="C35" s="5">
        <v>0.108</v>
      </c>
      <c r="D35" s="1">
        <f t="shared" si="1"/>
        <v>0.36400000000000005</v>
      </c>
      <c r="E35" s="11">
        <f t="shared" si="2"/>
        <v>30.650190688000006</v>
      </c>
    </row>
    <row r="36" spans="1:5" x14ac:dyDescent="0.25">
      <c r="A36" s="8" t="s">
        <v>65</v>
      </c>
      <c r="B36" s="9">
        <v>0.437</v>
      </c>
      <c r="C36" s="5">
        <v>0.108</v>
      </c>
      <c r="D36" s="1">
        <f t="shared" si="1"/>
        <v>0.32900000000000001</v>
      </c>
      <c r="E36" s="11">
        <f t="shared" si="2"/>
        <v>26.957251298000003</v>
      </c>
    </row>
    <row r="37" spans="1:5" x14ac:dyDescent="0.25">
      <c r="A37" s="8" t="s">
        <v>66</v>
      </c>
      <c r="B37" s="9">
        <v>0.48599999999999999</v>
      </c>
      <c r="C37" s="5">
        <v>0.108</v>
      </c>
      <c r="D37" s="1">
        <f t="shared" si="1"/>
        <v>0.378</v>
      </c>
      <c r="E37" s="11">
        <f t="shared" si="2"/>
        <v>32.168922951999996</v>
      </c>
    </row>
    <row r="38" spans="1:5" x14ac:dyDescent="0.25">
      <c r="A38" s="8" t="s">
        <v>66</v>
      </c>
      <c r="B38" s="9">
        <v>0.52500000000000002</v>
      </c>
      <c r="C38" s="5">
        <v>0.108</v>
      </c>
      <c r="D38" s="1">
        <f t="shared" si="1"/>
        <v>0.41700000000000004</v>
      </c>
      <c r="E38" s="11">
        <f t="shared" si="2"/>
        <v>36.524891842000002</v>
      </c>
    </row>
    <row r="39" spans="1:5" x14ac:dyDescent="0.25">
      <c r="A39" s="8" t="s">
        <v>67</v>
      </c>
      <c r="B39" s="9">
        <v>0.42899999999999999</v>
      </c>
      <c r="C39" s="5">
        <v>0.108</v>
      </c>
      <c r="D39" s="1">
        <f t="shared" si="1"/>
        <v>0.32100000000000001</v>
      </c>
      <c r="E39" s="11">
        <f t="shared" si="2"/>
        <v>26.133989698000001</v>
      </c>
    </row>
    <row r="40" spans="1:5" x14ac:dyDescent="0.25">
      <c r="A40" s="8" t="s">
        <v>67</v>
      </c>
      <c r="B40" s="9">
        <v>0.372</v>
      </c>
      <c r="C40" s="5">
        <v>0.108</v>
      </c>
      <c r="D40" s="1">
        <f t="shared" si="1"/>
        <v>0.26400000000000001</v>
      </c>
      <c r="E40" s="11">
        <f t="shared" si="2"/>
        <v>20.492692288000004</v>
      </c>
    </row>
    <row r="41" spans="1:5" x14ac:dyDescent="0.25">
      <c r="A41" s="8" t="s">
        <v>68</v>
      </c>
      <c r="B41" s="9">
        <v>0.42699999999999999</v>
      </c>
      <c r="C41" s="5">
        <v>0.108</v>
      </c>
      <c r="D41" s="1">
        <f t="shared" si="1"/>
        <v>0.31900000000000001</v>
      </c>
      <c r="E41" s="11">
        <f t="shared" si="2"/>
        <v>25.929385858</v>
      </c>
    </row>
    <row r="42" spans="1:5" x14ac:dyDescent="0.25">
      <c r="A42" s="8" t="s">
        <v>68</v>
      </c>
      <c r="B42" s="9">
        <v>0.372</v>
      </c>
      <c r="C42" s="5">
        <v>0.108</v>
      </c>
      <c r="D42" s="1">
        <f t="shared" si="1"/>
        <v>0.26400000000000001</v>
      </c>
      <c r="E42" s="11">
        <f t="shared" si="2"/>
        <v>20.492692288000004</v>
      </c>
    </row>
    <row r="43" spans="1:5" x14ac:dyDescent="0.25">
      <c r="A43" s="8" t="s">
        <v>69</v>
      </c>
      <c r="B43" s="9">
        <v>0.41300000000000003</v>
      </c>
      <c r="C43" s="5">
        <v>0.108</v>
      </c>
      <c r="D43" s="1">
        <f t="shared" si="1"/>
        <v>0.30500000000000005</v>
      </c>
      <c r="E43" s="11">
        <f t="shared" si="2"/>
        <v>24.510728450000006</v>
      </c>
    </row>
    <row r="44" spans="1:5" x14ac:dyDescent="0.25">
      <c r="A44" s="8" t="s">
        <v>69</v>
      </c>
      <c r="B44" s="9">
        <v>0.40400000000000003</v>
      </c>
      <c r="C44" s="5">
        <v>0.108</v>
      </c>
      <c r="D44" s="1">
        <f t="shared" si="1"/>
        <v>0.29600000000000004</v>
      </c>
      <c r="E44" s="11">
        <f t="shared" si="2"/>
        <v>23.611274048000002</v>
      </c>
    </row>
    <row r="45" spans="1:5" x14ac:dyDescent="0.25">
      <c r="A45" s="8" t="s">
        <v>70</v>
      </c>
      <c r="B45" s="9">
        <v>0.41500000000000004</v>
      </c>
      <c r="C45" s="5">
        <v>0.108</v>
      </c>
      <c r="D45" s="1">
        <f t="shared" si="1"/>
        <v>0.30700000000000005</v>
      </c>
      <c r="E45" s="11">
        <f t="shared" si="2"/>
        <v>24.711939922000003</v>
      </c>
    </row>
    <row r="46" spans="1:5" x14ac:dyDescent="0.25">
      <c r="A46" s="8" t="s">
        <v>70</v>
      </c>
      <c r="B46" s="9">
        <v>0.47800000000000004</v>
      </c>
      <c r="C46" s="5">
        <v>0.108</v>
      </c>
      <c r="D46" s="1">
        <f t="shared" si="1"/>
        <v>0.37000000000000005</v>
      </c>
      <c r="E46" s="11">
        <f t="shared" si="2"/>
        <v>31.298168200000003</v>
      </c>
    </row>
    <row r="47" spans="1:5" x14ac:dyDescent="0.25">
      <c r="A47" s="8" t="s">
        <v>71</v>
      </c>
      <c r="B47" s="9">
        <v>0.41300000000000003</v>
      </c>
      <c r="C47" s="5">
        <v>0.108</v>
      </c>
      <c r="D47" s="1">
        <f t="shared" si="1"/>
        <v>0.30500000000000005</v>
      </c>
      <c r="E47" s="11">
        <f t="shared" si="2"/>
        <v>24.510728450000006</v>
      </c>
    </row>
    <row r="48" spans="1:5" x14ac:dyDescent="0.25">
      <c r="A48" s="8" t="s">
        <v>71</v>
      </c>
      <c r="B48" s="9">
        <v>0.41100000000000003</v>
      </c>
      <c r="C48" s="5">
        <v>0.108</v>
      </c>
      <c r="D48" s="1">
        <f t="shared" si="1"/>
        <v>0.30300000000000005</v>
      </c>
      <c r="E48" s="11">
        <f t="shared" si="2"/>
        <v>24.310001602000003</v>
      </c>
    </row>
    <row r="49" spans="1:5" x14ac:dyDescent="0.25">
      <c r="A49" s="8" t="s">
        <v>72</v>
      </c>
      <c r="B49" s="9">
        <v>0.38100000000000001</v>
      </c>
      <c r="C49" s="5">
        <v>0.108</v>
      </c>
      <c r="D49" s="1">
        <f t="shared" si="1"/>
        <v>0.27300000000000002</v>
      </c>
      <c r="E49" s="11">
        <f t="shared" si="2"/>
        <v>21.357253761999999</v>
      </c>
    </row>
    <row r="50" spans="1:5" x14ac:dyDescent="0.25">
      <c r="A50" s="8" t="s">
        <v>72</v>
      </c>
      <c r="B50" s="9">
        <v>0.36599999999999999</v>
      </c>
      <c r="C50" s="5">
        <v>0.108</v>
      </c>
      <c r="D50" s="1">
        <f t="shared" si="1"/>
        <v>0.25800000000000001</v>
      </c>
      <c r="E50" s="11">
        <f t="shared" si="2"/>
        <v>19.921769991999998</v>
      </c>
    </row>
    <row r="51" spans="1:5" x14ac:dyDescent="0.25">
      <c r="A51" s="8" t="s">
        <v>73</v>
      </c>
      <c r="B51" s="9">
        <v>0.39</v>
      </c>
      <c r="C51" s="5">
        <v>0.108</v>
      </c>
      <c r="D51" s="1">
        <f t="shared" si="1"/>
        <v>0.28200000000000003</v>
      </c>
      <c r="E51" s="11">
        <f t="shared" si="2"/>
        <v>22.231628872000002</v>
      </c>
    </row>
    <row r="52" spans="1:5" x14ac:dyDescent="0.25">
      <c r="A52" s="8" t="s">
        <v>73</v>
      </c>
      <c r="B52" s="9">
        <v>0.38500000000000001</v>
      </c>
      <c r="C52" s="5">
        <v>0.108</v>
      </c>
      <c r="D52" s="1">
        <f t="shared" si="1"/>
        <v>0.27700000000000002</v>
      </c>
      <c r="E52" s="11">
        <f t="shared" si="2"/>
        <v>21.744653362000001</v>
      </c>
    </row>
    <row r="53" spans="1:5" x14ac:dyDescent="0.25">
      <c r="A53" s="8" t="s">
        <v>74</v>
      </c>
      <c r="B53" s="9">
        <v>0.38200000000000001</v>
      </c>
      <c r="C53" s="5">
        <v>0.108</v>
      </c>
      <c r="D53" s="1">
        <f t="shared" si="1"/>
        <v>0.27400000000000002</v>
      </c>
      <c r="E53" s="11">
        <f t="shared" si="2"/>
        <v>21.453921928000003</v>
      </c>
    </row>
    <row r="54" spans="1:5" x14ac:dyDescent="0.25">
      <c r="A54" s="8" t="s">
        <v>74</v>
      </c>
      <c r="B54" s="9">
        <v>0.36</v>
      </c>
      <c r="C54" s="5">
        <v>0.108</v>
      </c>
      <c r="D54" s="1">
        <f t="shared" si="1"/>
        <v>0.252</v>
      </c>
      <c r="E54" s="11">
        <f t="shared" si="2"/>
        <v>19.355209311999999</v>
      </c>
    </row>
    <row r="55" spans="1:5" x14ac:dyDescent="0.25">
      <c r="A55" s="8" t="s">
        <v>75</v>
      </c>
      <c r="B55" s="9">
        <v>0.433</v>
      </c>
      <c r="C55" s="5">
        <v>0.108</v>
      </c>
      <c r="D55" s="1">
        <f t="shared" si="1"/>
        <v>0.32500000000000001</v>
      </c>
      <c r="E55" s="11">
        <f t="shared" si="2"/>
        <v>26.544651250000001</v>
      </c>
    </row>
    <row r="56" spans="1:5" x14ac:dyDescent="0.25">
      <c r="A56" s="8" t="s">
        <v>75</v>
      </c>
      <c r="B56" s="9">
        <v>0.35399999999999998</v>
      </c>
      <c r="C56" s="5">
        <v>0.108</v>
      </c>
      <c r="D56" s="1">
        <f t="shared" si="1"/>
        <v>0.246</v>
      </c>
      <c r="E56" s="11">
        <f t="shared" si="2"/>
        <v>18.793010248000002</v>
      </c>
    </row>
    <row r="57" spans="1:5" x14ac:dyDescent="0.25">
      <c r="A57" s="8" t="s">
        <v>76</v>
      </c>
      <c r="B57" s="9">
        <v>0.40600000000000003</v>
      </c>
      <c r="C57" s="5">
        <v>0.108</v>
      </c>
      <c r="D57" s="1">
        <f t="shared" si="1"/>
        <v>0.29800000000000004</v>
      </c>
      <c r="E57" s="11">
        <f t="shared" si="2"/>
        <v>23.810304712000004</v>
      </c>
    </row>
    <row r="58" spans="1:5" x14ac:dyDescent="0.25">
      <c r="A58" s="8" t="s">
        <v>76</v>
      </c>
      <c r="B58" s="9">
        <v>0.41000000000000003</v>
      </c>
      <c r="C58" s="5">
        <v>0.108</v>
      </c>
      <c r="D58" s="1">
        <f t="shared" si="1"/>
        <v>0.30200000000000005</v>
      </c>
      <c r="E58" s="11">
        <f t="shared" si="2"/>
        <v>24.209819912000004</v>
      </c>
    </row>
    <row r="59" spans="1:5" x14ac:dyDescent="0.25">
      <c r="A59" s="8" t="s">
        <v>77</v>
      </c>
      <c r="B59" s="9">
        <v>0.39600000000000002</v>
      </c>
      <c r="C59" s="5">
        <v>0.108</v>
      </c>
      <c r="D59" s="1">
        <f t="shared" si="1"/>
        <v>0.28800000000000003</v>
      </c>
      <c r="E59" s="11">
        <f t="shared" si="2"/>
        <v>22.819997632000003</v>
      </c>
    </row>
    <row r="60" spans="1:5" x14ac:dyDescent="0.25">
      <c r="A60" s="8" t="s">
        <v>77</v>
      </c>
      <c r="B60" s="9">
        <v>0.38500000000000001</v>
      </c>
      <c r="C60" s="5">
        <v>0.108</v>
      </c>
      <c r="D60" s="1">
        <f t="shared" si="1"/>
        <v>0.27700000000000002</v>
      </c>
      <c r="E60" s="11">
        <f t="shared" si="2"/>
        <v>21.744653362000001</v>
      </c>
    </row>
    <row r="61" spans="1:5" x14ac:dyDescent="0.25">
      <c r="A61" s="8" t="s">
        <v>78</v>
      </c>
      <c r="B61" s="9">
        <v>0.40800000000000003</v>
      </c>
      <c r="C61" s="5">
        <v>0.108</v>
      </c>
      <c r="D61" s="1">
        <f t="shared" si="1"/>
        <v>0.30000000000000004</v>
      </c>
      <c r="E61" s="11">
        <f t="shared" si="2"/>
        <v>24.009820000000005</v>
      </c>
    </row>
    <row r="62" spans="1:5" x14ac:dyDescent="0.25">
      <c r="A62" s="8" t="s">
        <v>78</v>
      </c>
      <c r="B62" s="9">
        <v>0.39400000000000002</v>
      </c>
      <c r="C62" s="5">
        <v>0.108</v>
      </c>
      <c r="D62" s="1">
        <f t="shared" si="1"/>
        <v>0.28600000000000003</v>
      </c>
      <c r="E62" s="11">
        <f t="shared" si="2"/>
        <v>22.623390088000004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L120"/>
  <sheetViews>
    <sheetView workbookViewId="0">
      <selection activeCell="A14" sqref="A14"/>
    </sheetView>
  </sheetViews>
  <sheetFormatPr defaultRowHeight="15" x14ac:dyDescent="0.25"/>
  <cols>
    <col min="1" max="1" width="25.85546875" customWidth="1"/>
    <col min="2" max="2" width="12.5703125" customWidth="1"/>
    <col min="3" max="3" width="11.28515625" customWidth="1"/>
    <col min="4" max="4" width="11.85546875" customWidth="1"/>
    <col min="5" max="5" width="22.7109375" customWidth="1"/>
  </cols>
  <sheetData>
    <row r="2" spans="1:12" x14ac:dyDescent="0.25">
      <c r="A2" s="3">
        <v>9.5000000000000001E-2</v>
      </c>
      <c r="B2" s="9">
        <v>0.625</v>
      </c>
      <c r="C2" s="9">
        <v>0.64600000000000002</v>
      </c>
      <c r="D2" s="9">
        <v>0.57100000000000006</v>
      </c>
      <c r="E2" s="9">
        <v>0.58299999999999996</v>
      </c>
      <c r="F2" s="9">
        <v>0.53200000000000003</v>
      </c>
      <c r="G2" s="9">
        <v>0.52400000000000002</v>
      </c>
      <c r="H2" s="9">
        <v>0.60899999999999999</v>
      </c>
      <c r="I2" s="9">
        <v>0.63800000000000001</v>
      </c>
      <c r="J2" s="9">
        <v>0.56600000000000006</v>
      </c>
      <c r="K2" s="9">
        <v>0.61799999999999999</v>
      </c>
      <c r="L2" s="9">
        <v>0.53900000000000003</v>
      </c>
    </row>
    <row r="3" spans="1:12" x14ac:dyDescent="0.25">
      <c r="A3" s="3">
        <v>0.26900000000000002</v>
      </c>
      <c r="B3" s="9">
        <v>0.45600000000000002</v>
      </c>
      <c r="C3" s="9">
        <v>0.48299999999999998</v>
      </c>
      <c r="D3" s="9">
        <v>0.47300000000000003</v>
      </c>
      <c r="E3" s="9">
        <v>0.42699999999999999</v>
      </c>
      <c r="F3" s="9">
        <v>0.38100000000000001</v>
      </c>
      <c r="G3" s="9">
        <v>0.39400000000000002</v>
      </c>
      <c r="H3" s="9">
        <v>0.40200000000000002</v>
      </c>
      <c r="I3" s="9">
        <v>0.44</v>
      </c>
      <c r="J3" s="9">
        <v>0.45800000000000002</v>
      </c>
      <c r="K3" s="9">
        <v>0.48299999999999998</v>
      </c>
      <c r="L3" s="9">
        <v>0.51500000000000001</v>
      </c>
    </row>
    <row r="4" spans="1:12" x14ac:dyDescent="0.25">
      <c r="A4" s="3">
        <v>0.56100000000000005</v>
      </c>
      <c r="B4" s="9">
        <v>0.55400000000000005</v>
      </c>
      <c r="C4" s="9">
        <v>0.55600000000000005</v>
      </c>
      <c r="D4" s="9">
        <v>0.47000000000000003</v>
      </c>
      <c r="E4" s="9">
        <v>0.49299999999999999</v>
      </c>
      <c r="F4" s="9">
        <v>0.41400000000000003</v>
      </c>
      <c r="G4" s="9">
        <v>0.40300000000000002</v>
      </c>
      <c r="H4" s="9">
        <v>0.38100000000000001</v>
      </c>
      <c r="I4" s="9">
        <v>0.44500000000000001</v>
      </c>
      <c r="J4" s="9">
        <v>0.38900000000000001</v>
      </c>
      <c r="K4" s="9">
        <v>0.45400000000000001</v>
      </c>
      <c r="L4" s="9">
        <v>0.44900000000000001</v>
      </c>
    </row>
    <row r="5" spans="1:12" x14ac:dyDescent="0.25">
      <c r="A5" s="3">
        <v>0.877</v>
      </c>
      <c r="B5" s="9">
        <v>0.45400000000000001</v>
      </c>
      <c r="C5" s="9">
        <v>0.46400000000000002</v>
      </c>
      <c r="D5" s="9">
        <v>0.41899999999999998</v>
      </c>
      <c r="E5" s="9">
        <v>0.40100000000000002</v>
      </c>
      <c r="F5" s="9">
        <v>0.39200000000000002</v>
      </c>
      <c r="G5" s="9">
        <v>0.37</v>
      </c>
      <c r="H5" s="9">
        <v>0.35599999999999998</v>
      </c>
      <c r="I5" s="9">
        <v>0.36099999999999999</v>
      </c>
      <c r="J5" s="9">
        <v>0.36599999999999999</v>
      </c>
      <c r="K5" s="9">
        <v>0.43099999999999999</v>
      </c>
      <c r="L5" s="9">
        <v>0.42599999999999999</v>
      </c>
    </row>
    <row r="6" spans="1:12" x14ac:dyDescent="0.25">
      <c r="A6" s="3">
        <v>1.571</v>
      </c>
      <c r="B6" s="9">
        <v>0.53200000000000003</v>
      </c>
      <c r="C6" s="9">
        <v>0.48199999999999998</v>
      </c>
      <c r="D6" s="9">
        <v>0.51900000000000002</v>
      </c>
      <c r="E6" s="9">
        <v>0.41300000000000003</v>
      </c>
      <c r="F6" s="9">
        <v>0.40100000000000002</v>
      </c>
      <c r="G6" s="9">
        <v>0.38</v>
      </c>
      <c r="H6" s="9">
        <v>0.43099999999999999</v>
      </c>
      <c r="I6" s="9">
        <v>0.40500000000000003</v>
      </c>
      <c r="J6" s="9">
        <v>0.39500000000000002</v>
      </c>
      <c r="K6" s="9">
        <v>0.45400000000000001</v>
      </c>
      <c r="L6" s="9">
        <v>0.46300000000000002</v>
      </c>
    </row>
    <row r="7" spans="1:12" x14ac:dyDescent="0.25">
      <c r="A7" s="3">
        <v>2.6680000000000001</v>
      </c>
      <c r="B7" s="9">
        <v>0.65500000000000003</v>
      </c>
      <c r="C7" s="9">
        <v>0.66</v>
      </c>
      <c r="D7" s="9">
        <v>0.60599999999999998</v>
      </c>
      <c r="E7" s="9">
        <v>0.57300000000000006</v>
      </c>
      <c r="F7" s="9">
        <v>0.47500000000000003</v>
      </c>
      <c r="G7" s="9">
        <v>0.439</v>
      </c>
      <c r="H7" s="9">
        <v>0.434</v>
      </c>
      <c r="I7" s="9">
        <v>0.41300000000000003</v>
      </c>
      <c r="J7" s="9">
        <v>0.432</v>
      </c>
      <c r="K7" s="9">
        <v>0.41899999999999998</v>
      </c>
      <c r="L7" s="9">
        <v>0.42199999999999999</v>
      </c>
    </row>
    <row r="8" spans="1:12" x14ac:dyDescent="0.25">
      <c r="A8" s="5">
        <v>8.7000000000000008E-2</v>
      </c>
      <c r="B8" s="9">
        <v>0.57100000000000006</v>
      </c>
      <c r="C8" s="9">
        <v>0.59099999999999997</v>
      </c>
      <c r="D8" s="9">
        <v>0.65500000000000003</v>
      </c>
      <c r="E8" s="9">
        <v>0.61699999999999999</v>
      </c>
      <c r="F8" s="9">
        <v>0.504</v>
      </c>
      <c r="G8" s="9">
        <v>0.55300000000000005</v>
      </c>
      <c r="H8" s="9">
        <v>0.627</v>
      </c>
      <c r="I8" s="9">
        <v>0.59499999999999997</v>
      </c>
      <c r="J8" s="9">
        <v>0.52</v>
      </c>
      <c r="K8" s="9">
        <v>0.44400000000000001</v>
      </c>
      <c r="L8" s="9">
        <v>0.439</v>
      </c>
    </row>
    <row r="9" spans="1:12" x14ac:dyDescent="0.25">
      <c r="A9" s="1">
        <v>9.5000000000000001E-2</v>
      </c>
      <c r="B9" s="9">
        <v>0.56500000000000006</v>
      </c>
      <c r="C9" s="9">
        <v>0.66700000000000004</v>
      </c>
      <c r="D9" s="9">
        <v>0.60399999999999998</v>
      </c>
      <c r="E9" s="9">
        <v>0.65500000000000003</v>
      </c>
      <c r="F9" s="9">
        <v>0.64900000000000002</v>
      </c>
      <c r="G9" s="9">
        <v>0.59699999999999998</v>
      </c>
      <c r="H9" s="9">
        <v>0.65200000000000002</v>
      </c>
      <c r="I9" s="9">
        <v>0.56700000000000006</v>
      </c>
      <c r="J9" s="9">
        <v>0.50900000000000001</v>
      </c>
      <c r="K9" s="9">
        <v>0.442</v>
      </c>
      <c r="L9" s="9">
        <v>0.47000000000000003</v>
      </c>
    </row>
    <row r="15" spans="1:12" x14ac:dyDescent="0.25">
      <c r="A15" s="21"/>
      <c r="B15" s="2" t="s">
        <v>1</v>
      </c>
      <c r="C15" s="2" t="s">
        <v>2</v>
      </c>
      <c r="D15" s="2" t="s">
        <v>3</v>
      </c>
      <c r="E15" s="2" t="s">
        <v>4</v>
      </c>
    </row>
    <row r="16" spans="1:12" x14ac:dyDescent="0.25">
      <c r="A16" s="21" t="s">
        <v>5</v>
      </c>
      <c r="B16" s="3">
        <v>2.6680000000000001</v>
      </c>
      <c r="C16" s="1">
        <f>B16-B22</f>
        <v>2.581</v>
      </c>
      <c r="D16" s="1">
        <v>320</v>
      </c>
      <c r="E16" s="4">
        <f>(14.654*C16*C16)+(85.992*C16)+(0.4334)</f>
        <v>319.99726689400001</v>
      </c>
    </row>
    <row r="17" spans="1:11" x14ac:dyDescent="0.25">
      <c r="A17" s="21" t="s">
        <v>6</v>
      </c>
      <c r="B17" s="3">
        <v>1.571</v>
      </c>
      <c r="C17" s="1">
        <f>B17-B22</f>
        <v>1.484</v>
      </c>
      <c r="D17" s="1">
        <v>160</v>
      </c>
      <c r="E17" s="4">
        <f t="shared" ref="E17:E22" si="0">(14.654*C17*C17)+(85.992*C17)+(0.4334)</f>
        <v>160.317387424</v>
      </c>
    </row>
    <row r="18" spans="1:11" x14ac:dyDescent="0.25">
      <c r="A18" s="21" t="s">
        <v>7</v>
      </c>
      <c r="B18" s="3">
        <v>0.877</v>
      </c>
      <c r="C18" s="1">
        <f>B18-B22</f>
        <v>0.79</v>
      </c>
      <c r="D18" s="1">
        <v>80</v>
      </c>
      <c r="E18" s="4">
        <f t="shared" si="0"/>
        <v>77.512641400000021</v>
      </c>
    </row>
    <row r="19" spans="1:11" x14ac:dyDescent="0.25">
      <c r="A19" s="21" t="s">
        <v>8</v>
      </c>
      <c r="B19" s="3">
        <v>0.56100000000000005</v>
      </c>
      <c r="C19" s="1">
        <f>B19-B22</f>
        <v>0.47400000000000003</v>
      </c>
      <c r="D19" s="1">
        <v>40</v>
      </c>
      <c r="E19" s="4">
        <f t="shared" si="0"/>
        <v>44.486010104000002</v>
      </c>
    </row>
    <row r="20" spans="1:11" x14ac:dyDescent="0.25">
      <c r="A20" s="21" t="s">
        <v>9</v>
      </c>
      <c r="B20" s="3">
        <v>0.26900000000000002</v>
      </c>
      <c r="C20" s="1">
        <f>B20-B22</f>
        <v>0.182</v>
      </c>
      <c r="D20" s="1">
        <v>20</v>
      </c>
      <c r="E20" s="4">
        <f t="shared" si="0"/>
        <v>16.569343095999997</v>
      </c>
    </row>
    <row r="21" spans="1:11" x14ac:dyDescent="0.25">
      <c r="A21" s="21" t="s">
        <v>11</v>
      </c>
      <c r="B21" s="3">
        <v>9.5000000000000001E-2</v>
      </c>
      <c r="C21" s="1">
        <f>B21-B22</f>
        <v>7.9999999999999932E-3</v>
      </c>
      <c r="D21" s="1">
        <v>0</v>
      </c>
      <c r="E21" s="4">
        <f t="shared" si="0"/>
        <v>1.1222738559999994</v>
      </c>
    </row>
    <row r="22" spans="1:11" x14ac:dyDescent="0.25">
      <c r="A22" s="21" t="s">
        <v>10</v>
      </c>
      <c r="B22" s="5">
        <v>8.7000000000000008E-2</v>
      </c>
      <c r="C22" s="1">
        <f>B22-B22</f>
        <v>0</v>
      </c>
      <c r="D22" s="1"/>
      <c r="E22" s="4">
        <f t="shared" si="0"/>
        <v>0.43340000000000001</v>
      </c>
    </row>
    <row r="28" spans="1:11" x14ac:dyDescent="0.25">
      <c r="G28" s="21"/>
      <c r="I28" s="7" t="s">
        <v>18</v>
      </c>
      <c r="J28" s="7"/>
      <c r="K28" s="21"/>
    </row>
    <row r="32" spans="1:11" x14ac:dyDescent="0.25">
      <c r="A32" s="8" t="s">
        <v>13</v>
      </c>
      <c r="B32" s="9" t="s">
        <v>14</v>
      </c>
      <c r="C32" s="6" t="s">
        <v>10</v>
      </c>
      <c r="D32" s="1" t="s">
        <v>2</v>
      </c>
      <c r="E32" s="10" t="s">
        <v>19</v>
      </c>
    </row>
    <row r="33" spans="1:5" x14ac:dyDescent="0.25">
      <c r="A33" s="8" t="s">
        <v>20</v>
      </c>
      <c r="B33" s="9">
        <v>0.625</v>
      </c>
      <c r="C33" s="5">
        <v>8.7000000000000008E-2</v>
      </c>
      <c r="D33" s="1">
        <f t="shared" ref="D33:D64" si="1">(B33-C33)</f>
        <v>0.53800000000000003</v>
      </c>
      <c r="E33" s="11">
        <f t="shared" ref="E33:E64" si="2">(14.654*D33*D33)+(85.992*D33)+(0.4334)</f>
        <v>50.938608376000005</v>
      </c>
    </row>
    <row r="34" spans="1:5" x14ac:dyDescent="0.25">
      <c r="A34" s="8" t="s">
        <v>20</v>
      </c>
      <c r="B34" s="9">
        <v>0.45600000000000002</v>
      </c>
      <c r="C34" s="5">
        <v>8.7000000000000008E-2</v>
      </c>
      <c r="D34" s="1">
        <f t="shared" si="1"/>
        <v>0.36899999999999999</v>
      </c>
      <c r="E34" s="11">
        <f t="shared" si="2"/>
        <v>34.159751294000003</v>
      </c>
    </row>
    <row r="35" spans="1:5" x14ac:dyDescent="0.25">
      <c r="A35" s="8" t="s">
        <v>21</v>
      </c>
      <c r="B35" s="9">
        <v>0.55400000000000005</v>
      </c>
      <c r="C35" s="5">
        <v>8.7000000000000008E-2</v>
      </c>
      <c r="D35" s="1">
        <f t="shared" si="1"/>
        <v>0.46700000000000003</v>
      </c>
      <c r="E35" s="11">
        <f t="shared" si="2"/>
        <v>43.787540206000003</v>
      </c>
    </row>
    <row r="36" spans="1:5" x14ac:dyDescent="0.25">
      <c r="A36" s="8" t="s">
        <v>21</v>
      </c>
      <c r="B36" s="9">
        <v>0.45400000000000001</v>
      </c>
      <c r="C36" s="5">
        <v>8.7000000000000008E-2</v>
      </c>
      <c r="D36" s="1">
        <f t="shared" si="1"/>
        <v>0.36699999999999999</v>
      </c>
      <c r="E36" s="11">
        <f t="shared" si="2"/>
        <v>33.966196605999997</v>
      </c>
    </row>
    <row r="37" spans="1:5" x14ac:dyDescent="0.25">
      <c r="A37" s="8" t="s">
        <v>22</v>
      </c>
      <c r="B37" s="9">
        <v>0.53200000000000003</v>
      </c>
      <c r="C37" s="5">
        <v>8.7000000000000008E-2</v>
      </c>
      <c r="D37" s="1">
        <f t="shared" si="1"/>
        <v>0.44500000000000001</v>
      </c>
      <c r="E37" s="11">
        <f t="shared" si="2"/>
        <v>41.601698349999999</v>
      </c>
    </row>
    <row r="38" spans="1:5" x14ac:dyDescent="0.25">
      <c r="A38" s="8" t="s">
        <v>22</v>
      </c>
      <c r="B38" s="9">
        <v>0.65500000000000003</v>
      </c>
      <c r="C38" s="5">
        <v>8.7000000000000008E-2</v>
      </c>
      <c r="D38" s="1">
        <f t="shared" si="1"/>
        <v>0.56800000000000006</v>
      </c>
      <c r="E38" s="11">
        <f t="shared" si="2"/>
        <v>54.004588096000013</v>
      </c>
    </row>
    <row r="39" spans="1:5" x14ac:dyDescent="0.25">
      <c r="A39" s="8" t="s">
        <v>23</v>
      </c>
      <c r="B39" s="9">
        <v>0.57100000000000006</v>
      </c>
      <c r="C39" s="5">
        <v>8.7000000000000008E-2</v>
      </c>
      <c r="D39" s="1">
        <f t="shared" si="1"/>
        <v>0.48400000000000004</v>
      </c>
      <c r="E39" s="11">
        <f t="shared" si="2"/>
        <v>45.486315424000004</v>
      </c>
    </row>
    <row r="40" spans="1:5" x14ac:dyDescent="0.25">
      <c r="A40" s="8" t="s">
        <v>23</v>
      </c>
      <c r="B40" s="9">
        <v>0.56500000000000006</v>
      </c>
      <c r="C40" s="5">
        <v>8.7000000000000008E-2</v>
      </c>
      <c r="D40" s="1">
        <f t="shared" si="1"/>
        <v>0.47800000000000004</v>
      </c>
      <c r="E40" s="11">
        <f t="shared" si="2"/>
        <v>44.885780536000006</v>
      </c>
    </row>
    <row r="41" spans="1:5" x14ac:dyDescent="0.25">
      <c r="A41" s="8" t="s">
        <v>24</v>
      </c>
      <c r="B41" s="9">
        <v>0.64600000000000002</v>
      </c>
      <c r="C41" s="5">
        <v>8.7000000000000008E-2</v>
      </c>
      <c r="D41" s="1">
        <f t="shared" si="1"/>
        <v>0.55900000000000005</v>
      </c>
      <c r="E41" s="11">
        <f t="shared" si="2"/>
        <v>53.082024574000009</v>
      </c>
    </row>
    <row r="42" spans="1:5" x14ac:dyDescent="0.25">
      <c r="A42" s="8" t="s">
        <v>24</v>
      </c>
      <c r="B42" s="9">
        <v>0.48299999999999998</v>
      </c>
      <c r="C42" s="5">
        <v>8.7000000000000008E-2</v>
      </c>
      <c r="D42" s="1">
        <f t="shared" si="1"/>
        <v>0.39599999999999996</v>
      </c>
      <c r="E42" s="11">
        <f t="shared" si="2"/>
        <v>36.784213663999992</v>
      </c>
    </row>
    <row r="43" spans="1:5" x14ac:dyDescent="0.25">
      <c r="A43" s="8" t="s">
        <v>25</v>
      </c>
      <c r="B43" s="9">
        <v>0.55600000000000005</v>
      </c>
      <c r="C43" s="5">
        <v>8.7000000000000008E-2</v>
      </c>
      <c r="D43" s="1">
        <f t="shared" si="1"/>
        <v>0.46900000000000003</v>
      </c>
      <c r="E43" s="11">
        <f t="shared" si="2"/>
        <v>43.986956494000005</v>
      </c>
    </row>
    <row r="44" spans="1:5" x14ac:dyDescent="0.25">
      <c r="A44" s="8" t="s">
        <v>25</v>
      </c>
      <c r="B44" s="9">
        <v>0.46400000000000002</v>
      </c>
      <c r="C44" s="5">
        <v>8.7000000000000008E-2</v>
      </c>
      <c r="D44" s="1">
        <f t="shared" si="1"/>
        <v>0.377</v>
      </c>
      <c r="E44" s="11">
        <f t="shared" si="2"/>
        <v>34.935142366000001</v>
      </c>
    </row>
    <row r="45" spans="1:5" x14ac:dyDescent="0.25">
      <c r="A45" s="8" t="s">
        <v>26</v>
      </c>
      <c r="B45" s="9">
        <v>0.48199999999999998</v>
      </c>
      <c r="C45" s="5">
        <v>8.7000000000000008E-2</v>
      </c>
      <c r="D45" s="1">
        <f t="shared" si="1"/>
        <v>0.39499999999999996</v>
      </c>
      <c r="E45" s="11">
        <f t="shared" si="2"/>
        <v>36.686630349999994</v>
      </c>
    </row>
    <row r="46" spans="1:5" x14ac:dyDescent="0.25">
      <c r="A46" s="8" t="s">
        <v>26</v>
      </c>
      <c r="B46" s="9">
        <v>0.66</v>
      </c>
      <c r="C46" s="5">
        <v>8.7000000000000008E-2</v>
      </c>
      <c r="D46" s="1">
        <f t="shared" si="1"/>
        <v>0.57300000000000006</v>
      </c>
      <c r="E46" s="11">
        <f t="shared" si="2"/>
        <v>54.518149166000015</v>
      </c>
    </row>
    <row r="47" spans="1:5" x14ac:dyDescent="0.25">
      <c r="A47" s="8" t="s">
        <v>27</v>
      </c>
      <c r="B47" s="9">
        <v>0.59099999999999997</v>
      </c>
      <c r="C47" s="5">
        <v>8.7000000000000008E-2</v>
      </c>
      <c r="D47" s="1">
        <f t="shared" si="1"/>
        <v>0.504</v>
      </c>
      <c r="E47" s="11">
        <f t="shared" si="2"/>
        <v>47.495718464000007</v>
      </c>
    </row>
    <row r="48" spans="1:5" x14ac:dyDescent="0.25">
      <c r="A48" s="8" t="s">
        <v>27</v>
      </c>
      <c r="B48" s="9">
        <v>0.66700000000000004</v>
      </c>
      <c r="C48" s="5">
        <v>8.7000000000000008E-2</v>
      </c>
      <c r="D48" s="1">
        <f t="shared" si="1"/>
        <v>0.58000000000000007</v>
      </c>
      <c r="E48" s="11">
        <f t="shared" si="2"/>
        <v>55.238365600000009</v>
      </c>
    </row>
    <row r="49" spans="1:5" x14ac:dyDescent="0.25">
      <c r="A49" s="8" t="s">
        <v>28</v>
      </c>
      <c r="B49" s="9">
        <v>0.57100000000000006</v>
      </c>
      <c r="C49" s="5">
        <v>8.7000000000000008E-2</v>
      </c>
      <c r="D49" s="1">
        <f t="shared" si="1"/>
        <v>0.48400000000000004</v>
      </c>
      <c r="E49" s="11">
        <f t="shared" si="2"/>
        <v>45.486315424000004</v>
      </c>
    </row>
    <row r="50" spans="1:5" x14ac:dyDescent="0.25">
      <c r="A50" s="8" t="s">
        <v>28</v>
      </c>
      <c r="B50" s="9">
        <v>0.47300000000000003</v>
      </c>
      <c r="C50" s="5">
        <v>8.7000000000000008E-2</v>
      </c>
      <c r="D50" s="1">
        <f t="shared" si="1"/>
        <v>0.38600000000000001</v>
      </c>
      <c r="E50" s="11">
        <f t="shared" si="2"/>
        <v>35.809699383999998</v>
      </c>
    </row>
    <row r="51" spans="1:5" x14ac:dyDescent="0.25">
      <c r="A51" s="8" t="s">
        <v>29</v>
      </c>
      <c r="B51" s="9">
        <v>0.47000000000000003</v>
      </c>
      <c r="C51" s="5">
        <v>8.7000000000000008E-2</v>
      </c>
      <c r="D51" s="1">
        <f t="shared" si="1"/>
        <v>0.38300000000000001</v>
      </c>
      <c r="E51" s="11">
        <f t="shared" si="2"/>
        <v>35.517916606</v>
      </c>
    </row>
    <row r="52" spans="1:5" x14ac:dyDescent="0.25">
      <c r="A52" s="8" t="s">
        <v>29</v>
      </c>
      <c r="B52" s="9">
        <v>0.41899999999999998</v>
      </c>
      <c r="C52" s="5">
        <v>8.7000000000000008E-2</v>
      </c>
      <c r="D52" s="1">
        <f t="shared" si="1"/>
        <v>0.33199999999999996</v>
      </c>
      <c r="E52" s="11">
        <f t="shared" si="2"/>
        <v>30.597966495999998</v>
      </c>
    </row>
    <row r="53" spans="1:5" x14ac:dyDescent="0.25">
      <c r="A53" s="8" t="s">
        <v>30</v>
      </c>
      <c r="B53" s="9">
        <v>0.51900000000000002</v>
      </c>
      <c r="C53" s="5">
        <v>8.7000000000000008E-2</v>
      </c>
      <c r="D53" s="1">
        <f t="shared" si="1"/>
        <v>0.432</v>
      </c>
      <c r="E53" s="11">
        <f t="shared" si="2"/>
        <v>40.316732096000003</v>
      </c>
    </row>
    <row r="54" spans="1:5" x14ac:dyDescent="0.25">
      <c r="A54" s="8" t="s">
        <v>30</v>
      </c>
      <c r="B54" s="9">
        <v>0.60599999999999998</v>
      </c>
      <c r="C54" s="5">
        <v>8.7000000000000008E-2</v>
      </c>
      <c r="D54" s="1">
        <f t="shared" si="1"/>
        <v>0.51900000000000002</v>
      </c>
      <c r="E54" s="11">
        <f t="shared" si="2"/>
        <v>49.010464094</v>
      </c>
    </row>
    <row r="55" spans="1:5" x14ac:dyDescent="0.25">
      <c r="A55" s="8" t="s">
        <v>31</v>
      </c>
      <c r="B55" s="9">
        <v>0.65500000000000003</v>
      </c>
      <c r="C55" s="5">
        <v>8.7000000000000008E-2</v>
      </c>
      <c r="D55" s="1">
        <f t="shared" si="1"/>
        <v>0.56800000000000006</v>
      </c>
      <c r="E55" s="11">
        <f t="shared" si="2"/>
        <v>54.004588096000013</v>
      </c>
    </row>
    <row r="56" spans="1:5" x14ac:dyDescent="0.25">
      <c r="A56" s="8" t="s">
        <v>31</v>
      </c>
      <c r="B56" s="9">
        <v>0.60399999999999998</v>
      </c>
      <c r="C56" s="5">
        <v>8.7000000000000008E-2</v>
      </c>
      <c r="D56" s="1">
        <f t="shared" si="1"/>
        <v>0.51700000000000002</v>
      </c>
      <c r="E56" s="11">
        <f t="shared" si="2"/>
        <v>48.808117005999996</v>
      </c>
    </row>
    <row r="57" spans="1:5" x14ac:dyDescent="0.25">
      <c r="A57" s="8" t="s">
        <v>32</v>
      </c>
      <c r="B57" s="9">
        <v>0.58299999999999996</v>
      </c>
      <c r="C57" s="5">
        <v>8.7000000000000008E-2</v>
      </c>
      <c r="D57" s="1">
        <f t="shared" si="1"/>
        <v>0.49599999999999994</v>
      </c>
      <c r="E57" s="11">
        <f t="shared" si="2"/>
        <v>46.690550463999998</v>
      </c>
    </row>
    <row r="58" spans="1:5" x14ac:dyDescent="0.25">
      <c r="A58" s="8" t="s">
        <v>32</v>
      </c>
      <c r="B58" s="9">
        <v>0.42699999999999999</v>
      </c>
      <c r="C58" s="5">
        <v>8.7000000000000008E-2</v>
      </c>
      <c r="D58" s="1">
        <f t="shared" si="1"/>
        <v>0.33999999999999997</v>
      </c>
      <c r="E58" s="11">
        <f t="shared" si="2"/>
        <v>31.364682399999996</v>
      </c>
    </row>
    <row r="59" spans="1:5" x14ac:dyDescent="0.25">
      <c r="A59" s="8" t="s">
        <v>33</v>
      </c>
      <c r="B59" s="9">
        <v>0.49299999999999999</v>
      </c>
      <c r="C59" s="5">
        <v>8.7000000000000008E-2</v>
      </c>
      <c r="D59" s="1">
        <f t="shared" si="1"/>
        <v>0.40599999999999997</v>
      </c>
      <c r="E59" s="11">
        <f t="shared" si="2"/>
        <v>37.761658743999995</v>
      </c>
    </row>
    <row r="60" spans="1:5" x14ac:dyDescent="0.25">
      <c r="A60" s="8" t="s">
        <v>33</v>
      </c>
      <c r="B60" s="9">
        <v>0.40100000000000002</v>
      </c>
      <c r="C60" s="5">
        <v>8.7000000000000008E-2</v>
      </c>
      <c r="D60" s="1">
        <f t="shared" si="1"/>
        <v>0.314</v>
      </c>
      <c r="E60" s="11">
        <f t="shared" si="2"/>
        <v>28.879713784</v>
      </c>
    </row>
    <row r="61" spans="1:5" x14ac:dyDescent="0.25">
      <c r="A61" s="8" t="s">
        <v>34</v>
      </c>
      <c r="B61" s="9">
        <v>0.41300000000000003</v>
      </c>
      <c r="C61" s="5">
        <v>8.7000000000000008E-2</v>
      </c>
      <c r="D61" s="1">
        <f t="shared" si="1"/>
        <v>0.32600000000000001</v>
      </c>
      <c r="E61" s="11">
        <f t="shared" si="2"/>
        <v>30.024160504000001</v>
      </c>
    </row>
    <row r="62" spans="1:5" x14ac:dyDescent="0.25">
      <c r="A62" s="8" t="s">
        <v>34</v>
      </c>
      <c r="B62" s="9">
        <v>0.57300000000000006</v>
      </c>
      <c r="C62" s="5">
        <v>8.7000000000000008E-2</v>
      </c>
      <c r="D62" s="1">
        <f t="shared" si="1"/>
        <v>0.48600000000000004</v>
      </c>
      <c r="E62" s="11">
        <f t="shared" si="2"/>
        <v>45.686728184000003</v>
      </c>
    </row>
    <row r="63" spans="1:5" x14ac:dyDescent="0.25">
      <c r="A63" s="8" t="s">
        <v>35</v>
      </c>
      <c r="B63" s="9">
        <v>0.61699999999999999</v>
      </c>
      <c r="C63" s="5">
        <v>8.7000000000000008E-2</v>
      </c>
      <c r="D63" s="1">
        <f t="shared" si="1"/>
        <v>0.53</v>
      </c>
      <c r="E63" s="11">
        <f t="shared" si="2"/>
        <v>50.125468600000005</v>
      </c>
    </row>
    <row r="64" spans="1:5" x14ac:dyDescent="0.25">
      <c r="A64" s="8" t="s">
        <v>35</v>
      </c>
      <c r="B64" s="9">
        <v>0.65500000000000003</v>
      </c>
      <c r="C64" s="5">
        <v>8.7000000000000008E-2</v>
      </c>
      <c r="D64" s="1">
        <f t="shared" si="1"/>
        <v>0.56800000000000006</v>
      </c>
      <c r="E64" s="11">
        <f t="shared" si="2"/>
        <v>54.004588096000013</v>
      </c>
    </row>
    <row r="65" spans="1:5" x14ac:dyDescent="0.25">
      <c r="A65" s="8" t="s">
        <v>36</v>
      </c>
      <c r="B65" s="9">
        <v>0.53200000000000003</v>
      </c>
      <c r="C65" s="5">
        <v>8.7000000000000008E-2</v>
      </c>
      <c r="D65" s="1">
        <f t="shared" ref="D65:D96" si="3">(B65-C65)</f>
        <v>0.44500000000000001</v>
      </c>
      <c r="E65" s="11">
        <f t="shared" ref="E65:E96" si="4">(14.654*D65*D65)+(85.992*D65)+(0.4334)</f>
        <v>41.601698349999999</v>
      </c>
    </row>
    <row r="66" spans="1:5" x14ac:dyDescent="0.25">
      <c r="A66" s="8" t="s">
        <v>36</v>
      </c>
      <c r="B66" s="9">
        <v>0.38100000000000001</v>
      </c>
      <c r="C66" s="5">
        <v>8.7000000000000008E-2</v>
      </c>
      <c r="D66" s="1">
        <f t="shared" si="3"/>
        <v>0.29399999999999998</v>
      </c>
      <c r="E66" s="11">
        <f t="shared" si="4"/>
        <v>26.981681144</v>
      </c>
    </row>
    <row r="67" spans="1:5" x14ac:dyDescent="0.25">
      <c r="A67" s="8" t="s">
        <v>37</v>
      </c>
      <c r="B67" s="9">
        <v>0.41400000000000003</v>
      </c>
      <c r="C67" s="5">
        <v>8.7000000000000008E-2</v>
      </c>
      <c r="D67" s="1">
        <f t="shared" si="3"/>
        <v>0.32700000000000001</v>
      </c>
      <c r="E67" s="11">
        <f t="shared" si="4"/>
        <v>30.119721566000003</v>
      </c>
    </row>
    <row r="68" spans="1:5" x14ac:dyDescent="0.25">
      <c r="A68" s="8" t="s">
        <v>37</v>
      </c>
      <c r="B68" s="9">
        <v>0.39200000000000002</v>
      </c>
      <c r="C68" s="5">
        <v>8.7000000000000008E-2</v>
      </c>
      <c r="D68" s="1">
        <f t="shared" si="3"/>
        <v>0.30499999999999999</v>
      </c>
      <c r="E68" s="11">
        <f t="shared" si="4"/>
        <v>28.024148350000001</v>
      </c>
    </row>
    <row r="69" spans="1:5" x14ac:dyDescent="0.25">
      <c r="A69" s="8" t="s">
        <v>38</v>
      </c>
      <c r="B69" s="9">
        <v>0.40100000000000002</v>
      </c>
      <c r="C69" s="5">
        <v>8.7000000000000008E-2</v>
      </c>
      <c r="D69" s="1">
        <f t="shared" si="3"/>
        <v>0.314</v>
      </c>
      <c r="E69" s="11">
        <f t="shared" si="4"/>
        <v>28.879713784</v>
      </c>
    </row>
    <row r="70" spans="1:5" x14ac:dyDescent="0.25">
      <c r="A70" s="8" t="s">
        <v>38</v>
      </c>
      <c r="B70" s="9">
        <v>0.47500000000000003</v>
      </c>
      <c r="C70" s="5">
        <v>8.7000000000000008E-2</v>
      </c>
      <c r="D70" s="1">
        <f t="shared" si="3"/>
        <v>0.38800000000000001</v>
      </c>
      <c r="E70" s="11">
        <f t="shared" si="4"/>
        <v>36.004367776000002</v>
      </c>
    </row>
    <row r="71" spans="1:5" x14ac:dyDescent="0.25">
      <c r="A71" s="8" t="s">
        <v>39</v>
      </c>
      <c r="B71" s="9">
        <v>0.504</v>
      </c>
      <c r="C71" s="5">
        <v>8.7000000000000008E-2</v>
      </c>
      <c r="D71" s="1">
        <f t="shared" si="3"/>
        <v>0.41699999999999998</v>
      </c>
      <c r="E71" s="11">
        <f t="shared" si="4"/>
        <v>38.840233405999996</v>
      </c>
    </row>
    <row r="72" spans="1:5" x14ac:dyDescent="0.25">
      <c r="A72" s="8" t="s">
        <v>39</v>
      </c>
      <c r="B72" s="9">
        <v>0.64900000000000002</v>
      </c>
      <c r="C72" s="5">
        <v>8.7000000000000008E-2</v>
      </c>
      <c r="D72" s="1">
        <f t="shared" si="3"/>
        <v>0.56200000000000006</v>
      </c>
      <c r="E72" s="11">
        <f t="shared" si="4"/>
        <v>53.389281976000007</v>
      </c>
    </row>
    <row r="73" spans="1:5" x14ac:dyDescent="0.25">
      <c r="A73" s="8" t="s">
        <v>40</v>
      </c>
      <c r="B73" s="9">
        <v>0.52400000000000002</v>
      </c>
      <c r="C73" s="5">
        <v>8.7000000000000008E-2</v>
      </c>
      <c r="D73" s="1">
        <f t="shared" si="3"/>
        <v>0.437</v>
      </c>
      <c r="E73" s="11">
        <f t="shared" si="4"/>
        <v>40.810363725999999</v>
      </c>
    </row>
    <row r="74" spans="1:5" x14ac:dyDescent="0.25">
      <c r="A74" s="8" t="s">
        <v>40</v>
      </c>
      <c r="B74" s="9">
        <v>0.39400000000000002</v>
      </c>
      <c r="C74" s="5">
        <v>8.7000000000000008E-2</v>
      </c>
      <c r="D74" s="1">
        <f t="shared" si="3"/>
        <v>0.307</v>
      </c>
      <c r="E74" s="11">
        <f t="shared" si="4"/>
        <v>28.214068846</v>
      </c>
    </row>
    <row r="75" spans="1:5" x14ac:dyDescent="0.25">
      <c r="A75" s="8" t="s">
        <v>41</v>
      </c>
      <c r="B75" s="9">
        <v>0.40300000000000002</v>
      </c>
      <c r="C75" s="5">
        <v>8.7000000000000008E-2</v>
      </c>
      <c r="D75" s="1">
        <f t="shared" si="3"/>
        <v>0.316</v>
      </c>
      <c r="E75" s="11">
        <f t="shared" si="4"/>
        <v>29.070161823999999</v>
      </c>
    </row>
    <row r="76" spans="1:5" x14ac:dyDescent="0.25">
      <c r="A76" s="8" t="s">
        <v>41</v>
      </c>
      <c r="B76" s="9">
        <v>0.37</v>
      </c>
      <c r="C76" s="5">
        <v>8.7000000000000008E-2</v>
      </c>
      <c r="D76" s="1">
        <f t="shared" si="3"/>
        <v>0.28299999999999997</v>
      </c>
      <c r="E76" s="11">
        <f t="shared" si="4"/>
        <v>25.942760205999999</v>
      </c>
    </row>
    <row r="77" spans="1:5" x14ac:dyDescent="0.25">
      <c r="A77" s="8" t="s">
        <v>41</v>
      </c>
      <c r="B77" s="9">
        <v>0.38</v>
      </c>
      <c r="C77" s="5">
        <v>8.7000000000000008E-2</v>
      </c>
      <c r="D77" s="1">
        <f t="shared" si="3"/>
        <v>0.29299999999999998</v>
      </c>
      <c r="E77" s="11">
        <f t="shared" si="4"/>
        <v>26.887087246</v>
      </c>
    </row>
    <row r="78" spans="1:5" x14ac:dyDescent="0.25">
      <c r="A78" s="8" t="s">
        <v>41</v>
      </c>
      <c r="B78" s="9">
        <v>0.439</v>
      </c>
      <c r="C78" s="5">
        <v>8.7000000000000008E-2</v>
      </c>
      <c r="D78" s="1">
        <f t="shared" si="3"/>
        <v>0.35199999999999998</v>
      </c>
      <c r="E78" s="11">
        <f t="shared" si="4"/>
        <v>32.518273215999997</v>
      </c>
    </row>
    <row r="79" spans="1:5" x14ac:dyDescent="0.25">
      <c r="A79" s="8" t="s">
        <v>42</v>
      </c>
      <c r="B79" s="9">
        <v>0.55300000000000005</v>
      </c>
      <c r="C79" s="5">
        <v>8.7000000000000008E-2</v>
      </c>
      <c r="D79" s="1">
        <f t="shared" si="3"/>
        <v>0.46600000000000003</v>
      </c>
      <c r="E79" s="11">
        <f t="shared" si="4"/>
        <v>43.687876024000005</v>
      </c>
    </row>
    <row r="80" spans="1:5" x14ac:dyDescent="0.25">
      <c r="A80" s="8" t="s">
        <v>42</v>
      </c>
      <c r="B80" s="9">
        <v>0.59699999999999998</v>
      </c>
      <c r="C80" s="5">
        <v>8.7000000000000008E-2</v>
      </c>
      <c r="D80" s="1">
        <f t="shared" si="3"/>
        <v>0.51</v>
      </c>
      <c r="E80" s="11">
        <f t="shared" si="4"/>
        <v>48.100825400000005</v>
      </c>
    </row>
    <row r="81" spans="1:5" x14ac:dyDescent="0.25">
      <c r="A81" s="8" t="s">
        <v>43</v>
      </c>
      <c r="B81" s="9">
        <v>0.60899999999999999</v>
      </c>
      <c r="C81" s="5">
        <v>8.7000000000000008E-2</v>
      </c>
      <c r="D81" s="1">
        <f t="shared" si="3"/>
        <v>0.52200000000000002</v>
      </c>
      <c r="E81" s="11">
        <f t="shared" si="4"/>
        <v>49.314204535999998</v>
      </c>
    </row>
    <row r="82" spans="1:5" x14ac:dyDescent="0.25">
      <c r="A82" s="8" t="s">
        <v>43</v>
      </c>
      <c r="B82" s="9">
        <v>0.40200000000000002</v>
      </c>
      <c r="C82" s="5">
        <v>8.7000000000000008E-2</v>
      </c>
      <c r="D82" s="1">
        <f t="shared" si="3"/>
        <v>0.315</v>
      </c>
      <c r="E82" s="11">
        <f t="shared" si="4"/>
        <v>28.974923150000002</v>
      </c>
    </row>
    <row r="83" spans="1:5" x14ac:dyDescent="0.25">
      <c r="A83" s="8" t="s">
        <v>44</v>
      </c>
      <c r="B83" s="9">
        <v>0.38100000000000001</v>
      </c>
      <c r="C83" s="5">
        <v>8.7000000000000008E-2</v>
      </c>
      <c r="D83" s="1">
        <f t="shared" si="3"/>
        <v>0.29399999999999998</v>
      </c>
      <c r="E83" s="11">
        <f t="shared" si="4"/>
        <v>26.981681144</v>
      </c>
    </row>
    <row r="84" spans="1:5" x14ac:dyDescent="0.25">
      <c r="A84" s="8" t="s">
        <v>44</v>
      </c>
      <c r="B84" s="9">
        <v>0.35599999999999998</v>
      </c>
      <c r="C84" s="5">
        <v>8.7000000000000008E-2</v>
      </c>
      <c r="D84" s="1">
        <f t="shared" si="3"/>
        <v>0.26899999999999996</v>
      </c>
      <c r="E84" s="11">
        <f t="shared" si="4"/>
        <v>24.625626093999998</v>
      </c>
    </row>
    <row r="85" spans="1:5" x14ac:dyDescent="0.25">
      <c r="A85" s="8" t="s">
        <v>45</v>
      </c>
      <c r="B85" s="9">
        <v>0.43099999999999999</v>
      </c>
      <c r="C85" s="5">
        <v>8.7000000000000008E-2</v>
      </c>
      <c r="D85" s="1">
        <f t="shared" si="3"/>
        <v>0.34399999999999997</v>
      </c>
      <c r="E85" s="11">
        <f t="shared" si="4"/>
        <v>31.748743743999999</v>
      </c>
    </row>
    <row r="86" spans="1:5" x14ac:dyDescent="0.25">
      <c r="A86" s="8" t="s">
        <v>45</v>
      </c>
      <c r="B86" s="9">
        <v>0.434</v>
      </c>
      <c r="C86" s="5">
        <v>8.7000000000000008E-2</v>
      </c>
      <c r="D86" s="1">
        <f t="shared" si="3"/>
        <v>0.34699999999999998</v>
      </c>
      <c r="E86" s="11">
        <f t="shared" si="4"/>
        <v>32.037097486</v>
      </c>
    </row>
    <row r="87" spans="1:5" x14ac:dyDescent="0.25">
      <c r="A87" s="8" t="s">
        <v>46</v>
      </c>
      <c r="B87" s="9">
        <v>0.627</v>
      </c>
      <c r="C87" s="5">
        <v>8.7000000000000008E-2</v>
      </c>
      <c r="D87" s="1">
        <f t="shared" si="3"/>
        <v>0.54</v>
      </c>
      <c r="E87" s="11">
        <f t="shared" si="4"/>
        <v>51.142186400000007</v>
      </c>
    </row>
    <row r="88" spans="1:5" x14ac:dyDescent="0.25">
      <c r="A88" s="8" t="s">
        <v>46</v>
      </c>
      <c r="B88" s="9">
        <v>0.65200000000000002</v>
      </c>
      <c r="C88" s="5">
        <v>8.7000000000000008E-2</v>
      </c>
      <c r="D88" s="1">
        <f t="shared" si="3"/>
        <v>0.56500000000000006</v>
      </c>
      <c r="E88" s="11">
        <f t="shared" si="4"/>
        <v>53.696803150000001</v>
      </c>
    </row>
    <row r="89" spans="1:5" x14ac:dyDescent="0.25">
      <c r="A89" s="8" t="s">
        <v>47</v>
      </c>
      <c r="B89" s="9">
        <v>0.63800000000000001</v>
      </c>
      <c r="C89" s="5">
        <v>8.7000000000000008E-2</v>
      </c>
      <c r="D89" s="1">
        <f t="shared" si="3"/>
        <v>0.55100000000000005</v>
      </c>
      <c r="E89" s="11">
        <f t="shared" si="4"/>
        <v>52.263961054000006</v>
      </c>
    </row>
    <row r="90" spans="1:5" x14ac:dyDescent="0.25">
      <c r="A90" s="8" t="s">
        <v>47</v>
      </c>
      <c r="B90" s="9">
        <v>0.44</v>
      </c>
      <c r="C90" s="5">
        <v>8.7000000000000008E-2</v>
      </c>
      <c r="D90" s="1">
        <f t="shared" si="3"/>
        <v>0.35299999999999998</v>
      </c>
      <c r="E90" s="11">
        <f t="shared" si="4"/>
        <v>32.614596286000001</v>
      </c>
    </row>
    <row r="91" spans="1:5" x14ac:dyDescent="0.25">
      <c r="A91" s="8" t="s">
        <v>48</v>
      </c>
      <c r="B91" s="9">
        <v>0.44500000000000001</v>
      </c>
      <c r="C91" s="5">
        <v>8.7000000000000008E-2</v>
      </c>
      <c r="D91" s="1">
        <f t="shared" si="3"/>
        <v>0.35799999999999998</v>
      </c>
      <c r="E91" s="11">
        <f t="shared" si="4"/>
        <v>33.096651256000001</v>
      </c>
    </row>
    <row r="92" spans="1:5" x14ac:dyDescent="0.25">
      <c r="A92" s="8" t="s">
        <v>48</v>
      </c>
      <c r="B92" s="9">
        <v>0.36099999999999999</v>
      </c>
      <c r="C92" s="5">
        <v>8.7000000000000008E-2</v>
      </c>
      <c r="D92" s="1">
        <f t="shared" si="3"/>
        <v>0.27399999999999997</v>
      </c>
      <c r="E92" s="11">
        <f t="shared" si="4"/>
        <v>25.095371703999998</v>
      </c>
    </row>
    <row r="93" spans="1:5" x14ac:dyDescent="0.25">
      <c r="A93" s="8" t="s">
        <v>49</v>
      </c>
      <c r="B93" s="9">
        <v>0.40500000000000003</v>
      </c>
      <c r="C93" s="5">
        <v>8.7000000000000008E-2</v>
      </c>
      <c r="D93" s="1">
        <f t="shared" si="3"/>
        <v>0.318</v>
      </c>
      <c r="E93" s="11">
        <f t="shared" si="4"/>
        <v>29.260727096</v>
      </c>
    </row>
    <row r="94" spans="1:5" x14ac:dyDescent="0.25">
      <c r="A94" s="8" t="s">
        <v>49</v>
      </c>
      <c r="B94" s="9">
        <v>0.41300000000000003</v>
      </c>
      <c r="C94" s="5">
        <v>8.7000000000000008E-2</v>
      </c>
      <c r="D94" s="1">
        <f t="shared" si="3"/>
        <v>0.32600000000000001</v>
      </c>
      <c r="E94" s="11">
        <f t="shared" si="4"/>
        <v>30.024160504000001</v>
      </c>
    </row>
    <row r="95" spans="1:5" x14ac:dyDescent="0.25">
      <c r="A95" s="8" t="s">
        <v>50</v>
      </c>
      <c r="B95" s="9">
        <v>0.59499999999999997</v>
      </c>
      <c r="C95" s="5">
        <v>8.7000000000000008E-2</v>
      </c>
      <c r="D95" s="1">
        <f t="shared" si="3"/>
        <v>0.50800000000000001</v>
      </c>
      <c r="E95" s="11">
        <f t="shared" si="4"/>
        <v>47.899005856000002</v>
      </c>
    </row>
    <row r="96" spans="1:5" x14ac:dyDescent="0.25">
      <c r="A96" s="8" t="s">
        <v>50</v>
      </c>
      <c r="B96" s="9">
        <v>0.56700000000000006</v>
      </c>
      <c r="C96" s="5">
        <v>8.7000000000000008E-2</v>
      </c>
      <c r="D96" s="1">
        <f t="shared" si="3"/>
        <v>0.48000000000000004</v>
      </c>
      <c r="E96" s="11">
        <f t="shared" si="4"/>
        <v>45.085841600000002</v>
      </c>
    </row>
    <row r="97" spans="1:5" x14ac:dyDescent="0.25">
      <c r="A97" s="8" t="s">
        <v>51</v>
      </c>
      <c r="B97" s="9">
        <v>0.56600000000000006</v>
      </c>
      <c r="C97" s="5">
        <v>8.7000000000000008E-2</v>
      </c>
      <c r="D97" s="1">
        <f t="shared" ref="D97:D128" si="5">(B97-C97)</f>
        <v>0.47900000000000004</v>
      </c>
      <c r="E97" s="11">
        <f t="shared" ref="E97:E128" si="6">(14.654*D97*D97)+(85.992*D97)+(0.4334)</f>
        <v>44.985796414000006</v>
      </c>
    </row>
    <row r="98" spans="1:5" x14ac:dyDescent="0.25">
      <c r="A98" s="8" t="s">
        <v>51</v>
      </c>
      <c r="B98" s="9">
        <v>0.45800000000000002</v>
      </c>
      <c r="C98" s="5">
        <v>8.7000000000000008E-2</v>
      </c>
      <c r="D98" s="1">
        <f t="shared" si="5"/>
        <v>0.371</v>
      </c>
      <c r="E98" s="11">
        <f t="shared" si="6"/>
        <v>34.353423213999996</v>
      </c>
    </row>
    <row r="99" spans="1:5" x14ac:dyDescent="0.25">
      <c r="A99" s="8" t="s">
        <v>52</v>
      </c>
      <c r="B99" s="9">
        <v>0.38900000000000001</v>
      </c>
      <c r="C99" s="5">
        <v>8.7000000000000008E-2</v>
      </c>
      <c r="D99" s="1">
        <f t="shared" si="5"/>
        <v>0.30199999999999999</v>
      </c>
      <c r="E99" s="11">
        <f t="shared" si="6"/>
        <v>27.739487415999999</v>
      </c>
    </row>
    <row r="100" spans="1:5" x14ac:dyDescent="0.25">
      <c r="A100" s="8" t="s">
        <v>52</v>
      </c>
      <c r="B100" s="9">
        <v>0.36599999999999999</v>
      </c>
      <c r="C100" s="5">
        <v>8.7000000000000008E-2</v>
      </c>
      <c r="D100" s="1">
        <f t="shared" si="5"/>
        <v>0.27899999999999997</v>
      </c>
      <c r="E100" s="11">
        <f t="shared" si="6"/>
        <v>25.565850013999999</v>
      </c>
    </row>
    <row r="101" spans="1:5" x14ac:dyDescent="0.25">
      <c r="A101" s="8" t="s">
        <v>53</v>
      </c>
      <c r="B101" s="9">
        <v>0.39500000000000002</v>
      </c>
      <c r="C101" s="5">
        <v>8.7000000000000008E-2</v>
      </c>
      <c r="D101" s="1">
        <f t="shared" si="5"/>
        <v>0.308</v>
      </c>
      <c r="E101" s="11">
        <f t="shared" si="6"/>
        <v>28.309073055999999</v>
      </c>
    </row>
    <row r="102" spans="1:5" x14ac:dyDescent="0.25">
      <c r="A102" s="8" t="s">
        <v>53</v>
      </c>
      <c r="B102" s="9">
        <v>0.432</v>
      </c>
      <c r="C102" s="5">
        <v>8.7000000000000008E-2</v>
      </c>
      <c r="D102" s="1">
        <f t="shared" si="5"/>
        <v>0.34499999999999997</v>
      </c>
      <c r="E102" s="11">
        <f t="shared" si="6"/>
        <v>31.844832349999997</v>
      </c>
    </row>
    <row r="103" spans="1:5" x14ac:dyDescent="0.25">
      <c r="A103" s="8" t="s">
        <v>54</v>
      </c>
      <c r="B103" s="9">
        <v>0.52</v>
      </c>
      <c r="C103" s="5">
        <v>8.7000000000000008E-2</v>
      </c>
      <c r="D103" s="1">
        <f t="shared" si="5"/>
        <v>0.433</v>
      </c>
      <c r="E103" s="11">
        <f t="shared" si="6"/>
        <v>40.415399805999996</v>
      </c>
    </row>
    <row r="104" spans="1:5" x14ac:dyDescent="0.25">
      <c r="A104" s="8" t="s">
        <v>54</v>
      </c>
      <c r="B104" s="9">
        <v>0.50900000000000001</v>
      </c>
      <c r="C104" s="5">
        <v>8.7000000000000008E-2</v>
      </c>
      <c r="D104" s="1">
        <f t="shared" si="5"/>
        <v>0.42199999999999999</v>
      </c>
      <c r="E104" s="11">
        <f t="shared" si="6"/>
        <v>39.331666935999998</v>
      </c>
    </row>
    <row r="105" spans="1:5" x14ac:dyDescent="0.25">
      <c r="A105" s="8" t="s">
        <v>55</v>
      </c>
      <c r="B105" s="9">
        <v>0.61799999999999999</v>
      </c>
      <c r="C105" s="5">
        <v>8.7000000000000008E-2</v>
      </c>
      <c r="D105" s="1">
        <f t="shared" si="5"/>
        <v>0.53100000000000003</v>
      </c>
      <c r="E105" s="11">
        <f t="shared" si="6"/>
        <v>50.22700849400001</v>
      </c>
    </row>
    <row r="106" spans="1:5" x14ac:dyDescent="0.25">
      <c r="A106" s="8" t="s">
        <v>55</v>
      </c>
      <c r="B106" s="9">
        <v>0.48299999999999998</v>
      </c>
      <c r="C106" s="5">
        <v>8.7000000000000008E-2</v>
      </c>
      <c r="D106" s="1">
        <f t="shared" si="5"/>
        <v>0.39599999999999996</v>
      </c>
      <c r="E106" s="11">
        <f t="shared" si="6"/>
        <v>36.784213663999992</v>
      </c>
    </row>
    <row r="107" spans="1:5" x14ac:dyDescent="0.25">
      <c r="A107" s="8" t="s">
        <v>56</v>
      </c>
      <c r="B107" s="9">
        <v>0.45400000000000001</v>
      </c>
      <c r="C107" s="5">
        <v>8.7000000000000008E-2</v>
      </c>
      <c r="D107" s="1">
        <f t="shared" si="5"/>
        <v>0.36699999999999999</v>
      </c>
      <c r="E107" s="11">
        <f t="shared" si="6"/>
        <v>33.966196605999997</v>
      </c>
    </row>
    <row r="108" spans="1:5" x14ac:dyDescent="0.25">
      <c r="A108" s="8" t="s">
        <v>56</v>
      </c>
      <c r="B108" s="9">
        <v>0.43099999999999999</v>
      </c>
      <c r="C108" s="5">
        <v>8.7000000000000008E-2</v>
      </c>
      <c r="D108" s="1">
        <f t="shared" si="5"/>
        <v>0.34399999999999997</v>
      </c>
      <c r="E108" s="11">
        <f t="shared" si="6"/>
        <v>31.748743743999999</v>
      </c>
    </row>
    <row r="109" spans="1:5" x14ac:dyDescent="0.25">
      <c r="A109" s="8" t="s">
        <v>57</v>
      </c>
      <c r="B109" s="9">
        <v>0.45400000000000001</v>
      </c>
      <c r="C109" s="5">
        <v>8.7000000000000008E-2</v>
      </c>
      <c r="D109" s="1">
        <f t="shared" si="5"/>
        <v>0.36699999999999999</v>
      </c>
      <c r="E109" s="11">
        <f t="shared" si="6"/>
        <v>33.966196605999997</v>
      </c>
    </row>
    <row r="110" spans="1:5" x14ac:dyDescent="0.25">
      <c r="A110" s="8" t="s">
        <v>57</v>
      </c>
      <c r="B110" s="9">
        <v>0.41899999999999998</v>
      </c>
      <c r="C110" s="5">
        <v>8.7000000000000008E-2</v>
      </c>
      <c r="D110" s="1">
        <f t="shared" si="5"/>
        <v>0.33199999999999996</v>
      </c>
      <c r="E110" s="11">
        <f t="shared" si="6"/>
        <v>30.597966495999998</v>
      </c>
    </row>
    <row r="111" spans="1:5" x14ac:dyDescent="0.25">
      <c r="A111" s="8" t="s">
        <v>58</v>
      </c>
      <c r="B111" s="9">
        <v>0.44400000000000001</v>
      </c>
      <c r="C111" s="5">
        <v>8.7000000000000008E-2</v>
      </c>
      <c r="D111" s="1">
        <f t="shared" si="5"/>
        <v>0.35699999999999998</v>
      </c>
      <c r="E111" s="11">
        <f t="shared" si="6"/>
        <v>33.000181646000001</v>
      </c>
    </row>
    <row r="112" spans="1:5" x14ac:dyDescent="0.25">
      <c r="A112" s="8" t="s">
        <v>58</v>
      </c>
      <c r="B112" s="9">
        <v>0.442</v>
      </c>
      <c r="C112" s="5">
        <v>8.7000000000000008E-2</v>
      </c>
      <c r="D112" s="1">
        <f t="shared" si="5"/>
        <v>0.35499999999999998</v>
      </c>
      <c r="E112" s="11">
        <f t="shared" si="6"/>
        <v>32.807330349999994</v>
      </c>
    </row>
    <row r="113" spans="1:5" x14ac:dyDescent="0.25">
      <c r="A113" s="8" t="s">
        <v>59</v>
      </c>
      <c r="B113" s="9">
        <v>0.53900000000000003</v>
      </c>
      <c r="C113" s="5">
        <v>8.7000000000000008E-2</v>
      </c>
      <c r="D113" s="1">
        <f t="shared" si="5"/>
        <v>0.45200000000000001</v>
      </c>
      <c r="E113" s="11">
        <f t="shared" si="6"/>
        <v>42.295654816000003</v>
      </c>
    </row>
    <row r="114" spans="1:5" x14ac:dyDescent="0.25">
      <c r="A114" s="8" t="s">
        <v>59</v>
      </c>
      <c r="B114" s="9">
        <v>0.51500000000000001</v>
      </c>
      <c r="C114" s="5">
        <v>8.7000000000000008E-2</v>
      </c>
      <c r="D114" s="1">
        <f t="shared" si="5"/>
        <v>0.42799999999999999</v>
      </c>
      <c r="E114" s="11">
        <f t="shared" si="6"/>
        <v>39.922354336000005</v>
      </c>
    </row>
    <row r="115" spans="1:5" x14ac:dyDescent="0.25">
      <c r="A115" s="8" t="s">
        <v>60</v>
      </c>
      <c r="B115" s="9">
        <v>0.44900000000000001</v>
      </c>
      <c r="C115" s="5">
        <v>8.7000000000000008E-2</v>
      </c>
      <c r="D115" s="1">
        <f t="shared" si="5"/>
        <v>0.36199999999999999</v>
      </c>
      <c r="E115" s="11">
        <f t="shared" si="6"/>
        <v>33.482822775999999</v>
      </c>
    </row>
    <row r="116" spans="1:5" x14ac:dyDescent="0.25">
      <c r="A116" s="8" t="s">
        <v>60</v>
      </c>
      <c r="B116" s="9">
        <v>0.42599999999999999</v>
      </c>
      <c r="C116" s="5">
        <v>8.7000000000000008E-2</v>
      </c>
      <c r="D116" s="1">
        <f t="shared" si="5"/>
        <v>0.33899999999999997</v>
      </c>
      <c r="E116" s="11">
        <f t="shared" si="6"/>
        <v>31.268740333999997</v>
      </c>
    </row>
    <row r="117" spans="1:5" x14ac:dyDescent="0.25">
      <c r="A117" s="8" t="s">
        <v>61</v>
      </c>
      <c r="B117" s="9">
        <v>0.46300000000000002</v>
      </c>
      <c r="C117" s="5">
        <v>8.7000000000000008E-2</v>
      </c>
      <c r="D117" s="1">
        <f t="shared" si="5"/>
        <v>0.376</v>
      </c>
      <c r="E117" s="11">
        <f t="shared" si="6"/>
        <v>34.838115904000006</v>
      </c>
    </row>
    <row r="118" spans="1:5" x14ac:dyDescent="0.25">
      <c r="A118" s="8" t="s">
        <v>61</v>
      </c>
      <c r="B118" s="9">
        <v>0.42199999999999999</v>
      </c>
      <c r="C118" s="5">
        <v>8.7000000000000008E-2</v>
      </c>
      <c r="D118" s="1">
        <f t="shared" si="5"/>
        <v>0.33499999999999996</v>
      </c>
      <c r="E118" s="11">
        <f t="shared" si="6"/>
        <v>30.885265149999995</v>
      </c>
    </row>
    <row r="119" spans="1:5" x14ac:dyDescent="0.25">
      <c r="A119" s="8" t="s">
        <v>62</v>
      </c>
      <c r="B119" s="9">
        <v>0.439</v>
      </c>
      <c r="C119" s="5">
        <v>8.7000000000000008E-2</v>
      </c>
      <c r="D119" s="1">
        <f t="shared" si="5"/>
        <v>0.35199999999999998</v>
      </c>
      <c r="E119" s="11">
        <f t="shared" si="6"/>
        <v>32.518273215999997</v>
      </c>
    </row>
    <row r="120" spans="1:5" x14ac:dyDescent="0.25">
      <c r="A120" s="8" t="s">
        <v>62</v>
      </c>
      <c r="B120" s="9">
        <v>0.47000000000000003</v>
      </c>
      <c r="C120" s="5">
        <v>8.7000000000000008E-2</v>
      </c>
      <c r="D120" s="1">
        <f t="shared" si="5"/>
        <v>0.38300000000000001</v>
      </c>
      <c r="E120" s="11">
        <f t="shared" si="6"/>
        <v>35.517916606</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M63"/>
  <sheetViews>
    <sheetView workbookViewId="0">
      <selection activeCell="G7" sqref="G7"/>
    </sheetView>
  </sheetViews>
  <sheetFormatPr defaultRowHeight="15" x14ac:dyDescent="0.25"/>
  <cols>
    <col min="1" max="1" width="25.5703125" customWidth="1"/>
    <col min="2" max="2" width="11.5703125" customWidth="1"/>
    <col min="3" max="3" width="12" customWidth="1"/>
    <col min="4" max="4" width="11.85546875" customWidth="1"/>
    <col min="5" max="5" width="19.85546875" customWidth="1"/>
  </cols>
  <sheetData>
    <row r="2" spans="1:5" x14ac:dyDescent="0.25">
      <c r="A2" s="3">
        <v>0.122</v>
      </c>
      <c r="B2" s="9">
        <v>0.66100000000000003</v>
      </c>
      <c r="C2" s="9">
        <v>0.65800000000000003</v>
      </c>
      <c r="D2" s="9">
        <v>0.58199999999999996</v>
      </c>
      <c r="E2" s="9">
        <v>0.46200000000000002</v>
      </c>
    </row>
    <row r="3" spans="1:5" x14ac:dyDescent="0.25">
      <c r="A3" s="3">
        <v>0.27200000000000002</v>
      </c>
      <c r="B3" s="9">
        <v>0.65800000000000003</v>
      </c>
      <c r="C3" s="9">
        <v>0.55200000000000005</v>
      </c>
      <c r="D3" s="9">
        <v>0.53500000000000003</v>
      </c>
      <c r="E3" s="9">
        <v>0.46300000000000002</v>
      </c>
    </row>
    <row r="4" spans="1:5" x14ac:dyDescent="0.25">
      <c r="A4" s="3">
        <v>0.48199999999999998</v>
      </c>
      <c r="B4" s="9">
        <v>0.64700000000000002</v>
      </c>
      <c r="C4" s="9">
        <v>0.499</v>
      </c>
      <c r="D4" s="9">
        <v>0.48299999999999998</v>
      </c>
      <c r="E4" s="9">
        <v>0.51100000000000001</v>
      </c>
    </row>
    <row r="5" spans="1:5" x14ac:dyDescent="0.25">
      <c r="A5" s="3">
        <v>0.75</v>
      </c>
      <c r="B5" s="9">
        <v>0.65600000000000003</v>
      </c>
      <c r="C5" s="9">
        <v>0.48399999999999999</v>
      </c>
      <c r="D5" s="9">
        <v>0.45100000000000001</v>
      </c>
      <c r="E5" s="9">
        <v>0.64400000000000002</v>
      </c>
    </row>
    <row r="6" spans="1:5" x14ac:dyDescent="0.25">
      <c r="A6" s="3">
        <v>1.4040000000000001</v>
      </c>
      <c r="B6" s="9">
        <v>0.63900000000000001</v>
      </c>
      <c r="C6" s="9">
        <v>0.49</v>
      </c>
      <c r="D6" s="9">
        <v>0.48399999999999999</v>
      </c>
      <c r="E6" s="9">
        <v>0.622</v>
      </c>
    </row>
    <row r="7" spans="1:5" x14ac:dyDescent="0.25">
      <c r="A7" s="3">
        <v>2.331</v>
      </c>
      <c r="B7" s="9">
        <v>0.58799999999999997</v>
      </c>
      <c r="C7" s="9">
        <v>0.51200000000000001</v>
      </c>
      <c r="D7" s="9">
        <v>0.47000000000000003</v>
      </c>
      <c r="E7" s="9">
        <v>0.56700000000000006</v>
      </c>
    </row>
    <row r="8" spans="1:5" x14ac:dyDescent="0.25">
      <c r="A8" s="5">
        <v>8.8999999999999996E-2</v>
      </c>
      <c r="B8" s="9">
        <v>0.61899999999999999</v>
      </c>
      <c r="C8" s="9">
        <v>0.55600000000000005</v>
      </c>
      <c r="D8" s="9">
        <v>0.48</v>
      </c>
      <c r="E8" s="9">
        <v>0.61099999999999999</v>
      </c>
    </row>
    <row r="9" spans="1:5" x14ac:dyDescent="0.25">
      <c r="A9" s="1">
        <v>8.3000000000000004E-2</v>
      </c>
      <c r="B9" s="9">
        <v>0.67600000000000005</v>
      </c>
      <c r="C9" s="9">
        <v>0.58799999999999997</v>
      </c>
      <c r="D9" s="9">
        <v>0.48899999999999999</v>
      </c>
      <c r="E9" s="9">
        <v>0.72399999999999998</v>
      </c>
    </row>
    <row r="15" spans="1:5" x14ac:dyDescent="0.25">
      <c r="A15" s="22"/>
      <c r="B15" s="2" t="s">
        <v>1</v>
      </c>
      <c r="C15" s="2" t="s">
        <v>2</v>
      </c>
      <c r="D15" s="2" t="s">
        <v>3</v>
      </c>
      <c r="E15" s="2" t="s">
        <v>4</v>
      </c>
    </row>
    <row r="16" spans="1:5" x14ac:dyDescent="0.25">
      <c r="A16" s="22" t="s">
        <v>5</v>
      </c>
      <c r="B16" s="3">
        <v>2.331</v>
      </c>
      <c r="C16" s="1">
        <f>B16-B22</f>
        <v>2.242</v>
      </c>
      <c r="D16" s="1">
        <v>320</v>
      </c>
      <c r="E16" s="4">
        <f>(18.391*C16*C16)+(101.45*C16)-(0.9077)</f>
        <v>318.98673852400003</v>
      </c>
    </row>
    <row r="17" spans="1:13" x14ac:dyDescent="0.25">
      <c r="A17" s="22" t="s">
        <v>6</v>
      </c>
      <c r="B17" s="3">
        <v>1.4040000000000001</v>
      </c>
      <c r="C17" s="1">
        <f>B17-B22</f>
        <v>1.3150000000000002</v>
      </c>
      <c r="D17" s="1">
        <v>160</v>
      </c>
      <c r="E17" s="4">
        <f t="shared" ref="E17:E22" si="0">(18.391*C17*C17)+(101.45*C17)-(0.9077)</f>
        <v>164.30122697500002</v>
      </c>
    </row>
    <row r="18" spans="1:13" x14ac:dyDescent="0.25">
      <c r="A18" s="22" t="s">
        <v>7</v>
      </c>
      <c r="B18" s="3">
        <v>0.75</v>
      </c>
      <c r="C18" s="1">
        <f>B18-B22</f>
        <v>0.66100000000000003</v>
      </c>
      <c r="D18" s="1">
        <v>80</v>
      </c>
      <c r="E18" s="4">
        <f t="shared" si="0"/>
        <v>74.186164110999997</v>
      </c>
    </row>
    <row r="19" spans="1:13" x14ac:dyDescent="0.25">
      <c r="A19" s="22" t="s">
        <v>8</v>
      </c>
      <c r="B19" s="3">
        <v>0.48199999999999998</v>
      </c>
      <c r="C19" s="1">
        <f>B19-B22</f>
        <v>0.39300000000000002</v>
      </c>
      <c r="D19" s="1">
        <v>40</v>
      </c>
      <c r="E19" s="4">
        <f t="shared" si="0"/>
        <v>41.802621559000002</v>
      </c>
    </row>
    <row r="20" spans="1:13" x14ac:dyDescent="0.25">
      <c r="A20" s="22" t="s">
        <v>9</v>
      </c>
      <c r="B20" s="3">
        <v>0.27200000000000002</v>
      </c>
      <c r="C20" s="1">
        <f>B20-B22</f>
        <v>0.18300000000000002</v>
      </c>
      <c r="D20" s="1">
        <v>20</v>
      </c>
      <c r="E20" s="4">
        <f t="shared" si="0"/>
        <v>18.273546199000005</v>
      </c>
    </row>
    <row r="21" spans="1:13" x14ac:dyDescent="0.25">
      <c r="A21" s="22" t="s">
        <v>11</v>
      </c>
      <c r="B21" s="3">
        <v>0.122</v>
      </c>
      <c r="C21" s="1">
        <f>B21-B22</f>
        <v>3.3000000000000002E-2</v>
      </c>
      <c r="D21" s="1">
        <v>0</v>
      </c>
      <c r="E21" s="4">
        <f t="shared" si="0"/>
        <v>2.4601777990000002</v>
      </c>
    </row>
    <row r="22" spans="1:13" x14ac:dyDescent="0.25">
      <c r="A22" s="22" t="s">
        <v>10</v>
      </c>
      <c r="B22" s="5">
        <v>8.8999999999999996E-2</v>
      </c>
      <c r="C22" s="1">
        <f>B22-B22</f>
        <v>0</v>
      </c>
      <c r="D22" s="1"/>
      <c r="E22" s="4">
        <f t="shared" si="0"/>
        <v>-0.90769999999999995</v>
      </c>
    </row>
    <row r="26" spans="1:13" x14ac:dyDescent="0.25">
      <c r="H26" s="22"/>
      <c r="J26" s="7" t="s">
        <v>18</v>
      </c>
      <c r="K26" s="7"/>
      <c r="L26" s="22"/>
      <c r="M26" s="22"/>
    </row>
    <row r="31" spans="1:13" x14ac:dyDescent="0.25">
      <c r="A31" s="8" t="s">
        <v>13</v>
      </c>
      <c r="B31" s="9" t="s">
        <v>14</v>
      </c>
      <c r="C31" s="6" t="s">
        <v>10</v>
      </c>
      <c r="D31" s="1" t="s">
        <v>2</v>
      </c>
      <c r="E31" s="10" t="s">
        <v>19</v>
      </c>
    </row>
    <row r="32" spans="1:13" x14ac:dyDescent="0.25">
      <c r="A32" s="8" t="s">
        <v>63</v>
      </c>
      <c r="B32" s="9">
        <v>0.66100000000000003</v>
      </c>
      <c r="C32" s="5">
        <v>8.8999999999999996E-2</v>
      </c>
      <c r="D32" s="1">
        <f t="shared" ref="D32:D63" si="1">(B32-C32)</f>
        <v>0.57200000000000006</v>
      </c>
      <c r="E32" s="11">
        <f t="shared" ref="E32:E63" si="2">(18.391*D32*D32)+(101.45*D32)-(0.9077)</f>
        <v>63.138940944000019</v>
      </c>
    </row>
    <row r="33" spans="1:5" x14ac:dyDescent="0.25">
      <c r="A33" s="8" t="s">
        <v>63</v>
      </c>
      <c r="B33" s="9">
        <v>0.65800000000000003</v>
      </c>
      <c r="C33" s="5">
        <v>8.8999999999999996E-2</v>
      </c>
      <c r="D33" s="1">
        <f t="shared" si="1"/>
        <v>0.56900000000000006</v>
      </c>
      <c r="E33" s="11">
        <f t="shared" si="2"/>
        <v>62.771638551000017</v>
      </c>
    </row>
    <row r="34" spans="1:5" x14ac:dyDescent="0.25">
      <c r="A34" s="8" t="s">
        <v>64</v>
      </c>
      <c r="B34" s="9">
        <v>0.64700000000000002</v>
      </c>
      <c r="C34" s="5">
        <v>8.8999999999999996E-2</v>
      </c>
      <c r="D34" s="1">
        <f t="shared" si="1"/>
        <v>0.55800000000000005</v>
      </c>
      <c r="E34" s="11">
        <f t="shared" si="2"/>
        <v>61.427695324000005</v>
      </c>
    </row>
    <row r="35" spans="1:5" x14ac:dyDescent="0.25">
      <c r="A35" s="8" t="s">
        <v>64</v>
      </c>
      <c r="B35" s="9">
        <v>0.65600000000000003</v>
      </c>
      <c r="C35" s="5">
        <v>8.8999999999999996E-2</v>
      </c>
      <c r="D35" s="1">
        <f t="shared" si="1"/>
        <v>0.56700000000000006</v>
      </c>
      <c r="E35" s="11">
        <f t="shared" si="2"/>
        <v>62.526954199000009</v>
      </c>
    </row>
    <row r="36" spans="1:5" x14ac:dyDescent="0.25">
      <c r="A36" s="8" t="s">
        <v>65</v>
      </c>
      <c r="B36" s="9">
        <v>0.63900000000000001</v>
      </c>
      <c r="C36" s="5">
        <v>8.8999999999999996E-2</v>
      </c>
      <c r="D36" s="1">
        <f t="shared" si="1"/>
        <v>0.55000000000000004</v>
      </c>
      <c r="E36" s="11">
        <f t="shared" si="2"/>
        <v>60.453077500000006</v>
      </c>
    </row>
    <row r="37" spans="1:5" x14ac:dyDescent="0.25">
      <c r="A37" s="8" t="s">
        <v>65</v>
      </c>
      <c r="B37" s="9">
        <v>0.58799999999999997</v>
      </c>
      <c r="C37" s="5">
        <v>8.8999999999999996E-2</v>
      </c>
      <c r="D37" s="1">
        <f t="shared" si="1"/>
        <v>0.499</v>
      </c>
      <c r="E37" s="11">
        <f t="shared" si="2"/>
        <v>54.295227391000005</v>
      </c>
    </row>
    <row r="38" spans="1:5" x14ac:dyDescent="0.25">
      <c r="A38" s="8" t="s">
        <v>66</v>
      </c>
      <c r="B38" s="9">
        <v>0.61899999999999999</v>
      </c>
      <c r="C38" s="5">
        <v>8.8999999999999996E-2</v>
      </c>
      <c r="D38" s="1">
        <f t="shared" si="1"/>
        <v>0.53</v>
      </c>
      <c r="E38" s="11">
        <f t="shared" si="2"/>
        <v>58.026831900000005</v>
      </c>
    </row>
    <row r="39" spans="1:5" x14ac:dyDescent="0.25">
      <c r="A39" s="8" t="s">
        <v>66</v>
      </c>
      <c r="B39" s="9">
        <v>0.67600000000000005</v>
      </c>
      <c r="C39" s="5">
        <v>8.8999999999999996E-2</v>
      </c>
      <c r="D39" s="1">
        <f t="shared" si="1"/>
        <v>0.58700000000000008</v>
      </c>
      <c r="E39" s="11">
        <f t="shared" si="2"/>
        <v>64.980418479000008</v>
      </c>
    </row>
    <row r="40" spans="1:5" x14ac:dyDescent="0.25">
      <c r="A40" s="8" t="s">
        <v>67</v>
      </c>
      <c r="B40" s="9">
        <v>0.65800000000000003</v>
      </c>
      <c r="C40" s="5">
        <v>8.8999999999999996E-2</v>
      </c>
      <c r="D40" s="1">
        <f t="shared" si="1"/>
        <v>0.56900000000000006</v>
      </c>
      <c r="E40" s="11">
        <f t="shared" si="2"/>
        <v>62.771638551000017</v>
      </c>
    </row>
    <row r="41" spans="1:5" x14ac:dyDescent="0.25">
      <c r="A41" s="8" t="s">
        <v>67</v>
      </c>
      <c r="B41" s="9">
        <v>0.55200000000000005</v>
      </c>
      <c r="C41" s="5">
        <v>8.8999999999999996E-2</v>
      </c>
      <c r="D41" s="1">
        <f t="shared" si="1"/>
        <v>0.46300000000000008</v>
      </c>
      <c r="E41" s="11">
        <f t="shared" si="2"/>
        <v>50.006110279000012</v>
      </c>
    </row>
    <row r="42" spans="1:5" x14ac:dyDescent="0.25">
      <c r="A42" s="8" t="s">
        <v>68</v>
      </c>
      <c r="B42" s="9">
        <v>0.499</v>
      </c>
      <c r="C42" s="5">
        <v>8.8999999999999996E-2</v>
      </c>
      <c r="D42" s="1">
        <f t="shared" si="1"/>
        <v>0.41000000000000003</v>
      </c>
      <c r="E42" s="11">
        <f t="shared" si="2"/>
        <v>43.778327100000006</v>
      </c>
    </row>
    <row r="43" spans="1:5" x14ac:dyDescent="0.25">
      <c r="A43" s="8" t="s">
        <v>68</v>
      </c>
      <c r="B43" s="9">
        <v>0.48399999999999999</v>
      </c>
      <c r="C43" s="5">
        <v>8.8999999999999996E-2</v>
      </c>
      <c r="D43" s="1">
        <f t="shared" si="1"/>
        <v>0.39500000000000002</v>
      </c>
      <c r="E43" s="11">
        <f t="shared" si="2"/>
        <v>42.034505775000007</v>
      </c>
    </row>
    <row r="44" spans="1:5" x14ac:dyDescent="0.25">
      <c r="A44" s="8" t="s">
        <v>69</v>
      </c>
      <c r="B44" s="9">
        <v>0.49</v>
      </c>
      <c r="C44" s="5">
        <v>8.8999999999999996E-2</v>
      </c>
      <c r="D44" s="1">
        <f t="shared" si="1"/>
        <v>0.40100000000000002</v>
      </c>
      <c r="E44" s="11">
        <f t="shared" si="2"/>
        <v>42.73104119100001</v>
      </c>
    </row>
    <row r="45" spans="1:5" x14ac:dyDescent="0.25">
      <c r="A45" s="8" t="s">
        <v>69</v>
      </c>
      <c r="B45" s="9">
        <v>0.51200000000000001</v>
      </c>
      <c r="C45" s="5">
        <v>8.8999999999999996E-2</v>
      </c>
      <c r="D45" s="1">
        <f t="shared" si="1"/>
        <v>0.42300000000000004</v>
      </c>
      <c r="E45" s="11">
        <f t="shared" si="2"/>
        <v>45.296333239000013</v>
      </c>
    </row>
    <row r="46" spans="1:5" x14ac:dyDescent="0.25">
      <c r="A46" s="8" t="s">
        <v>70</v>
      </c>
      <c r="B46" s="9">
        <v>0.55600000000000005</v>
      </c>
      <c r="C46" s="5">
        <v>8.8999999999999996E-2</v>
      </c>
      <c r="D46" s="1">
        <f t="shared" si="1"/>
        <v>0.46700000000000008</v>
      </c>
      <c r="E46" s="11">
        <f t="shared" si="2"/>
        <v>50.480324799000009</v>
      </c>
    </row>
    <row r="47" spans="1:5" x14ac:dyDescent="0.25">
      <c r="A47" s="8" t="s">
        <v>70</v>
      </c>
      <c r="B47" s="9">
        <v>0.58799999999999997</v>
      </c>
      <c r="C47" s="5">
        <v>8.8999999999999996E-2</v>
      </c>
      <c r="D47" s="1">
        <f t="shared" si="1"/>
        <v>0.499</v>
      </c>
      <c r="E47" s="11">
        <f t="shared" si="2"/>
        <v>54.295227391000005</v>
      </c>
    </row>
    <row r="48" spans="1:5" x14ac:dyDescent="0.25">
      <c r="A48" s="8" t="s">
        <v>71</v>
      </c>
      <c r="B48" s="9">
        <v>0.58199999999999996</v>
      </c>
      <c r="C48" s="5">
        <v>8.8999999999999996E-2</v>
      </c>
      <c r="D48" s="1">
        <f t="shared" si="1"/>
        <v>0.49299999999999999</v>
      </c>
      <c r="E48" s="11">
        <f t="shared" si="2"/>
        <v>53.577064159000003</v>
      </c>
    </row>
    <row r="49" spans="1:5" x14ac:dyDescent="0.25">
      <c r="A49" s="8" t="s">
        <v>71</v>
      </c>
      <c r="B49" s="9">
        <v>0.53500000000000003</v>
      </c>
      <c r="C49" s="5">
        <v>8.8999999999999996E-2</v>
      </c>
      <c r="D49" s="1">
        <f t="shared" si="1"/>
        <v>0.44600000000000006</v>
      </c>
      <c r="E49" s="11">
        <f t="shared" si="2"/>
        <v>47.997264156000007</v>
      </c>
    </row>
    <row r="50" spans="1:5" x14ac:dyDescent="0.25">
      <c r="A50" s="8" t="s">
        <v>72</v>
      </c>
      <c r="B50" s="9">
        <v>0.48299999999999998</v>
      </c>
      <c r="C50" s="5">
        <v>8.8999999999999996E-2</v>
      </c>
      <c r="D50" s="1">
        <f t="shared" si="1"/>
        <v>0.39400000000000002</v>
      </c>
      <c r="E50" s="11">
        <f t="shared" si="2"/>
        <v>41.918545276000003</v>
      </c>
    </row>
    <row r="51" spans="1:5" x14ac:dyDescent="0.25">
      <c r="A51" s="8" t="s">
        <v>72</v>
      </c>
      <c r="B51" s="9">
        <v>0.45100000000000001</v>
      </c>
      <c r="C51" s="5">
        <v>8.8999999999999996E-2</v>
      </c>
      <c r="D51" s="1">
        <f t="shared" si="1"/>
        <v>0.36199999999999999</v>
      </c>
      <c r="E51" s="11">
        <f t="shared" si="2"/>
        <v>38.227230204000001</v>
      </c>
    </row>
    <row r="52" spans="1:5" x14ac:dyDescent="0.25">
      <c r="A52" s="8" t="s">
        <v>73</v>
      </c>
      <c r="B52" s="9">
        <v>0.48399999999999999</v>
      </c>
      <c r="C52" s="5">
        <v>8.8999999999999996E-2</v>
      </c>
      <c r="D52" s="1">
        <f t="shared" si="1"/>
        <v>0.39500000000000002</v>
      </c>
      <c r="E52" s="11">
        <f t="shared" si="2"/>
        <v>42.034505775000007</v>
      </c>
    </row>
    <row r="53" spans="1:5" x14ac:dyDescent="0.25">
      <c r="A53" s="8" t="s">
        <v>73</v>
      </c>
      <c r="B53" s="9">
        <v>0.47000000000000003</v>
      </c>
      <c r="C53" s="5">
        <v>8.8999999999999996E-2</v>
      </c>
      <c r="D53" s="1">
        <f t="shared" si="1"/>
        <v>0.38100000000000001</v>
      </c>
      <c r="E53" s="11">
        <f t="shared" si="2"/>
        <v>40.414405951000006</v>
      </c>
    </row>
    <row r="54" spans="1:5" x14ac:dyDescent="0.25">
      <c r="A54" s="8" t="s">
        <v>74</v>
      </c>
      <c r="B54" s="9">
        <v>0.48</v>
      </c>
      <c r="C54" s="5">
        <v>8.8999999999999996E-2</v>
      </c>
      <c r="D54" s="1">
        <f t="shared" si="1"/>
        <v>0.39100000000000001</v>
      </c>
      <c r="E54" s="11">
        <f t="shared" si="2"/>
        <v>41.570884470999999</v>
      </c>
    </row>
    <row r="55" spans="1:5" x14ac:dyDescent="0.25">
      <c r="A55" s="8" t="s">
        <v>74</v>
      </c>
      <c r="B55" s="9">
        <v>0.48899999999999999</v>
      </c>
      <c r="C55" s="5">
        <v>8.8999999999999996E-2</v>
      </c>
      <c r="D55" s="1">
        <f t="shared" si="1"/>
        <v>0.4</v>
      </c>
      <c r="E55" s="11">
        <f t="shared" si="2"/>
        <v>42.614860000000007</v>
      </c>
    </row>
    <row r="56" spans="1:5" x14ac:dyDescent="0.25">
      <c r="A56" s="8" t="s">
        <v>75</v>
      </c>
      <c r="B56" s="9">
        <v>0.46200000000000002</v>
      </c>
      <c r="C56" s="5">
        <v>8.8999999999999996E-2</v>
      </c>
      <c r="D56" s="1">
        <f t="shared" si="1"/>
        <v>0.373</v>
      </c>
      <c r="E56" s="11">
        <f t="shared" si="2"/>
        <v>39.491871439000008</v>
      </c>
    </row>
    <row r="57" spans="1:5" x14ac:dyDescent="0.25">
      <c r="A57" s="8" t="s">
        <v>75</v>
      </c>
      <c r="B57" s="9">
        <v>0.46300000000000002</v>
      </c>
      <c r="C57" s="5">
        <v>8.8999999999999996E-2</v>
      </c>
      <c r="D57" s="1">
        <f t="shared" si="1"/>
        <v>0.374</v>
      </c>
      <c r="E57" s="11">
        <f t="shared" si="2"/>
        <v>39.607059516000007</v>
      </c>
    </row>
    <row r="58" spans="1:5" x14ac:dyDescent="0.25">
      <c r="A58" s="8" t="s">
        <v>76</v>
      </c>
      <c r="B58" s="9">
        <v>0.51100000000000001</v>
      </c>
      <c r="C58" s="5">
        <v>8.8999999999999996E-2</v>
      </c>
      <c r="D58" s="1">
        <f t="shared" si="1"/>
        <v>0.42200000000000004</v>
      </c>
      <c r="E58" s="11">
        <f t="shared" si="2"/>
        <v>45.179342844000011</v>
      </c>
    </row>
    <row r="59" spans="1:5" x14ac:dyDescent="0.25">
      <c r="A59" s="8" t="s">
        <v>76</v>
      </c>
      <c r="B59" s="9">
        <v>0.64400000000000002</v>
      </c>
      <c r="C59" s="5">
        <v>8.8999999999999996E-2</v>
      </c>
      <c r="D59" s="1">
        <f t="shared" si="1"/>
        <v>0.55500000000000005</v>
      </c>
      <c r="E59" s="11">
        <f t="shared" si="2"/>
        <v>61.061937775000011</v>
      </c>
    </row>
    <row r="60" spans="1:5" x14ac:dyDescent="0.25">
      <c r="A60" s="8" t="s">
        <v>77</v>
      </c>
      <c r="B60" s="9">
        <v>0.622</v>
      </c>
      <c r="C60" s="5">
        <v>8.8999999999999996E-2</v>
      </c>
      <c r="D60" s="1">
        <f t="shared" si="1"/>
        <v>0.53300000000000003</v>
      </c>
      <c r="E60" s="11">
        <f t="shared" si="2"/>
        <v>58.389830799000002</v>
      </c>
    </row>
    <row r="61" spans="1:5" x14ac:dyDescent="0.25">
      <c r="A61" s="8" t="s">
        <v>77</v>
      </c>
      <c r="B61" s="9">
        <v>0.56700000000000006</v>
      </c>
      <c r="C61" s="5">
        <v>8.8999999999999996E-2</v>
      </c>
      <c r="D61" s="1">
        <f t="shared" si="1"/>
        <v>0.47800000000000009</v>
      </c>
      <c r="E61" s="11">
        <f t="shared" si="2"/>
        <v>51.787449244000015</v>
      </c>
    </row>
    <row r="62" spans="1:5" x14ac:dyDescent="0.25">
      <c r="A62" s="8" t="s">
        <v>78</v>
      </c>
      <c r="B62" s="9">
        <v>0.61099999999999999</v>
      </c>
      <c r="C62" s="5">
        <v>8.8999999999999996E-2</v>
      </c>
      <c r="D62" s="1">
        <f t="shared" si="1"/>
        <v>0.52200000000000002</v>
      </c>
      <c r="E62" s="11">
        <f t="shared" si="2"/>
        <v>57.060453244000009</v>
      </c>
    </row>
    <row r="63" spans="1:5" x14ac:dyDescent="0.25">
      <c r="A63" s="8" t="s">
        <v>78</v>
      </c>
      <c r="B63" s="9">
        <v>0.72399999999999998</v>
      </c>
      <c r="C63" s="5">
        <v>8.8999999999999996E-2</v>
      </c>
      <c r="D63" s="1">
        <f t="shared" si="1"/>
        <v>0.63500000000000001</v>
      </c>
      <c r="E63" s="11">
        <f t="shared" si="2"/>
        <v>70.928760974999989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L120"/>
  <sheetViews>
    <sheetView workbookViewId="0">
      <selection activeCell="P5" sqref="P5"/>
    </sheetView>
  </sheetViews>
  <sheetFormatPr defaultRowHeight="15" x14ac:dyDescent="0.25"/>
  <cols>
    <col min="1" max="1" width="28.28515625" customWidth="1"/>
    <col min="2" max="2" width="11" customWidth="1"/>
    <col min="3" max="3" width="11.140625" customWidth="1"/>
    <col min="4" max="4" width="11.42578125" customWidth="1"/>
    <col min="5" max="5" width="17.42578125" customWidth="1"/>
  </cols>
  <sheetData>
    <row r="2" spans="1:12" x14ac:dyDescent="0.25">
      <c r="A2" s="3">
        <v>0.107</v>
      </c>
      <c r="B2" s="9">
        <v>1.286</v>
      </c>
      <c r="C2" s="9">
        <v>1.3820000000000001</v>
      </c>
      <c r="D2" s="9">
        <v>1.4350000000000001</v>
      </c>
      <c r="E2" s="9">
        <v>1.4020000000000001</v>
      </c>
      <c r="F2" s="9">
        <v>1.2370000000000001</v>
      </c>
      <c r="G2" s="9">
        <v>1.167</v>
      </c>
      <c r="H2" s="9">
        <v>1.1160000000000001</v>
      </c>
      <c r="I2" s="9">
        <v>1.0960000000000001</v>
      </c>
      <c r="J2" s="9">
        <v>1.0580000000000001</v>
      </c>
      <c r="K2" s="9">
        <v>1.119</v>
      </c>
      <c r="L2" s="9">
        <v>1.165</v>
      </c>
    </row>
    <row r="3" spans="1:12" x14ac:dyDescent="0.25">
      <c r="A3" s="3">
        <v>0.32800000000000001</v>
      </c>
      <c r="B3" s="9">
        <v>1.042</v>
      </c>
      <c r="C3" s="9">
        <v>1.234</v>
      </c>
      <c r="D3" s="9">
        <v>1.117</v>
      </c>
      <c r="E3" s="9">
        <v>1.0820000000000001</v>
      </c>
      <c r="F3" s="9">
        <v>0.99399999999999999</v>
      </c>
      <c r="G3" s="9">
        <v>1.046</v>
      </c>
      <c r="H3" s="9">
        <v>0.97699999999999998</v>
      </c>
      <c r="I3" s="9">
        <v>1.0409999999999999</v>
      </c>
      <c r="J3" s="9">
        <v>0.99399999999999999</v>
      </c>
      <c r="K3" s="9">
        <v>1.022</v>
      </c>
      <c r="L3" s="9">
        <v>1.099</v>
      </c>
    </row>
    <row r="4" spans="1:12" x14ac:dyDescent="0.25">
      <c r="A4" s="3">
        <v>0.50900000000000001</v>
      </c>
      <c r="B4" s="9">
        <v>1.3660000000000001</v>
      </c>
      <c r="C4" s="9">
        <v>1.2310000000000001</v>
      </c>
      <c r="D4" s="9">
        <v>0.998</v>
      </c>
      <c r="E4" s="9">
        <v>0.99</v>
      </c>
      <c r="F4" s="9">
        <v>0.81100000000000005</v>
      </c>
      <c r="G4" s="9">
        <v>0.84699999999999998</v>
      </c>
      <c r="H4" s="9">
        <v>0.76200000000000001</v>
      </c>
      <c r="I4" s="9">
        <v>0.89900000000000002</v>
      </c>
      <c r="J4" s="9">
        <v>0.91500000000000004</v>
      </c>
      <c r="K4" s="9">
        <v>0.89300000000000002</v>
      </c>
      <c r="L4" s="9">
        <v>0.84</v>
      </c>
    </row>
    <row r="5" spans="1:12" x14ac:dyDescent="0.25">
      <c r="A5" s="3">
        <v>0.876</v>
      </c>
      <c r="B5" s="9">
        <v>0.96099999999999997</v>
      </c>
      <c r="C5" s="9">
        <v>1.1340000000000001</v>
      </c>
      <c r="D5" s="9">
        <v>1.107</v>
      </c>
      <c r="E5" s="9">
        <v>1.054</v>
      </c>
      <c r="F5" s="9">
        <v>0.996</v>
      </c>
      <c r="G5" s="9">
        <v>0.95100000000000007</v>
      </c>
      <c r="H5" s="9">
        <v>0.81100000000000005</v>
      </c>
      <c r="I5" s="9">
        <v>0.85499999999999998</v>
      </c>
      <c r="J5" s="9">
        <v>0.751</v>
      </c>
      <c r="K5" s="9">
        <v>0.84899999999999998</v>
      </c>
      <c r="L5" s="9">
        <v>0.88300000000000001</v>
      </c>
    </row>
    <row r="6" spans="1:12" x14ac:dyDescent="0.25">
      <c r="A6" s="3">
        <v>1.482</v>
      </c>
      <c r="B6" s="9">
        <v>1.0369999999999999</v>
      </c>
      <c r="C6" s="9">
        <v>1.0840000000000001</v>
      </c>
      <c r="D6" s="9">
        <v>1.004</v>
      </c>
      <c r="E6" s="9">
        <v>0.99099999999999999</v>
      </c>
      <c r="F6" s="9">
        <v>0.93</v>
      </c>
      <c r="G6" s="9">
        <v>0.82500000000000007</v>
      </c>
      <c r="H6" s="9">
        <v>0.82900000000000007</v>
      </c>
      <c r="I6" s="9">
        <v>0.84499999999999997</v>
      </c>
      <c r="J6" s="9">
        <v>0.76</v>
      </c>
      <c r="K6" s="9">
        <v>0.76500000000000001</v>
      </c>
      <c r="L6" s="9">
        <v>0.77800000000000002</v>
      </c>
    </row>
    <row r="7" spans="1:12" x14ac:dyDescent="0.25">
      <c r="A7" s="3">
        <v>2.3639999999999999</v>
      </c>
      <c r="B7" s="9">
        <v>1.077</v>
      </c>
      <c r="C7" s="9">
        <v>0.94100000000000006</v>
      </c>
      <c r="D7" s="9">
        <v>0.97199999999999998</v>
      </c>
      <c r="E7" s="9">
        <v>0.95500000000000007</v>
      </c>
      <c r="F7" s="9">
        <v>0.85399999999999998</v>
      </c>
      <c r="G7" s="9">
        <v>0.83599999999999997</v>
      </c>
      <c r="H7" s="9">
        <v>0.73099999999999998</v>
      </c>
      <c r="I7" s="9">
        <v>0.751</v>
      </c>
      <c r="J7" s="9">
        <v>0.34</v>
      </c>
      <c r="K7" s="9">
        <v>0.72399999999999998</v>
      </c>
      <c r="L7" s="9">
        <v>0.76100000000000001</v>
      </c>
    </row>
    <row r="8" spans="1:12" x14ac:dyDescent="0.25">
      <c r="A8" s="5">
        <v>9.1999999999999998E-2</v>
      </c>
      <c r="B8" s="9">
        <v>0.98599999999999999</v>
      </c>
      <c r="C8" s="9">
        <v>0.88300000000000001</v>
      </c>
      <c r="D8" s="9">
        <v>0.94500000000000006</v>
      </c>
      <c r="E8" s="9">
        <v>0.98199999999999998</v>
      </c>
      <c r="F8" s="9">
        <v>0.81300000000000006</v>
      </c>
      <c r="G8" s="9">
        <v>0.79100000000000004</v>
      </c>
      <c r="H8" s="9">
        <v>0.73399999999999999</v>
      </c>
      <c r="I8" s="9">
        <v>0.75800000000000001</v>
      </c>
      <c r="J8" s="9">
        <v>0.82100000000000006</v>
      </c>
      <c r="K8" s="9">
        <v>0.26800000000000002</v>
      </c>
      <c r="L8" s="9">
        <v>0.86799999999999999</v>
      </c>
    </row>
    <row r="9" spans="1:12" x14ac:dyDescent="0.25">
      <c r="A9" s="1">
        <v>9.7000000000000003E-2</v>
      </c>
      <c r="B9" s="9">
        <v>1.1300000000000001</v>
      </c>
      <c r="C9" s="9">
        <v>1.052</v>
      </c>
      <c r="D9" s="9">
        <v>1.159</v>
      </c>
      <c r="E9" s="9">
        <v>1.012</v>
      </c>
      <c r="F9" s="9">
        <v>0.90200000000000002</v>
      </c>
      <c r="G9" s="9">
        <v>0.77400000000000002</v>
      </c>
      <c r="H9" s="9">
        <v>0.68800000000000006</v>
      </c>
      <c r="I9" s="9">
        <v>0.76800000000000002</v>
      </c>
      <c r="J9" s="9">
        <v>0.76500000000000001</v>
      </c>
      <c r="K9" s="9">
        <v>0.76600000000000001</v>
      </c>
      <c r="L9" s="9">
        <v>0.749</v>
      </c>
    </row>
    <row r="15" spans="1:12" x14ac:dyDescent="0.25">
      <c r="A15" s="23"/>
      <c r="B15" s="2" t="s">
        <v>1</v>
      </c>
      <c r="C15" s="2" t="s">
        <v>2</v>
      </c>
      <c r="D15" s="2" t="s">
        <v>3</v>
      </c>
      <c r="E15" s="2" t="s">
        <v>4</v>
      </c>
    </row>
    <row r="16" spans="1:12" x14ac:dyDescent="0.25">
      <c r="A16" s="23" t="s">
        <v>5</v>
      </c>
      <c r="B16" s="3">
        <v>2.3639999999999999</v>
      </c>
      <c r="C16" s="1">
        <f>B16-B22</f>
        <v>2.2719999999999998</v>
      </c>
      <c r="D16" s="1">
        <v>2000</v>
      </c>
      <c r="E16" s="4">
        <f>(168.74*C16*C16)+(494.68*C16)+(0.9503)</f>
        <v>1995.8964401599997</v>
      </c>
    </row>
    <row r="17" spans="1:11" x14ac:dyDescent="0.25">
      <c r="A17" s="23" t="s">
        <v>6</v>
      </c>
      <c r="B17" s="3">
        <v>1.482</v>
      </c>
      <c r="C17" s="1">
        <f>B17-B22</f>
        <v>1.39</v>
      </c>
      <c r="D17" s="1">
        <v>1000</v>
      </c>
      <c r="E17" s="4">
        <f t="shared" ref="E17:E22" si="0">(168.74*C17*C17)+(494.68*C17)+(0.9503)</f>
        <v>1014.5780539999998</v>
      </c>
    </row>
    <row r="18" spans="1:11" x14ac:dyDescent="0.25">
      <c r="A18" s="23" t="s">
        <v>7</v>
      </c>
      <c r="B18" s="3">
        <v>0.876</v>
      </c>
      <c r="C18" s="1">
        <f>B18-B22</f>
        <v>0.78400000000000003</v>
      </c>
      <c r="D18" s="1">
        <v>500</v>
      </c>
      <c r="E18" s="4">
        <f t="shared" si="0"/>
        <v>492.4964734400001</v>
      </c>
    </row>
    <row r="19" spans="1:11" x14ac:dyDescent="0.25">
      <c r="A19" s="23" t="s">
        <v>8</v>
      </c>
      <c r="B19" s="3">
        <v>0.50900000000000001</v>
      </c>
      <c r="C19" s="1">
        <f>B19-B22</f>
        <v>0.41700000000000004</v>
      </c>
      <c r="D19" s="1">
        <v>250</v>
      </c>
      <c r="E19" s="4">
        <f t="shared" si="0"/>
        <v>236.57388986000001</v>
      </c>
    </row>
    <row r="20" spans="1:11" x14ac:dyDescent="0.25">
      <c r="A20" s="23" t="s">
        <v>9</v>
      </c>
      <c r="B20" s="3">
        <v>0.32800000000000001</v>
      </c>
      <c r="C20" s="1">
        <f>B20-B22</f>
        <v>0.23600000000000002</v>
      </c>
      <c r="D20" s="1">
        <v>125</v>
      </c>
      <c r="E20" s="4">
        <f t="shared" si="0"/>
        <v>127.09292304000002</v>
      </c>
    </row>
    <row r="21" spans="1:11" x14ac:dyDescent="0.25">
      <c r="A21" s="23" t="s">
        <v>11</v>
      </c>
      <c r="B21" s="3">
        <v>0.107</v>
      </c>
      <c r="C21" s="1">
        <f>B21-B22</f>
        <v>1.4999999999999999E-2</v>
      </c>
      <c r="D21" s="1">
        <v>0</v>
      </c>
      <c r="E21" s="4">
        <f t="shared" si="0"/>
        <v>8.4084664999999994</v>
      </c>
    </row>
    <row r="22" spans="1:11" x14ac:dyDescent="0.25">
      <c r="A22" s="23" t="s">
        <v>10</v>
      </c>
      <c r="B22" s="5">
        <v>9.1999999999999998E-2</v>
      </c>
      <c r="C22" s="1">
        <f>B22-B22</f>
        <v>0</v>
      </c>
      <c r="D22" s="1"/>
      <c r="E22" s="4">
        <f t="shared" si="0"/>
        <v>0.95030000000000003</v>
      </c>
    </row>
    <row r="27" spans="1:11" x14ac:dyDescent="0.25">
      <c r="H27" s="23"/>
      <c r="I27" s="7" t="s">
        <v>18</v>
      </c>
      <c r="J27" s="7"/>
      <c r="K27" s="23"/>
    </row>
    <row r="32" spans="1:11" x14ac:dyDescent="0.25">
      <c r="A32" s="8" t="s">
        <v>13</v>
      </c>
      <c r="B32" s="9" t="s">
        <v>14</v>
      </c>
      <c r="C32" s="6" t="s">
        <v>10</v>
      </c>
      <c r="D32" s="1" t="s">
        <v>2</v>
      </c>
      <c r="E32" s="10" t="s">
        <v>19</v>
      </c>
    </row>
    <row r="33" spans="1:5" x14ac:dyDescent="0.25">
      <c r="A33" s="8" t="s">
        <v>20</v>
      </c>
      <c r="B33" s="9">
        <v>1.286</v>
      </c>
      <c r="C33" s="5">
        <v>9.1999999999999998E-2</v>
      </c>
      <c r="D33" s="1">
        <f t="shared" ref="D33:D64" si="1">(B33-C33)</f>
        <v>1.194</v>
      </c>
      <c r="E33" s="11">
        <f t="shared" ref="E33:E64" si="2">(168.74*D33*D33)+(494.68*D33)+(0.9503)</f>
        <v>832.16003863999993</v>
      </c>
    </row>
    <row r="34" spans="1:5" x14ac:dyDescent="0.25">
      <c r="A34" s="8" t="s">
        <v>20</v>
      </c>
      <c r="B34" s="9">
        <v>1.042</v>
      </c>
      <c r="C34" s="5">
        <v>9.1999999999999998E-2</v>
      </c>
      <c r="D34" s="1">
        <f t="shared" si="1"/>
        <v>0.95000000000000007</v>
      </c>
      <c r="E34" s="11">
        <f t="shared" si="2"/>
        <v>623.18415000000005</v>
      </c>
    </row>
    <row r="35" spans="1:5" x14ac:dyDescent="0.25">
      <c r="A35" s="8" t="s">
        <v>21</v>
      </c>
      <c r="B35" s="9">
        <v>1.3660000000000001</v>
      </c>
      <c r="C35" s="5">
        <v>9.1999999999999998E-2</v>
      </c>
      <c r="D35" s="1">
        <f t="shared" si="1"/>
        <v>1.274</v>
      </c>
      <c r="E35" s="11">
        <f t="shared" si="2"/>
        <v>905.05046423999988</v>
      </c>
    </row>
    <row r="36" spans="1:5" x14ac:dyDescent="0.25">
      <c r="A36" s="8" t="s">
        <v>21</v>
      </c>
      <c r="B36" s="9">
        <v>0.96099999999999997</v>
      </c>
      <c r="C36" s="5">
        <v>9.1999999999999998E-2</v>
      </c>
      <c r="D36" s="1">
        <f t="shared" si="1"/>
        <v>0.86899999999999999</v>
      </c>
      <c r="E36" s="11">
        <f t="shared" si="2"/>
        <v>558.25308713999993</v>
      </c>
    </row>
    <row r="37" spans="1:5" x14ac:dyDescent="0.25">
      <c r="A37" s="8" t="s">
        <v>22</v>
      </c>
      <c r="B37" s="9">
        <v>1.0369999999999999</v>
      </c>
      <c r="C37" s="5">
        <v>9.1999999999999998E-2</v>
      </c>
      <c r="D37" s="1">
        <f t="shared" si="1"/>
        <v>0.94499999999999995</v>
      </c>
      <c r="E37" s="11">
        <f t="shared" si="2"/>
        <v>619.11193849999995</v>
      </c>
    </row>
    <row r="38" spans="1:5" x14ac:dyDescent="0.25">
      <c r="A38" s="8" t="s">
        <v>22</v>
      </c>
      <c r="B38" s="9">
        <v>1.077</v>
      </c>
      <c r="C38" s="5">
        <v>9.1999999999999998E-2</v>
      </c>
      <c r="D38" s="1">
        <f t="shared" si="1"/>
        <v>0.98499999999999999</v>
      </c>
      <c r="E38" s="11">
        <f t="shared" si="2"/>
        <v>651.92586649999998</v>
      </c>
    </row>
    <row r="39" spans="1:5" x14ac:dyDescent="0.25">
      <c r="A39" s="8" t="s">
        <v>23</v>
      </c>
      <c r="B39" s="9">
        <v>0.98599999999999999</v>
      </c>
      <c r="C39" s="5">
        <v>9.1999999999999998E-2</v>
      </c>
      <c r="D39" s="1">
        <f t="shared" si="1"/>
        <v>0.89400000000000002</v>
      </c>
      <c r="E39" s="11">
        <f t="shared" si="2"/>
        <v>578.05730263999999</v>
      </c>
    </row>
    <row r="40" spans="1:5" x14ac:dyDescent="0.25">
      <c r="A40" s="8" t="s">
        <v>23</v>
      </c>
      <c r="B40" s="9">
        <v>1.1300000000000001</v>
      </c>
      <c r="C40" s="5">
        <v>9.1999999999999998E-2</v>
      </c>
      <c r="D40" s="1">
        <f t="shared" si="1"/>
        <v>1.038</v>
      </c>
      <c r="E40" s="11">
        <f t="shared" si="2"/>
        <v>696.23604055999999</v>
      </c>
    </row>
    <row r="41" spans="1:5" x14ac:dyDescent="0.25">
      <c r="A41" s="8" t="s">
        <v>24</v>
      </c>
      <c r="B41" s="9">
        <v>1.3820000000000001</v>
      </c>
      <c r="C41" s="5">
        <v>9.1999999999999998E-2</v>
      </c>
      <c r="D41" s="1">
        <f t="shared" si="1"/>
        <v>1.29</v>
      </c>
      <c r="E41" s="11">
        <f t="shared" si="2"/>
        <v>919.88773400000002</v>
      </c>
    </row>
    <row r="42" spans="1:5" x14ac:dyDescent="0.25">
      <c r="A42" s="8" t="s">
        <v>24</v>
      </c>
      <c r="B42" s="9">
        <v>1.234</v>
      </c>
      <c r="C42" s="5">
        <v>9.1999999999999998E-2</v>
      </c>
      <c r="D42" s="1">
        <f t="shared" si="1"/>
        <v>1.1419999999999999</v>
      </c>
      <c r="E42" s="11">
        <f t="shared" si="2"/>
        <v>785.93949335999991</v>
      </c>
    </row>
    <row r="43" spans="1:5" x14ac:dyDescent="0.25">
      <c r="A43" s="8" t="s">
        <v>25</v>
      </c>
      <c r="B43" s="9">
        <v>1.2310000000000001</v>
      </c>
      <c r="C43" s="5">
        <v>9.1999999999999998E-2</v>
      </c>
      <c r="D43" s="1">
        <f t="shared" si="1"/>
        <v>1.139</v>
      </c>
      <c r="E43" s="11">
        <f t="shared" si="2"/>
        <v>783.30076553999993</v>
      </c>
    </row>
    <row r="44" spans="1:5" x14ac:dyDescent="0.25">
      <c r="A44" s="8" t="s">
        <v>25</v>
      </c>
      <c r="B44" s="9">
        <v>1.1340000000000001</v>
      </c>
      <c r="C44" s="5">
        <v>9.1999999999999998E-2</v>
      </c>
      <c r="D44" s="1">
        <f t="shared" si="1"/>
        <v>1.042</v>
      </c>
      <c r="E44" s="11">
        <f t="shared" si="2"/>
        <v>699.61867736000011</v>
      </c>
    </row>
    <row r="45" spans="1:5" x14ac:dyDescent="0.25">
      <c r="A45" s="8" t="s">
        <v>26</v>
      </c>
      <c r="B45" s="9">
        <v>1.0840000000000001</v>
      </c>
      <c r="C45" s="5">
        <v>9.1999999999999998E-2</v>
      </c>
      <c r="D45" s="1">
        <f t="shared" si="1"/>
        <v>0.9920000000000001</v>
      </c>
      <c r="E45" s="11">
        <f t="shared" si="2"/>
        <v>657.72381936000011</v>
      </c>
    </row>
    <row r="46" spans="1:5" x14ac:dyDescent="0.25">
      <c r="A46" s="8" t="s">
        <v>26</v>
      </c>
      <c r="B46" s="9">
        <v>0.94100000000000006</v>
      </c>
      <c r="C46" s="5">
        <v>9.1999999999999998E-2</v>
      </c>
      <c r="D46" s="1">
        <f t="shared" si="1"/>
        <v>0.84900000000000009</v>
      </c>
      <c r="E46" s="11">
        <f t="shared" si="2"/>
        <v>542.56158074000007</v>
      </c>
    </row>
    <row r="47" spans="1:5" x14ac:dyDescent="0.25">
      <c r="A47" s="8" t="s">
        <v>27</v>
      </c>
      <c r="B47" s="9">
        <v>0.88300000000000001</v>
      </c>
      <c r="C47" s="5">
        <v>9.1999999999999998E-2</v>
      </c>
      <c r="D47" s="1">
        <f t="shared" si="1"/>
        <v>0.79100000000000004</v>
      </c>
      <c r="E47" s="11">
        <f t="shared" si="2"/>
        <v>497.81959194000007</v>
      </c>
    </row>
    <row r="48" spans="1:5" x14ac:dyDescent="0.25">
      <c r="A48" s="8" t="s">
        <v>27</v>
      </c>
      <c r="B48" s="9">
        <v>1.052</v>
      </c>
      <c r="C48" s="5">
        <v>9.1999999999999998E-2</v>
      </c>
      <c r="D48" s="1">
        <f t="shared" si="1"/>
        <v>0.96000000000000008</v>
      </c>
      <c r="E48" s="11">
        <f t="shared" si="2"/>
        <v>631.35388399999999</v>
      </c>
    </row>
    <row r="49" spans="1:5" x14ac:dyDescent="0.25">
      <c r="A49" s="8" t="s">
        <v>28</v>
      </c>
      <c r="B49" s="9">
        <v>1.4350000000000001</v>
      </c>
      <c r="C49" s="5">
        <v>9.1999999999999998E-2</v>
      </c>
      <c r="D49" s="1">
        <f t="shared" si="1"/>
        <v>1.343</v>
      </c>
      <c r="E49" s="11">
        <f t="shared" si="2"/>
        <v>969.65327225999999</v>
      </c>
    </row>
    <row r="50" spans="1:5" x14ac:dyDescent="0.25">
      <c r="A50" s="8" t="s">
        <v>28</v>
      </c>
      <c r="B50" s="9">
        <v>1.117</v>
      </c>
      <c r="C50" s="5">
        <v>9.1999999999999998E-2</v>
      </c>
      <c r="D50" s="1">
        <f t="shared" si="1"/>
        <v>1.0249999999999999</v>
      </c>
      <c r="E50" s="11">
        <f t="shared" si="2"/>
        <v>685.27976249999995</v>
      </c>
    </row>
    <row r="51" spans="1:5" x14ac:dyDescent="0.25">
      <c r="A51" s="8" t="s">
        <v>29</v>
      </c>
      <c r="B51" s="9">
        <v>0.998</v>
      </c>
      <c r="C51" s="5">
        <v>9.1999999999999998E-2</v>
      </c>
      <c r="D51" s="1">
        <f t="shared" si="1"/>
        <v>0.90600000000000003</v>
      </c>
      <c r="E51" s="11">
        <f t="shared" si="2"/>
        <v>587.63824664000003</v>
      </c>
    </row>
    <row r="52" spans="1:5" x14ac:dyDescent="0.25">
      <c r="A52" s="8" t="s">
        <v>29</v>
      </c>
      <c r="B52" s="9">
        <v>1.107</v>
      </c>
      <c r="C52" s="5">
        <v>9.1999999999999998E-2</v>
      </c>
      <c r="D52" s="1">
        <f t="shared" si="1"/>
        <v>1.0149999999999999</v>
      </c>
      <c r="E52" s="11">
        <f t="shared" si="2"/>
        <v>676.89066649999995</v>
      </c>
    </row>
    <row r="53" spans="1:5" x14ac:dyDescent="0.25">
      <c r="A53" s="8" t="s">
        <v>30</v>
      </c>
      <c r="B53" s="9">
        <v>1.004</v>
      </c>
      <c r="C53" s="5">
        <v>9.1999999999999998E-2</v>
      </c>
      <c r="D53" s="1">
        <f t="shared" si="1"/>
        <v>0.91200000000000003</v>
      </c>
      <c r="E53" s="11">
        <f t="shared" si="2"/>
        <v>592.44694256000002</v>
      </c>
    </row>
    <row r="54" spans="1:5" x14ac:dyDescent="0.25">
      <c r="A54" s="8" t="s">
        <v>30</v>
      </c>
      <c r="B54" s="9">
        <v>0.97199999999999998</v>
      </c>
      <c r="C54" s="5">
        <v>9.1999999999999998E-2</v>
      </c>
      <c r="D54" s="1">
        <f t="shared" si="1"/>
        <v>0.88</v>
      </c>
      <c r="E54" s="11">
        <f t="shared" si="2"/>
        <v>566.94095600000003</v>
      </c>
    </row>
    <row r="55" spans="1:5" x14ac:dyDescent="0.25">
      <c r="A55" s="8" t="s">
        <v>31</v>
      </c>
      <c r="B55" s="9">
        <v>0.94500000000000006</v>
      </c>
      <c r="C55" s="5">
        <v>9.1999999999999998E-2</v>
      </c>
      <c r="D55" s="1">
        <f t="shared" si="1"/>
        <v>0.85300000000000009</v>
      </c>
      <c r="E55" s="11">
        <f t="shared" si="2"/>
        <v>545.68908266000005</v>
      </c>
    </row>
    <row r="56" spans="1:5" x14ac:dyDescent="0.25">
      <c r="A56" s="8" t="s">
        <v>31</v>
      </c>
      <c r="B56" s="9">
        <v>1.159</v>
      </c>
      <c r="C56" s="5">
        <v>9.1999999999999998E-2</v>
      </c>
      <c r="D56" s="1">
        <f t="shared" si="1"/>
        <v>1.0669999999999999</v>
      </c>
      <c r="E56" s="11">
        <f t="shared" si="2"/>
        <v>720.88249385999984</v>
      </c>
    </row>
    <row r="57" spans="1:5" x14ac:dyDescent="0.25">
      <c r="A57" s="8" t="s">
        <v>32</v>
      </c>
      <c r="B57" s="9">
        <v>1.4020000000000001</v>
      </c>
      <c r="C57" s="5">
        <v>9.1999999999999998E-2</v>
      </c>
      <c r="D57" s="1">
        <f t="shared" si="1"/>
        <v>1.31</v>
      </c>
      <c r="E57" s="11">
        <f t="shared" si="2"/>
        <v>938.55581400000005</v>
      </c>
    </row>
    <row r="58" spans="1:5" x14ac:dyDescent="0.25">
      <c r="A58" s="8" t="s">
        <v>32</v>
      </c>
      <c r="B58" s="9">
        <v>1.0820000000000001</v>
      </c>
      <c r="C58" s="5">
        <v>9.1999999999999998E-2</v>
      </c>
      <c r="D58" s="1">
        <f t="shared" si="1"/>
        <v>0.9900000000000001</v>
      </c>
      <c r="E58" s="11">
        <f t="shared" si="2"/>
        <v>656.06557400000008</v>
      </c>
    </row>
    <row r="59" spans="1:5" x14ac:dyDescent="0.25">
      <c r="A59" s="8" t="s">
        <v>33</v>
      </c>
      <c r="B59" s="9">
        <v>0.99</v>
      </c>
      <c r="C59" s="5">
        <v>9.1999999999999998E-2</v>
      </c>
      <c r="D59" s="1">
        <f t="shared" si="1"/>
        <v>0.89800000000000002</v>
      </c>
      <c r="E59" s="11">
        <f t="shared" si="2"/>
        <v>581.24555095999995</v>
      </c>
    </row>
    <row r="60" spans="1:5" x14ac:dyDescent="0.25">
      <c r="A60" s="8" t="s">
        <v>33</v>
      </c>
      <c r="B60" s="9">
        <v>1.054</v>
      </c>
      <c r="C60" s="5">
        <v>9.1999999999999998E-2</v>
      </c>
      <c r="D60" s="1">
        <f t="shared" si="1"/>
        <v>0.96200000000000008</v>
      </c>
      <c r="E60" s="11">
        <f t="shared" si="2"/>
        <v>632.99188056000003</v>
      </c>
    </row>
    <row r="61" spans="1:5" x14ac:dyDescent="0.25">
      <c r="A61" s="8" t="s">
        <v>34</v>
      </c>
      <c r="B61" s="9">
        <v>0.99099999999999999</v>
      </c>
      <c r="C61" s="5">
        <v>9.1999999999999998E-2</v>
      </c>
      <c r="D61" s="1">
        <f t="shared" si="1"/>
        <v>0.89900000000000002</v>
      </c>
      <c r="E61" s="11">
        <f t="shared" si="2"/>
        <v>582.04345674000001</v>
      </c>
    </row>
    <row r="62" spans="1:5" x14ac:dyDescent="0.25">
      <c r="A62" s="8" t="s">
        <v>34</v>
      </c>
      <c r="B62" s="9">
        <v>0.95500000000000007</v>
      </c>
      <c r="C62" s="5">
        <v>9.1999999999999998E-2</v>
      </c>
      <c r="D62" s="1">
        <f t="shared" si="1"/>
        <v>0.8630000000000001</v>
      </c>
      <c r="E62" s="11">
        <f t="shared" si="2"/>
        <v>553.53146106000008</v>
      </c>
    </row>
    <row r="63" spans="1:5" x14ac:dyDescent="0.25">
      <c r="A63" s="8" t="s">
        <v>35</v>
      </c>
      <c r="B63" s="9">
        <v>0.98199999999999998</v>
      </c>
      <c r="C63" s="5">
        <v>9.1999999999999998E-2</v>
      </c>
      <c r="D63" s="1">
        <f t="shared" si="1"/>
        <v>0.89</v>
      </c>
      <c r="E63" s="11">
        <f t="shared" si="2"/>
        <v>574.87445400000001</v>
      </c>
    </row>
    <row r="64" spans="1:5" x14ac:dyDescent="0.25">
      <c r="A64" s="8" t="s">
        <v>35</v>
      </c>
      <c r="B64" s="9">
        <v>1.012</v>
      </c>
      <c r="C64" s="5">
        <v>9.1999999999999998E-2</v>
      </c>
      <c r="D64" s="1">
        <f t="shared" si="1"/>
        <v>0.92</v>
      </c>
      <c r="E64" s="11">
        <f t="shared" si="2"/>
        <v>598.87743599999999</v>
      </c>
    </row>
    <row r="65" spans="1:5" x14ac:dyDescent="0.25">
      <c r="A65" s="8" t="s">
        <v>36</v>
      </c>
      <c r="B65" s="9">
        <v>1.2370000000000001</v>
      </c>
      <c r="C65" s="5">
        <v>9.1999999999999998E-2</v>
      </c>
      <c r="D65" s="1">
        <f t="shared" ref="D65:D96" si="3">(B65-C65)</f>
        <v>1.145</v>
      </c>
      <c r="E65" s="11">
        <f t="shared" ref="E65:E96" si="4">(168.74*D65*D65)+(494.68*D65)+(0.9503)</f>
        <v>788.58125849999999</v>
      </c>
    </row>
    <row r="66" spans="1:5" x14ac:dyDescent="0.25">
      <c r="A66" s="8" t="s">
        <v>36</v>
      </c>
      <c r="B66" s="9">
        <v>0.99399999999999999</v>
      </c>
      <c r="C66" s="5">
        <v>9.1999999999999998E-2</v>
      </c>
      <c r="D66" s="1">
        <f t="shared" si="3"/>
        <v>0.90200000000000002</v>
      </c>
      <c r="E66" s="11">
        <f t="shared" si="4"/>
        <v>584.43919896</v>
      </c>
    </row>
    <row r="67" spans="1:5" x14ac:dyDescent="0.25">
      <c r="A67" s="8" t="s">
        <v>37</v>
      </c>
      <c r="B67" s="9">
        <v>0.81100000000000005</v>
      </c>
      <c r="C67" s="5">
        <v>9.1999999999999998E-2</v>
      </c>
      <c r="D67" s="1">
        <f t="shared" si="3"/>
        <v>0.71900000000000008</v>
      </c>
      <c r="E67" s="11">
        <f t="shared" si="4"/>
        <v>443.8572191400001</v>
      </c>
    </row>
    <row r="68" spans="1:5" x14ac:dyDescent="0.25">
      <c r="A68" s="8" t="s">
        <v>37</v>
      </c>
      <c r="B68" s="9">
        <v>0.996</v>
      </c>
      <c r="C68" s="5">
        <v>9.1999999999999998E-2</v>
      </c>
      <c r="D68" s="1">
        <f t="shared" si="3"/>
        <v>0.90400000000000003</v>
      </c>
      <c r="E68" s="11">
        <f t="shared" si="4"/>
        <v>586.03804783999999</v>
      </c>
    </row>
    <row r="69" spans="1:5" x14ac:dyDescent="0.25">
      <c r="A69" s="8" t="s">
        <v>38</v>
      </c>
      <c r="B69" s="9">
        <v>0.93</v>
      </c>
      <c r="C69" s="5">
        <v>9.1999999999999998E-2</v>
      </c>
      <c r="D69" s="1">
        <f t="shared" si="3"/>
        <v>0.83800000000000008</v>
      </c>
      <c r="E69" s="11">
        <f t="shared" si="4"/>
        <v>533.98879256000009</v>
      </c>
    </row>
    <row r="70" spans="1:5" x14ac:dyDescent="0.25">
      <c r="A70" s="8" t="s">
        <v>38</v>
      </c>
      <c r="B70" s="9">
        <v>0.85399999999999998</v>
      </c>
      <c r="C70" s="5">
        <v>9.1999999999999998E-2</v>
      </c>
      <c r="D70" s="1">
        <f t="shared" si="3"/>
        <v>0.76200000000000001</v>
      </c>
      <c r="E70" s="11">
        <f t="shared" si="4"/>
        <v>475.87432856000004</v>
      </c>
    </row>
    <row r="71" spans="1:5" x14ac:dyDescent="0.25">
      <c r="A71" s="8" t="s">
        <v>39</v>
      </c>
      <c r="B71" s="9">
        <v>0.81300000000000006</v>
      </c>
      <c r="C71" s="5">
        <v>9.1999999999999998E-2</v>
      </c>
      <c r="D71" s="1">
        <f t="shared" si="3"/>
        <v>0.72100000000000009</v>
      </c>
      <c r="E71" s="11">
        <f t="shared" si="4"/>
        <v>445.33255034000007</v>
      </c>
    </row>
    <row r="72" spans="1:5" x14ac:dyDescent="0.25">
      <c r="A72" s="8" t="s">
        <v>39</v>
      </c>
      <c r="B72" s="9">
        <v>0.90200000000000002</v>
      </c>
      <c r="C72" s="5">
        <v>9.1999999999999998E-2</v>
      </c>
      <c r="D72" s="1">
        <f t="shared" si="3"/>
        <v>0.81</v>
      </c>
      <c r="E72" s="11">
        <f t="shared" si="4"/>
        <v>512.35141400000009</v>
      </c>
    </row>
    <row r="73" spans="1:5" x14ac:dyDescent="0.25">
      <c r="A73" s="8" t="s">
        <v>40</v>
      </c>
      <c r="B73" s="9">
        <v>1.167</v>
      </c>
      <c r="C73" s="5">
        <v>9.1999999999999998E-2</v>
      </c>
      <c r="D73" s="1">
        <f t="shared" si="3"/>
        <v>1.075</v>
      </c>
      <c r="E73" s="11">
        <f t="shared" si="4"/>
        <v>727.73146249999991</v>
      </c>
    </row>
    <row r="74" spans="1:5" x14ac:dyDescent="0.25">
      <c r="A74" s="8" t="s">
        <v>40</v>
      </c>
      <c r="B74" s="9">
        <v>1.046</v>
      </c>
      <c r="C74" s="5">
        <v>9.1999999999999998E-2</v>
      </c>
      <c r="D74" s="1">
        <f t="shared" si="3"/>
        <v>0.95400000000000007</v>
      </c>
      <c r="E74" s="11">
        <f t="shared" si="4"/>
        <v>626.44799383999998</v>
      </c>
    </row>
    <row r="75" spans="1:5" x14ac:dyDescent="0.25">
      <c r="A75" s="8" t="s">
        <v>41</v>
      </c>
      <c r="B75" s="9">
        <v>0.84699999999999998</v>
      </c>
      <c r="C75" s="5">
        <v>9.1999999999999998E-2</v>
      </c>
      <c r="D75" s="1">
        <f t="shared" si="3"/>
        <v>0.755</v>
      </c>
      <c r="E75" s="11">
        <f t="shared" si="4"/>
        <v>470.61971850000003</v>
      </c>
    </row>
    <row r="76" spans="1:5" x14ac:dyDescent="0.25">
      <c r="A76" s="8" t="s">
        <v>41</v>
      </c>
      <c r="B76" s="9">
        <v>0.95100000000000007</v>
      </c>
      <c r="C76" s="5">
        <v>9.1999999999999998E-2</v>
      </c>
      <c r="D76" s="1">
        <f t="shared" si="3"/>
        <v>0.8590000000000001</v>
      </c>
      <c r="E76" s="11">
        <f t="shared" si="4"/>
        <v>550.39045994000003</v>
      </c>
    </row>
    <row r="77" spans="1:5" x14ac:dyDescent="0.25">
      <c r="A77" s="8" t="s">
        <v>41</v>
      </c>
      <c r="B77" s="9">
        <v>0.82500000000000007</v>
      </c>
      <c r="C77" s="5">
        <v>9.1999999999999998E-2</v>
      </c>
      <c r="D77" s="1">
        <f t="shared" si="3"/>
        <v>0.7330000000000001</v>
      </c>
      <c r="E77" s="11">
        <f t="shared" si="4"/>
        <v>454.21288586000009</v>
      </c>
    </row>
    <row r="78" spans="1:5" x14ac:dyDescent="0.25">
      <c r="A78" s="8" t="s">
        <v>41</v>
      </c>
      <c r="B78" s="9">
        <v>0.83599999999999997</v>
      </c>
      <c r="C78" s="5">
        <v>9.1999999999999998E-2</v>
      </c>
      <c r="D78" s="1">
        <f t="shared" si="3"/>
        <v>0.74399999999999999</v>
      </c>
      <c r="E78" s="11">
        <f t="shared" si="4"/>
        <v>462.39588464000002</v>
      </c>
    </row>
    <row r="79" spans="1:5" x14ac:dyDescent="0.25">
      <c r="A79" s="8" t="s">
        <v>42</v>
      </c>
      <c r="B79" s="9">
        <v>0.79100000000000004</v>
      </c>
      <c r="C79" s="5">
        <v>9.1999999999999998E-2</v>
      </c>
      <c r="D79" s="1">
        <f t="shared" si="3"/>
        <v>0.69900000000000007</v>
      </c>
      <c r="E79" s="11">
        <f t="shared" si="4"/>
        <v>429.17815274000009</v>
      </c>
    </row>
    <row r="80" spans="1:5" x14ac:dyDescent="0.25">
      <c r="A80" s="8" t="s">
        <v>42</v>
      </c>
      <c r="B80" s="9">
        <v>0.77400000000000002</v>
      </c>
      <c r="C80" s="5">
        <v>9.1999999999999998E-2</v>
      </c>
      <c r="D80" s="1">
        <f t="shared" si="3"/>
        <v>0.68200000000000005</v>
      </c>
      <c r="E80" s="11">
        <f t="shared" si="4"/>
        <v>416.80708376000013</v>
      </c>
    </row>
    <row r="81" spans="1:5" x14ac:dyDescent="0.25">
      <c r="A81" s="8" t="s">
        <v>43</v>
      </c>
      <c r="B81" s="9">
        <v>1.1160000000000001</v>
      </c>
      <c r="C81" s="5">
        <v>9.1999999999999998E-2</v>
      </c>
      <c r="D81" s="1">
        <f t="shared" si="3"/>
        <v>1.024</v>
      </c>
      <c r="E81" s="11">
        <f t="shared" si="4"/>
        <v>684.43933423999999</v>
      </c>
    </row>
    <row r="82" spans="1:5" x14ac:dyDescent="0.25">
      <c r="A82" s="8" t="s">
        <v>43</v>
      </c>
      <c r="B82" s="9">
        <v>0.97699999999999998</v>
      </c>
      <c r="C82" s="5">
        <v>9.1999999999999998E-2</v>
      </c>
      <c r="D82" s="1">
        <f t="shared" si="3"/>
        <v>0.88500000000000001</v>
      </c>
      <c r="E82" s="11">
        <f t="shared" si="4"/>
        <v>570.90348649999999</v>
      </c>
    </row>
    <row r="83" spans="1:5" x14ac:dyDescent="0.25">
      <c r="A83" s="8" t="s">
        <v>44</v>
      </c>
      <c r="B83" s="9">
        <v>0.76200000000000001</v>
      </c>
      <c r="C83" s="5">
        <v>9.1999999999999998E-2</v>
      </c>
      <c r="D83" s="1">
        <f t="shared" si="3"/>
        <v>0.67</v>
      </c>
      <c r="E83" s="11">
        <f t="shared" si="4"/>
        <v>408.13328600000006</v>
      </c>
    </row>
    <row r="84" spans="1:5" x14ac:dyDescent="0.25">
      <c r="A84" s="8" t="s">
        <v>44</v>
      </c>
      <c r="B84" s="9">
        <v>0.81100000000000005</v>
      </c>
      <c r="C84" s="5">
        <v>9.1999999999999998E-2</v>
      </c>
      <c r="D84" s="1">
        <f t="shared" si="3"/>
        <v>0.71900000000000008</v>
      </c>
      <c r="E84" s="11">
        <f t="shared" si="4"/>
        <v>443.8572191400001</v>
      </c>
    </row>
    <row r="85" spans="1:5" x14ac:dyDescent="0.25">
      <c r="A85" s="8" t="s">
        <v>45</v>
      </c>
      <c r="B85" s="9">
        <v>0.82900000000000007</v>
      </c>
      <c r="C85" s="5">
        <v>9.1999999999999998E-2</v>
      </c>
      <c r="D85" s="1">
        <f t="shared" si="3"/>
        <v>0.7370000000000001</v>
      </c>
      <c r="E85" s="11">
        <f t="shared" si="4"/>
        <v>457.18379706000013</v>
      </c>
    </row>
    <row r="86" spans="1:5" x14ac:dyDescent="0.25">
      <c r="A86" s="8" t="s">
        <v>45</v>
      </c>
      <c r="B86" s="9">
        <v>0.73099999999999998</v>
      </c>
      <c r="C86" s="5">
        <v>9.1999999999999998E-2</v>
      </c>
      <c r="D86" s="1">
        <f t="shared" si="3"/>
        <v>0.63900000000000001</v>
      </c>
      <c r="E86" s="11">
        <f t="shared" si="4"/>
        <v>385.95090554000006</v>
      </c>
    </row>
    <row r="87" spans="1:5" x14ac:dyDescent="0.25">
      <c r="A87" s="8" t="s">
        <v>46</v>
      </c>
      <c r="B87" s="9">
        <v>0.73399999999999999</v>
      </c>
      <c r="C87" s="5">
        <v>9.1999999999999998E-2</v>
      </c>
      <c r="D87" s="1">
        <f t="shared" si="3"/>
        <v>0.64200000000000002</v>
      </c>
      <c r="E87" s="11">
        <f t="shared" si="4"/>
        <v>388.08341336000007</v>
      </c>
    </row>
    <row r="88" spans="1:5" x14ac:dyDescent="0.25">
      <c r="A88" s="8" t="s">
        <v>46</v>
      </c>
      <c r="B88" s="9">
        <v>0.68800000000000006</v>
      </c>
      <c r="C88" s="5">
        <v>9.1999999999999998E-2</v>
      </c>
      <c r="D88" s="1">
        <f t="shared" si="3"/>
        <v>0.59600000000000009</v>
      </c>
      <c r="E88" s="11">
        <f t="shared" si="4"/>
        <v>355.7187278400001</v>
      </c>
    </row>
    <row r="89" spans="1:5" x14ac:dyDescent="0.25">
      <c r="A89" s="8" t="s">
        <v>47</v>
      </c>
      <c r="B89" s="9">
        <v>1.0960000000000001</v>
      </c>
      <c r="C89" s="5">
        <v>9.1999999999999998E-2</v>
      </c>
      <c r="D89" s="1">
        <f t="shared" si="3"/>
        <v>1.004</v>
      </c>
      <c r="E89" s="11">
        <f t="shared" si="4"/>
        <v>667.70163983999998</v>
      </c>
    </row>
    <row r="90" spans="1:5" x14ac:dyDescent="0.25">
      <c r="A90" s="8" t="s">
        <v>47</v>
      </c>
      <c r="B90" s="9">
        <v>1.0409999999999999</v>
      </c>
      <c r="C90" s="5">
        <v>9.1999999999999998E-2</v>
      </c>
      <c r="D90" s="1">
        <f t="shared" si="3"/>
        <v>0.94899999999999995</v>
      </c>
      <c r="E90" s="11">
        <f t="shared" si="4"/>
        <v>622.36903273999997</v>
      </c>
    </row>
    <row r="91" spans="1:5" x14ac:dyDescent="0.25">
      <c r="A91" s="8" t="s">
        <v>48</v>
      </c>
      <c r="B91" s="9">
        <v>0.89900000000000002</v>
      </c>
      <c r="C91" s="5">
        <v>9.1999999999999998E-2</v>
      </c>
      <c r="D91" s="1">
        <f t="shared" si="3"/>
        <v>0.80700000000000005</v>
      </c>
      <c r="E91" s="11">
        <f t="shared" si="4"/>
        <v>510.04881626000008</v>
      </c>
    </row>
    <row r="92" spans="1:5" x14ac:dyDescent="0.25">
      <c r="A92" s="8" t="s">
        <v>48</v>
      </c>
      <c r="B92" s="9">
        <v>0.85499999999999998</v>
      </c>
      <c r="C92" s="5">
        <v>9.1999999999999998E-2</v>
      </c>
      <c r="D92" s="1">
        <f t="shared" si="3"/>
        <v>0.76300000000000001</v>
      </c>
      <c r="E92" s="11">
        <f t="shared" si="4"/>
        <v>476.62633706000008</v>
      </c>
    </row>
    <row r="93" spans="1:5" x14ac:dyDescent="0.25">
      <c r="A93" s="8" t="s">
        <v>49</v>
      </c>
      <c r="B93" s="9">
        <v>0.84499999999999997</v>
      </c>
      <c r="C93" s="5">
        <v>9.1999999999999998E-2</v>
      </c>
      <c r="D93" s="1">
        <f t="shared" si="3"/>
        <v>0.753</v>
      </c>
      <c r="E93" s="11">
        <f t="shared" si="4"/>
        <v>469.12143866000002</v>
      </c>
    </row>
    <row r="94" spans="1:5" x14ac:dyDescent="0.25">
      <c r="A94" s="8" t="s">
        <v>49</v>
      </c>
      <c r="B94" s="9">
        <v>0.751</v>
      </c>
      <c r="C94" s="5">
        <v>9.1999999999999998E-2</v>
      </c>
      <c r="D94" s="1">
        <f t="shared" si="3"/>
        <v>0.65900000000000003</v>
      </c>
      <c r="E94" s="11">
        <f t="shared" si="4"/>
        <v>400.22499594000004</v>
      </c>
    </row>
    <row r="95" spans="1:5" x14ac:dyDescent="0.25">
      <c r="A95" s="8" t="s">
        <v>50</v>
      </c>
      <c r="B95" s="9">
        <v>0.75800000000000001</v>
      </c>
      <c r="C95" s="5">
        <v>9.1999999999999998E-2</v>
      </c>
      <c r="D95" s="1">
        <f t="shared" si="3"/>
        <v>0.66600000000000004</v>
      </c>
      <c r="E95" s="11">
        <f t="shared" si="4"/>
        <v>405.25281944000005</v>
      </c>
    </row>
    <row r="96" spans="1:5" x14ac:dyDescent="0.25">
      <c r="A96" s="8" t="s">
        <v>50</v>
      </c>
      <c r="B96" s="9">
        <v>0.76800000000000002</v>
      </c>
      <c r="C96" s="5">
        <v>9.1999999999999998E-2</v>
      </c>
      <c r="D96" s="1">
        <f t="shared" si="3"/>
        <v>0.67600000000000005</v>
      </c>
      <c r="E96" s="11">
        <f t="shared" si="4"/>
        <v>412.46411024000002</v>
      </c>
    </row>
    <row r="97" spans="1:5" x14ac:dyDescent="0.25">
      <c r="A97" s="8" t="s">
        <v>51</v>
      </c>
      <c r="B97" s="9">
        <v>1.0580000000000001</v>
      </c>
      <c r="C97" s="5">
        <v>9.1999999999999998E-2</v>
      </c>
      <c r="D97" s="1">
        <f t="shared" ref="D97:D128" si="5">(B97-C97)</f>
        <v>0.96600000000000008</v>
      </c>
      <c r="E97" s="11">
        <f t="shared" ref="E97:E128" si="6">(168.74*D97*D97)+(494.68*D97)+(0.9503)</f>
        <v>636.27192344000014</v>
      </c>
    </row>
    <row r="98" spans="1:5" x14ac:dyDescent="0.25">
      <c r="A98" s="8" t="s">
        <v>51</v>
      </c>
      <c r="B98" s="9">
        <v>0.99399999999999999</v>
      </c>
      <c r="C98" s="5">
        <v>9.1999999999999998E-2</v>
      </c>
      <c r="D98" s="1">
        <f t="shared" si="5"/>
        <v>0.90200000000000002</v>
      </c>
      <c r="E98" s="11">
        <f t="shared" si="6"/>
        <v>584.43919896</v>
      </c>
    </row>
    <row r="99" spans="1:5" x14ac:dyDescent="0.25">
      <c r="A99" s="8" t="s">
        <v>52</v>
      </c>
      <c r="B99" s="9">
        <v>0.91500000000000004</v>
      </c>
      <c r="C99" s="5">
        <v>9.1999999999999998E-2</v>
      </c>
      <c r="D99" s="1">
        <f t="shared" si="5"/>
        <v>0.82300000000000006</v>
      </c>
      <c r="E99" s="11">
        <f t="shared" si="6"/>
        <v>522.36443545999998</v>
      </c>
    </row>
    <row r="100" spans="1:5" x14ac:dyDescent="0.25">
      <c r="A100" s="8" t="s">
        <v>52</v>
      </c>
      <c r="B100" s="9">
        <v>0.751</v>
      </c>
      <c r="C100" s="5">
        <v>9.1999999999999998E-2</v>
      </c>
      <c r="D100" s="1">
        <f t="shared" si="5"/>
        <v>0.65900000000000003</v>
      </c>
      <c r="E100" s="11">
        <f t="shared" si="6"/>
        <v>400.22499594000004</v>
      </c>
    </row>
    <row r="101" spans="1:5" x14ac:dyDescent="0.25">
      <c r="A101" s="8" t="s">
        <v>53</v>
      </c>
      <c r="B101" s="9">
        <v>0.76</v>
      </c>
      <c r="C101" s="5">
        <v>9.1999999999999998E-2</v>
      </c>
      <c r="D101" s="1">
        <f t="shared" si="5"/>
        <v>0.66800000000000004</v>
      </c>
      <c r="E101" s="11">
        <f t="shared" si="6"/>
        <v>406.69237776000006</v>
      </c>
    </row>
    <row r="102" spans="1:5" x14ac:dyDescent="0.25">
      <c r="A102" s="8" t="s">
        <v>53</v>
      </c>
      <c r="B102" s="9">
        <v>0.34</v>
      </c>
      <c r="C102" s="5">
        <v>9.1999999999999998E-2</v>
      </c>
      <c r="D102" s="1">
        <f t="shared" si="5"/>
        <v>0.24800000000000003</v>
      </c>
      <c r="E102" s="11">
        <f t="shared" si="6"/>
        <v>134.00912496000001</v>
      </c>
    </row>
    <row r="103" spans="1:5" x14ac:dyDescent="0.25">
      <c r="A103" s="8" t="s">
        <v>54</v>
      </c>
      <c r="B103" s="9">
        <v>0.82100000000000006</v>
      </c>
      <c r="C103" s="5">
        <v>9.1999999999999998E-2</v>
      </c>
      <c r="D103" s="1">
        <f t="shared" si="5"/>
        <v>0.72900000000000009</v>
      </c>
      <c r="E103" s="11">
        <f t="shared" si="6"/>
        <v>451.24737434000008</v>
      </c>
    </row>
    <row r="104" spans="1:5" x14ac:dyDescent="0.25">
      <c r="A104" s="8" t="s">
        <v>54</v>
      </c>
      <c r="B104" s="9">
        <v>0.76500000000000001</v>
      </c>
      <c r="C104" s="5">
        <v>9.1999999999999998E-2</v>
      </c>
      <c r="D104" s="1">
        <f t="shared" si="5"/>
        <v>0.67300000000000004</v>
      </c>
      <c r="E104" s="11">
        <f t="shared" si="6"/>
        <v>410.29717946000005</v>
      </c>
    </row>
    <row r="105" spans="1:5" x14ac:dyDescent="0.25">
      <c r="A105" s="8" t="s">
        <v>55</v>
      </c>
      <c r="B105" s="9">
        <v>1.119</v>
      </c>
      <c r="C105" s="5">
        <v>9.1999999999999998E-2</v>
      </c>
      <c r="D105" s="1">
        <f t="shared" si="5"/>
        <v>1.0269999999999999</v>
      </c>
      <c r="E105" s="11">
        <f t="shared" si="6"/>
        <v>686.96163145999992</v>
      </c>
    </row>
    <row r="106" spans="1:5" x14ac:dyDescent="0.25">
      <c r="A106" s="8" t="s">
        <v>55</v>
      </c>
      <c r="B106" s="9">
        <v>1.022</v>
      </c>
      <c r="C106" s="5">
        <v>9.1999999999999998E-2</v>
      </c>
      <c r="D106" s="1">
        <f t="shared" si="5"/>
        <v>0.93</v>
      </c>
      <c r="E106" s="11">
        <f t="shared" si="6"/>
        <v>606.94592599999999</v>
      </c>
    </row>
    <row r="107" spans="1:5" x14ac:dyDescent="0.25">
      <c r="A107" s="8" t="s">
        <v>56</v>
      </c>
      <c r="B107" s="9">
        <v>0.89300000000000002</v>
      </c>
      <c r="C107" s="5">
        <v>9.1999999999999998E-2</v>
      </c>
      <c r="D107" s="1">
        <f t="shared" si="5"/>
        <v>0.80100000000000005</v>
      </c>
      <c r="E107" s="11">
        <f t="shared" si="6"/>
        <v>505.4527327400001</v>
      </c>
    </row>
    <row r="108" spans="1:5" x14ac:dyDescent="0.25">
      <c r="A108" s="8" t="s">
        <v>56</v>
      </c>
      <c r="B108" s="9">
        <v>0.84899999999999998</v>
      </c>
      <c r="C108" s="5">
        <v>9.1999999999999998E-2</v>
      </c>
      <c r="D108" s="1">
        <f t="shared" si="5"/>
        <v>0.75700000000000001</v>
      </c>
      <c r="E108" s="11">
        <f t="shared" si="6"/>
        <v>472.11934826000004</v>
      </c>
    </row>
    <row r="109" spans="1:5" x14ac:dyDescent="0.25">
      <c r="A109" s="8" t="s">
        <v>57</v>
      </c>
      <c r="B109" s="9">
        <v>0.76500000000000001</v>
      </c>
      <c r="C109" s="5">
        <v>9.1999999999999998E-2</v>
      </c>
      <c r="D109" s="1">
        <f t="shared" si="5"/>
        <v>0.67300000000000004</v>
      </c>
      <c r="E109" s="11">
        <f t="shared" si="6"/>
        <v>410.29717946000005</v>
      </c>
    </row>
    <row r="110" spans="1:5" x14ac:dyDescent="0.25">
      <c r="A110" s="8" t="s">
        <v>57</v>
      </c>
      <c r="B110" s="9">
        <v>0.72399999999999998</v>
      </c>
      <c r="C110" s="5">
        <v>9.1999999999999998E-2</v>
      </c>
      <c r="D110" s="1">
        <f t="shared" si="5"/>
        <v>0.63200000000000001</v>
      </c>
      <c r="E110" s="11">
        <f t="shared" si="6"/>
        <v>380.98686576000006</v>
      </c>
    </row>
    <row r="111" spans="1:5" x14ac:dyDescent="0.25">
      <c r="A111" s="8" t="s">
        <v>58</v>
      </c>
      <c r="B111" s="9">
        <v>0.26800000000000002</v>
      </c>
      <c r="C111" s="5">
        <v>9.1999999999999998E-2</v>
      </c>
      <c r="D111" s="1">
        <f t="shared" si="5"/>
        <v>0.17600000000000002</v>
      </c>
      <c r="E111" s="11">
        <f t="shared" si="6"/>
        <v>93.240870240000007</v>
      </c>
    </row>
    <row r="112" spans="1:5" x14ac:dyDescent="0.25">
      <c r="A112" s="8" t="s">
        <v>58</v>
      </c>
      <c r="B112" s="9">
        <v>0.76600000000000001</v>
      </c>
      <c r="C112" s="5">
        <v>9.1999999999999998E-2</v>
      </c>
      <c r="D112" s="1">
        <f t="shared" si="5"/>
        <v>0.67400000000000004</v>
      </c>
      <c r="E112" s="11">
        <f t="shared" si="6"/>
        <v>411.0191522400001</v>
      </c>
    </row>
    <row r="113" spans="1:5" x14ac:dyDescent="0.25">
      <c r="A113" s="8" t="s">
        <v>59</v>
      </c>
      <c r="B113" s="9">
        <v>1.165</v>
      </c>
      <c r="C113" s="5">
        <v>9.1999999999999998E-2</v>
      </c>
      <c r="D113" s="1">
        <f t="shared" si="5"/>
        <v>1.073</v>
      </c>
      <c r="E113" s="11">
        <f t="shared" si="6"/>
        <v>726.01719546000004</v>
      </c>
    </row>
    <row r="114" spans="1:5" x14ac:dyDescent="0.25">
      <c r="A114" s="8" t="s">
        <v>59</v>
      </c>
      <c r="B114" s="9">
        <v>1.099</v>
      </c>
      <c r="C114" s="5">
        <v>9.1999999999999998E-2</v>
      </c>
      <c r="D114" s="1">
        <f t="shared" si="5"/>
        <v>1.0069999999999999</v>
      </c>
      <c r="E114" s="11">
        <f t="shared" si="6"/>
        <v>670.20368825999992</v>
      </c>
    </row>
    <row r="115" spans="1:5" x14ac:dyDescent="0.25">
      <c r="A115" s="8" t="s">
        <v>60</v>
      </c>
      <c r="B115" s="9">
        <v>0.84</v>
      </c>
      <c r="C115" s="5">
        <v>9.1999999999999998E-2</v>
      </c>
      <c r="D115" s="1">
        <f t="shared" si="5"/>
        <v>0.748</v>
      </c>
      <c r="E115" s="11">
        <f t="shared" si="6"/>
        <v>465.38164496000007</v>
      </c>
    </row>
    <row r="116" spans="1:5" x14ac:dyDescent="0.25">
      <c r="A116" s="8" t="s">
        <v>60</v>
      </c>
      <c r="B116" s="9">
        <v>0.88300000000000001</v>
      </c>
      <c r="C116" s="5">
        <v>9.1999999999999998E-2</v>
      </c>
      <c r="D116" s="1">
        <f t="shared" si="5"/>
        <v>0.79100000000000004</v>
      </c>
      <c r="E116" s="11">
        <f t="shared" si="6"/>
        <v>497.81959194000007</v>
      </c>
    </row>
    <row r="117" spans="1:5" x14ac:dyDescent="0.25">
      <c r="A117" s="8" t="s">
        <v>61</v>
      </c>
      <c r="B117" s="9">
        <v>0.77800000000000002</v>
      </c>
      <c r="C117" s="5">
        <v>9.1999999999999998E-2</v>
      </c>
      <c r="D117" s="1">
        <f t="shared" si="5"/>
        <v>0.68600000000000005</v>
      </c>
      <c r="E117" s="11">
        <f t="shared" si="6"/>
        <v>419.70914904000006</v>
      </c>
    </row>
    <row r="118" spans="1:5" x14ac:dyDescent="0.25">
      <c r="A118" s="8" t="s">
        <v>61</v>
      </c>
      <c r="B118" s="9">
        <v>0.76100000000000001</v>
      </c>
      <c r="C118" s="5">
        <v>9.1999999999999998E-2</v>
      </c>
      <c r="D118" s="1">
        <f t="shared" si="5"/>
        <v>0.66900000000000004</v>
      </c>
      <c r="E118" s="11">
        <f t="shared" si="6"/>
        <v>407.41266314000006</v>
      </c>
    </row>
    <row r="119" spans="1:5" x14ac:dyDescent="0.25">
      <c r="A119" s="8" t="s">
        <v>62</v>
      </c>
      <c r="B119" s="9">
        <v>0.86799999999999999</v>
      </c>
      <c r="C119" s="5">
        <v>9.1999999999999998E-2</v>
      </c>
      <c r="D119" s="1">
        <f t="shared" si="5"/>
        <v>0.77600000000000002</v>
      </c>
      <c r="E119" s="11">
        <f t="shared" si="6"/>
        <v>486.43315824000007</v>
      </c>
    </row>
    <row r="120" spans="1:5" x14ac:dyDescent="0.25">
      <c r="A120" s="8" t="s">
        <v>62</v>
      </c>
      <c r="B120" s="9">
        <v>0.749</v>
      </c>
      <c r="C120" s="5">
        <v>9.1999999999999998E-2</v>
      </c>
      <c r="D120" s="1">
        <f t="shared" si="5"/>
        <v>0.65700000000000003</v>
      </c>
      <c r="E120" s="11">
        <f t="shared" si="6"/>
        <v>398.79151226000005</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M61"/>
  <sheetViews>
    <sheetView workbookViewId="0">
      <selection activeCell="H4" sqref="H4"/>
    </sheetView>
  </sheetViews>
  <sheetFormatPr defaultRowHeight="15" x14ac:dyDescent="0.25"/>
  <cols>
    <col min="1" max="1" width="25.140625" customWidth="1"/>
    <col min="2" max="2" width="13" customWidth="1"/>
    <col min="3" max="3" width="11.7109375" customWidth="1"/>
    <col min="4" max="4" width="12.140625" customWidth="1"/>
    <col min="5" max="5" width="17.5703125" customWidth="1"/>
  </cols>
  <sheetData>
    <row r="2" spans="1:5" x14ac:dyDescent="0.25">
      <c r="A2" s="3">
        <v>0.11700000000000001</v>
      </c>
      <c r="B2" s="9">
        <v>0.625</v>
      </c>
      <c r="C2" s="9">
        <v>0.72099999999999997</v>
      </c>
      <c r="D2" s="9">
        <v>0.622</v>
      </c>
      <c r="E2" s="9">
        <v>0.746</v>
      </c>
    </row>
    <row r="3" spans="1:5" x14ac:dyDescent="0.25">
      <c r="A3" s="3">
        <v>0.26500000000000001</v>
      </c>
      <c r="B3" s="9">
        <v>0.57300000000000006</v>
      </c>
      <c r="C3" s="9">
        <v>0.63100000000000001</v>
      </c>
      <c r="D3" s="9">
        <v>0.58899999999999997</v>
      </c>
      <c r="E3" s="9">
        <v>0.67600000000000005</v>
      </c>
    </row>
    <row r="4" spans="1:5" x14ac:dyDescent="0.25">
      <c r="A4" s="3">
        <v>0.44500000000000001</v>
      </c>
      <c r="B4" s="9">
        <v>0.57999999999999996</v>
      </c>
      <c r="C4" s="9">
        <v>0.59499999999999997</v>
      </c>
      <c r="D4" s="9">
        <v>0.58199999999999996</v>
      </c>
      <c r="E4" s="9">
        <v>0.63</v>
      </c>
    </row>
    <row r="5" spans="1:5" x14ac:dyDescent="0.25">
      <c r="A5" s="3">
        <v>0.75600000000000001</v>
      </c>
      <c r="B5" s="9">
        <v>0.55500000000000005</v>
      </c>
      <c r="C5" s="9">
        <v>0.59899999999999998</v>
      </c>
      <c r="D5" s="9">
        <v>0.58099999999999996</v>
      </c>
      <c r="E5" s="9">
        <v>0.61899999999999999</v>
      </c>
    </row>
    <row r="6" spans="1:5" x14ac:dyDescent="0.25">
      <c r="A6" s="3">
        <v>1.3819999999999999</v>
      </c>
      <c r="B6" s="9">
        <v>0.58199999999999996</v>
      </c>
      <c r="C6" s="9">
        <v>0.66300000000000003</v>
      </c>
      <c r="D6" s="9">
        <v>0.63</v>
      </c>
      <c r="E6" s="9">
        <v>0.67700000000000005</v>
      </c>
    </row>
    <row r="7" spans="1:5" x14ac:dyDescent="0.25">
      <c r="A7" s="3">
        <v>2.3639999999999999</v>
      </c>
      <c r="B7" s="9">
        <v>0.58099999999999996</v>
      </c>
      <c r="C7" s="9">
        <v>0.68500000000000005</v>
      </c>
      <c r="D7" s="9">
        <v>0.63500000000000001</v>
      </c>
      <c r="E7" s="9">
        <v>0.64500000000000002</v>
      </c>
    </row>
    <row r="8" spans="1:5" x14ac:dyDescent="0.25">
      <c r="A8" s="5">
        <v>9.8000000000000004E-2</v>
      </c>
      <c r="B8" s="9">
        <v>0.60699999999999998</v>
      </c>
      <c r="C8" s="9">
        <v>0.73</v>
      </c>
      <c r="D8" s="9">
        <v>0.66900000000000004</v>
      </c>
      <c r="E8" s="9">
        <v>0.66300000000000003</v>
      </c>
    </row>
    <row r="9" spans="1:5" x14ac:dyDescent="0.25">
      <c r="A9" s="1">
        <v>9.7000000000000003E-2</v>
      </c>
      <c r="B9" s="9">
        <v>0.66800000000000004</v>
      </c>
      <c r="C9" s="9">
        <v>0.93300000000000005</v>
      </c>
      <c r="D9" s="9">
        <v>0.877</v>
      </c>
      <c r="E9" s="9">
        <v>0.629</v>
      </c>
    </row>
    <row r="14" spans="1:5" x14ac:dyDescent="0.25">
      <c r="A14" s="24"/>
      <c r="B14" s="2" t="s">
        <v>1</v>
      </c>
      <c r="C14" s="2" t="s">
        <v>2</v>
      </c>
      <c r="D14" s="2" t="s">
        <v>3</v>
      </c>
      <c r="E14" s="2" t="s">
        <v>4</v>
      </c>
    </row>
    <row r="15" spans="1:5" x14ac:dyDescent="0.25">
      <c r="A15" s="24" t="s">
        <v>5</v>
      </c>
      <c r="B15" s="3">
        <v>2.3639999999999999</v>
      </c>
      <c r="C15" s="1">
        <f>B15-B21</f>
        <v>2.266</v>
      </c>
      <c r="D15" s="1">
        <v>2000</v>
      </c>
      <c r="E15" s="4">
        <f>(91.202*C15*C15)+(673.43*C15)+(1.762)</f>
        <v>1996.054396712</v>
      </c>
    </row>
    <row r="16" spans="1:5" x14ac:dyDescent="0.25">
      <c r="A16" s="24" t="s">
        <v>6</v>
      </c>
      <c r="B16" s="3">
        <v>1.3819999999999999</v>
      </c>
      <c r="C16" s="1">
        <f>B16-B21</f>
        <v>1.2839999999999998</v>
      </c>
      <c r="D16" s="1">
        <v>1000</v>
      </c>
      <c r="E16" s="4">
        <f t="shared" ref="E16:E21" si="0">(91.202*C16*C16)+(673.43*C16)+(1.762)</f>
        <v>1016.8068445119997</v>
      </c>
    </row>
    <row r="17" spans="1:13" x14ac:dyDescent="0.25">
      <c r="A17" s="24" t="s">
        <v>7</v>
      </c>
      <c r="B17" s="3">
        <v>0.75600000000000001</v>
      </c>
      <c r="C17" s="1">
        <f>B17-B21</f>
        <v>0.65800000000000003</v>
      </c>
      <c r="D17" s="1">
        <v>500</v>
      </c>
      <c r="E17" s="4">
        <f t="shared" si="0"/>
        <v>484.36612272799999</v>
      </c>
    </row>
    <row r="18" spans="1:13" x14ac:dyDescent="0.25">
      <c r="A18" s="24" t="s">
        <v>8</v>
      </c>
      <c r="B18" s="3">
        <v>0.44500000000000001</v>
      </c>
      <c r="C18" s="1">
        <f>B18-B21</f>
        <v>0.34699999999999998</v>
      </c>
      <c r="D18" s="1">
        <v>250</v>
      </c>
      <c r="E18" s="4">
        <f t="shared" si="0"/>
        <v>246.42375161799995</v>
      </c>
    </row>
    <row r="19" spans="1:13" x14ac:dyDescent="0.25">
      <c r="A19" s="24" t="s">
        <v>9</v>
      </c>
      <c r="B19" s="3">
        <v>0.26500000000000001</v>
      </c>
      <c r="C19" s="1">
        <f>B19-B21</f>
        <v>0.16700000000000001</v>
      </c>
      <c r="D19" s="1">
        <v>125</v>
      </c>
      <c r="E19" s="4">
        <f t="shared" si="0"/>
        <v>116.768342578</v>
      </c>
    </row>
    <row r="20" spans="1:13" x14ac:dyDescent="0.25">
      <c r="A20" s="24" t="s">
        <v>11</v>
      </c>
      <c r="B20" s="3">
        <v>0.11700000000000001</v>
      </c>
      <c r="C20" s="1">
        <f>B20-B21</f>
        <v>1.9000000000000003E-2</v>
      </c>
      <c r="D20" s="1">
        <v>0</v>
      </c>
      <c r="E20" s="4">
        <f t="shared" si="0"/>
        <v>14.590093922000001</v>
      </c>
    </row>
    <row r="21" spans="1:13" x14ac:dyDescent="0.25">
      <c r="A21" s="24" t="s">
        <v>10</v>
      </c>
      <c r="B21" s="5">
        <v>9.8000000000000004E-2</v>
      </c>
      <c r="C21" s="1">
        <f>B21-B21</f>
        <v>0</v>
      </c>
      <c r="D21" s="1"/>
      <c r="E21" s="4">
        <f t="shared" si="0"/>
        <v>1.762</v>
      </c>
    </row>
    <row r="24" spans="1:13" x14ac:dyDescent="0.25">
      <c r="I24" s="24"/>
      <c r="K24" s="7" t="s">
        <v>18</v>
      </c>
      <c r="L24" s="7"/>
      <c r="M24" s="24"/>
    </row>
    <row r="29" spans="1:13" x14ac:dyDescent="0.25">
      <c r="A29" s="8" t="s">
        <v>13</v>
      </c>
      <c r="B29" s="9" t="s">
        <v>14</v>
      </c>
      <c r="C29" s="6" t="s">
        <v>10</v>
      </c>
      <c r="D29" s="1" t="s">
        <v>2</v>
      </c>
      <c r="E29" s="10" t="s">
        <v>19</v>
      </c>
    </row>
    <row r="30" spans="1:13" x14ac:dyDescent="0.25">
      <c r="A30" s="8" t="s">
        <v>63</v>
      </c>
      <c r="B30" s="9">
        <v>0.625</v>
      </c>
      <c r="C30" s="5">
        <v>9.8000000000000004E-2</v>
      </c>
      <c r="D30" s="1">
        <f t="shared" ref="D30:D61" si="1">(B30-C30)</f>
        <v>0.52700000000000002</v>
      </c>
      <c r="E30" s="11">
        <f t="shared" ref="E30:E61" si="2">(91.202*D30*D30)+(673.43*D30)+(1.762)</f>
        <v>381.98905025799996</v>
      </c>
    </row>
    <row r="31" spans="1:13" x14ac:dyDescent="0.25">
      <c r="A31" s="8" t="s">
        <v>63</v>
      </c>
      <c r="B31" s="9">
        <v>0.57300000000000006</v>
      </c>
      <c r="C31" s="5">
        <v>9.8000000000000004E-2</v>
      </c>
      <c r="D31" s="1">
        <f t="shared" si="1"/>
        <v>0.47500000000000009</v>
      </c>
      <c r="E31" s="11">
        <f t="shared" si="2"/>
        <v>342.21870125000004</v>
      </c>
    </row>
    <row r="32" spans="1:13" x14ac:dyDescent="0.25">
      <c r="A32" s="8" t="s">
        <v>64</v>
      </c>
      <c r="B32" s="9">
        <v>0.57999999999999996</v>
      </c>
      <c r="C32" s="5">
        <v>9.8000000000000004E-2</v>
      </c>
      <c r="D32" s="1">
        <f t="shared" si="1"/>
        <v>0.48199999999999998</v>
      </c>
      <c r="E32" s="11">
        <f t="shared" si="2"/>
        <v>347.54367344799999</v>
      </c>
    </row>
    <row r="33" spans="1:5" x14ac:dyDescent="0.25">
      <c r="A33" s="8" t="s">
        <v>64</v>
      </c>
      <c r="B33" s="9">
        <v>0.55500000000000005</v>
      </c>
      <c r="C33" s="5">
        <v>9.8000000000000004E-2</v>
      </c>
      <c r="D33" s="1">
        <f t="shared" si="1"/>
        <v>0.45700000000000007</v>
      </c>
      <c r="E33" s="11">
        <f t="shared" si="2"/>
        <v>328.56695649800002</v>
      </c>
    </row>
    <row r="34" spans="1:5" x14ac:dyDescent="0.25">
      <c r="A34" s="8" t="s">
        <v>65</v>
      </c>
      <c r="B34" s="9">
        <v>0.58199999999999996</v>
      </c>
      <c r="C34" s="5">
        <v>9.8000000000000004E-2</v>
      </c>
      <c r="D34" s="1">
        <f t="shared" si="1"/>
        <v>0.48399999999999999</v>
      </c>
      <c r="E34" s="11">
        <f t="shared" si="2"/>
        <v>349.06673571199997</v>
      </c>
    </row>
    <row r="35" spans="1:5" x14ac:dyDescent="0.25">
      <c r="A35" s="8" t="s">
        <v>65</v>
      </c>
      <c r="B35" s="9">
        <v>0.58099999999999996</v>
      </c>
      <c r="C35" s="5">
        <v>9.8000000000000004E-2</v>
      </c>
      <c r="D35" s="1">
        <f t="shared" si="1"/>
        <v>0.48299999999999998</v>
      </c>
      <c r="E35" s="11">
        <f t="shared" si="2"/>
        <v>348.30511337799999</v>
      </c>
    </row>
    <row r="36" spans="1:5" x14ac:dyDescent="0.25">
      <c r="A36" s="8" t="s">
        <v>66</v>
      </c>
      <c r="B36" s="9">
        <v>0.60699999999999998</v>
      </c>
      <c r="C36" s="5">
        <v>9.8000000000000004E-2</v>
      </c>
      <c r="D36" s="1">
        <f t="shared" si="1"/>
        <v>0.50900000000000001</v>
      </c>
      <c r="E36" s="11">
        <f t="shared" si="2"/>
        <v>368.166575362</v>
      </c>
    </row>
    <row r="37" spans="1:5" x14ac:dyDescent="0.25">
      <c r="A37" s="8" t="s">
        <v>66</v>
      </c>
      <c r="B37" s="9">
        <v>0.66800000000000004</v>
      </c>
      <c r="C37" s="5">
        <v>9.8000000000000004E-2</v>
      </c>
      <c r="D37" s="1">
        <f t="shared" si="1"/>
        <v>0.57000000000000006</v>
      </c>
      <c r="E37" s="11">
        <f t="shared" si="2"/>
        <v>415.2486298</v>
      </c>
    </row>
    <row r="38" spans="1:5" x14ac:dyDescent="0.25">
      <c r="A38" s="8" t="s">
        <v>67</v>
      </c>
      <c r="B38" s="9">
        <v>0.72099999999999997</v>
      </c>
      <c r="C38" s="5">
        <v>9.8000000000000004E-2</v>
      </c>
      <c r="D38" s="1">
        <f t="shared" si="1"/>
        <v>0.623</v>
      </c>
      <c r="E38" s="11">
        <f t="shared" si="2"/>
        <v>456.70703105799998</v>
      </c>
    </row>
    <row r="39" spans="1:5" x14ac:dyDescent="0.25">
      <c r="A39" s="8" t="s">
        <v>67</v>
      </c>
      <c r="B39" s="9">
        <v>0.63100000000000001</v>
      </c>
      <c r="C39" s="5">
        <v>9.8000000000000004E-2</v>
      </c>
      <c r="D39" s="1">
        <f t="shared" si="1"/>
        <v>0.53300000000000003</v>
      </c>
      <c r="E39" s="11">
        <f t="shared" si="2"/>
        <v>386.60967497800004</v>
      </c>
    </row>
    <row r="40" spans="1:5" x14ac:dyDescent="0.25">
      <c r="A40" s="8" t="s">
        <v>68</v>
      </c>
      <c r="B40" s="9">
        <v>0.59499999999999997</v>
      </c>
      <c r="C40" s="5">
        <v>9.8000000000000004E-2</v>
      </c>
      <c r="D40" s="1">
        <f t="shared" si="1"/>
        <v>0.497</v>
      </c>
      <c r="E40" s="11">
        <f t="shared" si="2"/>
        <v>358.98442481799998</v>
      </c>
    </row>
    <row r="41" spans="1:5" x14ac:dyDescent="0.25">
      <c r="A41" s="8" t="s">
        <v>68</v>
      </c>
      <c r="B41" s="9">
        <v>0.59899999999999998</v>
      </c>
      <c r="C41" s="5">
        <v>9.8000000000000004E-2</v>
      </c>
      <c r="D41" s="1">
        <f t="shared" si="1"/>
        <v>0.501</v>
      </c>
      <c r="E41" s="11">
        <f t="shared" si="2"/>
        <v>362.042223202</v>
      </c>
    </row>
    <row r="42" spans="1:5" x14ac:dyDescent="0.25">
      <c r="A42" s="8" t="s">
        <v>69</v>
      </c>
      <c r="B42" s="9">
        <v>0.66300000000000003</v>
      </c>
      <c r="C42" s="5">
        <v>9.8000000000000004E-2</v>
      </c>
      <c r="D42" s="1">
        <f t="shared" si="1"/>
        <v>0.56500000000000006</v>
      </c>
      <c r="E42" s="11">
        <f t="shared" si="2"/>
        <v>411.36390845</v>
      </c>
    </row>
    <row r="43" spans="1:5" x14ac:dyDescent="0.25">
      <c r="A43" s="8" t="s">
        <v>69</v>
      </c>
      <c r="B43" s="9">
        <v>0.68500000000000005</v>
      </c>
      <c r="C43" s="5">
        <v>9.8000000000000004E-2</v>
      </c>
      <c r="D43" s="1">
        <f t="shared" si="1"/>
        <v>0.58700000000000008</v>
      </c>
      <c r="E43" s="11">
        <f t="shared" si="2"/>
        <v>428.49079193800003</v>
      </c>
    </row>
    <row r="44" spans="1:5" x14ac:dyDescent="0.25">
      <c r="A44" s="8" t="s">
        <v>70</v>
      </c>
      <c r="B44" s="9">
        <v>0.73</v>
      </c>
      <c r="C44" s="5">
        <v>9.8000000000000004E-2</v>
      </c>
      <c r="D44" s="1">
        <f t="shared" si="1"/>
        <v>0.63200000000000001</v>
      </c>
      <c r="E44" s="11">
        <f t="shared" si="2"/>
        <v>463.79802764799996</v>
      </c>
    </row>
    <row r="45" spans="1:5" x14ac:dyDescent="0.25">
      <c r="A45" s="8" t="s">
        <v>70</v>
      </c>
      <c r="B45" s="9">
        <v>0.93300000000000005</v>
      </c>
      <c r="C45" s="5">
        <v>9.8000000000000004E-2</v>
      </c>
      <c r="D45" s="1">
        <f t="shared" si="1"/>
        <v>0.83500000000000008</v>
      </c>
      <c r="E45" s="11">
        <f t="shared" si="2"/>
        <v>627.66436444999999</v>
      </c>
    </row>
    <row r="46" spans="1:5" x14ac:dyDescent="0.25">
      <c r="A46" s="8" t="s">
        <v>71</v>
      </c>
      <c r="B46" s="9">
        <v>0.622</v>
      </c>
      <c r="C46" s="5">
        <v>9.8000000000000004E-2</v>
      </c>
      <c r="D46" s="1">
        <f t="shared" si="1"/>
        <v>0.52400000000000002</v>
      </c>
      <c r="E46" s="11">
        <f t="shared" si="2"/>
        <v>379.68120035200002</v>
      </c>
    </row>
    <row r="47" spans="1:5" x14ac:dyDescent="0.25">
      <c r="A47" s="8" t="s">
        <v>71</v>
      </c>
      <c r="B47" s="9">
        <v>0.58899999999999997</v>
      </c>
      <c r="C47" s="5">
        <v>9.8000000000000004E-2</v>
      </c>
      <c r="D47" s="1">
        <f t="shared" si="1"/>
        <v>0.49099999999999999</v>
      </c>
      <c r="E47" s="11">
        <f t="shared" si="2"/>
        <v>354.40319936199995</v>
      </c>
    </row>
    <row r="48" spans="1:5" x14ac:dyDescent="0.25">
      <c r="A48" s="8" t="s">
        <v>72</v>
      </c>
      <c r="B48" s="9">
        <v>0.58199999999999996</v>
      </c>
      <c r="C48" s="5">
        <v>9.8000000000000004E-2</v>
      </c>
      <c r="D48" s="1">
        <f t="shared" si="1"/>
        <v>0.48399999999999999</v>
      </c>
      <c r="E48" s="11">
        <f t="shared" si="2"/>
        <v>349.06673571199997</v>
      </c>
    </row>
    <row r="49" spans="1:5" x14ac:dyDescent="0.25">
      <c r="A49" s="8" t="s">
        <v>72</v>
      </c>
      <c r="B49" s="9">
        <v>0.58099999999999996</v>
      </c>
      <c r="C49" s="5">
        <v>9.8000000000000004E-2</v>
      </c>
      <c r="D49" s="1">
        <f t="shared" si="1"/>
        <v>0.48299999999999998</v>
      </c>
      <c r="E49" s="11">
        <f t="shared" si="2"/>
        <v>348.30511337799999</v>
      </c>
    </row>
    <row r="50" spans="1:5" x14ac:dyDescent="0.25">
      <c r="A50" s="8" t="s">
        <v>73</v>
      </c>
      <c r="B50" s="9">
        <v>0.63</v>
      </c>
      <c r="C50" s="5">
        <v>9.8000000000000004E-2</v>
      </c>
      <c r="D50" s="1">
        <f t="shared" si="1"/>
        <v>0.53200000000000003</v>
      </c>
      <c r="E50" s="11">
        <f t="shared" si="2"/>
        <v>385.83911484799995</v>
      </c>
    </row>
    <row r="51" spans="1:5" x14ac:dyDescent="0.25">
      <c r="A51" s="8" t="s">
        <v>73</v>
      </c>
      <c r="B51" s="9">
        <v>0.63500000000000001</v>
      </c>
      <c r="C51" s="5">
        <v>9.8000000000000004E-2</v>
      </c>
      <c r="D51" s="1">
        <f t="shared" si="1"/>
        <v>0.53700000000000003</v>
      </c>
      <c r="E51" s="11">
        <f t="shared" si="2"/>
        <v>389.69373953799999</v>
      </c>
    </row>
    <row r="52" spans="1:5" x14ac:dyDescent="0.25">
      <c r="A52" s="8" t="s">
        <v>74</v>
      </c>
      <c r="B52" s="9">
        <v>0.66900000000000004</v>
      </c>
      <c r="C52" s="5">
        <v>9.8000000000000004E-2</v>
      </c>
      <c r="D52" s="1">
        <f t="shared" si="1"/>
        <v>0.57100000000000006</v>
      </c>
      <c r="E52" s="11">
        <f t="shared" si="2"/>
        <v>416.02612128200002</v>
      </c>
    </row>
    <row r="53" spans="1:5" x14ac:dyDescent="0.25">
      <c r="A53" s="8" t="s">
        <v>74</v>
      </c>
      <c r="B53" s="9">
        <v>0.877</v>
      </c>
      <c r="C53" s="5">
        <v>9.8000000000000004E-2</v>
      </c>
      <c r="D53" s="1">
        <f t="shared" si="1"/>
        <v>0.77900000000000003</v>
      </c>
      <c r="E53" s="11">
        <f t="shared" si="2"/>
        <v>581.70908288199985</v>
      </c>
    </row>
    <row r="54" spans="1:5" x14ac:dyDescent="0.25">
      <c r="A54" s="8" t="s">
        <v>75</v>
      </c>
      <c r="B54" s="9">
        <v>0.746</v>
      </c>
      <c r="C54" s="5">
        <v>9.8000000000000004E-2</v>
      </c>
      <c r="D54" s="1">
        <f t="shared" si="1"/>
        <v>0.64800000000000002</v>
      </c>
      <c r="E54" s="11">
        <f t="shared" si="2"/>
        <v>476.44072460799998</v>
      </c>
    </row>
    <row r="55" spans="1:5" x14ac:dyDescent="0.25">
      <c r="A55" s="8" t="s">
        <v>75</v>
      </c>
      <c r="B55" s="9">
        <v>0.67600000000000005</v>
      </c>
      <c r="C55" s="5">
        <v>9.8000000000000004E-2</v>
      </c>
      <c r="D55" s="1">
        <f t="shared" si="1"/>
        <v>0.57800000000000007</v>
      </c>
      <c r="E55" s="11">
        <f t="shared" si="2"/>
        <v>421.47366896800003</v>
      </c>
    </row>
    <row r="56" spans="1:5" x14ac:dyDescent="0.25">
      <c r="A56" s="8" t="s">
        <v>76</v>
      </c>
      <c r="B56" s="9">
        <v>0.63</v>
      </c>
      <c r="C56" s="5">
        <v>9.8000000000000004E-2</v>
      </c>
      <c r="D56" s="1">
        <f t="shared" si="1"/>
        <v>0.53200000000000003</v>
      </c>
      <c r="E56" s="11">
        <f t="shared" si="2"/>
        <v>385.83911484799995</v>
      </c>
    </row>
    <row r="57" spans="1:5" x14ac:dyDescent="0.25">
      <c r="A57" s="8" t="s">
        <v>76</v>
      </c>
      <c r="B57" s="9">
        <v>0.61899999999999999</v>
      </c>
      <c r="C57" s="5">
        <v>9.8000000000000004E-2</v>
      </c>
      <c r="D57" s="1">
        <f t="shared" si="1"/>
        <v>0.52100000000000002</v>
      </c>
      <c r="E57" s="11">
        <f t="shared" si="2"/>
        <v>377.37499208200001</v>
      </c>
    </row>
    <row r="58" spans="1:5" x14ac:dyDescent="0.25">
      <c r="A58" s="8" t="s">
        <v>77</v>
      </c>
      <c r="B58" s="9">
        <v>0.67700000000000005</v>
      </c>
      <c r="C58" s="5">
        <v>9.8000000000000004E-2</v>
      </c>
      <c r="D58" s="1">
        <f t="shared" si="1"/>
        <v>0.57900000000000007</v>
      </c>
      <c r="E58" s="11">
        <f t="shared" si="2"/>
        <v>422.25261968200005</v>
      </c>
    </row>
    <row r="59" spans="1:5" x14ac:dyDescent="0.25">
      <c r="A59" s="8" t="s">
        <v>77</v>
      </c>
      <c r="B59" s="9">
        <v>0.64500000000000002</v>
      </c>
      <c r="C59" s="5">
        <v>9.8000000000000004E-2</v>
      </c>
      <c r="D59" s="1">
        <f t="shared" si="1"/>
        <v>0.54700000000000004</v>
      </c>
      <c r="E59" s="11">
        <f t="shared" si="2"/>
        <v>397.41666921800004</v>
      </c>
    </row>
    <row r="60" spans="1:5" x14ac:dyDescent="0.25">
      <c r="A60" s="8" t="s">
        <v>78</v>
      </c>
      <c r="B60" s="9">
        <v>0.66300000000000003</v>
      </c>
      <c r="C60" s="5">
        <v>9.8000000000000004E-2</v>
      </c>
      <c r="D60" s="1">
        <f t="shared" si="1"/>
        <v>0.56500000000000006</v>
      </c>
      <c r="E60" s="11">
        <f t="shared" si="2"/>
        <v>411.36390845</v>
      </c>
    </row>
    <row r="61" spans="1:5" x14ac:dyDescent="0.25">
      <c r="A61" s="8" t="s">
        <v>78</v>
      </c>
      <c r="B61" s="9">
        <v>0.629</v>
      </c>
      <c r="C61" s="5">
        <v>9.8000000000000004E-2</v>
      </c>
      <c r="D61" s="1">
        <f t="shared" si="1"/>
        <v>0.53100000000000003</v>
      </c>
      <c r="E61" s="11">
        <f t="shared" si="2"/>
        <v>385.06873712199996</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L121"/>
  <sheetViews>
    <sheetView workbookViewId="0">
      <selection activeCell="O5" sqref="O5"/>
    </sheetView>
  </sheetViews>
  <sheetFormatPr defaultRowHeight="15" x14ac:dyDescent="0.25"/>
  <cols>
    <col min="1" max="1" width="25.85546875" customWidth="1"/>
    <col min="2" max="2" width="12.42578125" customWidth="1"/>
    <col min="3" max="3" width="12.28515625" customWidth="1"/>
    <col min="4" max="4" width="11.28515625" customWidth="1"/>
    <col min="5" max="5" width="18.42578125" customWidth="1"/>
  </cols>
  <sheetData>
    <row r="2" spans="1:12" x14ac:dyDescent="0.25">
      <c r="A2" s="3">
        <v>8.3000000000000004E-2</v>
      </c>
      <c r="B2" s="9">
        <v>0.83699999999999997</v>
      </c>
      <c r="C2" s="9">
        <v>0.76500000000000001</v>
      </c>
      <c r="D2" s="9">
        <v>0.73</v>
      </c>
      <c r="E2" s="9">
        <v>0.59399999999999997</v>
      </c>
      <c r="F2" s="9">
        <v>0.57600000000000007</v>
      </c>
      <c r="G2" s="9">
        <v>0.56300000000000006</v>
      </c>
      <c r="H2" s="9">
        <v>0.64500000000000002</v>
      </c>
      <c r="I2" s="9">
        <v>0.71299999999999997</v>
      </c>
      <c r="J2" s="9">
        <v>0.64800000000000002</v>
      </c>
      <c r="K2" s="9">
        <v>0.58299999999999996</v>
      </c>
      <c r="L2" s="9">
        <v>0.53800000000000003</v>
      </c>
    </row>
    <row r="3" spans="1:12" x14ac:dyDescent="0.25">
      <c r="A3" s="3">
        <v>0.28400000000000003</v>
      </c>
      <c r="B3" s="9">
        <v>0.53200000000000003</v>
      </c>
      <c r="C3" s="9">
        <v>0.45300000000000001</v>
      </c>
      <c r="D3" s="9">
        <v>0.435</v>
      </c>
      <c r="E3" s="9">
        <v>0.42199999999999999</v>
      </c>
      <c r="F3" s="9">
        <v>0.40800000000000003</v>
      </c>
      <c r="G3" s="9">
        <v>0.38400000000000001</v>
      </c>
      <c r="H3" s="9">
        <v>0.45200000000000001</v>
      </c>
      <c r="I3" s="9">
        <v>0.44500000000000001</v>
      </c>
      <c r="J3" s="9">
        <v>0.498</v>
      </c>
      <c r="K3" s="9">
        <v>0.47100000000000003</v>
      </c>
      <c r="L3" s="9">
        <v>0.44400000000000001</v>
      </c>
    </row>
    <row r="4" spans="1:12" x14ac:dyDescent="0.25">
      <c r="A4" s="3">
        <v>0.47900000000000004</v>
      </c>
      <c r="B4" s="9">
        <v>0.47300000000000003</v>
      </c>
      <c r="C4" s="9">
        <v>0.40600000000000003</v>
      </c>
      <c r="D4" s="9">
        <v>0.39900000000000002</v>
      </c>
      <c r="E4" s="9">
        <v>0.38700000000000001</v>
      </c>
      <c r="F4" s="9">
        <v>0.39400000000000002</v>
      </c>
      <c r="G4" s="9">
        <v>0.42599999999999999</v>
      </c>
      <c r="H4" s="9">
        <v>0.38400000000000001</v>
      </c>
      <c r="I4" s="9">
        <v>0.435</v>
      </c>
      <c r="J4" s="9">
        <v>0.42699999999999999</v>
      </c>
      <c r="K4" s="9">
        <v>0.499</v>
      </c>
      <c r="L4" s="9">
        <v>0.45200000000000001</v>
      </c>
    </row>
    <row r="5" spans="1:12" x14ac:dyDescent="0.25">
      <c r="A5" s="3">
        <v>0.876</v>
      </c>
      <c r="B5" s="9">
        <v>0.44700000000000001</v>
      </c>
      <c r="C5" s="9">
        <v>0.42199999999999999</v>
      </c>
      <c r="D5" s="9">
        <v>0.42</v>
      </c>
      <c r="E5" s="9">
        <v>0.375</v>
      </c>
      <c r="F5" s="9">
        <v>0.42099999999999999</v>
      </c>
      <c r="G5" s="9">
        <v>0.39900000000000002</v>
      </c>
      <c r="H5" s="9">
        <v>0.36399999999999999</v>
      </c>
      <c r="I5" s="9">
        <v>0.39700000000000002</v>
      </c>
      <c r="J5" s="9">
        <v>0.40100000000000002</v>
      </c>
      <c r="K5" s="9">
        <v>0.42299999999999999</v>
      </c>
      <c r="L5" s="9">
        <v>0.40400000000000003</v>
      </c>
    </row>
    <row r="6" spans="1:12" x14ac:dyDescent="0.25">
      <c r="A6" s="3">
        <v>1.5860000000000001</v>
      </c>
      <c r="B6" s="9">
        <v>0.53300000000000003</v>
      </c>
      <c r="C6" s="9">
        <v>0.46200000000000002</v>
      </c>
      <c r="D6" s="9">
        <v>0.41500000000000004</v>
      </c>
      <c r="E6" s="9">
        <v>0.374</v>
      </c>
      <c r="F6" s="9">
        <v>0.42799999999999999</v>
      </c>
      <c r="G6" s="9">
        <v>0.39300000000000002</v>
      </c>
      <c r="H6" s="9">
        <v>0.40200000000000002</v>
      </c>
      <c r="I6" s="9">
        <v>0.41799999999999998</v>
      </c>
      <c r="J6" s="9">
        <v>0.45</v>
      </c>
      <c r="K6" s="9">
        <v>0.434</v>
      </c>
      <c r="L6" s="9">
        <v>0.434</v>
      </c>
    </row>
    <row r="7" spans="1:12" x14ac:dyDescent="0.25">
      <c r="A7" s="3">
        <v>2.7349999999999999</v>
      </c>
      <c r="B7" s="9">
        <v>0.55500000000000005</v>
      </c>
      <c r="C7" s="9">
        <v>0.49</v>
      </c>
      <c r="D7" s="9">
        <v>0.47300000000000003</v>
      </c>
      <c r="E7" s="9">
        <v>0.43</v>
      </c>
      <c r="F7" s="9">
        <v>0.46</v>
      </c>
      <c r="G7" s="9">
        <v>0.38600000000000001</v>
      </c>
      <c r="H7" s="9">
        <v>0.36799999999999999</v>
      </c>
      <c r="I7" s="9">
        <v>0.39900000000000002</v>
      </c>
      <c r="J7" s="9">
        <v>0.40800000000000003</v>
      </c>
      <c r="K7" s="9">
        <v>0.42099999999999999</v>
      </c>
      <c r="L7" s="9">
        <v>0.47600000000000003</v>
      </c>
    </row>
    <row r="8" spans="1:12" x14ac:dyDescent="0.25">
      <c r="A8" s="5">
        <v>7.8E-2</v>
      </c>
      <c r="B8" s="9">
        <v>0.65400000000000003</v>
      </c>
      <c r="C8" s="9">
        <v>0.498</v>
      </c>
      <c r="D8" s="9">
        <v>0.47000000000000003</v>
      </c>
      <c r="E8" s="9">
        <v>0.45900000000000002</v>
      </c>
      <c r="F8" s="9">
        <v>0.48299999999999998</v>
      </c>
      <c r="G8" s="9">
        <v>0.46600000000000003</v>
      </c>
      <c r="H8" s="9">
        <v>0.40700000000000003</v>
      </c>
      <c r="I8" s="9">
        <v>0.46300000000000002</v>
      </c>
      <c r="J8" s="9">
        <v>0.48599999999999999</v>
      </c>
      <c r="K8" s="9">
        <v>0.47200000000000003</v>
      </c>
      <c r="L8" s="9">
        <v>0.45300000000000001</v>
      </c>
    </row>
    <row r="9" spans="1:12" x14ac:dyDescent="0.25">
      <c r="A9" s="1">
        <v>9.5000000000000001E-2</v>
      </c>
      <c r="B9" s="9">
        <v>0.48599999999999999</v>
      </c>
      <c r="C9" s="9">
        <v>0.45700000000000002</v>
      </c>
      <c r="D9" s="9">
        <v>0.43</v>
      </c>
      <c r="E9" s="9">
        <v>0.39600000000000002</v>
      </c>
      <c r="F9" s="9">
        <v>0.439</v>
      </c>
      <c r="G9" s="9">
        <v>0.40200000000000002</v>
      </c>
      <c r="H9" s="9">
        <v>0.39100000000000001</v>
      </c>
      <c r="I9" s="9">
        <v>0.40700000000000003</v>
      </c>
      <c r="J9" s="9">
        <v>0.43099999999999999</v>
      </c>
      <c r="K9" s="9">
        <v>0.41100000000000003</v>
      </c>
      <c r="L9" s="9">
        <v>0.40200000000000002</v>
      </c>
    </row>
    <row r="15" spans="1:12" x14ac:dyDescent="0.25">
      <c r="A15" s="25"/>
      <c r="B15" s="2" t="s">
        <v>1</v>
      </c>
      <c r="C15" s="2" t="s">
        <v>2</v>
      </c>
      <c r="D15" s="2" t="s">
        <v>3</v>
      </c>
      <c r="E15" s="2" t="s">
        <v>4</v>
      </c>
    </row>
    <row r="16" spans="1:12" x14ac:dyDescent="0.25">
      <c r="A16" s="25" t="s">
        <v>5</v>
      </c>
      <c r="B16" s="3">
        <v>2.7349999999999999</v>
      </c>
      <c r="C16" s="1">
        <f>B16-B22</f>
        <v>2.657</v>
      </c>
      <c r="D16" s="1">
        <v>2000</v>
      </c>
      <c r="E16" s="4">
        <f>(73.316*C16*C16)+(554.76*C16)+(6.055)</f>
        <v>1997.6375460840002</v>
      </c>
    </row>
    <row r="17" spans="1:12" x14ac:dyDescent="0.25">
      <c r="A17" s="25" t="s">
        <v>6</v>
      </c>
      <c r="B17" s="3">
        <v>1.5860000000000001</v>
      </c>
      <c r="C17" s="1">
        <f>B17-B22</f>
        <v>1.508</v>
      </c>
      <c r="D17" s="1">
        <v>1000</v>
      </c>
      <c r="E17" s="4">
        <f t="shared" ref="E17:E22" si="0">(73.316*C17*C17)+(554.76*C17)+(6.055)</f>
        <v>1009.358356224</v>
      </c>
    </row>
    <row r="18" spans="1:12" x14ac:dyDescent="0.25">
      <c r="A18" s="25" t="s">
        <v>7</v>
      </c>
      <c r="B18" s="3">
        <v>0.876</v>
      </c>
      <c r="C18" s="1">
        <f>B18-B22</f>
        <v>0.79800000000000004</v>
      </c>
      <c r="D18" s="1">
        <v>500</v>
      </c>
      <c r="E18" s="4">
        <f t="shared" si="0"/>
        <v>495.44140206400004</v>
      </c>
    </row>
    <row r="19" spans="1:12" x14ac:dyDescent="0.25">
      <c r="A19" s="25" t="s">
        <v>8</v>
      </c>
      <c r="B19" s="3">
        <v>0.47900000000000004</v>
      </c>
      <c r="C19" s="1">
        <f>B19-B22</f>
        <v>0.40100000000000002</v>
      </c>
      <c r="D19" s="1">
        <v>250</v>
      </c>
      <c r="E19" s="4">
        <f t="shared" si="0"/>
        <v>240.30304611600002</v>
      </c>
    </row>
    <row r="20" spans="1:12" x14ac:dyDescent="0.25">
      <c r="A20" s="25" t="s">
        <v>9</v>
      </c>
      <c r="B20" s="3">
        <v>0.28400000000000003</v>
      </c>
      <c r="C20" s="1">
        <f>B20-B22</f>
        <v>0.20600000000000002</v>
      </c>
      <c r="D20" s="1">
        <v>125</v>
      </c>
      <c r="E20" s="4">
        <f t="shared" si="0"/>
        <v>123.44679777600001</v>
      </c>
    </row>
    <row r="21" spans="1:12" x14ac:dyDescent="0.25">
      <c r="A21" s="25" t="s">
        <v>11</v>
      </c>
      <c r="B21" s="3">
        <v>8.3000000000000004E-2</v>
      </c>
      <c r="C21" s="1">
        <f>B21-B22</f>
        <v>5.0000000000000044E-3</v>
      </c>
      <c r="D21" s="1">
        <v>0</v>
      </c>
      <c r="E21" s="4">
        <f t="shared" si="0"/>
        <v>8.8306329000000012</v>
      </c>
    </row>
    <row r="22" spans="1:12" x14ac:dyDescent="0.25">
      <c r="A22" s="25" t="s">
        <v>10</v>
      </c>
      <c r="B22" s="5">
        <v>7.8E-2</v>
      </c>
      <c r="C22" s="1">
        <f>B22-B22</f>
        <v>0</v>
      </c>
      <c r="D22" s="1"/>
      <c r="E22" s="4">
        <f t="shared" si="0"/>
        <v>6.0549999999999997</v>
      </c>
    </row>
    <row r="28" spans="1:12" x14ac:dyDescent="0.25">
      <c r="H28" s="25"/>
      <c r="J28" s="7" t="s">
        <v>18</v>
      </c>
      <c r="K28" s="7"/>
      <c r="L28" s="25"/>
    </row>
    <row r="33" spans="1:5" x14ac:dyDescent="0.25">
      <c r="A33" s="8" t="s">
        <v>13</v>
      </c>
      <c r="B33" s="9" t="s">
        <v>14</v>
      </c>
      <c r="C33" s="6" t="s">
        <v>10</v>
      </c>
      <c r="D33" s="1" t="s">
        <v>2</v>
      </c>
      <c r="E33" s="10" t="s">
        <v>19</v>
      </c>
    </row>
    <row r="34" spans="1:5" x14ac:dyDescent="0.25">
      <c r="A34" s="8" t="s">
        <v>20</v>
      </c>
      <c r="B34" s="9">
        <v>0.83699999999999997</v>
      </c>
      <c r="C34" s="5">
        <v>7.8E-2</v>
      </c>
      <c r="D34" s="1">
        <f t="shared" ref="D34:D65" si="1">(B34-C34)</f>
        <v>0.75900000000000001</v>
      </c>
      <c r="E34" s="11">
        <f t="shared" ref="E34:E65" si="2">(73.316*D34*D34)+(554.76*D34)+(6.055)</f>
        <v>469.353794596</v>
      </c>
    </row>
    <row r="35" spans="1:5" x14ac:dyDescent="0.25">
      <c r="A35" s="8" t="s">
        <v>20</v>
      </c>
      <c r="B35" s="9">
        <v>0.53200000000000003</v>
      </c>
      <c r="C35" s="5">
        <v>7.8E-2</v>
      </c>
      <c r="D35" s="1">
        <f t="shared" si="1"/>
        <v>0.45400000000000001</v>
      </c>
      <c r="E35" s="11">
        <f t="shared" si="2"/>
        <v>273.02764065600002</v>
      </c>
    </row>
    <row r="36" spans="1:5" x14ac:dyDescent="0.25">
      <c r="A36" s="8" t="s">
        <v>21</v>
      </c>
      <c r="B36" s="9">
        <v>0.47300000000000003</v>
      </c>
      <c r="C36" s="5">
        <v>7.8E-2</v>
      </c>
      <c r="D36" s="1">
        <f t="shared" si="1"/>
        <v>0.39500000000000002</v>
      </c>
      <c r="E36" s="11">
        <f t="shared" si="2"/>
        <v>236.62432890000002</v>
      </c>
    </row>
    <row r="37" spans="1:5" x14ac:dyDescent="0.25">
      <c r="A37" s="8" t="s">
        <v>21</v>
      </c>
      <c r="B37" s="9">
        <v>0.44700000000000001</v>
      </c>
      <c r="C37" s="5">
        <v>7.8E-2</v>
      </c>
      <c r="D37" s="1">
        <f t="shared" si="1"/>
        <v>0.36899999999999999</v>
      </c>
      <c r="E37" s="11">
        <f t="shared" si="2"/>
        <v>220.74421987599999</v>
      </c>
    </row>
    <row r="38" spans="1:5" x14ac:dyDescent="0.25">
      <c r="A38" s="8" t="s">
        <v>22</v>
      </c>
      <c r="B38" s="9">
        <v>0.53300000000000003</v>
      </c>
      <c r="C38" s="5">
        <v>7.8E-2</v>
      </c>
      <c r="D38" s="1">
        <f t="shared" si="1"/>
        <v>0.45500000000000002</v>
      </c>
      <c r="E38" s="11">
        <f t="shared" si="2"/>
        <v>273.64904490000004</v>
      </c>
    </row>
    <row r="39" spans="1:5" x14ac:dyDescent="0.25">
      <c r="A39" s="8" t="s">
        <v>22</v>
      </c>
      <c r="B39" s="9">
        <v>0.55500000000000005</v>
      </c>
      <c r="C39" s="5">
        <v>7.8E-2</v>
      </c>
      <c r="D39" s="1">
        <f t="shared" si="1"/>
        <v>0.47700000000000004</v>
      </c>
      <c r="E39" s="11">
        <f t="shared" si="2"/>
        <v>287.35703616400002</v>
      </c>
    </row>
    <row r="40" spans="1:5" x14ac:dyDescent="0.25">
      <c r="A40" s="8" t="s">
        <v>23</v>
      </c>
      <c r="B40" s="9">
        <v>0.65400000000000003</v>
      </c>
      <c r="C40" s="5">
        <v>7.8E-2</v>
      </c>
      <c r="D40" s="1">
        <f t="shared" si="1"/>
        <v>0.57600000000000007</v>
      </c>
      <c r="E40" s="11">
        <f t="shared" si="2"/>
        <v>349.92124921600004</v>
      </c>
    </row>
    <row r="41" spans="1:5" x14ac:dyDescent="0.25">
      <c r="A41" s="8" t="s">
        <v>23</v>
      </c>
      <c r="B41" s="9">
        <v>0.48599999999999999</v>
      </c>
      <c r="C41" s="5">
        <v>7.8E-2</v>
      </c>
      <c r="D41" s="1">
        <f t="shared" si="1"/>
        <v>0.40799999999999997</v>
      </c>
      <c r="E41" s="11">
        <f t="shared" si="2"/>
        <v>244.60155462399999</v>
      </c>
    </row>
    <row r="42" spans="1:5" x14ac:dyDescent="0.25">
      <c r="A42" s="8" t="s">
        <v>24</v>
      </c>
      <c r="B42" s="9">
        <v>0.76500000000000001</v>
      </c>
      <c r="C42" s="5">
        <v>7.8E-2</v>
      </c>
      <c r="D42" s="1">
        <f t="shared" si="1"/>
        <v>0.68700000000000006</v>
      </c>
      <c r="E42" s="11">
        <f t="shared" si="2"/>
        <v>421.77799920400008</v>
      </c>
    </row>
    <row r="43" spans="1:5" x14ac:dyDescent="0.25">
      <c r="A43" s="8" t="s">
        <v>24</v>
      </c>
      <c r="B43" s="9">
        <v>0.45300000000000001</v>
      </c>
      <c r="C43" s="5">
        <v>7.8E-2</v>
      </c>
      <c r="D43" s="1">
        <f t="shared" si="1"/>
        <v>0.375</v>
      </c>
      <c r="E43" s="11">
        <f t="shared" si="2"/>
        <v>224.40006249999999</v>
      </c>
    </row>
    <row r="44" spans="1:5" x14ac:dyDescent="0.25">
      <c r="A44" s="8" t="s">
        <v>25</v>
      </c>
      <c r="B44" s="9">
        <v>0.40600000000000003</v>
      </c>
      <c r="C44" s="5">
        <v>7.8E-2</v>
      </c>
      <c r="D44" s="1">
        <f t="shared" si="1"/>
        <v>0.32800000000000001</v>
      </c>
      <c r="E44" s="11">
        <f t="shared" si="2"/>
        <v>195.90390854400002</v>
      </c>
    </row>
    <row r="45" spans="1:5" x14ac:dyDescent="0.25">
      <c r="A45" s="8" t="s">
        <v>25</v>
      </c>
      <c r="B45" s="9">
        <v>0.42199999999999999</v>
      </c>
      <c r="C45" s="5">
        <v>7.8E-2</v>
      </c>
      <c r="D45" s="1">
        <f t="shared" si="1"/>
        <v>0.34399999999999997</v>
      </c>
      <c r="E45" s="11">
        <f t="shared" si="2"/>
        <v>205.56836217599999</v>
      </c>
    </row>
    <row r="46" spans="1:5" x14ac:dyDescent="0.25">
      <c r="A46" s="8" t="s">
        <v>26</v>
      </c>
      <c r="B46" s="9">
        <v>0.46200000000000002</v>
      </c>
      <c r="C46" s="5">
        <v>7.8E-2</v>
      </c>
      <c r="D46" s="1">
        <f t="shared" si="1"/>
        <v>0.38400000000000001</v>
      </c>
      <c r="E46" s="11">
        <f t="shared" si="2"/>
        <v>229.893724096</v>
      </c>
    </row>
    <row r="47" spans="1:5" x14ac:dyDescent="0.25">
      <c r="A47" s="8" t="s">
        <v>26</v>
      </c>
      <c r="B47" s="9">
        <v>0.49</v>
      </c>
      <c r="C47" s="5">
        <v>7.8E-2</v>
      </c>
      <c r="D47" s="1">
        <f t="shared" si="1"/>
        <v>0.41199999999999998</v>
      </c>
      <c r="E47" s="11">
        <f t="shared" si="2"/>
        <v>247.06107110400001</v>
      </c>
    </row>
    <row r="48" spans="1:5" x14ac:dyDescent="0.25">
      <c r="A48" s="8" t="s">
        <v>27</v>
      </c>
      <c r="B48" s="9">
        <v>0.498</v>
      </c>
      <c r="C48" s="5">
        <v>7.8E-2</v>
      </c>
      <c r="D48" s="1">
        <f t="shared" si="1"/>
        <v>0.42</v>
      </c>
      <c r="E48" s="11">
        <f t="shared" si="2"/>
        <v>251.98714239999998</v>
      </c>
    </row>
    <row r="49" spans="1:5" x14ac:dyDescent="0.25">
      <c r="A49" s="8" t="s">
        <v>27</v>
      </c>
      <c r="B49" s="9">
        <v>0.45700000000000002</v>
      </c>
      <c r="C49" s="5">
        <v>7.8E-2</v>
      </c>
      <c r="D49" s="1">
        <f t="shared" si="1"/>
        <v>0.379</v>
      </c>
      <c r="E49" s="11">
        <f t="shared" si="2"/>
        <v>226.84022355600001</v>
      </c>
    </row>
    <row r="50" spans="1:5" x14ac:dyDescent="0.25">
      <c r="A50" s="8" t="s">
        <v>28</v>
      </c>
      <c r="B50" s="9">
        <v>0.73</v>
      </c>
      <c r="C50" s="5">
        <v>7.8E-2</v>
      </c>
      <c r="D50" s="1">
        <f t="shared" si="1"/>
        <v>0.65200000000000002</v>
      </c>
      <c r="E50" s="11">
        <f t="shared" si="2"/>
        <v>398.92544486400004</v>
      </c>
    </row>
    <row r="51" spans="1:5" x14ac:dyDescent="0.25">
      <c r="A51" s="8" t="s">
        <v>28</v>
      </c>
      <c r="B51" s="9">
        <v>0.435</v>
      </c>
      <c r="C51" s="5">
        <v>7.8E-2</v>
      </c>
      <c r="D51" s="1">
        <f t="shared" si="1"/>
        <v>0.35699999999999998</v>
      </c>
      <c r="E51" s="11">
        <f t="shared" si="2"/>
        <v>213.44837088400001</v>
      </c>
    </row>
    <row r="52" spans="1:5" x14ac:dyDescent="0.25">
      <c r="A52" s="8" t="s">
        <v>29</v>
      </c>
      <c r="B52" s="9">
        <v>0.39900000000000002</v>
      </c>
      <c r="C52" s="5">
        <v>7.8E-2</v>
      </c>
      <c r="D52" s="1">
        <f t="shared" si="1"/>
        <v>0.32100000000000001</v>
      </c>
      <c r="E52" s="11">
        <f t="shared" si="2"/>
        <v>191.687513956</v>
      </c>
    </row>
    <row r="53" spans="1:5" x14ac:dyDescent="0.25">
      <c r="A53" s="8" t="s">
        <v>29</v>
      </c>
      <c r="B53" s="9">
        <v>0.42</v>
      </c>
      <c r="C53" s="5">
        <v>7.8E-2</v>
      </c>
      <c r="D53" s="1">
        <f t="shared" si="1"/>
        <v>0.34199999999999997</v>
      </c>
      <c r="E53" s="11">
        <f t="shared" si="2"/>
        <v>204.35825262399999</v>
      </c>
    </row>
    <row r="54" spans="1:5" x14ac:dyDescent="0.25">
      <c r="A54" s="8" t="s">
        <v>30</v>
      </c>
      <c r="B54" s="9">
        <v>0.41500000000000004</v>
      </c>
      <c r="C54" s="5">
        <v>7.8E-2</v>
      </c>
      <c r="D54" s="1">
        <f t="shared" si="1"/>
        <v>0.33700000000000002</v>
      </c>
      <c r="E54" s="11">
        <f t="shared" si="2"/>
        <v>201.33554480400002</v>
      </c>
    </row>
    <row r="55" spans="1:5" x14ac:dyDescent="0.25">
      <c r="A55" s="8" t="s">
        <v>30</v>
      </c>
      <c r="B55" s="9">
        <v>0.47300000000000003</v>
      </c>
      <c r="C55" s="5">
        <v>7.8E-2</v>
      </c>
      <c r="D55" s="1">
        <f t="shared" si="1"/>
        <v>0.39500000000000002</v>
      </c>
      <c r="E55" s="11">
        <f t="shared" si="2"/>
        <v>236.62432890000002</v>
      </c>
    </row>
    <row r="56" spans="1:5" x14ac:dyDescent="0.25">
      <c r="A56" s="8" t="s">
        <v>31</v>
      </c>
      <c r="B56" s="9">
        <v>0.47000000000000003</v>
      </c>
      <c r="C56" s="5">
        <v>7.8E-2</v>
      </c>
      <c r="D56" s="1">
        <f t="shared" si="1"/>
        <v>0.39200000000000002</v>
      </c>
      <c r="E56" s="11">
        <f t="shared" si="2"/>
        <v>234.78694982400003</v>
      </c>
    </row>
    <row r="57" spans="1:5" x14ac:dyDescent="0.25">
      <c r="A57" s="8" t="s">
        <v>31</v>
      </c>
      <c r="B57" s="9">
        <v>0.43</v>
      </c>
      <c r="C57" s="5">
        <v>7.8E-2</v>
      </c>
      <c r="D57" s="1">
        <f t="shared" si="1"/>
        <v>0.35199999999999998</v>
      </c>
      <c r="E57" s="11">
        <f t="shared" si="2"/>
        <v>210.41466566399998</v>
      </c>
    </row>
    <row r="58" spans="1:5" x14ac:dyDescent="0.25">
      <c r="A58" s="8" t="s">
        <v>32</v>
      </c>
      <c r="B58" s="9">
        <v>0.59399999999999997</v>
      </c>
      <c r="C58" s="5">
        <v>7.8E-2</v>
      </c>
      <c r="D58" s="1">
        <f t="shared" si="1"/>
        <v>0.51600000000000001</v>
      </c>
      <c r="E58" s="11">
        <f t="shared" si="2"/>
        <v>311.83198489600005</v>
      </c>
    </row>
    <row r="59" spans="1:5" x14ac:dyDescent="0.25">
      <c r="A59" s="8" t="s">
        <v>32</v>
      </c>
      <c r="B59" s="9">
        <v>0.42199999999999999</v>
      </c>
      <c r="C59" s="5">
        <v>7.8E-2</v>
      </c>
      <c r="D59" s="1">
        <f t="shared" si="1"/>
        <v>0.34399999999999997</v>
      </c>
      <c r="E59" s="11">
        <f t="shared" si="2"/>
        <v>205.56836217599999</v>
      </c>
    </row>
    <row r="60" spans="1:5" x14ac:dyDescent="0.25">
      <c r="A60" s="8" t="s">
        <v>33</v>
      </c>
      <c r="B60" s="9">
        <v>0.38700000000000001</v>
      </c>
      <c r="C60" s="5">
        <v>7.8E-2</v>
      </c>
      <c r="D60" s="1">
        <f t="shared" si="1"/>
        <v>0.309</v>
      </c>
      <c r="E60" s="11">
        <f t="shared" si="2"/>
        <v>184.47612499600001</v>
      </c>
    </row>
    <row r="61" spans="1:5" x14ac:dyDescent="0.25">
      <c r="A61" s="8" t="s">
        <v>33</v>
      </c>
      <c r="B61" s="9">
        <v>0.375</v>
      </c>
      <c r="C61" s="5">
        <v>7.8E-2</v>
      </c>
      <c r="D61" s="1">
        <f t="shared" si="1"/>
        <v>0.29699999999999999</v>
      </c>
      <c r="E61" s="11">
        <f t="shared" si="2"/>
        <v>177.285851044</v>
      </c>
    </row>
    <row r="62" spans="1:5" x14ac:dyDescent="0.25">
      <c r="A62" s="8" t="s">
        <v>34</v>
      </c>
      <c r="B62" s="9">
        <v>0.374</v>
      </c>
      <c r="C62" s="5">
        <v>7.8E-2</v>
      </c>
      <c r="D62" s="1">
        <f t="shared" si="1"/>
        <v>0.29599999999999999</v>
      </c>
      <c r="E62" s="11">
        <f t="shared" si="2"/>
        <v>176.68761465599999</v>
      </c>
    </row>
    <row r="63" spans="1:5" x14ac:dyDescent="0.25">
      <c r="A63" s="8" t="s">
        <v>34</v>
      </c>
      <c r="B63" s="9">
        <v>0.43</v>
      </c>
      <c r="C63" s="5">
        <v>7.8E-2</v>
      </c>
      <c r="D63" s="1">
        <f t="shared" si="1"/>
        <v>0.35199999999999998</v>
      </c>
      <c r="E63" s="11">
        <f t="shared" si="2"/>
        <v>210.41466566399998</v>
      </c>
    </row>
    <row r="64" spans="1:5" x14ac:dyDescent="0.25">
      <c r="A64" s="8" t="s">
        <v>35</v>
      </c>
      <c r="B64" s="9">
        <v>0.45900000000000002</v>
      </c>
      <c r="C64" s="5">
        <v>7.8E-2</v>
      </c>
      <c r="D64" s="1">
        <f t="shared" si="1"/>
        <v>0.38100000000000001</v>
      </c>
      <c r="E64" s="11">
        <f t="shared" si="2"/>
        <v>228.061183876</v>
      </c>
    </row>
    <row r="65" spans="1:5" x14ac:dyDescent="0.25">
      <c r="A65" s="8" t="s">
        <v>35</v>
      </c>
      <c r="B65" s="9">
        <v>0.39600000000000002</v>
      </c>
      <c r="C65" s="5">
        <v>7.8E-2</v>
      </c>
      <c r="D65" s="1">
        <f t="shared" si="1"/>
        <v>0.318</v>
      </c>
      <c r="E65" s="11">
        <f t="shared" si="2"/>
        <v>189.88268718400002</v>
      </c>
    </row>
    <row r="66" spans="1:5" x14ac:dyDescent="0.25">
      <c r="A66" s="8" t="s">
        <v>36</v>
      </c>
      <c r="B66" s="9">
        <v>0.57600000000000007</v>
      </c>
      <c r="C66" s="5">
        <v>7.8E-2</v>
      </c>
      <c r="D66" s="1">
        <f t="shared" ref="D66:D97" si="3">(B66-C66)</f>
        <v>0.49800000000000005</v>
      </c>
      <c r="E66" s="11">
        <f t="shared" ref="E66:E97" si="4">(73.316*D66*D66)+(554.76*D66)+(6.055)</f>
        <v>300.50814126400002</v>
      </c>
    </row>
    <row r="67" spans="1:5" x14ac:dyDescent="0.25">
      <c r="A67" s="8" t="s">
        <v>36</v>
      </c>
      <c r="B67" s="9">
        <v>0.40800000000000003</v>
      </c>
      <c r="C67" s="5">
        <v>7.8E-2</v>
      </c>
      <c r="D67" s="1">
        <f t="shared" si="3"/>
        <v>0.33</v>
      </c>
      <c r="E67" s="11">
        <f t="shared" si="4"/>
        <v>197.10991240000004</v>
      </c>
    </row>
    <row r="68" spans="1:5" x14ac:dyDescent="0.25">
      <c r="A68" s="8" t="s">
        <v>37</v>
      </c>
      <c r="B68" s="9">
        <v>0.39400000000000002</v>
      </c>
      <c r="C68" s="5">
        <v>7.8E-2</v>
      </c>
      <c r="D68" s="1">
        <f t="shared" si="3"/>
        <v>0.316</v>
      </c>
      <c r="E68" s="11">
        <f t="shared" si="4"/>
        <v>188.68020249599999</v>
      </c>
    </row>
    <row r="69" spans="1:5" x14ac:dyDescent="0.25">
      <c r="A69" s="8" t="s">
        <v>37</v>
      </c>
      <c r="B69" s="9">
        <v>0.42099999999999999</v>
      </c>
      <c r="C69" s="5">
        <v>7.8E-2</v>
      </c>
      <c r="D69" s="1">
        <f t="shared" si="3"/>
        <v>0.34299999999999997</v>
      </c>
      <c r="E69" s="11">
        <f t="shared" si="4"/>
        <v>204.96323408399996</v>
      </c>
    </row>
    <row r="70" spans="1:5" x14ac:dyDescent="0.25">
      <c r="A70" s="8" t="s">
        <v>38</v>
      </c>
      <c r="B70" s="9">
        <v>0.42799999999999999</v>
      </c>
      <c r="C70" s="5">
        <v>7.8E-2</v>
      </c>
      <c r="D70" s="1">
        <f t="shared" si="3"/>
        <v>0.35</v>
      </c>
      <c r="E70" s="11">
        <f t="shared" si="4"/>
        <v>209.20221000000001</v>
      </c>
    </row>
    <row r="71" spans="1:5" x14ac:dyDescent="0.25">
      <c r="A71" s="8" t="s">
        <v>38</v>
      </c>
      <c r="B71" s="9">
        <v>0.46</v>
      </c>
      <c r="C71" s="5">
        <v>7.8E-2</v>
      </c>
      <c r="D71" s="1">
        <f t="shared" si="3"/>
        <v>0.38200000000000001</v>
      </c>
      <c r="E71" s="11">
        <f t="shared" si="4"/>
        <v>228.671883984</v>
      </c>
    </row>
    <row r="72" spans="1:5" x14ac:dyDescent="0.25">
      <c r="A72" s="8" t="s">
        <v>39</v>
      </c>
      <c r="B72" s="9">
        <v>0.48299999999999998</v>
      </c>
      <c r="C72" s="5">
        <v>7.8E-2</v>
      </c>
      <c r="D72" s="1">
        <f t="shared" si="3"/>
        <v>0.40499999999999997</v>
      </c>
      <c r="E72" s="11">
        <f t="shared" si="4"/>
        <v>242.7584569</v>
      </c>
    </row>
    <row r="73" spans="1:5" x14ac:dyDescent="0.25">
      <c r="A73" s="8" t="s">
        <v>39</v>
      </c>
      <c r="B73" s="9">
        <v>0.439</v>
      </c>
      <c r="C73" s="5">
        <v>7.8E-2</v>
      </c>
      <c r="D73" s="1">
        <f t="shared" si="3"/>
        <v>0.36099999999999999</v>
      </c>
      <c r="E73" s="11">
        <f t="shared" si="4"/>
        <v>215.87797443600002</v>
      </c>
    </row>
    <row r="74" spans="1:5" x14ac:dyDescent="0.25">
      <c r="A74" s="8" t="s">
        <v>40</v>
      </c>
      <c r="B74" s="9">
        <v>0.56300000000000006</v>
      </c>
      <c r="C74" s="5">
        <v>7.8E-2</v>
      </c>
      <c r="D74" s="1">
        <f t="shared" si="3"/>
        <v>0.48500000000000004</v>
      </c>
      <c r="E74" s="11">
        <f t="shared" si="4"/>
        <v>292.35935610000001</v>
      </c>
    </row>
    <row r="75" spans="1:5" x14ac:dyDescent="0.25">
      <c r="A75" s="8" t="s">
        <v>40</v>
      </c>
      <c r="B75" s="9">
        <v>0.38400000000000001</v>
      </c>
      <c r="C75" s="5">
        <v>7.8E-2</v>
      </c>
      <c r="D75" s="1">
        <f t="shared" si="3"/>
        <v>0.30599999999999999</v>
      </c>
      <c r="E75" s="11">
        <f t="shared" si="4"/>
        <v>182.67657697600001</v>
      </c>
    </row>
    <row r="76" spans="1:5" x14ac:dyDescent="0.25">
      <c r="A76" s="8" t="s">
        <v>41</v>
      </c>
      <c r="B76" s="9">
        <v>0.42599999999999999</v>
      </c>
      <c r="C76" s="5">
        <v>7.8E-2</v>
      </c>
      <c r="D76" s="1">
        <f t="shared" si="3"/>
        <v>0.34799999999999998</v>
      </c>
      <c r="E76" s="11">
        <f t="shared" si="4"/>
        <v>207.99034086399999</v>
      </c>
    </row>
    <row r="77" spans="1:5" x14ac:dyDescent="0.25">
      <c r="A77" s="8" t="s">
        <v>41</v>
      </c>
      <c r="B77" s="9">
        <v>0.39900000000000002</v>
      </c>
      <c r="C77" s="5">
        <v>7.8E-2</v>
      </c>
      <c r="D77" s="1">
        <f t="shared" si="3"/>
        <v>0.32100000000000001</v>
      </c>
      <c r="E77" s="11">
        <f t="shared" si="4"/>
        <v>191.687513956</v>
      </c>
    </row>
    <row r="78" spans="1:5" x14ac:dyDescent="0.25">
      <c r="A78" s="8" t="s">
        <v>41</v>
      </c>
      <c r="B78" s="9">
        <v>0.39300000000000002</v>
      </c>
      <c r="C78" s="5">
        <v>7.8E-2</v>
      </c>
      <c r="D78" s="1">
        <f t="shared" si="3"/>
        <v>0.315</v>
      </c>
      <c r="E78" s="11">
        <f t="shared" si="4"/>
        <v>188.07918010000003</v>
      </c>
    </row>
    <row r="79" spans="1:5" x14ac:dyDescent="0.25">
      <c r="A79" s="8" t="s">
        <v>41</v>
      </c>
      <c r="B79" s="9">
        <v>0.38600000000000001</v>
      </c>
      <c r="C79" s="5">
        <v>7.8E-2</v>
      </c>
      <c r="D79" s="1">
        <f t="shared" si="3"/>
        <v>0.308</v>
      </c>
      <c r="E79" s="11">
        <f t="shared" si="4"/>
        <v>183.87612902399999</v>
      </c>
    </row>
    <row r="80" spans="1:5" x14ac:dyDescent="0.25">
      <c r="A80" s="8" t="s">
        <v>42</v>
      </c>
      <c r="B80" s="9">
        <v>0.46600000000000003</v>
      </c>
      <c r="C80" s="5">
        <v>7.8E-2</v>
      </c>
      <c r="D80" s="1">
        <f t="shared" si="3"/>
        <v>0.38800000000000001</v>
      </c>
      <c r="E80" s="11">
        <f t="shared" si="4"/>
        <v>232.339163904</v>
      </c>
    </row>
    <row r="81" spans="1:5" x14ac:dyDescent="0.25">
      <c r="A81" s="8" t="s">
        <v>42</v>
      </c>
      <c r="B81" s="9">
        <v>0.40200000000000002</v>
      </c>
      <c r="C81" s="5">
        <v>7.8E-2</v>
      </c>
      <c r="D81" s="1">
        <f t="shared" si="3"/>
        <v>0.32400000000000001</v>
      </c>
      <c r="E81" s="11">
        <f t="shared" si="4"/>
        <v>193.49366041600001</v>
      </c>
    </row>
    <row r="82" spans="1:5" x14ac:dyDescent="0.25">
      <c r="A82" s="8" t="s">
        <v>43</v>
      </c>
      <c r="B82" s="9">
        <v>0.64500000000000002</v>
      </c>
      <c r="C82" s="5">
        <v>7.8E-2</v>
      </c>
      <c r="D82" s="1">
        <f t="shared" si="3"/>
        <v>0.56700000000000006</v>
      </c>
      <c r="E82" s="11">
        <f t="shared" si="4"/>
        <v>344.174207524</v>
      </c>
    </row>
    <row r="83" spans="1:5" x14ac:dyDescent="0.25">
      <c r="A83" s="8" t="s">
        <v>43</v>
      </c>
      <c r="B83" s="9">
        <v>0.45200000000000001</v>
      </c>
      <c r="C83" s="5">
        <v>7.8E-2</v>
      </c>
      <c r="D83" s="1">
        <f t="shared" si="3"/>
        <v>0.374</v>
      </c>
      <c r="E83" s="11">
        <f t="shared" si="4"/>
        <v>223.79038881600002</v>
      </c>
    </row>
    <row r="84" spans="1:5" x14ac:dyDescent="0.25">
      <c r="A84" s="8" t="s">
        <v>44</v>
      </c>
      <c r="B84" s="9">
        <v>0.38400000000000001</v>
      </c>
      <c r="C84" s="5">
        <v>7.8E-2</v>
      </c>
      <c r="D84" s="1">
        <f t="shared" si="3"/>
        <v>0.30599999999999999</v>
      </c>
      <c r="E84" s="11">
        <f t="shared" si="4"/>
        <v>182.67657697600001</v>
      </c>
    </row>
    <row r="85" spans="1:5" x14ac:dyDescent="0.25">
      <c r="A85" s="8" t="s">
        <v>44</v>
      </c>
      <c r="B85" s="9">
        <v>0.36399999999999999</v>
      </c>
      <c r="C85" s="5">
        <v>7.8E-2</v>
      </c>
      <c r="D85" s="1">
        <f t="shared" si="3"/>
        <v>0.28599999999999998</v>
      </c>
      <c r="E85" s="11">
        <f t="shared" si="4"/>
        <v>170.71331553599998</v>
      </c>
    </row>
    <row r="86" spans="1:5" x14ac:dyDescent="0.25">
      <c r="A86" s="8" t="s">
        <v>45</v>
      </c>
      <c r="B86" s="9">
        <v>0.40200000000000002</v>
      </c>
      <c r="C86" s="5">
        <v>7.8E-2</v>
      </c>
      <c r="D86" s="1">
        <f t="shared" si="3"/>
        <v>0.32400000000000001</v>
      </c>
      <c r="E86" s="11">
        <f t="shared" si="4"/>
        <v>193.49366041600001</v>
      </c>
    </row>
    <row r="87" spans="1:5" x14ac:dyDescent="0.25">
      <c r="A87" s="8" t="s">
        <v>45</v>
      </c>
      <c r="B87" s="9">
        <v>0.36799999999999999</v>
      </c>
      <c r="C87" s="5">
        <v>7.8E-2</v>
      </c>
      <c r="D87" s="1">
        <f t="shared" si="3"/>
        <v>0.28999999999999998</v>
      </c>
      <c r="E87" s="11">
        <f t="shared" si="4"/>
        <v>173.10127559999998</v>
      </c>
    </row>
    <row r="88" spans="1:5" x14ac:dyDescent="0.25">
      <c r="A88" s="8" t="s">
        <v>46</v>
      </c>
      <c r="B88" s="9">
        <v>0.40700000000000003</v>
      </c>
      <c r="C88" s="5">
        <v>7.8E-2</v>
      </c>
      <c r="D88" s="1">
        <f t="shared" si="3"/>
        <v>0.32900000000000001</v>
      </c>
      <c r="E88" s="11">
        <f t="shared" si="4"/>
        <v>196.50683715600002</v>
      </c>
    </row>
    <row r="89" spans="1:5" x14ac:dyDescent="0.25">
      <c r="A89" s="8" t="s">
        <v>46</v>
      </c>
      <c r="B89" s="9">
        <v>0.39100000000000001</v>
      </c>
      <c r="C89" s="5">
        <v>7.8E-2</v>
      </c>
      <c r="D89" s="1">
        <f t="shared" si="3"/>
        <v>0.313</v>
      </c>
      <c r="E89" s="11">
        <f t="shared" si="4"/>
        <v>186.87757520400001</v>
      </c>
    </row>
    <row r="90" spans="1:5" x14ac:dyDescent="0.25">
      <c r="A90" s="8" t="s">
        <v>47</v>
      </c>
      <c r="B90" s="9">
        <v>0.71299999999999997</v>
      </c>
      <c r="C90" s="5">
        <v>7.8E-2</v>
      </c>
      <c r="D90" s="1">
        <f t="shared" si="3"/>
        <v>0.63500000000000001</v>
      </c>
      <c r="E90" s="11">
        <f t="shared" si="4"/>
        <v>387.89044410000002</v>
      </c>
    </row>
    <row r="91" spans="1:5" x14ac:dyDescent="0.25">
      <c r="A91" s="8" t="s">
        <v>47</v>
      </c>
      <c r="B91" s="9">
        <v>0.44500000000000001</v>
      </c>
      <c r="C91" s="5">
        <v>7.8E-2</v>
      </c>
      <c r="D91" s="1">
        <f t="shared" si="3"/>
        <v>0.36699999999999999</v>
      </c>
      <c r="E91" s="11">
        <f t="shared" si="4"/>
        <v>219.526778724</v>
      </c>
    </row>
    <row r="92" spans="1:5" x14ac:dyDescent="0.25">
      <c r="A92" s="8" t="s">
        <v>48</v>
      </c>
      <c r="B92" s="9">
        <v>0.435</v>
      </c>
      <c r="C92" s="5">
        <v>7.8E-2</v>
      </c>
      <c r="D92" s="1">
        <f t="shared" si="3"/>
        <v>0.35699999999999998</v>
      </c>
      <c r="E92" s="11">
        <f t="shared" si="4"/>
        <v>213.44837088400001</v>
      </c>
    </row>
    <row r="93" spans="1:5" x14ac:dyDescent="0.25">
      <c r="A93" s="8" t="s">
        <v>48</v>
      </c>
      <c r="B93" s="9">
        <v>0.39700000000000002</v>
      </c>
      <c r="C93" s="5">
        <v>7.8E-2</v>
      </c>
      <c r="D93" s="1">
        <f t="shared" si="3"/>
        <v>0.31900000000000001</v>
      </c>
      <c r="E93" s="11">
        <f t="shared" si="4"/>
        <v>190.484149476</v>
      </c>
    </row>
    <row r="94" spans="1:5" x14ac:dyDescent="0.25">
      <c r="A94" s="8" t="s">
        <v>49</v>
      </c>
      <c r="B94" s="9">
        <v>0.41799999999999998</v>
      </c>
      <c r="C94" s="5">
        <v>7.8E-2</v>
      </c>
      <c r="D94" s="1">
        <f t="shared" si="3"/>
        <v>0.33999999999999997</v>
      </c>
      <c r="E94" s="11">
        <f t="shared" si="4"/>
        <v>203.1487296</v>
      </c>
    </row>
    <row r="95" spans="1:5" x14ac:dyDescent="0.25">
      <c r="A95" s="8" t="s">
        <v>49</v>
      </c>
      <c r="B95" s="9">
        <v>0.39900000000000002</v>
      </c>
      <c r="C95" s="5">
        <v>7.8E-2</v>
      </c>
      <c r="D95" s="1">
        <f t="shared" si="3"/>
        <v>0.32100000000000001</v>
      </c>
      <c r="E95" s="11">
        <f t="shared" si="4"/>
        <v>191.687513956</v>
      </c>
    </row>
    <row r="96" spans="1:5" x14ac:dyDescent="0.25">
      <c r="A96" s="8" t="s">
        <v>50</v>
      </c>
      <c r="B96" s="9">
        <v>0.46300000000000002</v>
      </c>
      <c r="C96" s="5">
        <v>7.8E-2</v>
      </c>
      <c r="D96" s="1">
        <f t="shared" si="3"/>
        <v>0.38500000000000001</v>
      </c>
      <c r="E96" s="11">
        <f t="shared" si="4"/>
        <v>230.50486410000002</v>
      </c>
    </row>
    <row r="97" spans="1:5" x14ac:dyDescent="0.25">
      <c r="A97" s="8" t="s">
        <v>50</v>
      </c>
      <c r="B97" s="9">
        <v>0.40700000000000003</v>
      </c>
      <c r="C97" s="5">
        <v>7.8E-2</v>
      </c>
      <c r="D97" s="1">
        <f t="shared" si="3"/>
        <v>0.32900000000000001</v>
      </c>
      <c r="E97" s="11">
        <f t="shared" si="4"/>
        <v>196.50683715600002</v>
      </c>
    </row>
    <row r="98" spans="1:5" x14ac:dyDescent="0.25">
      <c r="A98" s="8" t="s">
        <v>51</v>
      </c>
      <c r="B98" s="9">
        <v>0.64800000000000002</v>
      </c>
      <c r="C98" s="5">
        <v>7.8E-2</v>
      </c>
      <c r="D98" s="1">
        <f t="shared" ref="D98:D129" si="5">(B98-C98)</f>
        <v>0.57000000000000006</v>
      </c>
      <c r="E98" s="11">
        <f t="shared" ref="E98:E129" si="6">(73.316*D98*D98)+(554.76*D98)+(6.055)</f>
        <v>346.08856840000004</v>
      </c>
    </row>
    <row r="99" spans="1:5" x14ac:dyDescent="0.25">
      <c r="A99" s="8" t="s">
        <v>51</v>
      </c>
      <c r="B99" s="9">
        <v>0.498</v>
      </c>
      <c r="C99" s="5">
        <v>7.8E-2</v>
      </c>
      <c r="D99" s="1">
        <f t="shared" si="5"/>
        <v>0.42</v>
      </c>
      <c r="E99" s="11">
        <f t="shared" si="6"/>
        <v>251.98714239999998</v>
      </c>
    </row>
    <row r="100" spans="1:5" x14ac:dyDescent="0.25">
      <c r="A100" s="8" t="s">
        <v>52</v>
      </c>
      <c r="B100" s="9">
        <v>0.42699999999999999</v>
      </c>
      <c r="C100" s="5">
        <v>7.8E-2</v>
      </c>
      <c r="D100" s="1">
        <f t="shared" si="5"/>
        <v>0.34899999999999998</v>
      </c>
      <c r="E100" s="11">
        <f t="shared" si="6"/>
        <v>208.59620211599997</v>
      </c>
    </row>
    <row r="101" spans="1:5" x14ac:dyDescent="0.25">
      <c r="A101" s="8" t="s">
        <v>52</v>
      </c>
      <c r="B101" s="9">
        <v>0.40100000000000002</v>
      </c>
      <c r="C101" s="5">
        <v>7.8E-2</v>
      </c>
      <c r="D101" s="1">
        <f t="shared" si="5"/>
        <v>0.32300000000000001</v>
      </c>
      <c r="E101" s="11">
        <f t="shared" si="6"/>
        <v>192.89146496399999</v>
      </c>
    </row>
    <row r="102" spans="1:5" x14ac:dyDescent="0.25">
      <c r="A102" s="8" t="s">
        <v>53</v>
      </c>
      <c r="B102" s="9">
        <v>0.45</v>
      </c>
      <c r="C102" s="5">
        <v>7.8E-2</v>
      </c>
      <c r="D102" s="1">
        <f t="shared" si="5"/>
        <v>0.372</v>
      </c>
      <c r="E102" s="11">
        <f t="shared" si="6"/>
        <v>222.57148134400001</v>
      </c>
    </row>
    <row r="103" spans="1:5" x14ac:dyDescent="0.25">
      <c r="A103" s="8" t="s">
        <v>53</v>
      </c>
      <c r="B103" s="9">
        <v>0.40800000000000003</v>
      </c>
      <c r="C103" s="5">
        <v>7.8E-2</v>
      </c>
      <c r="D103" s="1">
        <f t="shared" si="5"/>
        <v>0.33</v>
      </c>
      <c r="E103" s="11">
        <f t="shared" si="6"/>
        <v>197.10991240000004</v>
      </c>
    </row>
    <row r="104" spans="1:5" x14ac:dyDescent="0.25">
      <c r="A104" s="8" t="s">
        <v>54</v>
      </c>
      <c r="B104" s="9">
        <v>0.48599999999999999</v>
      </c>
      <c r="C104" s="5">
        <v>7.8E-2</v>
      </c>
      <c r="D104" s="1">
        <f t="shared" si="5"/>
        <v>0.40799999999999997</v>
      </c>
      <c r="E104" s="11">
        <f t="shared" si="6"/>
        <v>244.60155462399999</v>
      </c>
    </row>
    <row r="105" spans="1:5" x14ac:dyDescent="0.25">
      <c r="A105" s="8" t="s">
        <v>54</v>
      </c>
      <c r="B105" s="9">
        <v>0.43099999999999999</v>
      </c>
      <c r="C105" s="5">
        <v>7.8E-2</v>
      </c>
      <c r="D105" s="1">
        <f t="shared" si="5"/>
        <v>0.35299999999999998</v>
      </c>
      <c r="E105" s="11">
        <f t="shared" si="6"/>
        <v>211.02111344399998</v>
      </c>
    </row>
    <row r="106" spans="1:5" x14ac:dyDescent="0.25">
      <c r="A106" s="8" t="s">
        <v>55</v>
      </c>
      <c r="B106" s="9">
        <v>0.58299999999999996</v>
      </c>
      <c r="C106" s="5">
        <v>7.8E-2</v>
      </c>
      <c r="D106" s="1">
        <f t="shared" si="5"/>
        <v>0.505</v>
      </c>
      <c r="E106" s="11">
        <f t="shared" si="6"/>
        <v>304.90621290000001</v>
      </c>
    </row>
    <row r="107" spans="1:5" x14ac:dyDescent="0.25">
      <c r="A107" s="8" t="s">
        <v>55</v>
      </c>
      <c r="B107" s="9">
        <v>0.47100000000000003</v>
      </c>
      <c r="C107" s="5">
        <v>7.8E-2</v>
      </c>
      <c r="D107" s="1">
        <f t="shared" si="5"/>
        <v>0.39300000000000002</v>
      </c>
      <c r="E107" s="11">
        <f t="shared" si="6"/>
        <v>235.399262884</v>
      </c>
    </row>
    <row r="108" spans="1:5" x14ac:dyDescent="0.25">
      <c r="A108" s="8" t="s">
        <v>56</v>
      </c>
      <c r="B108" s="9">
        <v>0.499</v>
      </c>
      <c r="C108" s="5">
        <v>7.8E-2</v>
      </c>
      <c r="D108" s="1">
        <f t="shared" si="5"/>
        <v>0.42099999999999999</v>
      </c>
      <c r="E108" s="11">
        <f t="shared" si="6"/>
        <v>252.60356115599998</v>
      </c>
    </row>
    <row r="109" spans="1:5" x14ac:dyDescent="0.25">
      <c r="A109" s="8" t="s">
        <v>56</v>
      </c>
      <c r="B109" s="9">
        <v>0.42299999999999999</v>
      </c>
      <c r="C109" s="5">
        <v>7.8E-2</v>
      </c>
      <c r="D109" s="1">
        <f t="shared" si="5"/>
        <v>0.34499999999999997</v>
      </c>
      <c r="E109" s="11">
        <f t="shared" si="6"/>
        <v>206.17363689999999</v>
      </c>
    </row>
    <row r="110" spans="1:5" x14ac:dyDescent="0.25">
      <c r="A110" s="8" t="s">
        <v>57</v>
      </c>
      <c r="B110" s="9">
        <v>0.434</v>
      </c>
      <c r="C110" s="5">
        <v>7.8E-2</v>
      </c>
      <c r="D110" s="1">
        <f t="shared" si="5"/>
        <v>0.35599999999999998</v>
      </c>
      <c r="E110" s="11">
        <f t="shared" si="6"/>
        <v>212.84133657599997</v>
      </c>
    </row>
    <row r="111" spans="1:5" x14ac:dyDescent="0.25">
      <c r="A111" s="8" t="s">
        <v>57</v>
      </c>
      <c r="B111" s="9">
        <v>0.42099999999999999</v>
      </c>
      <c r="C111" s="5">
        <v>7.8E-2</v>
      </c>
      <c r="D111" s="1">
        <f t="shared" si="5"/>
        <v>0.34299999999999997</v>
      </c>
      <c r="E111" s="11">
        <f t="shared" si="6"/>
        <v>204.96323408399996</v>
      </c>
    </row>
    <row r="112" spans="1:5" x14ac:dyDescent="0.25">
      <c r="A112" s="8" t="s">
        <v>58</v>
      </c>
      <c r="B112" s="9">
        <v>0.47200000000000003</v>
      </c>
      <c r="C112" s="5">
        <v>7.8E-2</v>
      </c>
      <c r="D112" s="1">
        <f t="shared" si="5"/>
        <v>0.39400000000000002</v>
      </c>
      <c r="E112" s="11">
        <f t="shared" si="6"/>
        <v>236.01172257600001</v>
      </c>
    </row>
    <row r="113" spans="1:5" x14ac:dyDescent="0.25">
      <c r="A113" s="8" t="s">
        <v>58</v>
      </c>
      <c r="B113" s="9">
        <v>0.41100000000000003</v>
      </c>
      <c r="C113" s="5">
        <v>7.8E-2</v>
      </c>
      <c r="D113" s="1">
        <f t="shared" si="5"/>
        <v>0.33300000000000002</v>
      </c>
      <c r="E113" s="11">
        <f t="shared" si="6"/>
        <v>198.92001792400001</v>
      </c>
    </row>
    <row r="114" spans="1:5" x14ac:dyDescent="0.25">
      <c r="A114" s="8" t="s">
        <v>59</v>
      </c>
      <c r="B114" s="9">
        <v>0.53800000000000003</v>
      </c>
      <c r="C114" s="5">
        <v>7.8E-2</v>
      </c>
      <c r="D114" s="1">
        <f t="shared" si="5"/>
        <v>0.46</v>
      </c>
      <c r="E114" s="11">
        <f t="shared" si="6"/>
        <v>276.75826560000002</v>
      </c>
    </row>
    <row r="115" spans="1:5" x14ac:dyDescent="0.25">
      <c r="A115" s="8" t="s">
        <v>59</v>
      </c>
      <c r="B115" s="9">
        <v>0.44400000000000001</v>
      </c>
      <c r="C115" s="5">
        <v>7.8E-2</v>
      </c>
      <c r="D115" s="1">
        <f t="shared" si="5"/>
        <v>0.36599999999999999</v>
      </c>
      <c r="E115" s="11">
        <f t="shared" si="6"/>
        <v>218.91827809599999</v>
      </c>
    </row>
    <row r="116" spans="1:5" x14ac:dyDescent="0.25">
      <c r="A116" s="8" t="s">
        <v>60</v>
      </c>
      <c r="B116" s="9">
        <v>0.45200000000000001</v>
      </c>
      <c r="C116" s="5">
        <v>7.8E-2</v>
      </c>
      <c r="D116" s="1">
        <f t="shared" si="5"/>
        <v>0.374</v>
      </c>
      <c r="E116" s="11">
        <f t="shared" si="6"/>
        <v>223.79038881600002</v>
      </c>
    </row>
    <row r="117" spans="1:5" x14ac:dyDescent="0.25">
      <c r="A117" s="8" t="s">
        <v>60</v>
      </c>
      <c r="B117" s="9">
        <v>0.40400000000000003</v>
      </c>
      <c r="C117" s="5">
        <v>7.8E-2</v>
      </c>
      <c r="D117" s="1">
        <f t="shared" si="5"/>
        <v>0.32600000000000001</v>
      </c>
      <c r="E117" s="11">
        <f t="shared" si="6"/>
        <v>194.69849121600001</v>
      </c>
    </row>
    <row r="118" spans="1:5" x14ac:dyDescent="0.25">
      <c r="A118" s="8" t="s">
        <v>61</v>
      </c>
      <c r="B118" s="9">
        <v>0.434</v>
      </c>
      <c r="C118" s="5">
        <v>7.8E-2</v>
      </c>
      <c r="D118" s="1">
        <f t="shared" si="5"/>
        <v>0.35599999999999998</v>
      </c>
      <c r="E118" s="11">
        <f t="shared" si="6"/>
        <v>212.84133657599997</v>
      </c>
    </row>
    <row r="119" spans="1:5" x14ac:dyDescent="0.25">
      <c r="A119" s="8" t="s">
        <v>61</v>
      </c>
      <c r="B119" s="9">
        <v>0.47600000000000003</v>
      </c>
      <c r="C119" s="5">
        <v>7.8E-2</v>
      </c>
      <c r="D119" s="1">
        <f t="shared" si="5"/>
        <v>0.39800000000000002</v>
      </c>
      <c r="E119" s="11">
        <f t="shared" si="6"/>
        <v>238.46302766400004</v>
      </c>
    </row>
    <row r="120" spans="1:5" x14ac:dyDescent="0.25">
      <c r="A120" s="8" t="s">
        <v>62</v>
      </c>
      <c r="B120" s="9">
        <v>0.45300000000000001</v>
      </c>
      <c r="C120" s="5">
        <v>7.8E-2</v>
      </c>
      <c r="D120" s="1">
        <f t="shared" si="5"/>
        <v>0.375</v>
      </c>
      <c r="E120" s="11">
        <f t="shared" si="6"/>
        <v>224.40006249999999</v>
      </c>
    </row>
    <row r="121" spans="1:5" x14ac:dyDescent="0.25">
      <c r="A121" s="8" t="s">
        <v>62</v>
      </c>
      <c r="B121" s="9">
        <v>0.40200000000000002</v>
      </c>
      <c r="C121" s="5">
        <v>7.8E-2</v>
      </c>
      <c r="D121" s="26">
        <f t="shared" si="5"/>
        <v>0.32400000000000001</v>
      </c>
      <c r="E121" s="11">
        <f t="shared" si="6"/>
        <v>193.49366041600001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N61"/>
  <sheetViews>
    <sheetView workbookViewId="0">
      <selection activeCell="H3" sqref="H3"/>
    </sheetView>
  </sheetViews>
  <sheetFormatPr defaultRowHeight="15" x14ac:dyDescent="0.25"/>
  <cols>
    <col min="1" max="1" width="20.85546875" customWidth="1"/>
    <col min="2" max="2" width="12.28515625" customWidth="1"/>
    <col min="3" max="3" width="13" customWidth="1"/>
    <col min="4" max="4" width="12.28515625" customWidth="1"/>
    <col min="5" max="5" width="20.42578125" customWidth="1"/>
    <col min="10" max="10" width="22.85546875" customWidth="1"/>
    <col min="12" max="12" width="25.5703125" customWidth="1"/>
  </cols>
  <sheetData>
    <row r="2" spans="1:5" x14ac:dyDescent="0.25">
      <c r="A2" s="3">
        <v>0.16600000000000001</v>
      </c>
      <c r="B2" s="9">
        <v>0.61799999999999999</v>
      </c>
      <c r="C2" s="9">
        <v>0.60699999999999998</v>
      </c>
      <c r="D2" s="9">
        <v>0.68100000000000005</v>
      </c>
      <c r="E2" s="9">
        <v>0.86</v>
      </c>
    </row>
    <row r="3" spans="1:5" x14ac:dyDescent="0.25">
      <c r="A3" s="3">
        <v>0.38300000000000001</v>
      </c>
      <c r="B3" s="9">
        <v>0.623</v>
      </c>
      <c r="C3" s="9">
        <v>0.58099999999999996</v>
      </c>
      <c r="D3" s="9">
        <v>0.60399999999999998</v>
      </c>
      <c r="E3" s="9">
        <v>0.84199999999999997</v>
      </c>
    </row>
    <row r="4" spans="1:5" x14ac:dyDescent="0.25">
      <c r="A4" s="3">
        <v>0.42499999999999999</v>
      </c>
      <c r="B4" s="9">
        <v>0.68400000000000005</v>
      </c>
      <c r="C4" s="9">
        <v>0.57000000000000006</v>
      </c>
      <c r="D4" s="9">
        <v>0.621</v>
      </c>
      <c r="E4" s="9">
        <v>0.628</v>
      </c>
    </row>
    <row r="5" spans="1:5" x14ac:dyDescent="0.25">
      <c r="A5" s="3">
        <v>0.70000000000000007</v>
      </c>
      <c r="B5" s="9">
        <v>0.60899999999999999</v>
      </c>
      <c r="C5" s="9">
        <v>0.52500000000000002</v>
      </c>
      <c r="D5" s="9">
        <v>0.52</v>
      </c>
      <c r="E5" s="9">
        <v>0.57300000000000006</v>
      </c>
    </row>
    <row r="6" spans="1:5" x14ac:dyDescent="0.25">
      <c r="A6" s="3">
        <v>1.302</v>
      </c>
      <c r="B6" s="9">
        <v>0.63600000000000001</v>
      </c>
      <c r="C6" s="9">
        <v>0.70699999999999996</v>
      </c>
      <c r="D6" s="9">
        <v>0.58199999999999996</v>
      </c>
      <c r="E6" s="9">
        <v>0.79200000000000004</v>
      </c>
    </row>
    <row r="7" spans="1:5" x14ac:dyDescent="0.25">
      <c r="A7" s="3">
        <v>2.3319999999999999</v>
      </c>
      <c r="B7" s="9">
        <v>0.59199999999999997</v>
      </c>
      <c r="C7" s="9">
        <v>0.755</v>
      </c>
      <c r="D7" s="9">
        <v>0.49</v>
      </c>
      <c r="E7" s="9">
        <v>0.81700000000000006</v>
      </c>
    </row>
    <row r="8" spans="1:5" x14ac:dyDescent="0.25">
      <c r="A8" s="5">
        <v>0.14100000000000001</v>
      </c>
      <c r="B8" s="9">
        <v>0.70100000000000007</v>
      </c>
      <c r="C8" s="9">
        <v>0.82400000000000007</v>
      </c>
      <c r="D8" s="9">
        <v>0.57400000000000007</v>
      </c>
      <c r="E8" s="9">
        <v>0.84799999999999998</v>
      </c>
    </row>
    <row r="9" spans="1:5" x14ac:dyDescent="0.25">
      <c r="A9" s="1">
        <v>0.17200000000000001</v>
      </c>
      <c r="B9" s="9">
        <v>0.86</v>
      </c>
      <c r="C9" s="9">
        <v>0.93900000000000006</v>
      </c>
      <c r="D9" s="9">
        <v>0.50900000000000001</v>
      </c>
      <c r="E9" s="9">
        <v>0.84799999999999998</v>
      </c>
    </row>
    <row r="15" spans="1:5" x14ac:dyDescent="0.25">
      <c r="A15" s="28"/>
      <c r="B15" s="2" t="s">
        <v>1</v>
      </c>
      <c r="C15" s="2" t="s">
        <v>2</v>
      </c>
      <c r="D15" s="2" t="s">
        <v>3</v>
      </c>
      <c r="E15" s="2" t="s">
        <v>4</v>
      </c>
    </row>
    <row r="16" spans="1:5" x14ac:dyDescent="0.25">
      <c r="A16" s="28" t="s">
        <v>5</v>
      </c>
      <c r="B16" s="3">
        <v>2.3319999999999999</v>
      </c>
      <c r="C16" s="1">
        <f>B16-B22</f>
        <v>2.1909999999999998</v>
      </c>
      <c r="D16" s="1">
        <v>2000</v>
      </c>
      <c r="E16" s="4">
        <f>(30.713*C16*C16)+(844.37*C16)-(1.6168)</f>
        <v>1995.8350429529999</v>
      </c>
    </row>
    <row r="17" spans="1:14" x14ac:dyDescent="0.25">
      <c r="A17" s="28" t="s">
        <v>6</v>
      </c>
      <c r="B17" s="3">
        <v>1.302</v>
      </c>
      <c r="C17" s="1">
        <f>B17-B22</f>
        <v>1.161</v>
      </c>
      <c r="D17" s="1">
        <v>1000</v>
      </c>
      <c r="E17" s="4">
        <f t="shared" ref="E17:E22" si="0">(30.713*C17*C17)+(844.37*C17)-(1.6168)</f>
        <v>1020.095467673</v>
      </c>
    </row>
    <row r="18" spans="1:14" x14ac:dyDescent="0.25">
      <c r="A18" s="28" t="s">
        <v>7</v>
      </c>
      <c r="B18" s="3">
        <v>0.70000000000000007</v>
      </c>
      <c r="C18" s="1">
        <f>B18-B22</f>
        <v>0.55900000000000005</v>
      </c>
      <c r="D18" s="1">
        <v>500</v>
      </c>
      <c r="E18" s="4">
        <f t="shared" si="0"/>
        <v>479.98325895300007</v>
      </c>
    </row>
    <row r="19" spans="1:14" x14ac:dyDescent="0.25">
      <c r="A19" s="28" t="s">
        <v>8</v>
      </c>
      <c r="B19" s="3">
        <v>0.42499999999999999</v>
      </c>
      <c r="C19" s="1">
        <f>B19-B22</f>
        <v>0.28399999999999997</v>
      </c>
      <c r="D19" s="1">
        <v>250</v>
      </c>
      <c r="E19" s="4">
        <f t="shared" si="0"/>
        <v>240.66146772799996</v>
      </c>
    </row>
    <row r="20" spans="1:14" x14ac:dyDescent="0.25">
      <c r="A20" s="28" t="s">
        <v>9</v>
      </c>
      <c r="B20" s="3">
        <v>0.28299999999999997</v>
      </c>
      <c r="C20" s="1">
        <f>B20-B22</f>
        <v>0.14199999999999996</v>
      </c>
      <c r="D20" s="1">
        <v>125</v>
      </c>
      <c r="E20" s="4">
        <f t="shared" si="0"/>
        <v>118.90303693199996</v>
      </c>
    </row>
    <row r="21" spans="1:14" x14ac:dyDescent="0.25">
      <c r="A21" s="28" t="s">
        <v>11</v>
      </c>
      <c r="B21" s="3">
        <v>0.16600000000000001</v>
      </c>
      <c r="C21" s="1">
        <f>B21-B22</f>
        <v>2.4999999999999994E-2</v>
      </c>
      <c r="D21" s="1">
        <v>0</v>
      </c>
      <c r="E21" s="4">
        <f t="shared" si="0"/>
        <v>19.511645624999993</v>
      </c>
    </row>
    <row r="22" spans="1:14" x14ac:dyDescent="0.25">
      <c r="A22" s="28" t="s">
        <v>10</v>
      </c>
      <c r="B22" s="5">
        <v>0.14100000000000001</v>
      </c>
      <c r="C22" s="1">
        <f>B22-B22</f>
        <v>0</v>
      </c>
      <c r="D22" s="1"/>
      <c r="E22" s="4">
        <f t="shared" si="0"/>
        <v>-1.6168</v>
      </c>
    </row>
    <row r="24" spans="1:14" x14ac:dyDescent="0.25">
      <c r="I24" s="28"/>
      <c r="K24" s="7" t="s">
        <v>18</v>
      </c>
      <c r="L24" s="7"/>
      <c r="M24" s="28"/>
      <c r="N24" s="28"/>
    </row>
    <row r="29" spans="1:14" x14ac:dyDescent="0.25">
      <c r="A29" s="8" t="s">
        <v>13</v>
      </c>
      <c r="B29" s="9" t="s">
        <v>14</v>
      </c>
      <c r="C29" s="6" t="s">
        <v>10</v>
      </c>
      <c r="D29" s="1" t="s">
        <v>2</v>
      </c>
      <c r="E29" s="10" t="s">
        <v>19</v>
      </c>
    </row>
    <row r="30" spans="1:14" x14ac:dyDescent="0.25">
      <c r="A30" s="8" t="s">
        <v>63</v>
      </c>
      <c r="B30" s="9">
        <v>0.61799999999999999</v>
      </c>
      <c r="C30" s="5">
        <v>0.14100000000000001</v>
      </c>
      <c r="D30" s="1">
        <f t="shared" ref="D30:D61" si="1">(B30-C30)</f>
        <v>0.47699999999999998</v>
      </c>
      <c r="E30" s="11">
        <f t="shared" ref="E30:E61" si="2">(30.713*D30*D30)+(844.37*D30)-(1.6168)</f>
        <v>408.13578817699994</v>
      </c>
    </row>
    <row r="31" spans="1:14" x14ac:dyDescent="0.25">
      <c r="A31" s="8" t="s">
        <v>63</v>
      </c>
      <c r="B31" s="9">
        <v>0.623</v>
      </c>
      <c r="C31" s="5">
        <v>0.14100000000000001</v>
      </c>
      <c r="D31" s="1">
        <f t="shared" si="1"/>
        <v>0.48199999999999998</v>
      </c>
      <c r="E31" s="11">
        <f t="shared" si="2"/>
        <v>412.50490701199999</v>
      </c>
    </row>
    <row r="32" spans="1:14" x14ac:dyDescent="0.25">
      <c r="A32" s="8" t="s">
        <v>64</v>
      </c>
      <c r="B32" s="9">
        <v>0.68400000000000005</v>
      </c>
      <c r="C32" s="5">
        <v>0.14100000000000001</v>
      </c>
      <c r="D32" s="1">
        <f t="shared" si="1"/>
        <v>0.54300000000000004</v>
      </c>
      <c r="E32" s="11">
        <f t="shared" si="2"/>
        <v>465.93180733700007</v>
      </c>
    </row>
    <row r="33" spans="1:5" x14ac:dyDescent="0.25">
      <c r="A33" s="8" t="s">
        <v>64</v>
      </c>
      <c r="B33" s="9">
        <v>0.60899999999999999</v>
      </c>
      <c r="C33" s="5">
        <v>0.14100000000000001</v>
      </c>
      <c r="D33" s="1">
        <f t="shared" si="1"/>
        <v>0.46799999999999997</v>
      </c>
      <c r="E33" s="11">
        <f t="shared" si="2"/>
        <v>400.27524411199994</v>
      </c>
    </row>
    <row r="34" spans="1:5" x14ac:dyDescent="0.25">
      <c r="A34" s="8" t="s">
        <v>65</v>
      </c>
      <c r="B34" s="9">
        <v>0.63600000000000001</v>
      </c>
      <c r="C34" s="5">
        <v>0.14100000000000001</v>
      </c>
      <c r="D34" s="1">
        <f t="shared" si="1"/>
        <v>0.495</v>
      </c>
      <c r="E34" s="11">
        <f t="shared" si="2"/>
        <v>423.87180282499997</v>
      </c>
    </row>
    <row r="35" spans="1:5" x14ac:dyDescent="0.25">
      <c r="A35" s="8" t="s">
        <v>65</v>
      </c>
      <c r="B35" s="9">
        <v>0.59199999999999997</v>
      </c>
      <c r="C35" s="5">
        <v>0.14100000000000001</v>
      </c>
      <c r="D35" s="1">
        <f t="shared" si="1"/>
        <v>0.45099999999999996</v>
      </c>
      <c r="E35" s="11">
        <f t="shared" si="2"/>
        <v>385.44112491299995</v>
      </c>
    </row>
    <row r="36" spans="1:5" x14ac:dyDescent="0.25">
      <c r="A36" s="8" t="s">
        <v>66</v>
      </c>
      <c r="B36" s="9">
        <v>0.70100000000000007</v>
      </c>
      <c r="C36" s="5">
        <v>0.14100000000000001</v>
      </c>
      <c r="D36" s="1">
        <f t="shared" si="1"/>
        <v>0.56000000000000005</v>
      </c>
      <c r="E36" s="11">
        <f t="shared" si="2"/>
        <v>480.86199680000004</v>
      </c>
    </row>
    <row r="37" spans="1:5" x14ac:dyDescent="0.25">
      <c r="A37" s="8" t="s">
        <v>66</v>
      </c>
      <c r="B37" s="9">
        <v>0.86</v>
      </c>
      <c r="C37" s="5">
        <v>0.14100000000000001</v>
      </c>
      <c r="D37" s="1">
        <f t="shared" si="1"/>
        <v>0.71899999999999997</v>
      </c>
      <c r="E37" s="11">
        <f t="shared" si="2"/>
        <v>621.36265319300003</v>
      </c>
    </row>
    <row r="38" spans="1:5" x14ac:dyDescent="0.25">
      <c r="A38" s="8" t="s">
        <v>67</v>
      </c>
      <c r="B38" s="9">
        <v>0.60699999999999998</v>
      </c>
      <c r="C38" s="5">
        <v>0.14100000000000001</v>
      </c>
      <c r="D38" s="1">
        <f t="shared" si="1"/>
        <v>0.46599999999999997</v>
      </c>
      <c r="E38" s="11">
        <f t="shared" si="2"/>
        <v>398.52913222799992</v>
      </c>
    </row>
    <row r="39" spans="1:5" x14ac:dyDescent="0.25">
      <c r="A39" s="8" t="s">
        <v>67</v>
      </c>
      <c r="B39" s="9">
        <v>0.58099999999999996</v>
      </c>
      <c r="C39" s="5">
        <v>0.14100000000000001</v>
      </c>
      <c r="D39" s="1">
        <f t="shared" si="1"/>
        <v>0.43999999999999995</v>
      </c>
      <c r="E39" s="11">
        <f t="shared" si="2"/>
        <v>375.85203679999995</v>
      </c>
    </row>
    <row r="40" spans="1:5" x14ac:dyDescent="0.25">
      <c r="A40" s="8" t="s">
        <v>68</v>
      </c>
      <c r="B40" s="9">
        <v>0.57000000000000006</v>
      </c>
      <c r="C40" s="5">
        <v>0.14100000000000001</v>
      </c>
      <c r="D40" s="1">
        <f t="shared" si="1"/>
        <v>0.42900000000000005</v>
      </c>
      <c r="E40" s="11">
        <f t="shared" si="2"/>
        <v>366.27038123300008</v>
      </c>
    </row>
    <row r="41" spans="1:5" x14ac:dyDescent="0.25">
      <c r="A41" s="8" t="s">
        <v>68</v>
      </c>
      <c r="B41" s="9">
        <v>0.52500000000000002</v>
      </c>
      <c r="C41" s="5">
        <v>0.14100000000000001</v>
      </c>
      <c r="D41" s="1">
        <f t="shared" si="1"/>
        <v>0.38400000000000001</v>
      </c>
      <c r="E41" s="11">
        <f t="shared" si="2"/>
        <v>327.15009612800003</v>
      </c>
    </row>
    <row r="42" spans="1:5" x14ac:dyDescent="0.25">
      <c r="A42" s="8" t="s">
        <v>69</v>
      </c>
      <c r="B42" s="9">
        <v>0.70699999999999996</v>
      </c>
      <c r="C42" s="5">
        <v>0.14100000000000001</v>
      </c>
      <c r="D42" s="1">
        <f t="shared" si="1"/>
        <v>0.56599999999999995</v>
      </c>
      <c r="E42" s="11">
        <f t="shared" si="2"/>
        <v>486.13571382799995</v>
      </c>
    </row>
    <row r="43" spans="1:5" x14ac:dyDescent="0.25">
      <c r="A43" s="8" t="s">
        <v>69</v>
      </c>
      <c r="B43" s="9">
        <v>0.755</v>
      </c>
      <c r="C43" s="5">
        <v>0.14100000000000001</v>
      </c>
      <c r="D43" s="1">
        <f t="shared" si="1"/>
        <v>0.61399999999999999</v>
      </c>
      <c r="E43" s="11">
        <f t="shared" si="2"/>
        <v>528.40505814799997</v>
      </c>
    </row>
    <row r="44" spans="1:5" x14ac:dyDescent="0.25">
      <c r="A44" s="8" t="s">
        <v>70</v>
      </c>
      <c r="B44" s="9">
        <v>0.82400000000000007</v>
      </c>
      <c r="C44" s="5">
        <v>0.14100000000000001</v>
      </c>
      <c r="D44" s="1">
        <f t="shared" si="1"/>
        <v>0.68300000000000005</v>
      </c>
      <c r="E44" s="11">
        <f t="shared" si="2"/>
        <v>589.41518665700005</v>
      </c>
    </row>
    <row r="45" spans="1:5" x14ac:dyDescent="0.25">
      <c r="A45" s="8" t="s">
        <v>70</v>
      </c>
      <c r="B45" s="9">
        <v>0.93900000000000006</v>
      </c>
      <c r="C45" s="5">
        <v>0.14100000000000001</v>
      </c>
      <c r="D45" s="1">
        <f t="shared" si="1"/>
        <v>0.79800000000000004</v>
      </c>
      <c r="E45" s="11">
        <f t="shared" si="2"/>
        <v>691.74862125200002</v>
      </c>
    </row>
    <row r="46" spans="1:5" x14ac:dyDescent="0.25">
      <c r="A46" s="8" t="s">
        <v>71</v>
      </c>
      <c r="B46" s="9">
        <v>0.68100000000000005</v>
      </c>
      <c r="C46" s="5">
        <v>0.14100000000000001</v>
      </c>
      <c r="D46" s="1">
        <f t="shared" si="1"/>
        <v>0.54</v>
      </c>
      <c r="E46" s="11">
        <f t="shared" si="2"/>
        <v>463.29891080000004</v>
      </c>
    </row>
    <row r="47" spans="1:5" x14ac:dyDescent="0.25">
      <c r="A47" s="8" t="s">
        <v>71</v>
      </c>
      <c r="B47" s="9">
        <v>0.60399999999999998</v>
      </c>
      <c r="C47" s="5">
        <v>0.14100000000000001</v>
      </c>
      <c r="D47" s="1">
        <f t="shared" si="1"/>
        <v>0.46299999999999997</v>
      </c>
      <c r="E47" s="11">
        <f t="shared" si="2"/>
        <v>395.91042509699997</v>
      </c>
    </row>
    <row r="48" spans="1:5" x14ac:dyDescent="0.25">
      <c r="A48" s="8" t="s">
        <v>72</v>
      </c>
      <c r="B48" s="9">
        <v>0.621</v>
      </c>
      <c r="C48" s="5">
        <v>0.14100000000000001</v>
      </c>
      <c r="D48" s="1">
        <f t="shared" si="1"/>
        <v>0.48</v>
      </c>
      <c r="E48" s="11">
        <f t="shared" si="2"/>
        <v>410.75707519999997</v>
      </c>
    </row>
    <row r="49" spans="1:5" x14ac:dyDescent="0.25">
      <c r="A49" s="8" t="s">
        <v>72</v>
      </c>
      <c r="B49" s="9">
        <v>0.52</v>
      </c>
      <c r="C49" s="5">
        <v>0.14100000000000001</v>
      </c>
      <c r="D49" s="1">
        <f t="shared" si="1"/>
        <v>0.379</v>
      </c>
      <c r="E49" s="11">
        <f t="shared" si="2"/>
        <v>322.81107603300001</v>
      </c>
    </row>
    <row r="50" spans="1:5" x14ac:dyDescent="0.25">
      <c r="A50" s="8" t="s">
        <v>73</v>
      </c>
      <c r="B50" s="9">
        <v>0.58199999999999996</v>
      </c>
      <c r="C50" s="5">
        <v>0.14100000000000001</v>
      </c>
      <c r="D50" s="1">
        <f t="shared" si="1"/>
        <v>0.44099999999999995</v>
      </c>
      <c r="E50" s="11">
        <f t="shared" si="2"/>
        <v>376.7234649529999</v>
      </c>
    </row>
    <row r="51" spans="1:5" x14ac:dyDescent="0.25">
      <c r="A51" s="8" t="s">
        <v>73</v>
      </c>
      <c r="B51" s="9">
        <v>0.49</v>
      </c>
      <c r="C51" s="5">
        <v>0.14100000000000001</v>
      </c>
      <c r="D51" s="1">
        <f t="shared" si="1"/>
        <v>0.34899999999999998</v>
      </c>
      <c r="E51" s="11">
        <f t="shared" si="2"/>
        <v>296.80920411299996</v>
      </c>
    </row>
    <row r="52" spans="1:5" x14ac:dyDescent="0.25">
      <c r="A52" s="8" t="s">
        <v>74</v>
      </c>
      <c r="B52" s="9">
        <v>0.57400000000000007</v>
      </c>
      <c r="C52" s="5">
        <v>0.14100000000000001</v>
      </c>
      <c r="D52" s="1">
        <f t="shared" si="1"/>
        <v>0.43300000000000005</v>
      </c>
      <c r="E52" s="11">
        <f t="shared" si="2"/>
        <v>369.75375965700005</v>
      </c>
    </row>
    <row r="53" spans="1:5" x14ac:dyDescent="0.25">
      <c r="A53" s="8" t="s">
        <v>74</v>
      </c>
      <c r="B53" s="9">
        <v>0.50900000000000001</v>
      </c>
      <c r="C53" s="5">
        <v>0.14100000000000001</v>
      </c>
      <c r="D53" s="1">
        <f t="shared" si="1"/>
        <v>0.36799999999999999</v>
      </c>
      <c r="E53" s="11">
        <f t="shared" si="2"/>
        <v>313.27063731199996</v>
      </c>
    </row>
    <row r="54" spans="1:5" x14ac:dyDescent="0.25">
      <c r="A54" s="8" t="s">
        <v>75</v>
      </c>
      <c r="B54" s="9">
        <v>0.86</v>
      </c>
      <c r="C54" s="5">
        <v>0.14100000000000001</v>
      </c>
      <c r="D54" s="1">
        <f t="shared" si="1"/>
        <v>0.71899999999999997</v>
      </c>
      <c r="E54" s="11">
        <f t="shared" si="2"/>
        <v>621.36265319300003</v>
      </c>
    </row>
    <row r="55" spans="1:5" x14ac:dyDescent="0.25">
      <c r="A55" s="8" t="s">
        <v>75</v>
      </c>
      <c r="B55" s="9">
        <v>0.84199999999999997</v>
      </c>
      <c r="C55" s="5">
        <v>0.14100000000000001</v>
      </c>
      <c r="D55" s="1">
        <f t="shared" si="1"/>
        <v>0.70099999999999996</v>
      </c>
      <c r="E55" s="11">
        <f t="shared" si="2"/>
        <v>605.37896891299999</v>
      </c>
    </row>
    <row r="56" spans="1:5" x14ac:dyDescent="0.25">
      <c r="A56" s="8" t="s">
        <v>76</v>
      </c>
      <c r="B56" s="9">
        <v>0.628</v>
      </c>
      <c r="C56" s="5">
        <v>0.14100000000000001</v>
      </c>
      <c r="D56" s="1">
        <f t="shared" si="1"/>
        <v>0.48699999999999999</v>
      </c>
      <c r="E56" s="11">
        <f t="shared" si="2"/>
        <v>416.87556149699998</v>
      </c>
    </row>
    <row r="57" spans="1:5" x14ac:dyDescent="0.25">
      <c r="A57" s="8" t="s">
        <v>76</v>
      </c>
      <c r="B57" s="9">
        <v>0.57300000000000006</v>
      </c>
      <c r="C57" s="5">
        <v>0.14100000000000001</v>
      </c>
      <c r="D57" s="1">
        <f t="shared" si="1"/>
        <v>0.43200000000000005</v>
      </c>
      <c r="E57" s="11">
        <f t="shared" si="2"/>
        <v>368.88282291200005</v>
      </c>
    </row>
    <row r="58" spans="1:5" x14ac:dyDescent="0.25">
      <c r="A58" s="8" t="s">
        <v>77</v>
      </c>
      <c r="B58" s="9">
        <v>0.79200000000000004</v>
      </c>
      <c r="C58" s="5">
        <v>0.14100000000000001</v>
      </c>
      <c r="D58" s="1">
        <f t="shared" si="1"/>
        <v>0.65100000000000002</v>
      </c>
      <c r="E58" s="11">
        <f t="shared" si="2"/>
        <v>561.084270113</v>
      </c>
    </row>
    <row r="59" spans="1:5" x14ac:dyDescent="0.25">
      <c r="A59" s="8" t="s">
        <v>77</v>
      </c>
      <c r="B59" s="9">
        <v>0.81700000000000006</v>
      </c>
      <c r="C59" s="5">
        <v>0.14100000000000001</v>
      </c>
      <c r="D59" s="1">
        <f t="shared" si="1"/>
        <v>0.67600000000000005</v>
      </c>
      <c r="E59" s="11">
        <f t="shared" si="2"/>
        <v>583.21242388799999</v>
      </c>
    </row>
    <row r="60" spans="1:5" x14ac:dyDescent="0.25">
      <c r="A60" s="8" t="s">
        <v>78</v>
      </c>
      <c r="B60" s="9">
        <v>0.84799999999999998</v>
      </c>
      <c r="C60" s="5">
        <v>0.14100000000000001</v>
      </c>
      <c r="D60" s="1">
        <f t="shared" si="1"/>
        <v>0.70699999999999996</v>
      </c>
      <c r="E60" s="11">
        <f t="shared" si="2"/>
        <v>610.70465233699986</v>
      </c>
    </row>
    <row r="61" spans="1:5" x14ac:dyDescent="0.25">
      <c r="A61" s="8" t="s">
        <v>78</v>
      </c>
      <c r="B61" s="9">
        <v>0.84799999999999998</v>
      </c>
      <c r="C61" s="5">
        <v>0.14100000000000001</v>
      </c>
      <c r="D61" s="1">
        <f t="shared" si="1"/>
        <v>0.70699999999999996</v>
      </c>
      <c r="E61" s="11">
        <f t="shared" si="2"/>
        <v>610.70465233699986</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92"/>
  <sheetViews>
    <sheetView tabSelected="1" workbookViewId="0">
      <selection activeCell="L13" sqref="L13"/>
    </sheetView>
  </sheetViews>
  <sheetFormatPr defaultRowHeight="15" x14ac:dyDescent="0.25"/>
  <cols>
    <col min="1" max="1" width="38.7109375" customWidth="1"/>
    <col min="2" max="2" width="14.7109375" customWidth="1"/>
    <col min="3" max="3" width="14.28515625" customWidth="1"/>
    <col min="4" max="4" width="14.5703125" customWidth="1"/>
    <col min="5" max="5" width="19.5703125" customWidth="1"/>
    <col min="6" max="6" width="15.42578125" customWidth="1"/>
    <col min="7" max="7" width="66.7109375" customWidth="1"/>
  </cols>
  <sheetData>
    <row r="1" spans="1:7" ht="16.5" thickTop="1" thickBot="1" x14ac:dyDescent="0.3">
      <c r="A1" s="27" t="s">
        <v>79</v>
      </c>
      <c r="B1" s="27" t="s">
        <v>80</v>
      </c>
      <c r="C1" s="27" t="s">
        <v>87</v>
      </c>
      <c r="D1" s="27" t="s">
        <v>81</v>
      </c>
      <c r="E1" s="27" t="s">
        <v>82</v>
      </c>
      <c r="F1" s="27" t="s">
        <v>83</v>
      </c>
      <c r="G1" s="27" t="s">
        <v>84</v>
      </c>
    </row>
    <row r="2" spans="1:7" ht="16.5" thickTop="1" thickBot="1" x14ac:dyDescent="0.3">
      <c r="A2" s="29" t="s">
        <v>91</v>
      </c>
      <c r="B2" s="30" t="s">
        <v>89</v>
      </c>
      <c r="C2" s="32" t="s">
        <v>88</v>
      </c>
      <c r="D2" s="31" t="s">
        <v>90</v>
      </c>
      <c r="E2" s="31" t="s">
        <v>107</v>
      </c>
      <c r="F2" s="31" t="s">
        <v>85</v>
      </c>
      <c r="G2" s="31" t="s">
        <v>86</v>
      </c>
    </row>
    <row r="3" spans="1:7" ht="16.5" thickTop="1" thickBot="1" x14ac:dyDescent="0.3">
      <c r="A3" s="29" t="s">
        <v>92</v>
      </c>
      <c r="B3" s="30" t="s">
        <v>89</v>
      </c>
      <c r="C3" s="32" t="s">
        <v>88</v>
      </c>
      <c r="D3" s="31" t="s">
        <v>90</v>
      </c>
      <c r="E3" s="31" t="s">
        <v>108</v>
      </c>
      <c r="F3" s="31" t="s">
        <v>85</v>
      </c>
      <c r="G3" s="31" t="s">
        <v>86</v>
      </c>
    </row>
    <row r="4" spans="1:7" ht="16.5" thickTop="1" thickBot="1" x14ac:dyDescent="0.3">
      <c r="A4" s="29" t="s">
        <v>93</v>
      </c>
      <c r="B4" s="30" t="s">
        <v>89</v>
      </c>
      <c r="C4" s="32" t="s">
        <v>88</v>
      </c>
      <c r="D4" s="31" t="s">
        <v>90</v>
      </c>
      <c r="E4" s="31" t="s">
        <v>102</v>
      </c>
      <c r="F4" s="31" t="s">
        <v>85</v>
      </c>
      <c r="G4" s="31" t="s">
        <v>86</v>
      </c>
    </row>
    <row r="5" spans="1:7" ht="16.5" thickTop="1" thickBot="1" x14ac:dyDescent="0.3">
      <c r="A5" s="29" t="s">
        <v>94</v>
      </c>
      <c r="B5" s="30" t="s">
        <v>89</v>
      </c>
      <c r="C5" s="32" t="s">
        <v>88</v>
      </c>
      <c r="D5" s="31" t="s">
        <v>90</v>
      </c>
      <c r="E5" s="31" t="s">
        <v>104</v>
      </c>
      <c r="F5" s="31" t="s">
        <v>85</v>
      </c>
      <c r="G5" s="31" t="s">
        <v>86</v>
      </c>
    </row>
    <row r="6" spans="1:7" ht="16.5" thickTop="1" thickBot="1" x14ac:dyDescent="0.3">
      <c r="A6" s="29" t="s">
        <v>95</v>
      </c>
      <c r="B6" s="30" t="s">
        <v>89</v>
      </c>
      <c r="C6" s="32" t="s">
        <v>88</v>
      </c>
      <c r="D6" s="31" t="s">
        <v>90</v>
      </c>
      <c r="E6" s="31" t="s">
        <v>106</v>
      </c>
      <c r="F6" s="31" t="s">
        <v>85</v>
      </c>
      <c r="G6" s="31" t="s">
        <v>86</v>
      </c>
    </row>
    <row r="7" spans="1:7" ht="16.5" thickTop="1" thickBot="1" x14ac:dyDescent="0.3">
      <c r="A7" s="29" t="s">
        <v>96</v>
      </c>
      <c r="B7" s="30" t="s">
        <v>89</v>
      </c>
      <c r="C7" s="32" t="s">
        <v>88</v>
      </c>
      <c r="D7" s="31" t="s">
        <v>90</v>
      </c>
      <c r="E7" s="31" t="s">
        <v>105</v>
      </c>
      <c r="F7" s="31" t="s">
        <v>85</v>
      </c>
      <c r="G7" s="31" t="s">
        <v>86</v>
      </c>
    </row>
    <row r="8" spans="1:7" ht="16.5" thickTop="1" thickBot="1" x14ac:dyDescent="0.3">
      <c r="A8" s="29" t="s">
        <v>97</v>
      </c>
      <c r="B8" s="30" t="s">
        <v>89</v>
      </c>
      <c r="C8" s="32" t="s">
        <v>88</v>
      </c>
      <c r="D8" s="31" t="s">
        <v>90</v>
      </c>
      <c r="E8" s="31" t="s">
        <v>103</v>
      </c>
      <c r="F8" s="31" t="s">
        <v>85</v>
      </c>
      <c r="G8" s="31" t="s">
        <v>86</v>
      </c>
    </row>
    <row r="9" spans="1:7" ht="16.5" thickTop="1" thickBot="1" x14ac:dyDescent="0.3">
      <c r="A9" s="29" t="s">
        <v>98</v>
      </c>
      <c r="B9" s="30" t="s">
        <v>89</v>
      </c>
      <c r="C9" s="32" t="s">
        <v>88</v>
      </c>
      <c r="D9" s="31" t="s">
        <v>90</v>
      </c>
      <c r="E9" s="31" t="s">
        <v>101</v>
      </c>
      <c r="F9" s="31" t="s">
        <v>85</v>
      </c>
      <c r="G9" s="31" t="s">
        <v>86</v>
      </c>
    </row>
    <row r="10" spans="1:7" ht="16.5" thickTop="1" thickBot="1" x14ac:dyDescent="0.3">
      <c r="A10" s="29" t="s">
        <v>99</v>
      </c>
      <c r="B10" s="30" t="s">
        <v>89</v>
      </c>
      <c r="C10" s="32" t="s">
        <v>88</v>
      </c>
      <c r="D10" s="31" t="s">
        <v>90</v>
      </c>
      <c r="E10" s="31" t="s">
        <v>100</v>
      </c>
      <c r="F10" s="31" t="s">
        <v>85</v>
      </c>
      <c r="G10" s="31" t="s">
        <v>86</v>
      </c>
    </row>
    <row r="11" spans="1:7" ht="15.75" thickTop="1" x14ac:dyDescent="0.25">
      <c r="A11" s="33" t="s">
        <v>137</v>
      </c>
      <c r="B11" s="33"/>
      <c r="C11" s="33"/>
      <c r="D11" s="33"/>
      <c r="E11" s="33"/>
      <c r="F11" s="33"/>
      <c r="G11" s="34"/>
    </row>
    <row r="49" spans="1:7" x14ac:dyDescent="0.25">
      <c r="A49" s="7" t="s">
        <v>112</v>
      </c>
    </row>
    <row r="50" spans="1:7" x14ac:dyDescent="0.25">
      <c r="A50" t="s">
        <v>109</v>
      </c>
    </row>
    <row r="51" spans="1:7" x14ac:dyDescent="0.25">
      <c r="A51" t="s">
        <v>110</v>
      </c>
    </row>
    <row r="52" spans="1:7" x14ac:dyDescent="0.25">
      <c r="A52" t="s">
        <v>111</v>
      </c>
    </row>
    <row r="54" spans="1:7" x14ac:dyDescent="0.25">
      <c r="A54" s="7" t="s">
        <v>113</v>
      </c>
    </row>
    <row r="55" spans="1:7" x14ac:dyDescent="0.25">
      <c r="A55" s="28" t="s">
        <v>114</v>
      </c>
      <c r="B55" s="28"/>
      <c r="C55" s="28"/>
      <c r="D55" s="28"/>
      <c r="E55" s="28"/>
      <c r="F55" s="28"/>
      <c r="G55" s="28"/>
    </row>
    <row r="56" spans="1:7" x14ac:dyDescent="0.25">
      <c r="A56" s="28" t="s">
        <v>110</v>
      </c>
      <c r="B56" s="28"/>
      <c r="C56" s="28"/>
      <c r="D56" s="28"/>
      <c r="E56" s="28"/>
      <c r="F56" s="28"/>
      <c r="G56" s="28"/>
    </row>
    <row r="57" spans="1:7" x14ac:dyDescent="0.25">
      <c r="A57" s="28" t="s">
        <v>115</v>
      </c>
      <c r="B57" s="28"/>
      <c r="C57" s="28"/>
      <c r="D57" s="28"/>
      <c r="E57" s="28"/>
      <c r="F57" s="28"/>
      <c r="G57" s="28"/>
    </row>
    <row r="59" spans="1:7" x14ac:dyDescent="0.25">
      <c r="A59" s="7" t="s">
        <v>116</v>
      </c>
      <c r="B59" s="28"/>
      <c r="C59" s="28"/>
      <c r="D59" s="28"/>
      <c r="E59" s="28"/>
      <c r="F59" s="28"/>
      <c r="G59" s="28"/>
    </row>
    <row r="60" spans="1:7" x14ac:dyDescent="0.25">
      <c r="A60" s="28" t="s">
        <v>119</v>
      </c>
      <c r="B60" s="28"/>
      <c r="C60" s="28"/>
      <c r="D60" s="28"/>
      <c r="E60" s="28"/>
      <c r="F60" s="28"/>
      <c r="G60" s="28"/>
    </row>
    <row r="61" spans="1:7" x14ac:dyDescent="0.25">
      <c r="A61" s="28" t="s">
        <v>110</v>
      </c>
      <c r="B61" s="28"/>
      <c r="C61" s="28"/>
      <c r="D61" s="28"/>
      <c r="E61" s="28"/>
      <c r="F61" s="28"/>
      <c r="G61" s="28"/>
    </row>
    <row r="62" spans="1:7" x14ac:dyDescent="0.25">
      <c r="A62" s="28" t="s">
        <v>120</v>
      </c>
      <c r="B62" s="28"/>
      <c r="C62" s="28"/>
      <c r="D62" s="28"/>
      <c r="E62" s="28"/>
      <c r="F62" s="28"/>
      <c r="G62" s="28"/>
    </row>
    <row r="64" spans="1:7" x14ac:dyDescent="0.25">
      <c r="A64" s="7" t="s">
        <v>118</v>
      </c>
      <c r="B64" s="28"/>
      <c r="C64" s="28"/>
      <c r="D64" s="28"/>
      <c r="E64" s="28"/>
      <c r="F64" s="28"/>
      <c r="G64" s="28"/>
    </row>
    <row r="65" spans="1:7" x14ac:dyDescent="0.25">
      <c r="A65" s="28" t="s">
        <v>121</v>
      </c>
      <c r="B65" s="28"/>
      <c r="C65" s="28"/>
      <c r="D65" s="28"/>
      <c r="E65" s="28"/>
      <c r="F65" s="28"/>
      <c r="G65" s="28"/>
    </row>
    <row r="66" spans="1:7" x14ac:dyDescent="0.25">
      <c r="A66" s="28" t="s">
        <v>110</v>
      </c>
      <c r="B66" s="28"/>
      <c r="C66" s="28"/>
      <c r="D66" s="28"/>
      <c r="E66" s="28"/>
      <c r="F66" s="28"/>
      <c r="G66" s="28"/>
    </row>
    <row r="67" spans="1:7" x14ac:dyDescent="0.25">
      <c r="A67" s="28" t="s">
        <v>122</v>
      </c>
      <c r="B67" s="28"/>
      <c r="C67" s="28"/>
      <c r="D67" s="28"/>
      <c r="E67" s="28"/>
      <c r="F67" s="28"/>
      <c r="G67" s="28"/>
    </row>
    <row r="69" spans="1:7" x14ac:dyDescent="0.25">
      <c r="A69" s="7" t="s">
        <v>117</v>
      </c>
      <c r="B69" s="28"/>
      <c r="C69" s="28"/>
      <c r="D69" s="28"/>
      <c r="E69" s="28"/>
      <c r="F69" s="28"/>
      <c r="G69" s="28"/>
    </row>
    <row r="70" spans="1:7" x14ac:dyDescent="0.25">
      <c r="A70" s="28" t="s">
        <v>123</v>
      </c>
      <c r="B70" s="28"/>
      <c r="C70" s="28"/>
      <c r="D70" s="28"/>
      <c r="E70" s="28"/>
      <c r="F70" s="28"/>
      <c r="G70" s="28"/>
    </row>
    <row r="71" spans="1:7" x14ac:dyDescent="0.25">
      <c r="A71" s="28" t="s">
        <v>110</v>
      </c>
      <c r="B71" s="28"/>
      <c r="C71" s="28"/>
      <c r="D71" s="28"/>
      <c r="E71" s="28"/>
      <c r="F71" s="28"/>
      <c r="G71" s="28"/>
    </row>
    <row r="72" spans="1:7" x14ac:dyDescent="0.25">
      <c r="A72" s="28" t="s">
        <v>124</v>
      </c>
      <c r="B72" s="28"/>
      <c r="C72" s="28"/>
      <c r="D72" s="28"/>
      <c r="E72" s="28"/>
      <c r="F72" s="28"/>
      <c r="G72" s="28"/>
    </row>
    <row r="74" spans="1:7" x14ac:dyDescent="0.25">
      <c r="A74" s="7" t="s">
        <v>125</v>
      </c>
      <c r="B74" s="28"/>
      <c r="C74" s="28"/>
      <c r="D74" s="28"/>
      <c r="E74" s="28"/>
      <c r="F74" s="28"/>
      <c r="G74" s="28"/>
    </row>
    <row r="75" spans="1:7" x14ac:dyDescent="0.25">
      <c r="A75" s="28" t="s">
        <v>126</v>
      </c>
      <c r="B75" s="28"/>
      <c r="C75" s="28"/>
      <c r="D75" s="28"/>
      <c r="E75" s="28"/>
      <c r="F75" s="28"/>
      <c r="G75" s="28"/>
    </row>
    <row r="76" spans="1:7" x14ac:dyDescent="0.25">
      <c r="A76" s="28" t="s">
        <v>110</v>
      </c>
      <c r="B76" s="28"/>
      <c r="C76" s="28"/>
      <c r="D76" s="28"/>
      <c r="E76" s="28"/>
      <c r="F76" s="28"/>
      <c r="G76" s="28"/>
    </row>
    <row r="77" spans="1:7" x14ac:dyDescent="0.25">
      <c r="A77" s="28" t="s">
        <v>127</v>
      </c>
      <c r="B77" s="28"/>
      <c r="C77" s="28"/>
      <c r="D77" s="28"/>
      <c r="E77" s="28"/>
      <c r="F77" s="28"/>
      <c r="G77" s="28"/>
    </row>
    <row r="79" spans="1:7" x14ac:dyDescent="0.25">
      <c r="A79" s="7" t="s">
        <v>128</v>
      </c>
      <c r="B79" s="28"/>
      <c r="C79" s="28"/>
      <c r="D79" s="28"/>
      <c r="E79" s="28"/>
      <c r="F79" s="28"/>
      <c r="G79" s="28"/>
    </row>
    <row r="80" spans="1:7" x14ac:dyDescent="0.25">
      <c r="A80" s="28" t="s">
        <v>129</v>
      </c>
      <c r="B80" s="28"/>
      <c r="C80" s="28"/>
      <c r="D80" s="28"/>
      <c r="E80" s="28"/>
      <c r="F80" s="28"/>
      <c r="G80" s="28"/>
    </row>
    <row r="81" spans="1:7" x14ac:dyDescent="0.25">
      <c r="A81" s="28" t="s">
        <v>110</v>
      </c>
      <c r="B81" s="28"/>
      <c r="C81" s="28"/>
      <c r="D81" s="28"/>
      <c r="E81" s="28"/>
      <c r="F81" s="28"/>
      <c r="G81" s="28"/>
    </row>
    <row r="82" spans="1:7" x14ac:dyDescent="0.25">
      <c r="A82" s="28" t="s">
        <v>130</v>
      </c>
      <c r="B82" s="28"/>
      <c r="C82" s="28"/>
      <c r="D82" s="28"/>
      <c r="E82" s="28"/>
      <c r="F82" s="28"/>
      <c r="G82" s="28"/>
    </row>
    <row r="84" spans="1:7" x14ac:dyDescent="0.25">
      <c r="A84" s="7" t="s">
        <v>131</v>
      </c>
      <c r="B84" s="28"/>
      <c r="C84" s="28"/>
      <c r="D84" s="28"/>
      <c r="E84" s="28"/>
      <c r="F84" s="28"/>
      <c r="G84" s="28"/>
    </row>
    <row r="85" spans="1:7" x14ac:dyDescent="0.25">
      <c r="A85" s="28" t="s">
        <v>132</v>
      </c>
      <c r="B85" s="28"/>
      <c r="C85" s="28"/>
      <c r="D85" s="28"/>
      <c r="E85" s="28"/>
      <c r="F85" s="28"/>
      <c r="G85" s="28"/>
    </row>
    <row r="86" spans="1:7" x14ac:dyDescent="0.25">
      <c r="A86" s="28" t="s">
        <v>110</v>
      </c>
      <c r="B86" s="28"/>
      <c r="C86" s="28"/>
      <c r="D86" s="28"/>
      <c r="E86" s="28"/>
      <c r="F86" s="28"/>
      <c r="G86" s="28"/>
    </row>
    <row r="87" spans="1:7" x14ac:dyDescent="0.25">
      <c r="A87" s="28" t="s">
        <v>133</v>
      </c>
      <c r="B87" s="28"/>
      <c r="C87" s="28"/>
      <c r="D87" s="28"/>
      <c r="E87" s="28"/>
      <c r="F87" s="28"/>
      <c r="G87" s="28"/>
    </row>
    <row r="89" spans="1:7" x14ac:dyDescent="0.25">
      <c r="A89" s="7" t="s">
        <v>134</v>
      </c>
      <c r="B89" s="28"/>
      <c r="C89" s="28"/>
      <c r="D89" s="28"/>
      <c r="E89" s="28"/>
      <c r="F89" s="28"/>
      <c r="G89" s="28"/>
    </row>
    <row r="90" spans="1:7" x14ac:dyDescent="0.25">
      <c r="A90" s="28" t="s">
        <v>135</v>
      </c>
      <c r="B90" s="28"/>
      <c r="C90" s="28"/>
      <c r="D90" s="28"/>
      <c r="E90" s="28"/>
      <c r="F90" s="28"/>
      <c r="G90" s="28"/>
    </row>
    <row r="91" spans="1:7" x14ac:dyDescent="0.25">
      <c r="A91" s="28" t="s">
        <v>110</v>
      </c>
      <c r="B91" s="28"/>
      <c r="C91" s="28"/>
      <c r="D91" s="28"/>
      <c r="E91" s="28"/>
      <c r="F91" s="28"/>
      <c r="G91" s="28"/>
    </row>
    <row r="92" spans="1:7" x14ac:dyDescent="0.25">
      <c r="A92" s="28" t="s">
        <v>136</v>
      </c>
      <c r="B92" s="28"/>
      <c r="C92" s="28"/>
      <c r="D92" s="28"/>
      <c r="E92" s="28"/>
      <c r="F92" s="28"/>
      <c r="G92" s="2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63"/>
  <sheetViews>
    <sheetView workbookViewId="0">
      <selection activeCell="G4" sqref="G4"/>
    </sheetView>
  </sheetViews>
  <sheetFormatPr defaultRowHeight="15" x14ac:dyDescent="0.25"/>
  <cols>
    <col min="1" max="1" width="24.7109375" customWidth="1"/>
    <col min="2" max="2" width="11.7109375" customWidth="1"/>
    <col min="3" max="3" width="12.7109375" customWidth="1"/>
    <col min="4" max="4" width="12.140625" customWidth="1"/>
    <col min="5" max="5" width="19.5703125" customWidth="1"/>
  </cols>
  <sheetData>
    <row r="2" spans="1:5" x14ac:dyDescent="0.25">
      <c r="A2" s="3">
        <v>0.123</v>
      </c>
      <c r="B2" s="9">
        <v>0.58499999999999996</v>
      </c>
      <c r="C2" s="9">
        <v>0.72</v>
      </c>
      <c r="D2" s="9">
        <v>0.61399999999999999</v>
      </c>
      <c r="E2" s="9">
        <v>0.55000000000000004</v>
      </c>
    </row>
    <row r="3" spans="1:5" x14ac:dyDescent="0.25">
      <c r="A3" s="3">
        <v>0.34100000000000003</v>
      </c>
      <c r="B3" s="9">
        <v>0.56600000000000006</v>
      </c>
      <c r="C3" s="9">
        <v>0.71399999999999997</v>
      </c>
      <c r="D3" s="9">
        <v>0.54400000000000004</v>
      </c>
      <c r="E3" s="9">
        <v>0.59099999999999997</v>
      </c>
    </row>
    <row r="4" spans="1:5" x14ac:dyDescent="0.25">
      <c r="A4" s="3">
        <v>0.53700000000000003</v>
      </c>
      <c r="B4" s="9">
        <v>0.52</v>
      </c>
      <c r="C4" s="9">
        <v>0.67900000000000005</v>
      </c>
      <c r="D4" s="9">
        <v>0.5</v>
      </c>
      <c r="E4" s="9">
        <v>0.73</v>
      </c>
    </row>
    <row r="5" spans="1:5" x14ac:dyDescent="0.25">
      <c r="A5" s="3">
        <v>1.0249999999999999</v>
      </c>
      <c r="B5" s="9">
        <v>0.504</v>
      </c>
      <c r="C5" s="9">
        <v>0.60799999999999998</v>
      </c>
      <c r="D5" s="9">
        <v>0.46200000000000002</v>
      </c>
      <c r="E5" s="9">
        <v>0.84099999999999997</v>
      </c>
    </row>
    <row r="6" spans="1:5" x14ac:dyDescent="0.25">
      <c r="A6" s="3">
        <v>1.7569999999999999</v>
      </c>
      <c r="B6" s="9">
        <v>0.49399999999999999</v>
      </c>
      <c r="C6" s="9">
        <v>0.68400000000000005</v>
      </c>
      <c r="D6" s="9">
        <v>0.47300000000000003</v>
      </c>
      <c r="E6" s="9">
        <v>0.84399999999999997</v>
      </c>
    </row>
    <row r="7" spans="1:5" x14ac:dyDescent="0.25">
      <c r="A7" s="3">
        <v>2.7890000000000001</v>
      </c>
      <c r="B7" s="9">
        <v>0.502</v>
      </c>
      <c r="C7" s="9">
        <v>0.78700000000000003</v>
      </c>
      <c r="D7" s="9">
        <v>0.51300000000000001</v>
      </c>
      <c r="E7" s="9">
        <v>0.90200000000000002</v>
      </c>
    </row>
    <row r="8" spans="1:5" x14ac:dyDescent="0.25">
      <c r="A8" s="5">
        <v>0.10299999999999999</v>
      </c>
      <c r="B8" s="9">
        <v>0.71499999999999997</v>
      </c>
      <c r="C8" s="9">
        <v>0.89900000000000002</v>
      </c>
      <c r="D8" s="9">
        <v>0.56200000000000006</v>
      </c>
      <c r="E8" s="9">
        <v>0.90100000000000002</v>
      </c>
    </row>
    <row r="9" spans="1:5" x14ac:dyDescent="0.25">
      <c r="A9" s="1">
        <v>0.13500000000000001</v>
      </c>
      <c r="B9" s="9">
        <v>0.53200000000000003</v>
      </c>
      <c r="C9" s="9">
        <v>0.85</v>
      </c>
      <c r="D9" s="9">
        <v>0.56600000000000006</v>
      </c>
      <c r="E9" s="9">
        <v>0.90300000000000002</v>
      </c>
    </row>
    <row r="16" spans="1:5" x14ac:dyDescent="0.25">
      <c r="A16" s="12"/>
      <c r="B16" s="2" t="s">
        <v>1</v>
      </c>
      <c r="C16" s="2" t="s">
        <v>2</v>
      </c>
      <c r="D16" s="2" t="s">
        <v>3</v>
      </c>
      <c r="E16" s="2" t="s">
        <v>4</v>
      </c>
    </row>
    <row r="17" spans="1:12" x14ac:dyDescent="0.25">
      <c r="A17" s="12" t="s">
        <v>5</v>
      </c>
      <c r="B17" s="3">
        <v>2.7890000000000001</v>
      </c>
      <c r="C17" s="1">
        <f>B17-B23</f>
        <v>2.6859999999999999</v>
      </c>
      <c r="D17" s="1">
        <v>32</v>
      </c>
      <c r="E17" s="4">
        <f>(1.9652*C17*C17)+(6.4853*C17)+(0.2799)</f>
        <v>31.877539859200002</v>
      </c>
    </row>
    <row r="18" spans="1:12" x14ac:dyDescent="0.25">
      <c r="A18" s="12" t="s">
        <v>6</v>
      </c>
      <c r="B18" s="3">
        <v>1.7569999999999999</v>
      </c>
      <c r="C18" s="1">
        <f>B18-B23</f>
        <v>1.6539999999999999</v>
      </c>
      <c r="D18" s="1">
        <v>16</v>
      </c>
      <c r="E18" s="4">
        <f t="shared" ref="E18:E23" si="0">(1.9652*C18*C18)+(6.4853*C18)+(0.2799)</f>
        <v>16.382815283199999</v>
      </c>
    </row>
    <row r="19" spans="1:12" x14ac:dyDescent="0.25">
      <c r="A19" s="12" t="s">
        <v>7</v>
      </c>
      <c r="B19" s="3">
        <v>1.0249999999999999</v>
      </c>
      <c r="C19" s="1">
        <f>B19-B23</f>
        <v>0.92199999999999993</v>
      </c>
      <c r="D19" s="1">
        <v>8</v>
      </c>
      <c r="E19" s="4">
        <f t="shared" si="0"/>
        <v>7.929931676799999</v>
      </c>
    </row>
    <row r="20" spans="1:12" x14ac:dyDescent="0.25">
      <c r="A20" s="12" t="s">
        <v>8</v>
      </c>
      <c r="B20" s="3">
        <v>0.53700000000000003</v>
      </c>
      <c r="C20" s="1">
        <f>B20-B23</f>
        <v>0.43400000000000005</v>
      </c>
      <c r="D20" s="1">
        <v>4</v>
      </c>
      <c r="E20" s="4">
        <f t="shared" si="0"/>
        <v>3.4646774112000003</v>
      </c>
    </row>
    <row r="21" spans="1:12" x14ac:dyDescent="0.25">
      <c r="A21" s="12" t="s">
        <v>9</v>
      </c>
      <c r="B21" s="3">
        <v>0.34100000000000003</v>
      </c>
      <c r="C21" s="1">
        <f>B21-B23</f>
        <v>0.23800000000000004</v>
      </c>
      <c r="D21" s="1">
        <v>2</v>
      </c>
      <c r="E21" s="4">
        <f t="shared" si="0"/>
        <v>1.9347181888000002</v>
      </c>
    </row>
    <row r="22" spans="1:12" x14ac:dyDescent="0.25">
      <c r="A22" s="12" t="s">
        <v>11</v>
      </c>
      <c r="B22" s="3">
        <v>0.123</v>
      </c>
      <c r="C22" s="1">
        <f>B22-B23</f>
        <v>2.0000000000000004E-2</v>
      </c>
      <c r="D22" s="1">
        <v>0</v>
      </c>
      <c r="E22" s="4">
        <f t="shared" si="0"/>
        <v>0.41039207999999999</v>
      </c>
    </row>
    <row r="23" spans="1:12" x14ac:dyDescent="0.25">
      <c r="A23" s="12" t="s">
        <v>10</v>
      </c>
      <c r="B23" s="5">
        <v>0.10299999999999999</v>
      </c>
      <c r="C23" s="1">
        <f>B23-B23</f>
        <v>0</v>
      </c>
      <c r="D23" s="1"/>
      <c r="E23" s="4">
        <f t="shared" si="0"/>
        <v>0.27989999999999998</v>
      </c>
    </row>
    <row r="24" spans="1:12" x14ac:dyDescent="0.25">
      <c r="H24" s="12"/>
      <c r="J24" s="7" t="s">
        <v>12</v>
      </c>
      <c r="K24" s="7"/>
      <c r="L24" s="12"/>
    </row>
    <row r="31" spans="1:12" x14ac:dyDescent="0.25">
      <c r="A31" s="8" t="s">
        <v>13</v>
      </c>
      <c r="B31" s="9" t="s">
        <v>14</v>
      </c>
      <c r="C31" s="6" t="s">
        <v>10</v>
      </c>
      <c r="D31" s="1" t="s">
        <v>2</v>
      </c>
      <c r="E31" s="10" t="s">
        <v>15</v>
      </c>
    </row>
    <row r="32" spans="1:12" x14ac:dyDescent="0.25">
      <c r="A32" s="8" t="s">
        <v>63</v>
      </c>
      <c r="B32" s="9">
        <v>0.58499999999999996</v>
      </c>
      <c r="C32" s="5">
        <v>0.10299999999999999</v>
      </c>
      <c r="D32" s="1">
        <f t="shared" ref="D32:D63" si="1">(B32-C32)</f>
        <v>0.48199999999999998</v>
      </c>
      <c r="E32" s="11">
        <f t="shared" ref="E32:E63" si="2">(1.9652*D32*D32)+(6.4853*D32)+(0.2799)</f>
        <v>3.8623777248</v>
      </c>
    </row>
    <row r="33" spans="1:5" x14ac:dyDescent="0.25">
      <c r="A33" s="8" t="s">
        <v>63</v>
      </c>
      <c r="B33" s="9">
        <v>0.56600000000000006</v>
      </c>
      <c r="C33" s="5">
        <v>0.10299999999999999</v>
      </c>
      <c r="D33" s="1">
        <f t="shared" si="1"/>
        <v>0.46300000000000008</v>
      </c>
      <c r="E33" s="11">
        <f t="shared" si="2"/>
        <v>3.7038718588000004</v>
      </c>
    </row>
    <row r="34" spans="1:5" x14ac:dyDescent="0.25">
      <c r="A34" s="8" t="s">
        <v>64</v>
      </c>
      <c r="B34" s="9">
        <v>0.52</v>
      </c>
      <c r="C34" s="5">
        <v>0.10299999999999999</v>
      </c>
      <c r="D34" s="1">
        <f t="shared" si="1"/>
        <v>0.41700000000000004</v>
      </c>
      <c r="E34" s="11">
        <f t="shared" si="2"/>
        <v>3.3259967628000005</v>
      </c>
    </row>
    <row r="35" spans="1:5" x14ac:dyDescent="0.25">
      <c r="A35" s="8" t="s">
        <v>64</v>
      </c>
      <c r="B35" s="9">
        <v>0.504</v>
      </c>
      <c r="C35" s="5">
        <v>0.10299999999999999</v>
      </c>
      <c r="D35" s="1">
        <f t="shared" si="1"/>
        <v>0.40100000000000002</v>
      </c>
      <c r="E35" s="11">
        <f t="shared" si="2"/>
        <v>3.1965114251999998</v>
      </c>
    </row>
    <row r="36" spans="1:5" x14ac:dyDescent="0.25">
      <c r="A36" s="8" t="s">
        <v>65</v>
      </c>
      <c r="B36" s="9">
        <v>0.49399999999999999</v>
      </c>
      <c r="C36" s="5">
        <v>0.10299999999999999</v>
      </c>
      <c r="D36" s="1">
        <f t="shared" si="1"/>
        <v>0.39100000000000001</v>
      </c>
      <c r="E36" s="11">
        <f t="shared" si="2"/>
        <v>3.1160940411999998</v>
      </c>
    </row>
    <row r="37" spans="1:5" x14ac:dyDescent="0.25">
      <c r="A37" s="8" t="s">
        <v>65</v>
      </c>
      <c r="B37" s="9">
        <v>0.502</v>
      </c>
      <c r="C37" s="5">
        <v>0.10299999999999999</v>
      </c>
      <c r="D37" s="1">
        <f t="shared" si="1"/>
        <v>0.39900000000000002</v>
      </c>
      <c r="E37" s="11">
        <f t="shared" si="2"/>
        <v>3.1803965052000005</v>
      </c>
    </row>
    <row r="38" spans="1:5" x14ac:dyDescent="0.25">
      <c r="A38" s="8" t="s">
        <v>66</v>
      </c>
      <c r="B38" s="9">
        <v>0.71499999999999997</v>
      </c>
      <c r="C38" s="5">
        <v>0.10299999999999999</v>
      </c>
      <c r="D38" s="1">
        <f t="shared" si="1"/>
        <v>0.61199999999999999</v>
      </c>
      <c r="E38" s="11">
        <f t="shared" si="2"/>
        <v>4.9849574687999993</v>
      </c>
    </row>
    <row r="39" spans="1:5" x14ac:dyDescent="0.25">
      <c r="A39" s="8" t="s">
        <v>66</v>
      </c>
      <c r="B39" s="9">
        <v>0.53200000000000003</v>
      </c>
      <c r="C39" s="5">
        <v>0.10299999999999999</v>
      </c>
      <c r="D39" s="1">
        <f t="shared" si="1"/>
        <v>0.42900000000000005</v>
      </c>
      <c r="E39" s="11">
        <f t="shared" si="2"/>
        <v>3.4237710732000002</v>
      </c>
    </row>
    <row r="40" spans="1:5" x14ac:dyDescent="0.25">
      <c r="A40" s="8" t="s">
        <v>67</v>
      </c>
      <c r="B40" s="9">
        <v>0.72</v>
      </c>
      <c r="C40" s="5">
        <v>0.10299999999999999</v>
      </c>
      <c r="D40" s="1">
        <f t="shared" si="1"/>
        <v>0.61699999999999999</v>
      </c>
      <c r="E40" s="11">
        <f t="shared" si="2"/>
        <v>5.0294601227999989</v>
      </c>
    </row>
    <row r="41" spans="1:5" x14ac:dyDescent="0.25">
      <c r="A41" s="8" t="s">
        <v>67</v>
      </c>
      <c r="B41" s="9">
        <v>0.71399999999999997</v>
      </c>
      <c r="C41" s="5">
        <v>0.10299999999999999</v>
      </c>
      <c r="D41" s="1">
        <f t="shared" si="1"/>
        <v>0.61099999999999999</v>
      </c>
      <c r="E41" s="11">
        <f t="shared" si="2"/>
        <v>4.9760687291999997</v>
      </c>
    </row>
    <row r="42" spans="1:5" x14ac:dyDescent="0.25">
      <c r="A42" s="8" t="s">
        <v>68</v>
      </c>
      <c r="B42" s="9">
        <v>0.67900000000000005</v>
      </c>
      <c r="C42" s="5">
        <v>0.10299999999999999</v>
      </c>
      <c r="D42" s="1">
        <f t="shared" si="1"/>
        <v>0.57600000000000007</v>
      </c>
      <c r="E42" s="11">
        <f t="shared" si="2"/>
        <v>4.6674389951999995</v>
      </c>
    </row>
    <row r="43" spans="1:5" x14ac:dyDescent="0.25">
      <c r="A43" s="8" t="s">
        <v>68</v>
      </c>
      <c r="B43" s="9">
        <v>0.60799999999999998</v>
      </c>
      <c r="C43" s="5">
        <v>0.10299999999999999</v>
      </c>
      <c r="D43" s="1">
        <f t="shared" si="1"/>
        <v>0.505</v>
      </c>
      <c r="E43" s="11">
        <f t="shared" si="2"/>
        <v>4.0561516299999996</v>
      </c>
    </row>
    <row r="44" spans="1:5" x14ac:dyDescent="0.25">
      <c r="A44" s="8" t="s">
        <v>69</v>
      </c>
      <c r="B44" s="9">
        <v>0.68400000000000005</v>
      </c>
      <c r="C44" s="5">
        <v>0.10299999999999999</v>
      </c>
      <c r="D44" s="1">
        <f t="shared" si="1"/>
        <v>0.58100000000000007</v>
      </c>
      <c r="E44" s="11">
        <f t="shared" si="2"/>
        <v>4.7112341771999997</v>
      </c>
    </row>
    <row r="45" spans="1:5" x14ac:dyDescent="0.25">
      <c r="A45" s="8" t="s">
        <v>69</v>
      </c>
      <c r="B45" s="9">
        <v>0.78700000000000003</v>
      </c>
      <c r="C45" s="5">
        <v>0.10299999999999999</v>
      </c>
      <c r="D45" s="1">
        <f t="shared" si="1"/>
        <v>0.68400000000000005</v>
      </c>
      <c r="E45" s="11">
        <f t="shared" si="2"/>
        <v>5.6352758111999997</v>
      </c>
    </row>
    <row r="46" spans="1:5" x14ac:dyDescent="0.25">
      <c r="A46" s="8" t="s">
        <v>70</v>
      </c>
      <c r="B46" s="9">
        <v>0.89900000000000002</v>
      </c>
      <c r="C46" s="5">
        <v>0.10299999999999999</v>
      </c>
      <c r="D46" s="1">
        <f t="shared" si="1"/>
        <v>0.79600000000000004</v>
      </c>
      <c r="E46" s="11">
        <f t="shared" si="2"/>
        <v>6.6873809631999999</v>
      </c>
    </row>
    <row r="47" spans="1:5" x14ac:dyDescent="0.25">
      <c r="A47" s="8" t="s">
        <v>70</v>
      </c>
      <c r="B47" s="9">
        <v>0.85</v>
      </c>
      <c r="C47" s="5">
        <v>0.10299999999999999</v>
      </c>
      <c r="D47" s="1">
        <f t="shared" si="1"/>
        <v>0.747</v>
      </c>
      <c r="E47" s="11">
        <f t="shared" si="2"/>
        <v>6.2210183867999991</v>
      </c>
    </row>
    <row r="48" spans="1:5" x14ac:dyDescent="0.25">
      <c r="A48" s="8" t="s">
        <v>71</v>
      </c>
      <c r="B48" s="9">
        <v>0.61399999999999999</v>
      </c>
      <c r="C48" s="5">
        <v>0.10299999999999999</v>
      </c>
      <c r="D48" s="1">
        <f t="shared" si="1"/>
        <v>0.51100000000000001</v>
      </c>
      <c r="E48" s="11">
        <f t="shared" si="2"/>
        <v>4.1070432891999991</v>
      </c>
    </row>
    <row r="49" spans="1:5" x14ac:dyDescent="0.25">
      <c r="A49" s="8" t="s">
        <v>71</v>
      </c>
      <c r="B49" s="9">
        <v>0.54400000000000004</v>
      </c>
      <c r="C49" s="5">
        <v>0.10299999999999999</v>
      </c>
      <c r="D49" s="1">
        <f t="shared" si="1"/>
        <v>0.44100000000000006</v>
      </c>
      <c r="E49" s="11">
        <f t="shared" si="2"/>
        <v>3.5221113612000008</v>
      </c>
    </row>
    <row r="50" spans="1:5" x14ac:dyDescent="0.25">
      <c r="A50" s="8" t="s">
        <v>72</v>
      </c>
      <c r="B50" s="9">
        <v>0.5</v>
      </c>
      <c r="C50" s="5">
        <v>0.10299999999999999</v>
      </c>
      <c r="D50" s="1">
        <f t="shared" si="1"/>
        <v>0.39700000000000002</v>
      </c>
      <c r="E50" s="11">
        <f t="shared" si="2"/>
        <v>3.1642973068000004</v>
      </c>
    </row>
    <row r="51" spans="1:5" x14ac:dyDescent="0.25">
      <c r="A51" s="8" t="s">
        <v>72</v>
      </c>
      <c r="B51" s="9">
        <v>0.46200000000000002</v>
      </c>
      <c r="C51" s="5">
        <v>0.10299999999999999</v>
      </c>
      <c r="D51" s="1">
        <f t="shared" si="1"/>
        <v>0.35900000000000004</v>
      </c>
      <c r="E51" s="11">
        <f t="shared" si="2"/>
        <v>2.8613996412000002</v>
      </c>
    </row>
    <row r="52" spans="1:5" x14ac:dyDescent="0.25">
      <c r="A52" s="8" t="s">
        <v>73</v>
      </c>
      <c r="B52" s="9">
        <v>0.47300000000000003</v>
      </c>
      <c r="C52" s="5">
        <v>0.10299999999999999</v>
      </c>
      <c r="D52" s="1">
        <f t="shared" si="1"/>
        <v>0.37000000000000005</v>
      </c>
      <c r="E52" s="11">
        <f t="shared" si="2"/>
        <v>2.9484968800000004</v>
      </c>
    </row>
    <row r="53" spans="1:5" x14ac:dyDescent="0.25">
      <c r="A53" s="8" t="s">
        <v>73</v>
      </c>
      <c r="B53" s="9">
        <v>0.51300000000000001</v>
      </c>
      <c r="C53" s="5">
        <v>0.10299999999999999</v>
      </c>
      <c r="D53" s="1">
        <f t="shared" si="1"/>
        <v>0.41000000000000003</v>
      </c>
      <c r="E53" s="11">
        <f t="shared" si="2"/>
        <v>3.2692231199999999</v>
      </c>
    </row>
    <row r="54" spans="1:5" x14ac:dyDescent="0.25">
      <c r="A54" s="8" t="s">
        <v>74</v>
      </c>
      <c r="B54" s="9">
        <v>0.56200000000000006</v>
      </c>
      <c r="C54" s="5">
        <v>0.10299999999999999</v>
      </c>
      <c r="D54" s="1">
        <f t="shared" si="1"/>
        <v>0.45900000000000007</v>
      </c>
      <c r="E54" s="11">
        <f t="shared" si="2"/>
        <v>3.6706830012000005</v>
      </c>
    </row>
    <row r="55" spans="1:5" x14ac:dyDescent="0.25">
      <c r="A55" s="8" t="s">
        <v>74</v>
      </c>
      <c r="B55" s="9">
        <v>0.56600000000000006</v>
      </c>
      <c r="C55" s="5">
        <v>0.10299999999999999</v>
      </c>
      <c r="D55" s="1">
        <f t="shared" si="1"/>
        <v>0.46300000000000008</v>
      </c>
      <c r="E55" s="11">
        <f t="shared" si="2"/>
        <v>3.7038718588000004</v>
      </c>
    </row>
    <row r="56" spans="1:5" x14ac:dyDescent="0.25">
      <c r="A56" s="8" t="s">
        <v>75</v>
      </c>
      <c r="B56" s="9">
        <v>0.55000000000000004</v>
      </c>
      <c r="C56" s="5">
        <v>0.10299999999999999</v>
      </c>
      <c r="D56" s="1">
        <f t="shared" si="1"/>
        <v>0.44700000000000006</v>
      </c>
      <c r="E56" s="11">
        <f t="shared" si="2"/>
        <v>3.5714937468000003</v>
      </c>
    </row>
    <row r="57" spans="1:5" x14ac:dyDescent="0.25">
      <c r="A57" s="8" t="s">
        <v>75</v>
      </c>
      <c r="B57" s="9">
        <v>0.59099999999999997</v>
      </c>
      <c r="C57" s="5">
        <v>0.10299999999999999</v>
      </c>
      <c r="D57" s="1">
        <f t="shared" si="1"/>
        <v>0.48799999999999999</v>
      </c>
      <c r="E57" s="11">
        <f t="shared" si="2"/>
        <v>3.9127269887999998</v>
      </c>
    </row>
    <row r="58" spans="1:5" x14ac:dyDescent="0.25">
      <c r="A58" s="8" t="s">
        <v>76</v>
      </c>
      <c r="B58" s="9">
        <v>0.73</v>
      </c>
      <c r="C58" s="5">
        <v>0.10299999999999999</v>
      </c>
      <c r="D58" s="1">
        <f t="shared" si="1"/>
        <v>0.627</v>
      </c>
      <c r="E58" s="11">
        <f t="shared" si="2"/>
        <v>5.1187602107999997</v>
      </c>
    </row>
    <row r="59" spans="1:5" x14ac:dyDescent="0.25">
      <c r="A59" s="8" t="s">
        <v>76</v>
      </c>
      <c r="B59" s="9">
        <v>0.84099999999999997</v>
      </c>
      <c r="C59" s="5">
        <v>0.10299999999999999</v>
      </c>
      <c r="D59" s="1">
        <f t="shared" si="1"/>
        <v>0.73799999999999999</v>
      </c>
      <c r="E59" s="11">
        <f t="shared" si="2"/>
        <v>6.1363857887999993</v>
      </c>
    </row>
    <row r="60" spans="1:5" x14ac:dyDescent="0.25">
      <c r="A60" s="8" t="s">
        <v>77</v>
      </c>
      <c r="B60" s="9">
        <v>0.84399999999999997</v>
      </c>
      <c r="C60" s="5">
        <v>0.10299999999999999</v>
      </c>
      <c r="D60" s="1">
        <f t="shared" si="1"/>
        <v>0.74099999999999999</v>
      </c>
      <c r="E60" s="11">
        <f t="shared" si="2"/>
        <v>6.1645612811999992</v>
      </c>
    </row>
    <row r="61" spans="1:5" x14ac:dyDescent="0.25">
      <c r="A61" s="8" t="s">
        <v>77</v>
      </c>
      <c r="B61" s="9">
        <v>0.90200000000000002</v>
      </c>
      <c r="C61" s="5">
        <v>0.10299999999999999</v>
      </c>
      <c r="D61" s="1">
        <f t="shared" si="1"/>
        <v>0.79900000000000004</v>
      </c>
      <c r="E61" s="11">
        <f t="shared" si="2"/>
        <v>6.7162403451999992</v>
      </c>
    </row>
    <row r="62" spans="1:5" x14ac:dyDescent="0.25">
      <c r="A62" s="8" t="s">
        <v>78</v>
      </c>
      <c r="B62" s="9">
        <v>0.90100000000000002</v>
      </c>
      <c r="C62" s="5">
        <v>0.10299999999999999</v>
      </c>
      <c r="D62" s="1">
        <f t="shared" si="1"/>
        <v>0.79800000000000004</v>
      </c>
      <c r="E62" s="11">
        <f t="shared" si="2"/>
        <v>6.7066166208000002</v>
      </c>
    </row>
    <row r="63" spans="1:5" x14ac:dyDescent="0.25">
      <c r="A63" s="8" t="s">
        <v>78</v>
      </c>
      <c r="B63" s="9">
        <v>0.90300000000000002</v>
      </c>
      <c r="C63" s="5">
        <v>0.10299999999999999</v>
      </c>
      <c r="D63" s="1">
        <f t="shared" si="1"/>
        <v>0.8</v>
      </c>
      <c r="E63" s="11">
        <f t="shared" si="2"/>
        <v>6.7258680000000002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121"/>
  <sheetViews>
    <sheetView workbookViewId="0">
      <selection activeCell="P5" sqref="P5"/>
    </sheetView>
  </sheetViews>
  <sheetFormatPr defaultRowHeight="15" x14ac:dyDescent="0.25"/>
  <cols>
    <col min="1" max="1" width="28.7109375" customWidth="1"/>
    <col min="2" max="2" width="11.42578125" customWidth="1"/>
    <col min="3" max="3" width="10.85546875" customWidth="1"/>
    <col min="4" max="4" width="12.7109375" customWidth="1"/>
    <col min="5" max="5" width="18.42578125" customWidth="1"/>
  </cols>
  <sheetData>
    <row r="2" spans="1:12" x14ac:dyDescent="0.25">
      <c r="A2" s="3">
        <v>0.1</v>
      </c>
      <c r="B2" s="9">
        <v>0.73099999999999998</v>
      </c>
      <c r="C2" s="9">
        <v>0.69200000000000006</v>
      </c>
      <c r="D2" s="9">
        <v>0.65400000000000003</v>
      </c>
      <c r="E2" s="9">
        <v>0.69000000000000006</v>
      </c>
      <c r="F2" s="9">
        <v>0.64100000000000001</v>
      </c>
      <c r="G2" s="9">
        <v>0.5</v>
      </c>
      <c r="H2" s="9">
        <v>0.64200000000000002</v>
      </c>
      <c r="I2" s="9">
        <v>0.59199999999999997</v>
      </c>
      <c r="J2" s="9">
        <v>0.49299999999999999</v>
      </c>
      <c r="K2" s="9">
        <v>0.54800000000000004</v>
      </c>
      <c r="L2" s="9">
        <v>0.55200000000000005</v>
      </c>
    </row>
    <row r="3" spans="1:12" x14ac:dyDescent="0.25">
      <c r="A3" s="3">
        <v>0.35499999999999998</v>
      </c>
      <c r="B3" s="9">
        <v>0.54100000000000004</v>
      </c>
      <c r="C3" s="9">
        <v>0.48299999999999998</v>
      </c>
      <c r="D3" s="9">
        <v>0.44700000000000001</v>
      </c>
      <c r="E3" s="9">
        <v>0.438</v>
      </c>
      <c r="F3" s="9">
        <v>0.38500000000000001</v>
      </c>
      <c r="G3" s="9">
        <v>0.379</v>
      </c>
      <c r="H3" s="9">
        <v>0.42</v>
      </c>
      <c r="I3" s="9">
        <v>0.41300000000000003</v>
      </c>
      <c r="J3" s="9">
        <v>0.38800000000000001</v>
      </c>
      <c r="K3" s="9">
        <v>0.432</v>
      </c>
      <c r="L3" s="9">
        <v>0.49199999999999999</v>
      </c>
    </row>
    <row r="4" spans="1:12" x14ac:dyDescent="0.25">
      <c r="A4" s="3">
        <v>0.55700000000000005</v>
      </c>
      <c r="B4" s="9">
        <v>0.45200000000000001</v>
      </c>
      <c r="C4" s="9">
        <v>0.44500000000000001</v>
      </c>
      <c r="D4" s="9">
        <v>0.42799999999999999</v>
      </c>
      <c r="E4" s="9">
        <v>0.41100000000000003</v>
      </c>
      <c r="F4" s="9">
        <v>0.377</v>
      </c>
      <c r="G4" s="9">
        <v>0.374</v>
      </c>
      <c r="H4" s="9">
        <v>0.38600000000000001</v>
      </c>
      <c r="I4" s="9">
        <v>0.41000000000000003</v>
      </c>
      <c r="J4" s="9">
        <v>0.38200000000000001</v>
      </c>
      <c r="K4" s="9">
        <v>0.45300000000000001</v>
      </c>
      <c r="L4" s="9">
        <v>0.47700000000000004</v>
      </c>
    </row>
    <row r="5" spans="1:12" x14ac:dyDescent="0.25">
      <c r="A5" s="3">
        <v>0.82600000000000007</v>
      </c>
      <c r="B5" s="9">
        <v>0.41400000000000003</v>
      </c>
      <c r="C5" s="9">
        <v>0.39900000000000002</v>
      </c>
      <c r="D5" s="9">
        <v>0.39600000000000002</v>
      </c>
      <c r="E5" s="9">
        <v>0.39400000000000002</v>
      </c>
      <c r="F5" s="9">
        <v>0.38700000000000001</v>
      </c>
      <c r="G5" s="9">
        <v>0.33500000000000002</v>
      </c>
      <c r="H5" s="9">
        <v>0.35199999999999998</v>
      </c>
      <c r="I5" s="9">
        <v>0.35299999999999998</v>
      </c>
      <c r="J5" s="9">
        <v>0.35399999999999998</v>
      </c>
      <c r="K5" s="9">
        <v>0.40300000000000002</v>
      </c>
      <c r="L5" s="9">
        <v>0.40500000000000003</v>
      </c>
    </row>
    <row r="6" spans="1:12" x14ac:dyDescent="0.25">
      <c r="A6" s="3">
        <v>1.4159999999999999</v>
      </c>
      <c r="B6" s="9">
        <v>0.46400000000000002</v>
      </c>
      <c r="C6" s="9">
        <v>0.44800000000000001</v>
      </c>
      <c r="D6" s="9">
        <v>0.41000000000000003</v>
      </c>
      <c r="E6" s="9">
        <v>0.4</v>
      </c>
      <c r="F6" s="9">
        <v>0.40600000000000003</v>
      </c>
      <c r="G6" s="9">
        <v>0.38600000000000001</v>
      </c>
      <c r="H6" s="9">
        <v>0.39400000000000002</v>
      </c>
      <c r="I6" s="9">
        <v>0.36699999999999999</v>
      </c>
      <c r="J6" s="9">
        <v>0.38300000000000001</v>
      </c>
      <c r="K6" s="9">
        <v>0.41600000000000004</v>
      </c>
      <c r="L6" s="9">
        <v>0.46</v>
      </c>
    </row>
    <row r="7" spans="1:12" x14ac:dyDescent="0.25">
      <c r="A7" s="3">
        <v>2.5910000000000002</v>
      </c>
      <c r="B7" s="9">
        <v>0.46400000000000002</v>
      </c>
      <c r="C7" s="9">
        <v>0.44700000000000001</v>
      </c>
      <c r="D7" s="9">
        <v>0.40900000000000003</v>
      </c>
      <c r="E7" s="9">
        <v>0.39400000000000002</v>
      </c>
      <c r="F7" s="9">
        <v>0.40200000000000002</v>
      </c>
      <c r="G7" s="9">
        <v>0.36299999999999999</v>
      </c>
      <c r="H7" s="9">
        <v>0.371</v>
      </c>
      <c r="I7" s="9">
        <v>0.42199999999999999</v>
      </c>
      <c r="J7" s="9">
        <v>0.39800000000000002</v>
      </c>
      <c r="K7" s="9">
        <v>0.46200000000000002</v>
      </c>
      <c r="L7" s="9">
        <v>0.45900000000000002</v>
      </c>
    </row>
    <row r="8" spans="1:12" x14ac:dyDescent="0.25">
      <c r="A8" s="5">
        <v>9.8000000000000004E-2</v>
      </c>
      <c r="B8" s="9">
        <v>0.52800000000000002</v>
      </c>
      <c r="C8" s="9">
        <v>0.47600000000000003</v>
      </c>
      <c r="D8" s="9">
        <v>0.44400000000000001</v>
      </c>
      <c r="E8" s="9">
        <v>0.434</v>
      </c>
      <c r="F8" s="9">
        <v>0.41799999999999998</v>
      </c>
      <c r="G8" s="9">
        <v>0.44400000000000001</v>
      </c>
      <c r="H8" s="9">
        <v>0.41500000000000004</v>
      </c>
      <c r="I8" s="9">
        <v>0.44500000000000001</v>
      </c>
      <c r="J8" s="9">
        <v>0.41100000000000003</v>
      </c>
      <c r="K8" s="9">
        <v>0.49199999999999999</v>
      </c>
      <c r="L8" s="9">
        <v>0.442</v>
      </c>
    </row>
    <row r="9" spans="1:12" x14ac:dyDescent="0.25">
      <c r="A9" s="1">
        <v>0.10300000000000001</v>
      </c>
      <c r="B9" s="9">
        <v>0.501</v>
      </c>
      <c r="C9" s="9">
        <v>0.49</v>
      </c>
      <c r="D9" s="9">
        <v>0.46600000000000003</v>
      </c>
      <c r="E9" s="9">
        <v>0.44900000000000001</v>
      </c>
      <c r="F9" s="9">
        <v>0.47300000000000003</v>
      </c>
      <c r="G9" s="9">
        <v>0.47000000000000003</v>
      </c>
      <c r="H9" s="9">
        <v>0.45400000000000001</v>
      </c>
      <c r="I9" s="9">
        <v>0.48199999999999998</v>
      </c>
      <c r="J9" s="9">
        <v>0.44600000000000001</v>
      </c>
      <c r="K9" s="9">
        <v>0.48299999999999998</v>
      </c>
      <c r="L9" s="9">
        <v>0.41100000000000003</v>
      </c>
    </row>
    <row r="15" spans="1:12" x14ac:dyDescent="0.25">
      <c r="A15" s="13"/>
      <c r="B15" s="2" t="s">
        <v>1</v>
      </c>
      <c r="C15" s="2" t="s">
        <v>2</v>
      </c>
      <c r="D15" s="2" t="s">
        <v>3</v>
      </c>
      <c r="E15" s="2" t="s">
        <v>4</v>
      </c>
    </row>
    <row r="16" spans="1:12" x14ac:dyDescent="0.25">
      <c r="A16" s="13" t="s">
        <v>5</v>
      </c>
      <c r="B16" s="3">
        <v>2.5910000000000002</v>
      </c>
      <c r="C16" s="1">
        <f>B16-B22</f>
        <v>2.4930000000000003</v>
      </c>
      <c r="D16" s="1">
        <v>24</v>
      </c>
      <c r="E16" s="4">
        <f>(0.5772*C16*C16)+(8.4069*C16)-(0.4585)</f>
        <v>24.087227982800002</v>
      </c>
    </row>
    <row r="17" spans="1:11" x14ac:dyDescent="0.25">
      <c r="A17" s="13" t="s">
        <v>6</v>
      </c>
      <c r="B17" s="3">
        <v>1.4159999999999999</v>
      </c>
      <c r="C17" s="1">
        <f>B17-B22</f>
        <v>1.3179999999999998</v>
      </c>
      <c r="D17" s="1">
        <v>12</v>
      </c>
      <c r="E17" s="4">
        <f t="shared" ref="E17:E22" si="0">(0.5772*C17*C17)+(8.4069*C17)-(0.4585)</f>
        <v>11.624462172799998</v>
      </c>
    </row>
    <row r="18" spans="1:11" x14ac:dyDescent="0.25">
      <c r="A18" s="13" t="s">
        <v>7</v>
      </c>
      <c r="B18" s="3">
        <v>0.82600000000000007</v>
      </c>
      <c r="C18" s="1">
        <f>B18-B22</f>
        <v>0.72800000000000009</v>
      </c>
      <c r="D18" s="1">
        <v>6</v>
      </c>
      <c r="E18" s="4">
        <f t="shared" si="0"/>
        <v>5.9676299648000013</v>
      </c>
    </row>
    <row r="19" spans="1:11" x14ac:dyDescent="0.25">
      <c r="A19" s="13" t="s">
        <v>8</v>
      </c>
      <c r="B19" s="3">
        <v>0.55700000000000005</v>
      </c>
      <c r="C19" s="1">
        <f>B19-B22</f>
        <v>0.45900000000000007</v>
      </c>
      <c r="D19" s="1">
        <v>3</v>
      </c>
      <c r="E19" s="4">
        <f t="shared" si="0"/>
        <v>3.5218721732000007</v>
      </c>
    </row>
    <row r="20" spans="1:11" x14ac:dyDescent="0.25">
      <c r="A20" s="13" t="s">
        <v>9</v>
      </c>
      <c r="B20" s="3">
        <v>0.35499999999999998</v>
      </c>
      <c r="C20" s="1">
        <f>B20-B22</f>
        <v>0.25700000000000001</v>
      </c>
      <c r="D20" s="1">
        <v>1.5</v>
      </c>
      <c r="E20" s="4">
        <f t="shared" si="0"/>
        <v>1.7401967828000005</v>
      </c>
    </row>
    <row r="21" spans="1:11" x14ac:dyDescent="0.25">
      <c r="A21" s="13" t="s">
        <v>11</v>
      </c>
      <c r="B21" s="3">
        <v>0.1</v>
      </c>
      <c r="C21" s="1">
        <f>B21-B22</f>
        <v>2.0000000000000018E-3</v>
      </c>
      <c r="D21" s="1">
        <v>0</v>
      </c>
      <c r="E21" s="4">
        <f t="shared" si="0"/>
        <v>-0.44168389120000001</v>
      </c>
    </row>
    <row r="22" spans="1:11" x14ac:dyDescent="0.25">
      <c r="A22" s="13" t="s">
        <v>10</v>
      </c>
      <c r="B22" s="5">
        <v>9.8000000000000004E-2</v>
      </c>
      <c r="C22" s="1">
        <f>B22-B22</f>
        <v>0</v>
      </c>
      <c r="D22" s="1"/>
      <c r="E22" s="4">
        <f t="shared" si="0"/>
        <v>-0.45850000000000002</v>
      </c>
    </row>
    <row r="27" spans="1:11" x14ac:dyDescent="0.25">
      <c r="H27" s="7"/>
      <c r="I27" s="7"/>
      <c r="J27" s="7"/>
      <c r="K27" s="7"/>
    </row>
    <row r="28" spans="1:11" x14ac:dyDescent="0.25">
      <c r="H28" s="7"/>
      <c r="J28" s="7" t="s">
        <v>16</v>
      </c>
      <c r="K28" s="7"/>
    </row>
    <row r="33" spans="1:5" x14ac:dyDescent="0.25">
      <c r="A33" s="8" t="s">
        <v>13</v>
      </c>
      <c r="B33" s="9" t="s">
        <v>14</v>
      </c>
      <c r="C33" s="6" t="s">
        <v>10</v>
      </c>
      <c r="D33" s="1" t="s">
        <v>2</v>
      </c>
      <c r="E33" s="10" t="s">
        <v>17</v>
      </c>
    </row>
    <row r="34" spans="1:5" x14ac:dyDescent="0.25">
      <c r="A34" s="8" t="s">
        <v>20</v>
      </c>
      <c r="B34" s="9">
        <v>0.73099999999999998</v>
      </c>
      <c r="C34" s="5">
        <v>9.8000000000000004E-2</v>
      </c>
      <c r="D34" s="1">
        <f t="shared" ref="D34:D65" si="1">(B34-C34)</f>
        <v>0.63300000000000001</v>
      </c>
      <c r="E34" s="11">
        <f t="shared" ref="E34:E65" si="2">(0.5772*D34*D34)+(8.4069*D34)-(0.4585)</f>
        <v>5.0943453908</v>
      </c>
    </row>
    <row r="35" spans="1:5" x14ac:dyDescent="0.25">
      <c r="A35" s="8" t="s">
        <v>20</v>
      </c>
      <c r="B35" s="9">
        <v>0.54100000000000004</v>
      </c>
      <c r="C35" s="5">
        <v>9.8000000000000004E-2</v>
      </c>
      <c r="D35" s="1">
        <f t="shared" si="1"/>
        <v>0.44300000000000006</v>
      </c>
      <c r="E35" s="11">
        <f t="shared" si="2"/>
        <v>3.3790316228000008</v>
      </c>
    </row>
    <row r="36" spans="1:5" x14ac:dyDescent="0.25">
      <c r="A36" s="8" t="s">
        <v>21</v>
      </c>
      <c r="B36" s="9">
        <v>0.45200000000000001</v>
      </c>
      <c r="C36" s="5">
        <v>9.8000000000000004E-2</v>
      </c>
      <c r="D36" s="1">
        <f t="shared" si="1"/>
        <v>0.35399999999999998</v>
      </c>
      <c r="E36" s="11">
        <f t="shared" si="2"/>
        <v>2.5898749952000002</v>
      </c>
    </row>
    <row r="37" spans="1:5" x14ac:dyDescent="0.25">
      <c r="A37" s="8" t="s">
        <v>21</v>
      </c>
      <c r="B37" s="9">
        <v>0.41400000000000003</v>
      </c>
      <c r="C37" s="5">
        <v>9.8000000000000004E-2</v>
      </c>
      <c r="D37" s="1">
        <f t="shared" si="1"/>
        <v>0.31600000000000006</v>
      </c>
      <c r="E37" s="11">
        <f t="shared" si="2"/>
        <v>2.2557172832000005</v>
      </c>
    </row>
    <row r="38" spans="1:5" x14ac:dyDescent="0.25">
      <c r="A38" s="8" t="s">
        <v>22</v>
      </c>
      <c r="B38" s="9">
        <v>0.46400000000000002</v>
      </c>
      <c r="C38" s="5">
        <v>9.8000000000000004E-2</v>
      </c>
      <c r="D38" s="1">
        <f t="shared" si="1"/>
        <v>0.36599999999999999</v>
      </c>
      <c r="E38" s="11">
        <f t="shared" si="2"/>
        <v>2.6957448032000002</v>
      </c>
    </row>
    <row r="39" spans="1:5" x14ac:dyDescent="0.25">
      <c r="A39" s="8" t="s">
        <v>22</v>
      </c>
      <c r="B39" s="9">
        <v>0.46400000000000002</v>
      </c>
      <c r="C39" s="5">
        <v>9.8000000000000004E-2</v>
      </c>
      <c r="D39" s="1">
        <f t="shared" si="1"/>
        <v>0.36599999999999999</v>
      </c>
      <c r="E39" s="11">
        <f t="shared" si="2"/>
        <v>2.6957448032000002</v>
      </c>
    </row>
    <row r="40" spans="1:5" x14ac:dyDescent="0.25">
      <c r="A40" s="8" t="s">
        <v>23</v>
      </c>
      <c r="B40" s="9">
        <v>0.52800000000000002</v>
      </c>
      <c r="C40" s="5">
        <v>9.8000000000000004E-2</v>
      </c>
      <c r="D40" s="1">
        <f t="shared" si="1"/>
        <v>0.43000000000000005</v>
      </c>
      <c r="E40" s="11">
        <f t="shared" si="2"/>
        <v>3.2631912800000005</v>
      </c>
    </row>
    <row r="41" spans="1:5" x14ac:dyDescent="0.25">
      <c r="A41" s="8" t="s">
        <v>23</v>
      </c>
      <c r="B41" s="9">
        <v>0.501</v>
      </c>
      <c r="C41" s="5">
        <v>9.8000000000000004E-2</v>
      </c>
      <c r="D41" s="1">
        <f t="shared" si="1"/>
        <v>0.40300000000000002</v>
      </c>
      <c r="E41" s="11">
        <f t="shared" si="2"/>
        <v>3.0232231748000005</v>
      </c>
    </row>
    <row r="42" spans="1:5" x14ac:dyDescent="0.25">
      <c r="A42" s="8" t="s">
        <v>24</v>
      </c>
      <c r="B42" s="9">
        <v>0.69200000000000006</v>
      </c>
      <c r="C42" s="5">
        <v>9.8000000000000004E-2</v>
      </c>
      <c r="D42" s="1">
        <f t="shared" si="1"/>
        <v>0.59400000000000008</v>
      </c>
      <c r="E42" s="11">
        <f t="shared" si="2"/>
        <v>4.7388555392000011</v>
      </c>
    </row>
    <row r="43" spans="1:5" x14ac:dyDescent="0.25">
      <c r="A43" s="8" t="s">
        <v>24</v>
      </c>
      <c r="B43" s="9">
        <v>0.48299999999999998</v>
      </c>
      <c r="C43" s="5">
        <v>9.8000000000000004E-2</v>
      </c>
      <c r="D43" s="1">
        <f t="shared" si="1"/>
        <v>0.38500000000000001</v>
      </c>
      <c r="E43" s="11">
        <f t="shared" si="2"/>
        <v>2.8637119700000002</v>
      </c>
    </row>
    <row r="44" spans="1:5" x14ac:dyDescent="0.25">
      <c r="A44" s="8" t="s">
        <v>25</v>
      </c>
      <c r="B44" s="9">
        <v>0.44500000000000001</v>
      </c>
      <c r="C44" s="5">
        <v>9.8000000000000004E-2</v>
      </c>
      <c r="D44" s="1">
        <f t="shared" si="1"/>
        <v>0.34699999999999998</v>
      </c>
      <c r="E44" s="11">
        <f t="shared" si="2"/>
        <v>2.5281943748</v>
      </c>
    </row>
    <row r="45" spans="1:5" x14ac:dyDescent="0.25">
      <c r="A45" s="8" t="s">
        <v>25</v>
      </c>
      <c r="B45" s="9">
        <v>0.39900000000000002</v>
      </c>
      <c r="C45" s="5">
        <v>9.8000000000000004E-2</v>
      </c>
      <c r="D45" s="1">
        <f t="shared" si="1"/>
        <v>0.30100000000000005</v>
      </c>
      <c r="E45" s="11">
        <f t="shared" si="2"/>
        <v>2.1242717972000005</v>
      </c>
    </row>
    <row r="46" spans="1:5" x14ac:dyDescent="0.25">
      <c r="A46" s="8" t="s">
        <v>26</v>
      </c>
      <c r="B46" s="9">
        <v>0.44800000000000001</v>
      </c>
      <c r="C46" s="5">
        <v>9.8000000000000004E-2</v>
      </c>
      <c r="D46" s="1">
        <f t="shared" si="1"/>
        <v>0.35</v>
      </c>
      <c r="E46" s="11">
        <f t="shared" si="2"/>
        <v>2.5546220000000002</v>
      </c>
    </row>
    <row r="47" spans="1:5" x14ac:dyDescent="0.25">
      <c r="A47" s="8" t="s">
        <v>26</v>
      </c>
      <c r="B47" s="9">
        <v>0.44700000000000001</v>
      </c>
      <c r="C47" s="5">
        <v>9.8000000000000004E-2</v>
      </c>
      <c r="D47" s="1">
        <f t="shared" si="1"/>
        <v>0.34899999999999998</v>
      </c>
      <c r="E47" s="11">
        <f t="shared" si="2"/>
        <v>2.5458116371999999</v>
      </c>
    </row>
    <row r="48" spans="1:5" x14ac:dyDescent="0.25">
      <c r="A48" s="8" t="s">
        <v>27</v>
      </c>
      <c r="B48" s="9">
        <v>0.47600000000000003</v>
      </c>
      <c r="C48" s="5">
        <v>9.8000000000000004E-2</v>
      </c>
      <c r="D48" s="1">
        <f t="shared" si="1"/>
        <v>0.378</v>
      </c>
      <c r="E48" s="11">
        <f t="shared" si="2"/>
        <v>2.8017808448000006</v>
      </c>
    </row>
    <row r="49" spans="1:5" x14ac:dyDescent="0.25">
      <c r="A49" s="8" t="s">
        <v>27</v>
      </c>
      <c r="B49" s="9">
        <v>0.49</v>
      </c>
      <c r="C49" s="5">
        <v>9.8000000000000004E-2</v>
      </c>
      <c r="D49" s="1">
        <f t="shared" si="1"/>
        <v>0.39200000000000002</v>
      </c>
      <c r="E49" s="11">
        <f t="shared" si="2"/>
        <v>2.9256996608000003</v>
      </c>
    </row>
    <row r="50" spans="1:5" x14ac:dyDescent="0.25">
      <c r="A50" s="8" t="s">
        <v>28</v>
      </c>
      <c r="B50" s="9">
        <v>0.65400000000000003</v>
      </c>
      <c r="C50" s="5">
        <v>9.8000000000000004E-2</v>
      </c>
      <c r="D50" s="1">
        <f t="shared" si="1"/>
        <v>0.55600000000000005</v>
      </c>
      <c r="E50" s="11">
        <f t="shared" si="2"/>
        <v>4.3941696992000008</v>
      </c>
    </row>
    <row r="51" spans="1:5" x14ac:dyDescent="0.25">
      <c r="A51" s="8" t="s">
        <v>28</v>
      </c>
      <c r="B51" s="9">
        <v>0.44700000000000001</v>
      </c>
      <c r="C51" s="5">
        <v>9.8000000000000004E-2</v>
      </c>
      <c r="D51" s="1">
        <f t="shared" si="1"/>
        <v>0.34899999999999998</v>
      </c>
      <c r="E51" s="11">
        <f t="shared" si="2"/>
        <v>2.5458116371999999</v>
      </c>
    </row>
    <row r="52" spans="1:5" x14ac:dyDescent="0.25">
      <c r="A52" s="8" t="s">
        <v>29</v>
      </c>
      <c r="B52" s="9">
        <v>0.42799999999999999</v>
      </c>
      <c r="C52" s="5">
        <v>9.8000000000000004E-2</v>
      </c>
      <c r="D52" s="1">
        <f t="shared" si="1"/>
        <v>0.32999999999999996</v>
      </c>
      <c r="E52" s="11">
        <f t="shared" si="2"/>
        <v>2.3786340799999999</v>
      </c>
    </row>
    <row r="53" spans="1:5" x14ac:dyDescent="0.25">
      <c r="A53" s="8" t="s">
        <v>29</v>
      </c>
      <c r="B53" s="9">
        <v>0.39600000000000002</v>
      </c>
      <c r="C53" s="5">
        <v>9.8000000000000004E-2</v>
      </c>
      <c r="D53" s="1">
        <f t="shared" si="1"/>
        <v>0.29800000000000004</v>
      </c>
      <c r="E53" s="11">
        <f t="shared" si="2"/>
        <v>2.0980138688000003</v>
      </c>
    </row>
    <row r="54" spans="1:5" x14ac:dyDescent="0.25">
      <c r="A54" s="8" t="s">
        <v>30</v>
      </c>
      <c r="B54" s="9">
        <v>0.41000000000000003</v>
      </c>
      <c r="C54" s="5">
        <v>9.8000000000000004E-2</v>
      </c>
      <c r="D54" s="1">
        <f t="shared" si="1"/>
        <v>0.31200000000000006</v>
      </c>
      <c r="E54" s="11">
        <f t="shared" si="2"/>
        <v>2.2206397568000007</v>
      </c>
    </row>
    <row r="55" spans="1:5" x14ac:dyDescent="0.25">
      <c r="A55" s="8" t="s">
        <v>30</v>
      </c>
      <c r="B55" s="9">
        <v>0.40900000000000003</v>
      </c>
      <c r="C55" s="5">
        <v>9.8000000000000004E-2</v>
      </c>
      <c r="D55" s="1">
        <f t="shared" si="1"/>
        <v>0.31100000000000005</v>
      </c>
      <c r="E55" s="11">
        <f t="shared" si="2"/>
        <v>2.2118732612000005</v>
      </c>
    </row>
    <row r="56" spans="1:5" x14ac:dyDescent="0.25">
      <c r="A56" s="8" t="s">
        <v>31</v>
      </c>
      <c r="B56" s="9">
        <v>0.44400000000000001</v>
      </c>
      <c r="C56" s="5">
        <v>9.8000000000000004E-2</v>
      </c>
      <c r="D56" s="1">
        <f t="shared" si="1"/>
        <v>0.34599999999999997</v>
      </c>
      <c r="E56" s="11">
        <f t="shared" si="2"/>
        <v>2.5193874752000003</v>
      </c>
    </row>
    <row r="57" spans="1:5" x14ac:dyDescent="0.25">
      <c r="A57" s="8" t="s">
        <v>31</v>
      </c>
      <c r="B57" s="9">
        <v>0.46600000000000003</v>
      </c>
      <c r="C57" s="5">
        <v>9.8000000000000004E-2</v>
      </c>
      <c r="D57" s="1">
        <f t="shared" si="1"/>
        <v>0.36799999999999999</v>
      </c>
      <c r="E57" s="11">
        <f t="shared" si="2"/>
        <v>2.7134059328000002</v>
      </c>
    </row>
    <row r="58" spans="1:5" x14ac:dyDescent="0.25">
      <c r="A58" s="8" t="s">
        <v>32</v>
      </c>
      <c r="B58" s="9">
        <v>0.69000000000000006</v>
      </c>
      <c r="C58" s="5">
        <v>9.8000000000000004E-2</v>
      </c>
      <c r="D58" s="1">
        <f t="shared" si="1"/>
        <v>0.59200000000000008</v>
      </c>
      <c r="E58" s="11">
        <f t="shared" si="2"/>
        <v>4.7206726208000012</v>
      </c>
    </row>
    <row r="59" spans="1:5" x14ac:dyDescent="0.25">
      <c r="A59" s="8" t="s">
        <v>32</v>
      </c>
      <c r="B59" s="9">
        <v>0.438</v>
      </c>
      <c r="C59" s="5">
        <v>9.8000000000000004E-2</v>
      </c>
      <c r="D59" s="1">
        <f t="shared" si="1"/>
        <v>0.33999999999999997</v>
      </c>
      <c r="E59" s="11">
        <f t="shared" si="2"/>
        <v>2.4665703199999998</v>
      </c>
    </row>
    <row r="60" spans="1:5" x14ac:dyDescent="0.25">
      <c r="A60" s="8" t="s">
        <v>33</v>
      </c>
      <c r="B60" s="9">
        <v>0.41100000000000003</v>
      </c>
      <c r="C60" s="5">
        <v>9.8000000000000004E-2</v>
      </c>
      <c r="D60" s="1">
        <f t="shared" si="1"/>
        <v>0.31300000000000006</v>
      </c>
      <c r="E60" s="11">
        <f t="shared" si="2"/>
        <v>2.2294074068000005</v>
      </c>
    </row>
    <row r="61" spans="1:5" x14ac:dyDescent="0.25">
      <c r="A61" s="8" t="s">
        <v>33</v>
      </c>
      <c r="B61" s="9">
        <v>0.39400000000000002</v>
      </c>
      <c r="C61" s="5">
        <v>9.8000000000000004E-2</v>
      </c>
      <c r="D61" s="1">
        <f t="shared" si="1"/>
        <v>0.29600000000000004</v>
      </c>
      <c r="E61" s="11">
        <f t="shared" si="2"/>
        <v>2.0805143552000005</v>
      </c>
    </row>
    <row r="62" spans="1:5" x14ac:dyDescent="0.25">
      <c r="A62" s="8" t="s">
        <v>34</v>
      </c>
      <c r="B62" s="9">
        <v>0.4</v>
      </c>
      <c r="C62" s="5">
        <v>9.8000000000000004E-2</v>
      </c>
      <c r="D62" s="1">
        <f t="shared" si="1"/>
        <v>0.30200000000000005</v>
      </c>
      <c r="E62" s="11">
        <f t="shared" si="2"/>
        <v>2.1330267488000003</v>
      </c>
    </row>
    <row r="63" spans="1:5" x14ac:dyDescent="0.25">
      <c r="A63" s="8" t="s">
        <v>34</v>
      </c>
      <c r="B63" s="9">
        <v>0.39400000000000002</v>
      </c>
      <c r="C63" s="5">
        <v>9.8000000000000004E-2</v>
      </c>
      <c r="D63" s="1">
        <f t="shared" si="1"/>
        <v>0.29600000000000004</v>
      </c>
      <c r="E63" s="11">
        <f t="shared" si="2"/>
        <v>2.0805143552000005</v>
      </c>
    </row>
    <row r="64" spans="1:5" x14ac:dyDescent="0.25">
      <c r="A64" s="8" t="s">
        <v>35</v>
      </c>
      <c r="B64" s="9">
        <v>0.434</v>
      </c>
      <c r="C64" s="5">
        <v>9.8000000000000004E-2</v>
      </c>
      <c r="D64" s="1">
        <f t="shared" si="1"/>
        <v>0.33599999999999997</v>
      </c>
      <c r="E64" s="11">
        <f t="shared" si="2"/>
        <v>2.4313819711999995</v>
      </c>
    </row>
    <row r="65" spans="1:5" x14ac:dyDescent="0.25">
      <c r="A65" s="8" t="s">
        <v>35</v>
      </c>
      <c r="B65" s="9">
        <v>0.44900000000000001</v>
      </c>
      <c r="C65" s="5">
        <v>9.8000000000000004E-2</v>
      </c>
      <c r="D65" s="1">
        <f t="shared" si="1"/>
        <v>0.35099999999999998</v>
      </c>
      <c r="E65" s="11">
        <f t="shared" si="2"/>
        <v>2.5634335172</v>
      </c>
    </row>
    <row r="66" spans="1:5" x14ac:dyDescent="0.25">
      <c r="A66" s="8" t="s">
        <v>36</v>
      </c>
      <c r="B66" s="9">
        <v>0.64100000000000001</v>
      </c>
      <c r="C66" s="5">
        <v>9.8000000000000004E-2</v>
      </c>
      <c r="D66" s="1">
        <f t="shared" ref="D66:D97" si="3">(B66-C66)</f>
        <v>0.54300000000000004</v>
      </c>
      <c r="E66" s="11">
        <f t="shared" ref="E66:E97" si="4">(0.5772*D66*D66)+(8.4069*D66)-(0.4585)</f>
        <v>4.2766335428</v>
      </c>
    </row>
    <row r="67" spans="1:5" x14ac:dyDescent="0.25">
      <c r="A67" s="8" t="s">
        <v>36</v>
      </c>
      <c r="B67" s="9">
        <v>0.38500000000000001</v>
      </c>
      <c r="C67" s="5">
        <v>9.8000000000000004E-2</v>
      </c>
      <c r="D67" s="1">
        <f t="shared" si="3"/>
        <v>0.28700000000000003</v>
      </c>
      <c r="E67" s="11">
        <f t="shared" si="4"/>
        <v>2.0018236868000008</v>
      </c>
    </row>
    <row r="68" spans="1:5" x14ac:dyDescent="0.25">
      <c r="A68" s="8" t="s">
        <v>37</v>
      </c>
      <c r="B68" s="9">
        <v>0.377</v>
      </c>
      <c r="C68" s="5">
        <v>9.8000000000000004E-2</v>
      </c>
      <c r="D68" s="1">
        <f t="shared" si="3"/>
        <v>0.27900000000000003</v>
      </c>
      <c r="E68" s="11">
        <f t="shared" si="4"/>
        <v>1.9319549252000003</v>
      </c>
    </row>
    <row r="69" spans="1:5" x14ac:dyDescent="0.25">
      <c r="A69" s="8" t="s">
        <v>37</v>
      </c>
      <c r="B69" s="9">
        <v>0.38700000000000001</v>
      </c>
      <c r="C69" s="5">
        <v>9.8000000000000004E-2</v>
      </c>
      <c r="D69" s="1">
        <f t="shared" si="3"/>
        <v>0.28900000000000003</v>
      </c>
      <c r="E69" s="11">
        <f t="shared" si="4"/>
        <v>2.0193024212000008</v>
      </c>
    </row>
    <row r="70" spans="1:5" x14ac:dyDescent="0.25">
      <c r="A70" s="8" t="s">
        <v>38</v>
      </c>
      <c r="B70" s="9">
        <v>0.40600000000000003</v>
      </c>
      <c r="C70" s="5">
        <v>9.8000000000000004E-2</v>
      </c>
      <c r="D70" s="1">
        <f t="shared" si="3"/>
        <v>0.30800000000000005</v>
      </c>
      <c r="E70" s="11">
        <f t="shared" si="4"/>
        <v>2.185580700800001</v>
      </c>
    </row>
    <row r="71" spans="1:5" x14ac:dyDescent="0.25">
      <c r="A71" s="8" t="s">
        <v>38</v>
      </c>
      <c r="B71" s="9">
        <v>0.40200000000000002</v>
      </c>
      <c r="C71" s="5">
        <v>9.8000000000000004E-2</v>
      </c>
      <c r="D71" s="1">
        <f t="shared" si="3"/>
        <v>0.30400000000000005</v>
      </c>
      <c r="E71" s="11">
        <f t="shared" si="4"/>
        <v>2.150540115200001</v>
      </c>
    </row>
    <row r="72" spans="1:5" x14ac:dyDescent="0.25">
      <c r="A72" s="8" t="s">
        <v>39</v>
      </c>
      <c r="B72" s="9">
        <v>0.41799999999999998</v>
      </c>
      <c r="C72" s="5">
        <v>9.8000000000000004E-2</v>
      </c>
      <c r="D72" s="1">
        <f t="shared" si="3"/>
        <v>0.31999999999999995</v>
      </c>
      <c r="E72" s="11">
        <f t="shared" si="4"/>
        <v>2.2908132799999996</v>
      </c>
    </row>
    <row r="73" spans="1:5" x14ac:dyDescent="0.25">
      <c r="A73" s="8" t="s">
        <v>39</v>
      </c>
      <c r="B73" s="9">
        <v>0.47300000000000003</v>
      </c>
      <c r="C73" s="5">
        <v>9.8000000000000004E-2</v>
      </c>
      <c r="D73" s="1">
        <f t="shared" si="3"/>
        <v>0.375</v>
      </c>
      <c r="E73" s="11">
        <f t="shared" si="4"/>
        <v>2.77525625</v>
      </c>
    </row>
    <row r="74" spans="1:5" x14ac:dyDescent="0.25">
      <c r="A74" s="8" t="s">
        <v>40</v>
      </c>
      <c r="B74" s="9">
        <v>0.5</v>
      </c>
      <c r="C74" s="5">
        <v>9.8000000000000004E-2</v>
      </c>
      <c r="D74" s="1">
        <f t="shared" si="3"/>
        <v>0.40200000000000002</v>
      </c>
      <c r="E74" s="11">
        <f t="shared" si="4"/>
        <v>3.0143516288000001</v>
      </c>
    </row>
    <row r="75" spans="1:5" x14ac:dyDescent="0.25">
      <c r="A75" s="8" t="s">
        <v>40</v>
      </c>
      <c r="B75" s="9">
        <v>0.379</v>
      </c>
      <c r="C75" s="5">
        <v>9.8000000000000004E-2</v>
      </c>
      <c r="D75" s="1">
        <f t="shared" si="3"/>
        <v>0.28100000000000003</v>
      </c>
      <c r="E75" s="11">
        <f t="shared" si="4"/>
        <v>1.9494151892000002</v>
      </c>
    </row>
    <row r="76" spans="1:5" x14ac:dyDescent="0.25">
      <c r="A76" s="8" t="s">
        <v>41</v>
      </c>
      <c r="B76" s="9">
        <v>0.374</v>
      </c>
      <c r="C76" s="5">
        <v>9.8000000000000004E-2</v>
      </c>
      <c r="D76" s="1">
        <f t="shared" si="3"/>
        <v>0.27600000000000002</v>
      </c>
      <c r="E76" s="11">
        <f t="shared" si="4"/>
        <v>1.9057731872000003</v>
      </c>
    </row>
    <row r="77" spans="1:5" x14ac:dyDescent="0.25">
      <c r="A77" s="8" t="s">
        <v>41</v>
      </c>
      <c r="B77" s="9">
        <v>0.33500000000000002</v>
      </c>
      <c r="C77" s="5">
        <v>9.8000000000000004E-2</v>
      </c>
      <c r="D77" s="1">
        <f t="shared" si="3"/>
        <v>0.23700000000000002</v>
      </c>
      <c r="E77" s="11">
        <f t="shared" si="4"/>
        <v>1.5663560468000002</v>
      </c>
    </row>
    <row r="78" spans="1:5" x14ac:dyDescent="0.25">
      <c r="A78" s="8" t="s">
        <v>41</v>
      </c>
      <c r="B78" s="9">
        <v>0.38600000000000001</v>
      </c>
      <c r="C78" s="5">
        <v>9.8000000000000004E-2</v>
      </c>
      <c r="D78" s="1">
        <f t="shared" si="3"/>
        <v>0.28800000000000003</v>
      </c>
      <c r="E78" s="11">
        <f t="shared" si="4"/>
        <v>2.0105624768000006</v>
      </c>
    </row>
    <row r="79" spans="1:5" x14ac:dyDescent="0.25">
      <c r="A79" s="8" t="s">
        <v>41</v>
      </c>
      <c r="B79" s="9">
        <v>0.36299999999999999</v>
      </c>
      <c r="C79" s="5">
        <v>9.8000000000000004E-2</v>
      </c>
      <c r="D79" s="1">
        <f t="shared" si="3"/>
        <v>0.26500000000000001</v>
      </c>
      <c r="E79" s="11">
        <f t="shared" si="4"/>
        <v>1.8098623700000003</v>
      </c>
    </row>
    <row r="80" spans="1:5" x14ac:dyDescent="0.25">
      <c r="A80" s="8" t="s">
        <v>42</v>
      </c>
      <c r="B80" s="9">
        <v>0.44400000000000001</v>
      </c>
      <c r="C80" s="5">
        <v>9.8000000000000004E-2</v>
      </c>
      <c r="D80" s="1">
        <f t="shared" si="3"/>
        <v>0.34599999999999997</v>
      </c>
      <c r="E80" s="11">
        <f t="shared" si="4"/>
        <v>2.5193874752000003</v>
      </c>
    </row>
    <row r="81" spans="1:5" x14ac:dyDescent="0.25">
      <c r="A81" s="8" t="s">
        <v>42</v>
      </c>
      <c r="B81" s="9">
        <v>0.47000000000000003</v>
      </c>
      <c r="C81" s="5">
        <v>9.8000000000000004E-2</v>
      </c>
      <c r="D81" s="1">
        <f t="shared" si="3"/>
        <v>0.372</v>
      </c>
      <c r="E81" s="11">
        <f t="shared" si="4"/>
        <v>2.7487420448000002</v>
      </c>
    </row>
    <row r="82" spans="1:5" x14ac:dyDescent="0.25">
      <c r="A82" s="8" t="s">
        <v>43</v>
      </c>
      <c r="B82" s="9">
        <v>0.64200000000000002</v>
      </c>
      <c r="C82" s="5">
        <v>9.8000000000000004E-2</v>
      </c>
      <c r="D82" s="1">
        <f t="shared" si="3"/>
        <v>0.54400000000000004</v>
      </c>
      <c r="E82" s="11">
        <f t="shared" si="4"/>
        <v>4.285667859200001</v>
      </c>
    </row>
    <row r="83" spans="1:5" x14ac:dyDescent="0.25">
      <c r="A83" s="8" t="s">
        <v>43</v>
      </c>
      <c r="B83" s="9">
        <v>0.42</v>
      </c>
      <c r="C83" s="5">
        <v>9.8000000000000004E-2</v>
      </c>
      <c r="D83" s="1">
        <f t="shared" si="3"/>
        <v>0.32199999999999995</v>
      </c>
      <c r="E83" s="11">
        <f t="shared" si="4"/>
        <v>2.3083682047999998</v>
      </c>
    </row>
    <row r="84" spans="1:5" x14ac:dyDescent="0.25">
      <c r="A84" s="8" t="s">
        <v>44</v>
      </c>
      <c r="B84" s="9">
        <v>0.38600000000000001</v>
      </c>
      <c r="C84" s="5">
        <v>9.8000000000000004E-2</v>
      </c>
      <c r="D84" s="1">
        <f t="shared" si="3"/>
        <v>0.28800000000000003</v>
      </c>
      <c r="E84" s="11">
        <f t="shared" si="4"/>
        <v>2.0105624768000006</v>
      </c>
    </row>
    <row r="85" spans="1:5" x14ac:dyDescent="0.25">
      <c r="A85" s="8" t="s">
        <v>44</v>
      </c>
      <c r="B85" s="9">
        <v>0.35199999999999998</v>
      </c>
      <c r="C85" s="5">
        <v>9.8000000000000004E-2</v>
      </c>
      <c r="D85" s="1">
        <f t="shared" si="3"/>
        <v>0.254</v>
      </c>
      <c r="E85" s="11">
        <f t="shared" si="4"/>
        <v>1.7140912352000002</v>
      </c>
    </row>
    <row r="86" spans="1:5" x14ac:dyDescent="0.25">
      <c r="A86" s="8" t="s">
        <v>45</v>
      </c>
      <c r="B86" s="9">
        <v>0.39400000000000002</v>
      </c>
      <c r="C86" s="5">
        <v>9.8000000000000004E-2</v>
      </c>
      <c r="D86" s="1">
        <f t="shared" si="3"/>
        <v>0.29600000000000004</v>
      </c>
      <c r="E86" s="11">
        <f t="shared" si="4"/>
        <v>2.0805143552000005</v>
      </c>
    </row>
    <row r="87" spans="1:5" x14ac:dyDescent="0.25">
      <c r="A87" s="8" t="s">
        <v>45</v>
      </c>
      <c r="B87" s="9">
        <v>0.371</v>
      </c>
      <c r="C87" s="5">
        <v>9.8000000000000004E-2</v>
      </c>
      <c r="D87" s="1">
        <f t="shared" si="3"/>
        <v>0.27300000000000002</v>
      </c>
      <c r="E87" s="11">
        <f t="shared" si="4"/>
        <v>1.8796018388000002</v>
      </c>
    </row>
    <row r="88" spans="1:5" x14ac:dyDescent="0.25">
      <c r="A88" s="8" t="s">
        <v>46</v>
      </c>
      <c r="B88" s="9">
        <v>0.41500000000000004</v>
      </c>
      <c r="C88" s="5">
        <v>9.8000000000000004E-2</v>
      </c>
      <c r="D88" s="1">
        <f t="shared" si="3"/>
        <v>0.31700000000000006</v>
      </c>
      <c r="E88" s="11">
        <f t="shared" si="4"/>
        <v>2.2644895508000005</v>
      </c>
    </row>
    <row r="89" spans="1:5" x14ac:dyDescent="0.25">
      <c r="A89" s="8" t="s">
        <v>46</v>
      </c>
      <c r="B89" s="9">
        <v>0.45400000000000001</v>
      </c>
      <c r="C89" s="5">
        <v>9.8000000000000004E-2</v>
      </c>
      <c r="D89" s="1">
        <f t="shared" si="3"/>
        <v>0.35599999999999998</v>
      </c>
      <c r="E89" s="11">
        <f t="shared" si="4"/>
        <v>2.6075084192000002</v>
      </c>
    </row>
    <row r="90" spans="1:5" x14ac:dyDescent="0.25">
      <c r="A90" s="8" t="s">
        <v>47</v>
      </c>
      <c r="B90" s="9">
        <v>0.59199999999999997</v>
      </c>
      <c r="C90" s="5">
        <v>9.8000000000000004E-2</v>
      </c>
      <c r="D90" s="1">
        <f t="shared" si="3"/>
        <v>0.49399999999999999</v>
      </c>
      <c r="E90" s="11">
        <f t="shared" si="4"/>
        <v>3.8353661792000002</v>
      </c>
    </row>
    <row r="91" spans="1:5" x14ac:dyDescent="0.25">
      <c r="A91" s="8" t="s">
        <v>47</v>
      </c>
      <c r="B91" s="9">
        <v>0.41300000000000003</v>
      </c>
      <c r="C91" s="5">
        <v>9.8000000000000004E-2</v>
      </c>
      <c r="D91" s="1">
        <f t="shared" si="3"/>
        <v>0.31500000000000006</v>
      </c>
      <c r="E91" s="11">
        <f t="shared" si="4"/>
        <v>2.2469461700000006</v>
      </c>
    </row>
    <row r="92" spans="1:5" x14ac:dyDescent="0.25">
      <c r="A92" s="8" t="s">
        <v>48</v>
      </c>
      <c r="B92" s="9">
        <v>0.41000000000000003</v>
      </c>
      <c r="C92" s="5">
        <v>9.8000000000000004E-2</v>
      </c>
      <c r="D92" s="1">
        <f t="shared" si="3"/>
        <v>0.31200000000000006</v>
      </c>
      <c r="E92" s="11">
        <f t="shared" si="4"/>
        <v>2.2206397568000007</v>
      </c>
    </row>
    <row r="93" spans="1:5" x14ac:dyDescent="0.25">
      <c r="A93" s="8" t="s">
        <v>48</v>
      </c>
      <c r="B93" s="9">
        <v>0.35299999999999998</v>
      </c>
      <c r="C93" s="5">
        <v>9.8000000000000004E-2</v>
      </c>
      <c r="D93" s="1">
        <f t="shared" si="3"/>
        <v>0.255</v>
      </c>
      <c r="E93" s="11">
        <f t="shared" si="4"/>
        <v>1.7227919300000005</v>
      </c>
    </row>
    <row r="94" spans="1:5" x14ac:dyDescent="0.25">
      <c r="A94" s="8" t="s">
        <v>49</v>
      </c>
      <c r="B94" s="9">
        <v>0.36699999999999999</v>
      </c>
      <c r="C94" s="5">
        <v>9.8000000000000004E-2</v>
      </c>
      <c r="D94" s="1">
        <f t="shared" si="3"/>
        <v>0.26900000000000002</v>
      </c>
      <c r="E94" s="11">
        <f t="shared" si="4"/>
        <v>1.8447228692000004</v>
      </c>
    </row>
    <row r="95" spans="1:5" x14ac:dyDescent="0.25">
      <c r="A95" s="8" t="s">
        <v>49</v>
      </c>
      <c r="B95" s="9">
        <v>0.42199999999999999</v>
      </c>
      <c r="C95" s="5">
        <v>9.8000000000000004E-2</v>
      </c>
      <c r="D95" s="1">
        <f t="shared" si="3"/>
        <v>0.32399999999999995</v>
      </c>
      <c r="E95" s="11">
        <f t="shared" si="4"/>
        <v>2.3259277471999997</v>
      </c>
    </row>
    <row r="96" spans="1:5" x14ac:dyDescent="0.25">
      <c r="A96" s="8" t="s">
        <v>50</v>
      </c>
      <c r="B96" s="9">
        <v>0.44500000000000001</v>
      </c>
      <c r="C96" s="5">
        <v>9.8000000000000004E-2</v>
      </c>
      <c r="D96" s="1">
        <f t="shared" si="3"/>
        <v>0.34699999999999998</v>
      </c>
      <c r="E96" s="11">
        <f t="shared" si="4"/>
        <v>2.5281943748</v>
      </c>
    </row>
    <row r="97" spans="1:5" x14ac:dyDescent="0.25">
      <c r="A97" s="8" t="s">
        <v>50</v>
      </c>
      <c r="B97" s="9">
        <v>0.48199999999999998</v>
      </c>
      <c r="C97" s="5">
        <v>9.8000000000000004E-2</v>
      </c>
      <c r="D97" s="1">
        <f t="shared" si="3"/>
        <v>0.38400000000000001</v>
      </c>
      <c r="E97" s="11">
        <f t="shared" si="4"/>
        <v>2.8548612032000005</v>
      </c>
    </row>
    <row r="98" spans="1:5" x14ac:dyDescent="0.25">
      <c r="A98" s="8" t="s">
        <v>51</v>
      </c>
      <c r="B98" s="9">
        <v>0.49299999999999999</v>
      </c>
      <c r="C98" s="5">
        <v>9.8000000000000004E-2</v>
      </c>
      <c r="D98" s="1">
        <f t="shared" ref="D98:D129" si="5">(B98-C98)</f>
        <v>0.39500000000000002</v>
      </c>
      <c r="E98" s="11">
        <f t="shared" ref="E98:E129" si="6">(0.5772*D98*D98)+(8.4069*D98)-(0.4585)</f>
        <v>2.9522831300000005</v>
      </c>
    </row>
    <row r="99" spans="1:5" x14ac:dyDescent="0.25">
      <c r="A99" s="8" t="s">
        <v>51</v>
      </c>
      <c r="B99" s="9">
        <v>0.38800000000000001</v>
      </c>
      <c r="C99" s="5">
        <v>9.8000000000000004E-2</v>
      </c>
      <c r="D99" s="1">
        <f t="shared" si="5"/>
        <v>0.29000000000000004</v>
      </c>
      <c r="E99" s="11">
        <f t="shared" si="6"/>
        <v>2.0280435200000002</v>
      </c>
    </row>
    <row r="100" spans="1:5" x14ac:dyDescent="0.25">
      <c r="A100" s="8" t="s">
        <v>52</v>
      </c>
      <c r="B100" s="9">
        <v>0.38200000000000001</v>
      </c>
      <c r="C100" s="5">
        <v>9.8000000000000004E-2</v>
      </c>
      <c r="D100" s="1">
        <f t="shared" si="5"/>
        <v>0.28400000000000003</v>
      </c>
      <c r="E100" s="11">
        <f t="shared" si="6"/>
        <v>1.9756142432000003</v>
      </c>
    </row>
    <row r="101" spans="1:5" x14ac:dyDescent="0.25">
      <c r="A101" s="8" t="s">
        <v>52</v>
      </c>
      <c r="B101" s="9">
        <v>0.35399999999999998</v>
      </c>
      <c r="C101" s="5">
        <v>9.8000000000000004E-2</v>
      </c>
      <c r="D101" s="1">
        <f t="shared" si="5"/>
        <v>0.25600000000000001</v>
      </c>
      <c r="E101" s="11">
        <f t="shared" si="6"/>
        <v>1.7314937792</v>
      </c>
    </row>
    <row r="102" spans="1:5" x14ac:dyDescent="0.25">
      <c r="A102" s="8" t="s">
        <v>53</v>
      </c>
      <c r="B102" s="9">
        <v>0.38300000000000001</v>
      </c>
      <c r="C102" s="5">
        <v>9.8000000000000004E-2</v>
      </c>
      <c r="D102" s="1">
        <f t="shared" si="5"/>
        <v>0.28500000000000003</v>
      </c>
      <c r="E102" s="11">
        <f t="shared" si="6"/>
        <v>1.9843495700000005</v>
      </c>
    </row>
    <row r="103" spans="1:5" x14ac:dyDescent="0.25">
      <c r="A103" s="8" t="s">
        <v>53</v>
      </c>
      <c r="B103" s="9">
        <v>0.39800000000000002</v>
      </c>
      <c r="C103" s="5">
        <v>9.8000000000000004E-2</v>
      </c>
      <c r="D103" s="1">
        <f t="shared" si="5"/>
        <v>0.30000000000000004</v>
      </c>
      <c r="E103" s="11">
        <f t="shared" si="6"/>
        <v>2.1155180000000002</v>
      </c>
    </row>
    <row r="104" spans="1:5" x14ac:dyDescent="0.25">
      <c r="A104" s="8" t="s">
        <v>54</v>
      </c>
      <c r="B104" s="9">
        <v>0.41100000000000003</v>
      </c>
      <c r="C104" s="5">
        <v>9.8000000000000004E-2</v>
      </c>
      <c r="D104" s="1">
        <f t="shared" si="5"/>
        <v>0.31300000000000006</v>
      </c>
      <c r="E104" s="11">
        <f t="shared" si="6"/>
        <v>2.2294074068000005</v>
      </c>
    </row>
    <row r="105" spans="1:5" x14ac:dyDescent="0.25">
      <c r="A105" s="8" t="s">
        <v>54</v>
      </c>
      <c r="B105" s="9">
        <v>0.44600000000000001</v>
      </c>
      <c r="C105" s="5">
        <v>9.8000000000000004E-2</v>
      </c>
      <c r="D105" s="1">
        <f t="shared" si="5"/>
        <v>0.34799999999999998</v>
      </c>
      <c r="E105" s="11">
        <f t="shared" si="6"/>
        <v>2.5370024288000002</v>
      </c>
    </row>
    <row r="106" spans="1:5" x14ac:dyDescent="0.25">
      <c r="A106" s="8" t="s">
        <v>55</v>
      </c>
      <c r="B106" s="9">
        <v>0.54800000000000004</v>
      </c>
      <c r="C106" s="5">
        <v>9.8000000000000004E-2</v>
      </c>
      <c r="D106" s="1">
        <f t="shared" si="5"/>
        <v>0.45000000000000007</v>
      </c>
      <c r="E106" s="11">
        <f t="shared" si="6"/>
        <v>3.441488000000001</v>
      </c>
    </row>
    <row r="107" spans="1:5" x14ac:dyDescent="0.25">
      <c r="A107" s="8" t="s">
        <v>55</v>
      </c>
      <c r="B107" s="9">
        <v>0.432</v>
      </c>
      <c r="C107" s="5">
        <v>9.8000000000000004E-2</v>
      </c>
      <c r="D107" s="1">
        <f t="shared" si="5"/>
        <v>0.33399999999999996</v>
      </c>
      <c r="E107" s="11">
        <f t="shared" si="6"/>
        <v>2.4137947231999997</v>
      </c>
    </row>
    <row r="108" spans="1:5" x14ac:dyDescent="0.25">
      <c r="A108" s="8" t="s">
        <v>56</v>
      </c>
      <c r="B108" s="9">
        <v>0.45300000000000001</v>
      </c>
      <c r="C108" s="5">
        <v>9.8000000000000004E-2</v>
      </c>
      <c r="D108" s="1">
        <f t="shared" si="5"/>
        <v>0.35499999999999998</v>
      </c>
      <c r="E108" s="11">
        <f t="shared" si="6"/>
        <v>2.5986911299999997</v>
      </c>
    </row>
    <row r="109" spans="1:5" x14ac:dyDescent="0.25">
      <c r="A109" s="8" t="s">
        <v>56</v>
      </c>
      <c r="B109" s="9">
        <v>0.40300000000000002</v>
      </c>
      <c r="C109" s="5">
        <v>9.8000000000000004E-2</v>
      </c>
      <c r="D109" s="1">
        <f t="shared" si="5"/>
        <v>0.30500000000000005</v>
      </c>
      <c r="E109" s="11">
        <f t="shared" si="6"/>
        <v>2.1592985300000005</v>
      </c>
    </row>
    <row r="110" spans="1:5" x14ac:dyDescent="0.25">
      <c r="A110" s="8" t="s">
        <v>57</v>
      </c>
      <c r="B110" s="9">
        <v>0.41600000000000004</v>
      </c>
      <c r="C110" s="5">
        <v>9.8000000000000004E-2</v>
      </c>
      <c r="D110" s="1">
        <f t="shared" si="5"/>
        <v>0.31800000000000006</v>
      </c>
      <c r="E110" s="11">
        <f t="shared" si="6"/>
        <v>2.2732629728000009</v>
      </c>
    </row>
    <row r="111" spans="1:5" x14ac:dyDescent="0.25">
      <c r="A111" s="8" t="s">
        <v>57</v>
      </c>
      <c r="B111" s="9">
        <v>0.46200000000000002</v>
      </c>
      <c r="C111" s="5">
        <v>9.8000000000000004E-2</v>
      </c>
      <c r="D111" s="1">
        <f t="shared" si="5"/>
        <v>0.36399999999999999</v>
      </c>
      <c r="E111" s="11">
        <f t="shared" si="6"/>
        <v>2.6780882911999999</v>
      </c>
    </row>
    <row r="112" spans="1:5" x14ac:dyDescent="0.25">
      <c r="A112" s="8" t="s">
        <v>58</v>
      </c>
      <c r="B112" s="9">
        <v>0.49199999999999999</v>
      </c>
      <c r="C112" s="5">
        <v>9.8000000000000004E-2</v>
      </c>
      <c r="D112" s="1">
        <f t="shared" si="5"/>
        <v>0.39400000000000002</v>
      </c>
      <c r="E112" s="11">
        <f t="shared" si="6"/>
        <v>2.9434208192000004</v>
      </c>
    </row>
    <row r="113" spans="1:5" x14ac:dyDescent="0.25">
      <c r="A113" s="8" t="s">
        <v>58</v>
      </c>
      <c r="B113" s="9">
        <v>0.48299999999999998</v>
      </c>
      <c r="C113" s="5">
        <v>9.8000000000000004E-2</v>
      </c>
      <c r="D113" s="1">
        <f t="shared" si="5"/>
        <v>0.38500000000000001</v>
      </c>
      <c r="E113" s="11">
        <f t="shared" si="6"/>
        <v>2.8637119700000002</v>
      </c>
    </row>
    <row r="114" spans="1:5" x14ac:dyDescent="0.25">
      <c r="A114" s="8" t="s">
        <v>59</v>
      </c>
      <c r="B114" s="9">
        <v>0.55200000000000005</v>
      </c>
      <c r="C114" s="5">
        <v>9.8000000000000004E-2</v>
      </c>
      <c r="D114" s="1">
        <f t="shared" si="5"/>
        <v>0.45400000000000007</v>
      </c>
      <c r="E114" s="11">
        <f t="shared" si="6"/>
        <v>3.4772027552000009</v>
      </c>
    </row>
    <row r="115" spans="1:5" x14ac:dyDescent="0.25">
      <c r="A115" s="8" t="s">
        <v>59</v>
      </c>
      <c r="B115" s="9">
        <v>0.49199999999999999</v>
      </c>
      <c r="C115" s="5">
        <v>9.8000000000000004E-2</v>
      </c>
      <c r="D115" s="1">
        <f t="shared" si="5"/>
        <v>0.39400000000000002</v>
      </c>
      <c r="E115" s="11">
        <f t="shared" si="6"/>
        <v>2.9434208192000004</v>
      </c>
    </row>
    <row r="116" spans="1:5" x14ac:dyDescent="0.25">
      <c r="A116" s="8" t="s">
        <v>60</v>
      </c>
      <c r="B116" s="9">
        <v>0.47700000000000004</v>
      </c>
      <c r="C116" s="5">
        <v>9.8000000000000004E-2</v>
      </c>
      <c r="D116" s="1">
        <f t="shared" si="5"/>
        <v>0.379</v>
      </c>
      <c r="E116" s="11">
        <f t="shared" si="6"/>
        <v>2.8106246852000001</v>
      </c>
    </row>
    <row r="117" spans="1:5" x14ac:dyDescent="0.25">
      <c r="A117" s="8" t="s">
        <v>60</v>
      </c>
      <c r="B117" s="9">
        <v>0.40500000000000003</v>
      </c>
      <c r="C117" s="5">
        <v>9.8000000000000004E-2</v>
      </c>
      <c r="D117" s="1">
        <f t="shared" si="5"/>
        <v>0.30700000000000005</v>
      </c>
      <c r="E117" s="11">
        <f t="shared" si="6"/>
        <v>2.1768188228000005</v>
      </c>
    </row>
    <row r="118" spans="1:5" x14ac:dyDescent="0.25">
      <c r="A118" s="8" t="s">
        <v>61</v>
      </c>
      <c r="B118" s="9">
        <v>0.46</v>
      </c>
      <c r="C118" s="5">
        <v>9.8000000000000004E-2</v>
      </c>
      <c r="D118" s="1">
        <f t="shared" si="5"/>
        <v>0.36199999999999999</v>
      </c>
      <c r="E118" s="11">
        <f t="shared" si="6"/>
        <v>2.6604363968000002</v>
      </c>
    </row>
    <row r="119" spans="1:5" x14ac:dyDescent="0.25">
      <c r="A119" s="8" t="s">
        <v>61</v>
      </c>
      <c r="B119" s="9">
        <v>0.45900000000000002</v>
      </c>
      <c r="C119" s="5">
        <v>9.8000000000000004E-2</v>
      </c>
      <c r="D119" s="1">
        <f t="shared" si="5"/>
        <v>0.36099999999999999</v>
      </c>
      <c r="E119" s="11">
        <f t="shared" si="6"/>
        <v>2.6516121812000004</v>
      </c>
    </row>
    <row r="120" spans="1:5" x14ac:dyDescent="0.25">
      <c r="A120" s="8" t="s">
        <v>62</v>
      </c>
      <c r="B120" s="9">
        <v>0.442</v>
      </c>
      <c r="C120" s="5">
        <v>9.8000000000000004E-2</v>
      </c>
      <c r="D120" s="1">
        <f t="shared" si="5"/>
        <v>0.34399999999999997</v>
      </c>
      <c r="E120" s="11">
        <f t="shared" si="6"/>
        <v>2.5017771392000001</v>
      </c>
    </row>
    <row r="121" spans="1:5" x14ac:dyDescent="0.25">
      <c r="A121" s="8" t="s">
        <v>62</v>
      </c>
      <c r="B121" s="9">
        <v>0.41100000000000003</v>
      </c>
      <c r="C121" s="5">
        <v>9.8000000000000004E-2</v>
      </c>
      <c r="D121" s="1">
        <f t="shared" si="5"/>
        <v>0.31300000000000006</v>
      </c>
      <c r="E121" s="11">
        <f t="shared" si="6"/>
        <v>2.2294074068000005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L62"/>
  <sheetViews>
    <sheetView workbookViewId="0">
      <selection activeCell="G6" sqref="G6"/>
    </sheetView>
  </sheetViews>
  <sheetFormatPr defaultRowHeight="15" x14ac:dyDescent="0.25"/>
  <cols>
    <col min="1" max="1" width="31.7109375" customWidth="1"/>
    <col min="2" max="2" width="11.85546875" customWidth="1"/>
    <col min="3" max="3" width="11.7109375" customWidth="1"/>
    <col min="4" max="4" width="11.42578125" customWidth="1"/>
    <col min="5" max="5" width="19.28515625" customWidth="1"/>
  </cols>
  <sheetData>
    <row r="2" spans="1:5" x14ac:dyDescent="0.25">
      <c r="A2" s="3">
        <v>0.12</v>
      </c>
      <c r="B2" s="9">
        <v>0.92300000000000004</v>
      </c>
      <c r="C2" s="9">
        <v>0.77900000000000003</v>
      </c>
      <c r="D2" s="9">
        <v>0.81800000000000006</v>
      </c>
      <c r="E2" s="9">
        <v>0.63500000000000001</v>
      </c>
    </row>
    <row r="3" spans="1:5" x14ac:dyDescent="0.25">
      <c r="A3" s="3">
        <v>0.34499999999999997</v>
      </c>
      <c r="B3" s="9">
        <v>0.88400000000000001</v>
      </c>
      <c r="C3" s="9">
        <v>0.69300000000000006</v>
      </c>
      <c r="D3" s="9">
        <v>0.78200000000000003</v>
      </c>
      <c r="E3" s="9">
        <v>0.70300000000000007</v>
      </c>
    </row>
    <row r="4" spans="1:5" x14ac:dyDescent="0.25">
      <c r="A4" s="3">
        <v>0.54600000000000004</v>
      </c>
      <c r="B4" s="9">
        <v>0.94400000000000006</v>
      </c>
      <c r="C4" s="9">
        <v>0.77700000000000002</v>
      </c>
      <c r="D4" s="9">
        <v>0.81400000000000006</v>
      </c>
      <c r="E4" s="9">
        <v>0.86199999999999999</v>
      </c>
    </row>
    <row r="5" spans="1:5" x14ac:dyDescent="0.25">
      <c r="A5" s="3">
        <v>0.84299999999999997</v>
      </c>
      <c r="B5" s="9">
        <v>0.86699999999999999</v>
      </c>
      <c r="C5" s="9">
        <v>0.82100000000000006</v>
      </c>
      <c r="D5" s="9">
        <v>0.77400000000000002</v>
      </c>
      <c r="E5" s="9">
        <v>0.90300000000000002</v>
      </c>
    </row>
    <row r="6" spans="1:5" x14ac:dyDescent="0.25">
      <c r="A6" s="3">
        <v>1.4730000000000001</v>
      </c>
      <c r="B6" s="9">
        <v>0.91700000000000004</v>
      </c>
      <c r="C6" s="9">
        <v>1.0649999999999999</v>
      </c>
      <c r="D6" s="9">
        <v>0.85899999999999999</v>
      </c>
      <c r="E6" s="9">
        <v>0.77900000000000003</v>
      </c>
    </row>
    <row r="7" spans="1:5" x14ac:dyDescent="0.25">
      <c r="A7" s="3">
        <v>2.5920000000000001</v>
      </c>
      <c r="B7" s="9">
        <v>0.74199999999999999</v>
      </c>
      <c r="C7" s="9">
        <v>1.01</v>
      </c>
      <c r="D7" s="9">
        <v>0.76700000000000002</v>
      </c>
      <c r="E7" s="9">
        <v>0.79200000000000004</v>
      </c>
    </row>
    <row r="8" spans="1:5" x14ac:dyDescent="0.25">
      <c r="A8" s="5">
        <v>9.2999999999999999E-2</v>
      </c>
      <c r="B8" s="9">
        <v>0.77900000000000003</v>
      </c>
      <c r="C8" s="9">
        <v>0.87</v>
      </c>
      <c r="D8" s="9">
        <v>0.70000000000000007</v>
      </c>
      <c r="E8" s="9">
        <v>0.748</v>
      </c>
    </row>
    <row r="9" spans="1:5" x14ac:dyDescent="0.25">
      <c r="A9" s="1">
        <v>0.10100000000000001</v>
      </c>
      <c r="B9" s="9">
        <v>0.61199999999999999</v>
      </c>
      <c r="C9" s="9">
        <v>0.622</v>
      </c>
      <c r="D9" s="9">
        <v>0.66900000000000004</v>
      </c>
      <c r="E9" s="9">
        <v>0.71499999999999997</v>
      </c>
    </row>
    <row r="15" spans="1:5" x14ac:dyDescent="0.25">
      <c r="A15" s="14"/>
      <c r="B15" s="2" t="s">
        <v>1</v>
      </c>
      <c r="C15" s="2" t="s">
        <v>2</v>
      </c>
      <c r="D15" s="2" t="s">
        <v>3</v>
      </c>
      <c r="E15" s="2" t="s">
        <v>4</v>
      </c>
    </row>
    <row r="16" spans="1:5" x14ac:dyDescent="0.25">
      <c r="A16" s="14" t="s">
        <v>5</v>
      </c>
      <c r="B16" s="3">
        <v>2.5920000000000001</v>
      </c>
      <c r="C16" s="1">
        <f>B16-B22</f>
        <v>2.4990000000000001</v>
      </c>
      <c r="D16" s="1">
        <v>24</v>
      </c>
      <c r="E16" s="4">
        <f>(0.7771*C16*C16)+(7.8445*C16)-(0.4223)</f>
        <v>24.034095777100003</v>
      </c>
    </row>
    <row r="17" spans="1:12" x14ac:dyDescent="0.25">
      <c r="A17" s="14" t="s">
        <v>6</v>
      </c>
      <c r="B17" s="3">
        <v>1.4730000000000001</v>
      </c>
      <c r="C17" s="1">
        <f>B17-B22</f>
        <v>1.3800000000000001</v>
      </c>
      <c r="D17" s="1">
        <v>12</v>
      </c>
      <c r="E17" s="4">
        <f t="shared" ref="E17:E22" si="0">(0.7771*C17*C17)+(7.8445*C17)-(0.4223)</f>
        <v>11.883019240000003</v>
      </c>
    </row>
    <row r="18" spans="1:12" x14ac:dyDescent="0.25">
      <c r="A18" s="14" t="s">
        <v>7</v>
      </c>
      <c r="B18" s="3">
        <v>0.84299999999999997</v>
      </c>
      <c r="C18" s="1">
        <f>B18-B22</f>
        <v>0.75</v>
      </c>
      <c r="D18" s="1">
        <v>6</v>
      </c>
      <c r="E18" s="4">
        <f t="shared" si="0"/>
        <v>5.8981937499999999</v>
      </c>
    </row>
    <row r="19" spans="1:12" x14ac:dyDescent="0.25">
      <c r="A19" s="14" t="s">
        <v>8</v>
      </c>
      <c r="B19" s="3">
        <v>0.54600000000000004</v>
      </c>
      <c r="C19" s="1">
        <f>B19-B22</f>
        <v>0.45300000000000007</v>
      </c>
      <c r="D19" s="1">
        <v>3</v>
      </c>
      <c r="E19" s="4">
        <f t="shared" si="0"/>
        <v>3.2907264139000008</v>
      </c>
    </row>
    <row r="20" spans="1:12" x14ac:dyDescent="0.25">
      <c r="A20" s="14" t="s">
        <v>9</v>
      </c>
      <c r="B20" s="3">
        <v>0.34499999999999997</v>
      </c>
      <c r="C20" s="1">
        <f>B20-B22</f>
        <v>0.252</v>
      </c>
      <c r="D20" s="1">
        <v>1.5</v>
      </c>
      <c r="E20" s="4">
        <f t="shared" si="0"/>
        <v>1.6038629584000001</v>
      </c>
    </row>
    <row r="21" spans="1:12" x14ac:dyDescent="0.25">
      <c r="A21" s="14" t="s">
        <v>11</v>
      </c>
      <c r="B21" s="3">
        <v>0.12</v>
      </c>
      <c r="C21" s="1">
        <f>B21-B22</f>
        <v>2.6999999999999996E-2</v>
      </c>
      <c r="D21" s="1">
        <v>0</v>
      </c>
      <c r="E21" s="4">
        <f t="shared" si="0"/>
        <v>-0.20993199410000005</v>
      </c>
    </row>
    <row r="22" spans="1:12" x14ac:dyDescent="0.25">
      <c r="A22" s="14" t="s">
        <v>10</v>
      </c>
      <c r="B22" s="5">
        <v>9.2999999999999999E-2</v>
      </c>
      <c r="C22" s="1">
        <f>B22-B22</f>
        <v>0</v>
      </c>
      <c r="D22" s="1"/>
      <c r="E22" s="4">
        <f t="shared" si="0"/>
        <v>-0.42230000000000001</v>
      </c>
    </row>
    <row r="25" spans="1:12" x14ac:dyDescent="0.25">
      <c r="I25" s="14"/>
      <c r="K25" s="7" t="s">
        <v>16</v>
      </c>
      <c r="L25" s="7"/>
    </row>
    <row r="30" spans="1:12" x14ac:dyDescent="0.25">
      <c r="A30" s="8" t="s">
        <v>13</v>
      </c>
      <c r="B30" s="9" t="s">
        <v>14</v>
      </c>
      <c r="C30" s="6" t="s">
        <v>10</v>
      </c>
      <c r="D30" s="1" t="s">
        <v>2</v>
      </c>
      <c r="E30" s="10" t="s">
        <v>17</v>
      </c>
    </row>
    <row r="31" spans="1:12" x14ac:dyDescent="0.25">
      <c r="A31" s="8" t="s">
        <v>63</v>
      </c>
      <c r="B31" s="9">
        <v>0.92300000000000004</v>
      </c>
      <c r="C31" s="5">
        <v>9.2999999999999999E-2</v>
      </c>
      <c r="D31" s="1">
        <f t="shared" ref="D31:D62" si="1">(B31-C31)</f>
        <v>0.83000000000000007</v>
      </c>
      <c r="E31" s="11">
        <f t="shared" ref="E31:E62" si="2">(0.7771*D31*D31)+(7.8445*D31)-(0.4223)</f>
        <v>6.6239791900000009</v>
      </c>
    </row>
    <row r="32" spans="1:12" x14ac:dyDescent="0.25">
      <c r="A32" s="8" t="s">
        <v>63</v>
      </c>
      <c r="B32" s="9">
        <v>0.88400000000000001</v>
      </c>
      <c r="C32" s="5">
        <v>9.2999999999999999E-2</v>
      </c>
      <c r="D32" s="1">
        <f t="shared" si="1"/>
        <v>0.79100000000000004</v>
      </c>
      <c r="E32" s="11">
        <f t="shared" si="2"/>
        <v>6.2689162051000009</v>
      </c>
    </row>
    <row r="33" spans="1:5" x14ac:dyDescent="0.25">
      <c r="A33" s="8" t="s">
        <v>64</v>
      </c>
      <c r="B33" s="9">
        <v>0.94400000000000006</v>
      </c>
      <c r="C33" s="5">
        <v>9.2999999999999999E-2</v>
      </c>
      <c r="D33" s="1">
        <f t="shared" si="1"/>
        <v>0.85100000000000009</v>
      </c>
      <c r="E33" s="11">
        <f t="shared" si="2"/>
        <v>6.8161460971000007</v>
      </c>
    </row>
    <row r="34" spans="1:5" x14ac:dyDescent="0.25">
      <c r="A34" s="8" t="s">
        <v>64</v>
      </c>
      <c r="B34" s="9">
        <v>0.86699999999999999</v>
      </c>
      <c r="C34" s="5">
        <v>9.2999999999999999E-2</v>
      </c>
      <c r="D34" s="1">
        <f t="shared" si="1"/>
        <v>0.77400000000000002</v>
      </c>
      <c r="E34" s="11">
        <f t="shared" si="2"/>
        <v>6.1148849596000003</v>
      </c>
    </row>
    <row r="35" spans="1:5" x14ac:dyDescent="0.25">
      <c r="A35" s="8" t="s">
        <v>65</v>
      </c>
      <c r="B35" s="9">
        <v>0.91700000000000004</v>
      </c>
      <c r="C35" s="5">
        <v>9.2999999999999999E-2</v>
      </c>
      <c r="D35" s="1">
        <f t="shared" si="1"/>
        <v>0.82400000000000007</v>
      </c>
      <c r="E35" s="11">
        <f t="shared" si="2"/>
        <v>6.5692002496000006</v>
      </c>
    </row>
    <row r="36" spans="1:5" x14ac:dyDescent="0.25">
      <c r="A36" s="8" t="s">
        <v>65</v>
      </c>
      <c r="B36" s="9">
        <v>0.74199999999999999</v>
      </c>
      <c r="C36" s="5">
        <v>9.2999999999999999E-2</v>
      </c>
      <c r="D36" s="1">
        <f t="shared" si="1"/>
        <v>0.64900000000000002</v>
      </c>
      <c r="E36" s="11">
        <f t="shared" si="2"/>
        <v>4.9960957971000006</v>
      </c>
    </row>
    <row r="37" spans="1:5" x14ac:dyDescent="0.25">
      <c r="A37" s="8" t="s">
        <v>66</v>
      </c>
      <c r="B37" s="9">
        <v>0.77900000000000003</v>
      </c>
      <c r="C37" s="5">
        <v>9.2999999999999999E-2</v>
      </c>
      <c r="D37" s="1">
        <f t="shared" si="1"/>
        <v>0.68600000000000005</v>
      </c>
      <c r="E37" s="11">
        <f t="shared" si="2"/>
        <v>5.3247271516000012</v>
      </c>
    </row>
    <row r="38" spans="1:5" x14ac:dyDescent="0.25">
      <c r="A38" s="8" t="s">
        <v>66</v>
      </c>
      <c r="B38" s="9">
        <v>0.61199999999999999</v>
      </c>
      <c r="C38" s="5">
        <v>9.2999999999999999E-2</v>
      </c>
      <c r="D38" s="1">
        <f t="shared" si="1"/>
        <v>0.51900000000000002</v>
      </c>
      <c r="E38" s="11">
        <f t="shared" si="2"/>
        <v>3.8583159331000001</v>
      </c>
    </row>
    <row r="39" spans="1:5" x14ac:dyDescent="0.25">
      <c r="A39" s="8" t="s">
        <v>67</v>
      </c>
      <c r="B39" s="9">
        <v>0.77900000000000003</v>
      </c>
      <c r="C39" s="5">
        <v>9.2999999999999999E-2</v>
      </c>
      <c r="D39" s="1">
        <f t="shared" si="1"/>
        <v>0.68600000000000005</v>
      </c>
      <c r="E39" s="11">
        <f t="shared" si="2"/>
        <v>5.3247271516000012</v>
      </c>
    </row>
    <row r="40" spans="1:5" x14ac:dyDescent="0.25">
      <c r="A40" s="8" t="s">
        <v>67</v>
      </c>
      <c r="B40" s="9">
        <v>0.69300000000000006</v>
      </c>
      <c r="C40" s="5">
        <v>9.2999999999999999E-2</v>
      </c>
      <c r="D40" s="1">
        <f t="shared" si="1"/>
        <v>0.60000000000000009</v>
      </c>
      <c r="E40" s="11">
        <f t="shared" si="2"/>
        <v>4.5641560000000005</v>
      </c>
    </row>
    <row r="41" spans="1:5" x14ac:dyDescent="0.25">
      <c r="A41" s="8" t="s">
        <v>68</v>
      </c>
      <c r="B41" s="9">
        <v>0.77700000000000002</v>
      </c>
      <c r="C41" s="5">
        <v>9.2999999999999999E-2</v>
      </c>
      <c r="D41" s="1">
        <f t="shared" si="1"/>
        <v>0.68400000000000005</v>
      </c>
      <c r="E41" s="11">
        <f t="shared" si="2"/>
        <v>5.3069088976000005</v>
      </c>
    </row>
    <row r="42" spans="1:5" x14ac:dyDescent="0.25">
      <c r="A42" s="8" t="s">
        <v>68</v>
      </c>
      <c r="B42" s="9">
        <v>0.82100000000000006</v>
      </c>
      <c r="C42" s="5">
        <v>9.2999999999999999E-2</v>
      </c>
      <c r="D42" s="1">
        <f t="shared" si="1"/>
        <v>0.72800000000000009</v>
      </c>
      <c r="E42" s="11">
        <f t="shared" si="2"/>
        <v>5.7003465664000013</v>
      </c>
    </row>
    <row r="43" spans="1:5" x14ac:dyDescent="0.25">
      <c r="A43" s="8" t="s">
        <v>69</v>
      </c>
      <c r="B43" s="9">
        <v>1.0649999999999999</v>
      </c>
      <c r="C43" s="5">
        <v>9.2999999999999999E-2</v>
      </c>
      <c r="D43" s="1">
        <f t="shared" si="1"/>
        <v>0.97199999999999998</v>
      </c>
      <c r="E43" s="11">
        <f t="shared" si="2"/>
        <v>7.9367456464000004</v>
      </c>
    </row>
    <row r="44" spans="1:5" x14ac:dyDescent="0.25">
      <c r="A44" s="8" t="s">
        <v>69</v>
      </c>
      <c r="B44" s="9">
        <v>1.01</v>
      </c>
      <c r="C44" s="5">
        <v>9.2999999999999999E-2</v>
      </c>
      <c r="D44" s="1">
        <f t="shared" si="1"/>
        <v>0.91700000000000004</v>
      </c>
      <c r="E44" s="11">
        <f t="shared" si="2"/>
        <v>7.4245613419000005</v>
      </c>
    </row>
    <row r="45" spans="1:5" x14ac:dyDescent="0.25">
      <c r="A45" s="8" t="s">
        <v>70</v>
      </c>
      <c r="B45" s="9">
        <v>0.87</v>
      </c>
      <c r="C45" s="5">
        <v>9.2999999999999999E-2</v>
      </c>
      <c r="D45" s="1">
        <f t="shared" si="1"/>
        <v>0.77700000000000002</v>
      </c>
      <c r="E45" s="11">
        <f t="shared" si="2"/>
        <v>6.1420343059000002</v>
      </c>
    </row>
    <row r="46" spans="1:5" x14ac:dyDescent="0.25">
      <c r="A46" s="8" t="s">
        <v>70</v>
      </c>
      <c r="B46" s="9">
        <v>0.622</v>
      </c>
      <c r="C46" s="5">
        <v>9.2999999999999999E-2</v>
      </c>
      <c r="D46" s="1">
        <f t="shared" si="1"/>
        <v>0.52900000000000003</v>
      </c>
      <c r="E46" s="11">
        <f t="shared" si="2"/>
        <v>3.9449049410999999</v>
      </c>
    </row>
    <row r="47" spans="1:5" x14ac:dyDescent="0.25">
      <c r="A47" s="8" t="s">
        <v>71</v>
      </c>
      <c r="B47" s="9">
        <v>0.81800000000000006</v>
      </c>
      <c r="C47" s="5">
        <v>9.2999999999999999E-2</v>
      </c>
      <c r="D47" s="1">
        <f t="shared" si="1"/>
        <v>0.72500000000000009</v>
      </c>
      <c r="E47" s="11">
        <f t="shared" si="2"/>
        <v>5.6734256875000009</v>
      </c>
    </row>
    <row r="48" spans="1:5" x14ac:dyDescent="0.25">
      <c r="A48" s="8" t="s">
        <v>71</v>
      </c>
      <c r="B48" s="9">
        <v>0.78200000000000003</v>
      </c>
      <c r="C48" s="5">
        <v>9.2999999999999999E-2</v>
      </c>
      <c r="D48" s="1">
        <f t="shared" si="1"/>
        <v>0.68900000000000006</v>
      </c>
      <c r="E48" s="11">
        <f t="shared" si="2"/>
        <v>5.3514661891000008</v>
      </c>
    </row>
    <row r="49" spans="1:5" x14ac:dyDescent="0.25">
      <c r="A49" s="8" t="s">
        <v>72</v>
      </c>
      <c r="B49" s="9">
        <v>0.81400000000000006</v>
      </c>
      <c r="C49" s="5">
        <v>9.2999999999999999E-2</v>
      </c>
      <c r="D49" s="1">
        <f t="shared" si="1"/>
        <v>0.72100000000000009</v>
      </c>
      <c r="E49" s="11">
        <f t="shared" si="2"/>
        <v>5.6375529411000009</v>
      </c>
    </row>
    <row r="50" spans="1:5" x14ac:dyDescent="0.25">
      <c r="A50" s="8" t="s">
        <v>72</v>
      </c>
      <c r="B50" s="9">
        <v>0.77400000000000002</v>
      </c>
      <c r="C50" s="5">
        <v>9.2999999999999999E-2</v>
      </c>
      <c r="D50" s="1">
        <f t="shared" si="1"/>
        <v>0.68100000000000005</v>
      </c>
      <c r="E50" s="11">
        <f t="shared" si="2"/>
        <v>5.2801931731000007</v>
      </c>
    </row>
    <row r="51" spans="1:5" x14ac:dyDescent="0.25">
      <c r="A51" s="8" t="s">
        <v>73</v>
      </c>
      <c r="B51" s="9">
        <v>0.85899999999999999</v>
      </c>
      <c r="C51" s="5">
        <v>9.2999999999999999E-2</v>
      </c>
      <c r="D51" s="1">
        <f t="shared" si="1"/>
        <v>0.76600000000000001</v>
      </c>
      <c r="E51" s="11">
        <f t="shared" si="2"/>
        <v>6.0425550876000003</v>
      </c>
    </row>
    <row r="52" spans="1:5" x14ac:dyDescent="0.25">
      <c r="A52" s="8" t="s">
        <v>73</v>
      </c>
      <c r="B52" s="9">
        <v>0.76700000000000002</v>
      </c>
      <c r="C52" s="5">
        <v>9.2999999999999999E-2</v>
      </c>
      <c r="D52" s="1">
        <f t="shared" si="1"/>
        <v>0.67400000000000004</v>
      </c>
      <c r="E52" s="11">
        <f t="shared" si="2"/>
        <v>5.2179108796000007</v>
      </c>
    </row>
    <row r="53" spans="1:5" x14ac:dyDescent="0.25">
      <c r="A53" s="8" t="s">
        <v>74</v>
      </c>
      <c r="B53" s="9">
        <v>0.70000000000000007</v>
      </c>
      <c r="C53" s="5">
        <v>9.2999999999999999E-2</v>
      </c>
      <c r="D53" s="1">
        <f t="shared" si="1"/>
        <v>0.6070000000000001</v>
      </c>
      <c r="E53" s="11">
        <f t="shared" si="2"/>
        <v>4.6256332179000008</v>
      </c>
    </row>
    <row r="54" spans="1:5" x14ac:dyDescent="0.25">
      <c r="A54" s="8" t="s">
        <v>74</v>
      </c>
      <c r="B54" s="9">
        <v>0.66900000000000004</v>
      </c>
      <c r="C54" s="5">
        <v>9.2999999999999999E-2</v>
      </c>
      <c r="D54" s="1">
        <f t="shared" si="1"/>
        <v>0.57600000000000007</v>
      </c>
      <c r="E54" s="11">
        <f t="shared" si="2"/>
        <v>4.353955129600001</v>
      </c>
    </row>
    <row r="55" spans="1:5" x14ac:dyDescent="0.25">
      <c r="A55" s="8" t="s">
        <v>75</v>
      </c>
      <c r="B55" s="9">
        <v>0.63500000000000001</v>
      </c>
      <c r="C55" s="5">
        <v>9.2999999999999999E-2</v>
      </c>
      <c r="D55" s="1">
        <f t="shared" si="1"/>
        <v>0.54200000000000004</v>
      </c>
      <c r="E55" s="11">
        <f t="shared" si="2"/>
        <v>4.0577030044000004</v>
      </c>
    </row>
    <row r="56" spans="1:5" x14ac:dyDescent="0.25">
      <c r="A56" s="8" t="s">
        <v>75</v>
      </c>
      <c r="B56" s="9">
        <v>0.70300000000000007</v>
      </c>
      <c r="C56" s="5">
        <v>9.2999999999999999E-2</v>
      </c>
      <c r="D56" s="1">
        <f t="shared" si="1"/>
        <v>0.6100000000000001</v>
      </c>
      <c r="E56" s="11">
        <f t="shared" si="2"/>
        <v>4.6520039100000012</v>
      </c>
    </row>
    <row r="57" spans="1:5" x14ac:dyDescent="0.25">
      <c r="A57" s="8" t="s">
        <v>76</v>
      </c>
      <c r="B57" s="9">
        <v>0.86199999999999999</v>
      </c>
      <c r="C57" s="5">
        <v>9.2999999999999999E-2</v>
      </c>
      <c r="D57" s="1">
        <f t="shared" si="1"/>
        <v>0.76900000000000002</v>
      </c>
      <c r="E57" s="11">
        <f t="shared" si="2"/>
        <v>6.0696671330999994</v>
      </c>
    </row>
    <row r="58" spans="1:5" x14ac:dyDescent="0.25">
      <c r="A58" s="8" t="s">
        <v>76</v>
      </c>
      <c r="B58" s="9">
        <v>0.90300000000000002</v>
      </c>
      <c r="C58" s="5">
        <v>9.2999999999999999E-2</v>
      </c>
      <c r="D58" s="1">
        <f t="shared" si="1"/>
        <v>0.81</v>
      </c>
      <c r="E58" s="11">
        <f t="shared" si="2"/>
        <v>6.4416003100000001</v>
      </c>
    </row>
    <row r="59" spans="1:5" x14ac:dyDescent="0.25">
      <c r="A59" s="8" t="s">
        <v>77</v>
      </c>
      <c r="B59" s="9">
        <v>0.77900000000000003</v>
      </c>
      <c r="C59" s="5">
        <v>9.2999999999999999E-2</v>
      </c>
      <c r="D59" s="1">
        <f t="shared" si="1"/>
        <v>0.68600000000000005</v>
      </c>
      <c r="E59" s="11">
        <f t="shared" si="2"/>
        <v>5.3247271516000012</v>
      </c>
    </row>
    <row r="60" spans="1:5" x14ac:dyDescent="0.25">
      <c r="A60" s="8" t="s">
        <v>77</v>
      </c>
      <c r="B60" s="9">
        <v>0.79200000000000004</v>
      </c>
      <c r="C60" s="5">
        <v>9.2999999999999999E-2</v>
      </c>
      <c r="D60" s="1">
        <f t="shared" si="1"/>
        <v>0.69900000000000007</v>
      </c>
      <c r="E60" s="11">
        <f t="shared" si="2"/>
        <v>5.4406973371000005</v>
      </c>
    </row>
    <row r="61" spans="1:5" x14ac:dyDescent="0.25">
      <c r="A61" s="8" t="s">
        <v>78</v>
      </c>
      <c r="B61" s="9">
        <v>0.748</v>
      </c>
      <c r="C61" s="5">
        <v>9.2999999999999999E-2</v>
      </c>
      <c r="D61" s="1">
        <f t="shared" si="1"/>
        <v>0.65500000000000003</v>
      </c>
      <c r="E61" s="11">
        <f t="shared" si="2"/>
        <v>5.0492428275000005</v>
      </c>
    </row>
    <row r="62" spans="1:5" x14ac:dyDescent="0.25">
      <c r="A62" s="8" t="s">
        <v>78</v>
      </c>
      <c r="B62" s="9">
        <v>0.71499999999999997</v>
      </c>
      <c r="C62" s="5">
        <v>9.2999999999999999E-2</v>
      </c>
      <c r="D62" s="1">
        <f t="shared" si="1"/>
        <v>0.622</v>
      </c>
      <c r="E62" s="11">
        <f t="shared" si="2"/>
        <v>4.7576265564000009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L120"/>
  <sheetViews>
    <sheetView workbookViewId="0">
      <selection activeCell="P6" sqref="P6"/>
    </sheetView>
  </sheetViews>
  <sheetFormatPr defaultRowHeight="15" x14ac:dyDescent="0.25"/>
  <cols>
    <col min="1" max="1" width="28.5703125" customWidth="1"/>
    <col min="2" max="2" width="13" customWidth="1"/>
    <col min="3" max="3" width="11.28515625" customWidth="1"/>
    <col min="4" max="4" width="11.42578125" customWidth="1"/>
    <col min="5" max="5" width="20" customWidth="1"/>
  </cols>
  <sheetData>
    <row r="2" spans="1:12" x14ac:dyDescent="0.25">
      <c r="A2" s="3">
        <v>0.111</v>
      </c>
      <c r="B2" s="9">
        <v>0.57300000000000006</v>
      </c>
      <c r="C2" s="9">
        <v>0.65300000000000002</v>
      </c>
      <c r="D2" s="9">
        <v>0.56500000000000006</v>
      </c>
      <c r="E2" s="9">
        <v>0.60299999999999998</v>
      </c>
      <c r="F2" s="9">
        <v>0.58499999999999996</v>
      </c>
      <c r="G2" s="9">
        <v>0.53100000000000003</v>
      </c>
      <c r="H2" s="9">
        <v>0.57400000000000007</v>
      </c>
      <c r="I2" s="9">
        <v>0.59499999999999997</v>
      </c>
      <c r="J2" s="9">
        <v>0.60199999999999998</v>
      </c>
      <c r="K2" s="9">
        <v>0.55400000000000005</v>
      </c>
      <c r="L2" s="9">
        <v>0.54800000000000004</v>
      </c>
    </row>
    <row r="3" spans="1:12" x14ac:dyDescent="0.25">
      <c r="A3" s="3">
        <v>0.28499999999999998</v>
      </c>
      <c r="B3" s="9">
        <v>0.46500000000000002</v>
      </c>
      <c r="C3" s="9">
        <v>0.54900000000000004</v>
      </c>
      <c r="D3" s="9">
        <v>0.495</v>
      </c>
      <c r="E3" s="9">
        <v>0.48599999999999999</v>
      </c>
      <c r="F3" s="9">
        <v>0.49299999999999999</v>
      </c>
      <c r="G3" s="9">
        <v>0.45900000000000002</v>
      </c>
      <c r="H3" s="9">
        <v>0.53600000000000003</v>
      </c>
      <c r="I3" s="9">
        <v>0.49399999999999999</v>
      </c>
      <c r="J3" s="9">
        <v>0.53600000000000003</v>
      </c>
      <c r="K3" s="9">
        <v>0.49</v>
      </c>
      <c r="L3" s="9">
        <v>0.56600000000000006</v>
      </c>
    </row>
    <row r="4" spans="1:12" x14ac:dyDescent="0.25">
      <c r="A4" s="3">
        <v>0.53800000000000003</v>
      </c>
      <c r="B4" s="9">
        <v>0.46500000000000002</v>
      </c>
      <c r="C4" s="9">
        <v>0.53900000000000003</v>
      </c>
      <c r="D4" s="9">
        <v>0.48799999999999999</v>
      </c>
      <c r="E4" s="9">
        <v>0.47300000000000003</v>
      </c>
      <c r="F4" s="9">
        <v>0.45700000000000002</v>
      </c>
      <c r="G4" s="9">
        <v>0.47800000000000004</v>
      </c>
      <c r="H4" s="9">
        <v>0.46900000000000003</v>
      </c>
      <c r="I4" s="9">
        <v>0.501</v>
      </c>
      <c r="J4" s="9">
        <v>0.505</v>
      </c>
      <c r="K4" s="9">
        <v>0.49199999999999999</v>
      </c>
      <c r="L4" s="9">
        <v>0.61</v>
      </c>
    </row>
    <row r="5" spans="1:12" x14ac:dyDescent="0.25">
      <c r="A5" s="3">
        <v>0.93300000000000005</v>
      </c>
      <c r="B5" s="9">
        <v>0.54700000000000004</v>
      </c>
      <c r="C5" s="9">
        <v>0.59299999999999997</v>
      </c>
      <c r="D5" s="9">
        <v>0.56500000000000006</v>
      </c>
      <c r="E5" s="9">
        <v>0.57999999999999996</v>
      </c>
      <c r="F5" s="9">
        <v>0.58099999999999996</v>
      </c>
      <c r="G5" s="9">
        <v>0.54600000000000004</v>
      </c>
      <c r="H5" s="9">
        <v>0.52100000000000002</v>
      </c>
      <c r="I5" s="9">
        <v>0.52500000000000002</v>
      </c>
      <c r="J5" s="9">
        <v>0.47000000000000003</v>
      </c>
      <c r="K5" s="9">
        <v>0.48399999999999999</v>
      </c>
      <c r="L5" s="9">
        <v>0.63</v>
      </c>
    </row>
    <row r="6" spans="1:12" x14ac:dyDescent="0.25">
      <c r="A6" s="3">
        <v>1.524</v>
      </c>
      <c r="B6" s="9">
        <v>0.504</v>
      </c>
      <c r="C6" s="9">
        <v>0.47000000000000003</v>
      </c>
      <c r="D6" s="9">
        <v>0.497</v>
      </c>
      <c r="E6" s="9">
        <v>0.45300000000000001</v>
      </c>
      <c r="F6" s="9">
        <v>0.45100000000000001</v>
      </c>
      <c r="G6" s="9">
        <v>0.5</v>
      </c>
      <c r="H6" s="9">
        <v>0.45800000000000002</v>
      </c>
      <c r="I6" s="9">
        <v>0.48399999999999999</v>
      </c>
      <c r="J6" s="9">
        <v>0.48799999999999999</v>
      </c>
      <c r="K6" s="9">
        <v>0.47300000000000003</v>
      </c>
      <c r="L6" s="9">
        <v>0.54400000000000004</v>
      </c>
    </row>
    <row r="7" spans="1:12" x14ac:dyDescent="0.25">
      <c r="A7" s="3">
        <v>2.524</v>
      </c>
      <c r="B7" s="9">
        <v>0.56600000000000006</v>
      </c>
      <c r="C7" s="9">
        <v>0.61299999999999999</v>
      </c>
      <c r="D7" s="9">
        <v>0.54100000000000004</v>
      </c>
      <c r="E7" s="9">
        <v>0.54200000000000004</v>
      </c>
      <c r="F7" s="9">
        <v>0.61899999999999999</v>
      </c>
      <c r="G7" s="9">
        <v>0.58899999999999997</v>
      </c>
      <c r="H7" s="9">
        <v>0.51600000000000001</v>
      </c>
      <c r="I7" s="9">
        <v>0.55000000000000004</v>
      </c>
      <c r="J7" s="9">
        <v>0.51300000000000001</v>
      </c>
      <c r="K7" s="9">
        <v>0.51</v>
      </c>
      <c r="L7" s="9">
        <v>0.56900000000000006</v>
      </c>
    </row>
    <row r="8" spans="1:12" x14ac:dyDescent="0.25">
      <c r="A8" s="5">
        <v>0.106</v>
      </c>
      <c r="B8" s="9">
        <v>0.58599999999999997</v>
      </c>
      <c r="C8" s="9">
        <v>0.58599999999999997</v>
      </c>
      <c r="D8" s="9">
        <v>0.56400000000000006</v>
      </c>
      <c r="E8" s="9">
        <v>0.53200000000000003</v>
      </c>
      <c r="F8" s="9">
        <v>0.53500000000000003</v>
      </c>
      <c r="G8" s="9">
        <v>0.52300000000000002</v>
      </c>
      <c r="H8" s="9">
        <v>0.54800000000000004</v>
      </c>
      <c r="I8" s="9">
        <v>0.53500000000000003</v>
      </c>
      <c r="J8" s="9">
        <v>0.53300000000000003</v>
      </c>
      <c r="K8" s="9">
        <v>0.53200000000000003</v>
      </c>
      <c r="L8" s="9">
        <v>0.54900000000000004</v>
      </c>
    </row>
    <row r="9" spans="1:12" x14ac:dyDescent="0.25">
      <c r="A9" s="1">
        <v>0.128</v>
      </c>
      <c r="B9" s="9">
        <v>0.59099999999999997</v>
      </c>
      <c r="C9" s="9">
        <v>0.70399999999999996</v>
      </c>
      <c r="D9" s="9">
        <v>0.59199999999999997</v>
      </c>
      <c r="E9" s="9">
        <v>0.57100000000000006</v>
      </c>
      <c r="F9" s="9">
        <v>0.70799999999999996</v>
      </c>
      <c r="G9" s="9">
        <v>0.63600000000000001</v>
      </c>
      <c r="H9" s="9">
        <v>0.50700000000000001</v>
      </c>
      <c r="I9" s="9">
        <v>0.54700000000000004</v>
      </c>
      <c r="J9" s="9">
        <v>0.54100000000000004</v>
      </c>
      <c r="K9" s="9">
        <v>0.53800000000000003</v>
      </c>
      <c r="L9" s="9">
        <v>0.52</v>
      </c>
    </row>
    <row r="15" spans="1:12" x14ac:dyDescent="0.25">
      <c r="A15" s="15"/>
      <c r="B15" s="2" t="s">
        <v>1</v>
      </c>
      <c r="C15" s="2" t="s">
        <v>2</v>
      </c>
      <c r="D15" s="2" t="s">
        <v>3</v>
      </c>
      <c r="E15" s="2" t="s">
        <v>4</v>
      </c>
    </row>
    <row r="16" spans="1:12" x14ac:dyDescent="0.25">
      <c r="A16" s="15" t="s">
        <v>5</v>
      </c>
      <c r="B16" s="3">
        <v>2.524</v>
      </c>
      <c r="C16" s="1">
        <f>B16-B22</f>
        <v>2.4180000000000001</v>
      </c>
      <c r="D16" s="1">
        <v>200</v>
      </c>
      <c r="E16" s="4">
        <f>(13.255*C16*C16)+(50.344*C16)+(0.9363)</f>
        <v>200.16641862000003</v>
      </c>
    </row>
    <row r="17" spans="1:12" x14ac:dyDescent="0.25">
      <c r="A17" s="15" t="s">
        <v>6</v>
      </c>
      <c r="B17" s="3">
        <v>1.524</v>
      </c>
      <c r="C17" s="1">
        <f>B17-B22</f>
        <v>1.4179999999999999</v>
      </c>
      <c r="D17" s="1">
        <v>100</v>
      </c>
      <c r="E17" s="4">
        <f t="shared" ref="E17:E22" si="0">(13.255*C17*C17)+(50.344*C17)+(0.9363)</f>
        <v>98.976238620000004</v>
      </c>
    </row>
    <row r="18" spans="1:12" x14ac:dyDescent="0.25">
      <c r="A18" s="15" t="s">
        <v>7</v>
      </c>
      <c r="B18" s="3">
        <v>0.93300000000000005</v>
      </c>
      <c r="C18" s="1">
        <f>B18-B22</f>
        <v>0.82700000000000007</v>
      </c>
      <c r="D18" s="1">
        <v>50</v>
      </c>
      <c r="E18" s="4">
        <f t="shared" si="0"/>
        <v>51.636266895000006</v>
      </c>
    </row>
    <row r="19" spans="1:12" x14ac:dyDescent="0.25">
      <c r="A19" s="15" t="s">
        <v>8</v>
      </c>
      <c r="B19" s="3">
        <v>0.53800000000000003</v>
      </c>
      <c r="C19" s="1">
        <f>B19-B22</f>
        <v>0.43200000000000005</v>
      </c>
      <c r="D19" s="1">
        <v>25</v>
      </c>
      <c r="E19" s="4">
        <f t="shared" si="0"/>
        <v>25.158609120000005</v>
      </c>
    </row>
    <row r="20" spans="1:12" x14ac:dyDescent="0.25">
      <c r="A20" s="15" t="s">
        <v>9</v>
      </c>
      <c r="B20" s="3">
        <v>0.28499999999999998</v>
      </c>
      <c r="C20" s="1">
        <f>B20-B22</f>
        <v>0.17899999999999999</v>
      </c>
      <c r="D20" s="1">
        <v>12.5</v>
      </c>
      <c r="E20" s="4">
        <f t="shared" si="0"/>
        <v>10.372579454999999</v>
      </c>
    </row>
    <row r="21" spans="1:12" x14ac:dyDescent="0.25">
      <c r="A21" s="15" t="s">
        <v>11</v>
      </c>
      <c r="B21" s="3">
        <v>0.111</v>
      </c>
      <c r="C21" s="1">
        <f>B21-B22</f>
        <v>5.0000000000000044E-3</v>
      </c>
      <c r="D21" s="1">
        <v>0</v>
      </c>
      <c r="E21" s="4">
        <f t="shared" si="0"/>
        <v>1.1883513750000003</v>
      </c>
    </row>
    <row r="22" spans="1:12" x14ac:dyDescent="0.25">
      <c r="A22" s="15" t="s">
        <v>10</v>
      </c>
      <c r="B22" s="5">
        <v>0.106</v>
      </c>
      <c r="C22" s="1">
        <f>B22-B22</f>
        <v>0</v>
      </c>
      <c r="D22" s="1"/>
      <c r="E22" s="4">
        <f t="shared" si="0"/>
        <v>0.93630000000000002</v>
      </c>
    </row>
    <row r="27" spans="1:12" x14ac:dyDescent="0.25">
      <c r="J27" s="7" t="s">
        <v>18</v>
      </c>
      <c r="K27" s="7"/>
      <c r="L27" s="7"/>
    </row>
    <row r="32" spans="1:12" x14ac:dyDescent="0.25">
      <c r="A32" s="8" t="s">
        <v>13</v>
      </c>
      <c r="B32" s="9" t="s">
        <v>14</v>
      </c>
      <c r="C32" s="6" t="s">
        <v>10</v>
      </c>
      <c r="D32" s="1" t="s">
        <v>2</v>
      </c>
      <c r="E32" s="10" t="s">
        <v>19</v>
      </c>
    </row>
    <row r="33" spans="1:5" x14ac:dyDescent="0.25">
      <c r="A33" s="8" t="s">
        <v>20</v>
      </c>
      <c r="B33" s="9">
        <v>0.57300000000000006</v>
      </c>
      <c r="C33" s="5">
        <v>0.106</v>
      </c>
      <c r="D33" s="1">
        <f t="shared" ref="D33:D64" si="1">(B33-C33)</f>
        <v>0.46700000000000008</v>
      </c>
      <c r="E33" s="11">
        <f t="shared" ref="E33:E64" si="2">(13.255*D33*D33)+(50.344*D33)+(0.9363)</f>
        <v>27.337717695000006</v>
      </c>
    </row>
    <row r="34" spans="1:5" x14ac:dyDescent="0.25">
      <c r="A34" s="8" t="s">
        <v>20</v>
      </c>
      <c r="B34" s="9">
        <v>0.46500000000000002</v>
      </c>
      <c r="C34" s="5">
        <v>0.106</v>
      </c>
      <c r="D34" s="1">
        <f t="shared" si="1"/>
        <v>0.35900000000000004</v>
      </c>
      <c r="E34" s="11">
        <f t="shared" si="2"/>
        <v>20.718113655000003</v>
      </c>
    </row>
    <row r="35" spans="1:5" x14ac:dyDescent="0.25">
      <c r="A35" s="8" t="s">
        <v>21</v>
      </c>
      <c r="B35" s="9">
        <v>0.46500000000000002</v>
      </c>
      <c r="C35" s="5">
        <v>0.106</v>
      </c>
      <c r="D35" s="1">
        <f t="shared" si="1"/>
        <v>0.35900000000000004</v>
      </c>
      <c r="E35" s="11">
        <f t="shared" si="2"/>
        <v>20.718113655000003</v>
      </c>
    </row>
    <row r="36" spans="1:5" x14ac:dyDescent="0.25">
      <c r="A36" s="8" t="s">
        <v>21</v>
      </c>
      <c r="B36" s="9">
        <v>0.54700000000000004</v>
      </c>
      <c r="C36" s="5">
        <v>0.106</v>
      </c>
      <c r="D36" s="1">
        <f t="shared" si="1"/>
        <v>0.44100000000000006</v>
      </c>
      <c r="E36" s="11">
        <f t="shared" si="2"/>
        <v>25.715849655000003</v>
      </c>
    </row>
    <row r="37" spans="1:5" x14ac:dyDescent="0.25">
      <c r="A37" s="8" t="s">
        <v>22</v>
      </c>
      <c r="B37" s="9">
        <v>0.504</v>
      </c>
      <c r="C37" s="5">
        <v>0.106</v>
      </c>
      <c r="D37" s="1">
        <f t="shared" si="1"/>
        <v>0.39800000000000002</v>
      </c>
      <c r="E37" s="11">
        <f t="shared" si="2"/>
        <v>23.072857020000001</v>
      </c>
    </row>
    <row r="38" spans="1:5" x14ac:dyDescent="0.25">
      <c r="A38" s="8" t="s">
        <v>22</v>
      </c>
      <c r="B38" s="9">
        <v>0.56600000000000006</v>
      </c>
      <c r="C38" s="5">
        <v>0.106</v>
      </c>
      <c r="D38" s="1">
        <f t="shared" si="1"/>
        <v>0.46000000000000008</v>
      </c>
      <c r="E38" s="11">
        <f t="shared" si="2"/>
        <v>26.899298000000002</v>
      </c>
    </row>
    <row r="39" spans="1:5" x14ac:dyDescent="0.25">
      <c r="A39" s="8" t="s">
        <v>23</v>
      </c>
      <c r="B39" s="9">
        <v>0.58599999999999997</v>
      </c>
      <c r="C39" s="5">
        <v>0.106</v>
      </c>
      <c r="D39" s="1">
        <f t="shared" si="1"/>
        <v>0.48</v>
      </c>
      <c r="E39" s="11">
        <f t="shared" si="2"/>
        <v>28.155371999999996</v>
      </c>
    </row>
    <row r="40" spans="1:5" x14ac:dyDescent="0.25">
      <c r="A40" s="8" t="s">
        <v>23</v>
      </c>
      <c r="B40" s="9">
        <v>0.59099999999999997</v>
      </c>
      <c r="C40" s="5">
        <v>0.106</v>
      </c>
      <c r="D40" s="1">
        <f t="shared" si="1"/>
        <v>0.48499999999999999</v>
      </c>
      <c r="E40" s="11">
        <f t="shared" si="2"/>
        <v>28.471047375000001</v>
      </c>
    </row>
    <row r="41" spans="1:5" x14ac:dyDescent="0.25">
      <c r="A41" s="8" t="s">
        <v>24</v>
      </c>
      <c r="B41" s="9">
        <v>0.65300000000000002</v>
      </c>
      <c r="C41" s="5">
        <v>0.106</v>
      </c>
      <c r="D41" s="1">
        <f t="shared" si="1"/>
        <v>0.54700000000000004</v>
      </c>
      <c r="E41" s="11">
        <f t="shared" si="2"/>
        <v>32.440483295000007</v>
      </c>
    </row>
    <row r="42" spans="1:5" x14ac:dyDescent="0.25">
      <c r="A42" s="8" t="s">
        <v>24</v>
      </c>
      <c r="B42" s="9">
        <v>0.54900000000000004</v>
      </c>
      <c r="C42" s="5">
        <v>0.106</v>
      </c>
      <c r="D42" s="1">
        <f t="shared" si="1"/>
        <v>0.44300000000000006</v>
      </c>
      <c r="E42" s="11">
        <f t="shared" si="2"/>
        <v>25.839972495000005</v>
      </c>
    </row>
    <row r="43" spans="1:5" x14ac:dyDescent="0.25">
      <c r="A43" s="8" t="s">
        <v>25</v>
      </c>
      <c r="B43" s="9">
        <v>0.53900000000000003</v>
      </c>
      <c r="C43" s="5">
        <v>0.106</v>
      </c>
      <c r="D43" s="1">
        <f t="shared" si="1"/>
        <v>0.43300000000000005</v>
      </c>
      <c r="E43" s="11">
        <f t="shared" si="2"/>
        <v>25.220418695000003</v>
      </c>
    </row>
    <row r="44" spans="1:5" x14ac:dyDescent="0.25">
      <c r="A44" s="8" t="s">
        <v>25</v>
      </c>
      <c r="B44" s="9">
        <v>0.59299999999999997</v>
      </c>
      <c r="C44" s="5">
        <v>0.106</v>
      </c>
      <c r="D44" s="1">
        <f t="shared" si="1"/>
        <v>0.48699999999999999</v>
      </c>
      <c r="E44" s="11">
        <f t="shared" si="2"/>
        <v>28.597503094999997</v>
      </c>
    </row>
    <row r="45" spans="1:5" x14ac:dyDescent="0.25">
      <c r="A45" s="8" t="s">
        <v>26</v>
      </c>
      <c r="B45" s="9">
        <v>0.47000000000000003</v>
      </c>
      <c r="C45" s="5">
        <v>0.106</v>
      </c>
      <c r="D45" s="1">
        <f t="shared" si="1"/>
        <v>0.36400000000000005</v>
      </c>
      <c r="E45" s="11">
        <f t="shared" si="2"/>
        <v>21.01775048</v>
      </c>
    </row>
    <row r="46" spans="1:5" x14ac:dyDescent="0.25">
      <c r="A46" s="8" t="s">
        <v>26</v>
      </c>
      <c r="B46" s="9">
        <v>0.61299999999999999</v>
      </c>
      <c r="C46" s="5">
        <v>0.106</v>
      </c>
      <c r="D46" s="1">
        <f t="shared" si="1"/>
        <v>0.50700000000000001</v>
      </c>
      <c r="E46" s="11">
        <f t="shared" si="2"/>
        <v>29.867892495</v>
      </c>
    </row>
    <row r="47" spans="1:5" x14ac:dyDescent="0.25">
      <c r="A47" s="8" t="s">
        <v>27</v>
      </c>
      <c r="B47" s="9">
        <v>0.58599999999999997</v>
      </c>
      <c r="C47" s="5">
        <v>0.106</v>
      </c>
      <c r="D47" s="1">
        <f t="shared" si="1"/>
        <v>0.48</v>
      </c>
      <c r="E47" s="11">
        <f t="shared" si="2"/>
        <v>28.155371999999996</v>
      </c>
    </row>
    <row r="48" spans="1:5" x14ac:dyDescent="0.25">
      <c r="A48" s="8" t="s">
        <v>27</v>
      </c>
      <c r="B48" s="9">
        <v>0.70399999999999996</v>
      </c>
      <c r="C48" s="5">
        <v>0.106</v>
      </c>
      <c r="D48" s="1">
        <f t="shared" si="1"/>
        <v>0.59799999999999998</v>
      </c>
      <c r="E48" s="11">
        <f t="shared" si="2"/>
        <v>35.782053020000006</v>
      </c>
    </row>
    <row r="49" spans="1:5" x14ac:dyDescent="0.25">
      <c r="A49" s="8" t="s">
        <v>28</v>
      </c>
      <c r="B49" s="9">
        <v>0.56500000000000006</v>
      </c>
      <c r="C49" s="5">
        <v>0.106</v>
      </c>
      <c r="D49" s="1">
        <f t="shared" si="1"/>
        <v>0.45900000000000007</v>
      </c>
      <c r="E49" s="11">
        <f t="shared" si="2"/>
        <v>26.836772655000004</v>
      </c>
    </row>
    <row r="50" spans="1:5" x14ac:dyDescent="0.25">
      <c r="A50" s="8" t="s">
        <v>28</v>
      </c>
      <c r="B50" s="9">
        <v>0.495</v>
      </c>
      <c r="C50" s="5">
        <v>0.106</v>
      </c>
      <c r="D50" s="1">
        <f t="shared" si="1"/>
        <v>0.38900000000000001</v>
      </c>
      <c r="E50" s="11">
        <f t="shared" si="2"/>
        <v>22.525875855000002</v>
      </c>
    </row>
    <row r="51" spans="1:5" x14ac:dyDescent="0.25">
      <c r="A51" s="8" t="s">
        <v>29</v>
      </c>
      <c r="B51" s="9">
        <v>0.48799999999999999</v>
      </c>
      <c r="C51" s="5">
        <v>0.106</v>
      </c>
      <c r="D51" s="1">
        <f t="shared" si="1"/>
        <v>0.38200000000000001</v>
      </c>
      <c r="E51" s="11">
        <f t="shared" si="2"/>
        <v>22.101930620000001</v>
      </c>
    </row>
    <row r="52" spans="1:5" x14ac:dyDescent="0.25">
      <c r="A52" s="8" t="s">
        <v>29</v>
      </c>
      <c r="B52" s="9">
        <v>0.56500000000000006</v>
      </c>
      <c r="C52" s="5">
        <v>0.106</v>
      </c>
      <c r="D52" s="1">
        <f t="shared" si="1"/>
        <v>0.45900000000000007</v>
      </c>
      <c r="E52" s="11">
        <f t="shared" si="2"/>
        <v>26.836772655000004</v>
      </c>
    </row>
    <row r="53" spans="1:5" x14ac:dyDescent="0.25">
      <c r="A53" s="8" t="s">
        <v>30</v>
      </c>
      <c r="B53" s="9">
        <v>0.497</v>
      </c>
      <c r="C53" s="5">
        <v>0.106</v>
      </c>
      <c r="D53" s="1">
        <f t="shared" si="1"/>
        <v>0.39100000000000001</v>
      </c>
      <c r="E53" s="11">
        <f t="shared" si="2"/>
        <v>22.647241654999998</v>
      </c>
    </row>
    <row r="54" spans="1:5" x14ac:dyDescent="0.25">
      <c r="A54" s="8" t="s">
        <v>30</v>
      </c>
      <c r="B54" s="9">
        <v>0.54100000000000004</v>
      </c>
      <c r="C54" s="5">
        <v>0.106</v>
      </c>
      <c r="D54" s="1">
        <f t="shared" si="1"/>
        <v>0.43500000000000005</v>
      </c>
      <c r="E54" s="11">
        <f t="shared" si="2"/>
        <v>25.344117375</v>
      </c>
    </row>
    <row r="55" spans="1:5" x14ac:dyDescent="0.25">
      <c r="A55" s="8" t="s">
        <v>31</v>
      </c>
      <c r="B55" s="9">
        <v>0.56400000000000006</v>
      </c>
      <c r="C55" s="5">
        <v>0.106</v>
      </c>
      <c r="D55" s="1">
        <f t="shared" si="1"/>
        <v>0.45800000000000007</v>
      </c>
      <c r="E55" s="11">
        <f t="shared" si="2"/>
        <v>26.774273820000005</v>
      </c>
    </row>
    <row r="56" spans="1:5" x14ac:dyDescent="0.25">
      <c r="A56" s="8" t="s">
        <v>31</v>
      </c>
      <c r="B56" s="9">
        <v>0.59199999999999997</v>
      </c>
      <c r="C56" s="5">
        <v>0.106</v>
      </c>
      <c r="D56" s="1">
        <f t="shared" si="1"/>
        <v>0.48599999999999999</v>
      </c>
      <c r="E56" s="11">
        <f t="shared" si="2"/>
        <v>28.53426198</v>
      </c>
    </row>
    <row r="57" spans="1:5" x14ac:dyDescent="0.25">
      <c r="A57" s="8" t="s">
        <v>32</v>
      </c>
      <c r="B57" s="9">
        <v>0.60299999999999998</v>
      </c>
      <c r="C57" s="5">
        <v>0.106</v>
      </c>
      <c r="D57" s="1">
        <f t="shared" si="1"/>
        <v>0.497</v>
      </c>
      <c r="E57" s="11">
        <f t="shared" si="2"/>
        <v>29.231372295</v>
      </c>
    </row>
    <row r="58" spans="1:5" x14ac:dyDescent="0.25">
      <c r="A58" s="8" t="s">
        <v>32</v>
      </c>
      <c r="B58" s="9">
        <v>0.48599999999999999</v>
      </c>
      <c r="C58" s="5">
        <v>0.106</v>
      </c>
      <c r="D58" s="1">
        <f t="shared" si="1"/>
        <v>0.38</v>
      </c>
      <c r="E58" s="11">
        <f t="shared" si="2"/>
        <v>21.981041999999999</v>
      </c>
    </row>
    <row r="59" spans="1:5" x14ac:dyDescent="0.25">
      <c r="A59" s="8" t="s">
        <v>33</v>
      </c>
      <c r="B59" s="9">
        <v>0.47300000000000003</v>
      </c>
      <c r="C59" s="5">
        <v>0.106</v>
      </c>
      <c r="D59" s="1">
        <f t="shared" si="1"/>
        <v>0.36700000000000005</v>
      </c>
      <c r="E59" s="11">
        <f t="shared" si="2"/>
        <v>21.197850695000003</v>
      </c>
    </row>
    <row r="60" spans="1:5" x14ac:dyDescent="0.25">
      <c r="A60" s="8" t="s">
        <v>33</v>
      </c>
      <c r="B60" s="9">
        <v>0.57999999999999996</v>
      </c>
      <c r="C60" s="5">
        <v>0.106</v>
      </c>
      <c r="D60" s="1">
        <f t="shared" si="1"/>
        <v>0.47399999999999998</v>
      </c>
      <c r="E60" s="11">
        <f t="shared" si="2"/>
        <v>27.777436380000001</v>
      </c>
    </row>
    <row r="61" spans="1:5" x14ac:dyDescent="0.25">
      <c r="A61" s="8" t="s">
        <v>34</v>
      </c>
      <c r="B61" s="9">
        <v>0.45300000000000001</v>
      </c>
      <c r="C61" s="5">
        <v>0.106</v>
      </c>
      <c r="D61" s="1">
        <f t="shared" si="1"/>
        <v>0.34700000000000003</v>
      </c>
      <c r="E61" s="11">
        <f t="shared" si="2"/>
        <v>20.001689295000002</v>
      </c>
    </row>
    <row r="62" spans="1:5" x14ac:dyDescent="0.25">
      <c r="A62" s="8" t="s">
        <v>34</v>
      </c>
      <c r="B62" s="9">
        <v>0.54200000000000004</v>
      </c>
      <c r="C62" s="5">
        <v>0.106</v>
      </c>
      <c r="D62" s="1">
        <f t="shared" si="1"/>
        <v>0.43600000000000005</v>
      </c>
      <c r="E62" s="11">
        <f t="shared" si="2"/>
        <v>25.406006480000006</v>
      </c>
    </row>
    <row r="63" spans="1:5" x14ac:dyDescent="0.25">
      <c r="A63" s="8" t="s">
        <v>35</v>
      </c>
      <c r="B63" s="9">
        <v>0.53200000000000003</v>
      </c>
      <c r="C63" s="5">
        <v>0.106</v>
      </c>
      <c r="D63" s="1">
        <f t="shared" si="1"/>
        <v>0.42600000000000005</v>
      </c>
      <c r="E63" s="11">
        <f t="shared" si="2"/>
        <v>24.788308380000004</v>
      </c>
    </row>
    <row r="64" spans="1:5" x14ac:dyDescent="0.25">
      <c r="A64" s="8" t="s">
        <v>35</v>
      </c>
      <c r="B64" s="9">
        <v>0.57100000000000006</v>
      </c>
      <c r="C64" s="5">
        <v>0.106</v>
      </c>
      <c r="D64" s="1">
        <f t="shared" si="1"/>
        <v>0.46500000000000008</v>
      </c>
      <c r="E64" s="11">
        <f t="shared" si="2"/>
        <v>27.212322375000007</v>
      </c>
    </row>
    <row r="65" spans="1:5" x14ac:dyDescent="0.25">
      <c r="A65" s="8" t="s">
        <v>36</v>
      </c>
      <c r="B65" s="9">
        <v>0.58499999999999996</v>
      </c>
      <c r="C65" s="5">
        <v>0.106</v>
      </c>
      <c r="D65" s="1">
        <f t="shared" ref="D65:D96" si="3">(B65-C65)</f>
        <v>0.47899999999999998</v>
      </c>
      <c r="E65" s="11">
        <f t="shared" ref="E65:E96" si="4">(13.255*D65*D65)+(50.344*D65)+(0.9363)</f>
        <v>28.092316454999999</v>
      </c>
    </row>
    <row r="66" spans="1:5" x14ac:dyDescent="0.25">
      <c r="A66" s="8" t="s">
        <v>36</v>
      </c>
      <c r="B66" s="9">
        <v>0.49299999999999999</v>
      </c>
      <c r="C66" s="5">
        <v>0.106</v>
      </c>
      <c r="D66" s="1">
        <f t="shared" si="3"/>
        <v>0.38700000000000001</v>
      </c>
      <c r="E66" s="11">
        <f t="shared" si="4"/>
        <v>22.404616095000002</v>
      </c>
    </row>
    <row r="67" spans="1:5" x14ac:dyDescent="0.25">
      <c r="A67" s="8" t="s">
        <v>37</v>
      </c>
      <c r="B67" s="9">
        <v>0.45700000000000002</v>
      </c>
      <c r="C67" s="5">
        <v>0.106</v>
      </c>
      <c r="D67" s="1">
        <f t="shared" si="3"/>
        <v>0.35100000000000003</v>
      </c>
      <c r="E67" s="11">
        <f t="shared" si="4"/>
        <v>20.240073255000002</v>
      </c>
    </row>
    <row r="68" spans="1:5" x14ac:dyDescent="0.25">
      <c r="A68" s="8" t="s">
        <v>37</v>
      </c>
      <c r="B68" s="9">
        <v>0.58099999999999996</v>
      </c>
      <c r="C68" s="5">
        <v>0.106</v>
      </c>
      <c r="D68" s="1">
        <f t="shared" si="3"/>
        <v>0.47499999999999998</v>
      </c>
      <c r="E68" s="11">
        <f t="shared" si="4"/>
        <v>27.840359374999998</v>
      </c>
    </row>
    <row r="69" spans="1:5" x14ac:dyDescent="0.25">
      <c r="A69" s="8" t="s">
        <v>38</v>
      </c>
      <c r="B69" s="9">
        <v>0.45100000000000001</v>
      </c>
      <c r="C69" s="5">
        <v>0.106</v>
      </c>
      <c r="D69" s="1">
        <f t="shared" si="3"/>
        <v>0.34500000000000003</v>
      </c>
      <c r="E69" s="11">
        <f t="shared" si="4"/>
        <v>19.882656375</v>
      </c>
    </row>
    <row r="70" spans="1:5" x14ac:dyDescent="0.25">
      <c r="A70" s="8" t="s">
        <v>38</v>
      </c>
      <c r="B70" s="9">
        <v>0.61899999999999999</v>
      </c>
      <c r="C70" s="5">
        <v>0.106</v>
      </c>
      <c r="D70" s="1">
        <f t="shared" si="3"/>
        <v>0.51300000000000001</v>
      </c>
      <c r="E70" s="11">
        <f t="shared" si="4"/>
        <v>30.251077095000003</v>
      </c>
    </row>
    <row r="71" spans="1:5" x14ac:dyDescent="0.25">
      <c r="A71" s="8" t="s">
        <v>39</v>
      </c>
      <c r="B71" s="9">
        <v>0.53500000000000003</v>
      </c>
      <c r="C71" s="5">
        <v>0.106</v>
      </c>
      <c r="D71" s="1">
        <f t="shared" si="3"/>
        <v>0.42900000000000005</v>
      </c>
      <c r="E71" s="11">
        <f t="shared" si="4"/>
        <v>24.973339455000005</v>
      </c>
    </row>
    <row r="72" spans="1:5" x14ac:dyDescent="0.25">
      <c r="A72" s="8" t="s">
        <v>39</v>
      </c>
      <c r="B72" s="9">
        <v>0.70799999999999996</v>
      </c>
      <c r="C72" s="5">
        <v>0.106</v>
      </c>
      <c r="D72" s="1">
        <f t="shared" si="3"/>
        <v>0.60199999999999998</v>
      </c>
      <c r="E72" s="11">
        <f t="shared" si="4"/>
        <v>36.047053020000007</v>
      </c>
    </row>
    <row r="73" spans="1:5" x14ac:dyDescent="0.25">
      <c r="A73" s="8" t="s">
        <v>40</v>
      </c>
      <c r="B73" s="9">
        <v>0.53100000000000003</v>
      </c>
      <c r="C73" s="5">
        <v>0.106</v>
      </c>
      <c r="D73" s="1">
        <f t="shared" si="3"/>
        <v>0.42500000000000004</v>
      </c>
      <c r="E73" s="11">
        <f t="shared" si="4"/>
        <v>24.726684375000005</v>
      </c>
    </row>
    <row r="74" spans="1:5" x14ac:dyDescent="0.25">
      <c r="A74" s="8" t="s">
        <v>40</v>
      </c>
      <c r="B74" s="9">
        <v>0.45900000000000002</v>
      </c>
      <c r="C74" s="5">
        <v>0.106</v>
      </c>
      <c r="D74" s="1">
        <f t="shared" si="3"/>
        <v>0.35300000000000004</v>
      </c>
      <c r="E74" s="11">
        <f t="shared" si="4"/>
        <v>20.359424295</v>
      </c>
    </row>
    <row r="75" spans="1:5" x14ac:dyDescent="0.25">
      <c r="A75" s="8" t="s">
        <v>41</v>
      </c>
      <c r="B75" s="9">
        <v>0.47800000000000004</v>
      </c>
      <c r="C75" s="5">
        <v>0.106</v>
      </c>
      <c r="D75" s="1">
        <f t="shared" si="3"/>
        <v>0.37200000000000005</v>
      </c>
      <c r="E75" s="11">
        <f t="shared" si="4"/>
        <v>21.498547920000004</v>
      </c>
    </row>
    <row r="76" spans="1:5" x14ac:dyDescent="0.25">
      <c r="A76" s="8" t="s">
        <v>41</v>
      </c>
      <c r="B76" s="9">
        <v>0.54600000000000004</v>
      </c>
      <c r="C76" s="5">
        <v>0.106</v>
      </c>
      <c r="D76" s="1">
        <f t="shared" si="3"/>
        <v>0.44000000000000006</v>
      </c>
      <c r="E76" s="11">
        <f t="shared" si="4"/>
        <v>25.653828000000004</v>
      </c>
    </row>
    <row r="77" spans="1:5" x14ac:dyDescent="0.25">
      <c r="A77" s="8" t="s">
        <v>41</v>
      </c>
      <c r="B77" s="9">
        <v>0.5</v>
      </c>
      <c r="C77" s="5">
        <v>0.106</v>
      </c>
      <c r="D77" s="1">
        <f t="shared" si="3"/>
        <v>0.39400000000000002</v>
      </c>
      <c r="E77" s="11">
        <f t="shared" si="4"/>
        <v>22.829489179999999</v>
      </c>
    </row>
    <row r="78" spans="1:5" x14ac:dyDescent="0.25">
      <c r="A78" s="8" t="s">
        <v>41</v>
      </c>
      <c r="B78" s="9">
        <v>0.58899999999999997</v>
      </c>
      <c r="C78" s="5">
        <v>0.106</v>
      </c>
      <c r="D78" s="1">
        <f t="shared" si="3"/>
        <v>0.48299999999999998</v>
      </c>
      <c r="E78" s="11">
        <f t="shared" si="4"/>
        <v>28.344697694999997</v>
      </c>
    </row>
    <row r="79" spans="1:5" x14ac:dyDescent="0.25">
      <c r="A79" s="8" t="s">
        <v>42</v>
      </c>
      <c r="B79" s="9">
        <v>0.52300000000000002</v>
      </c>
      <c r="C79" s="5">
        <v>0.106</v>
      </c>
      <c r="D79" s="1">
        <f t="shared" si="3"/>
        <v>0.41700000000000004</v>
      </c>
      <c r="E79" s="11">
        <f t="shared" si="4"/>
        <v>24.234646694999999</v>
      </c>
    </row>
    <row r="80" spans="1:5" x14ac:dyDescent="0.25">
      <c r="A80" s="8" t="s">
        <v>42</v>
      </c>
      <c r="B80" s="9">
        <v>0.63600000000000001</v>
      </c>
      <c r="C80" s="5">
        <v>0.106</v>
      </c>
      <c r="D80" s="1">
        <f t="shared" si="3"/>
        <v>0.53</v>
      </c>
      <c r="E80" s="11">
        <f t="shared" si="4"/>
        <v>31.341949500000002</v>
      </c>
    </row>
    <row r="81" spans="1:5" x14ac:dyDescent="0.25">
      <c r="A81" s="8" t="s">
        <v>43</v>
      </c>
      <c r="B81" s="9">
        <v>0.57400000000000007</v>
      </c>
      <c r="C81" s="5">
        <v>0.106</v>
      </c>
      <c r="D81" s="1">
        <f t="shared" si="3"/>
        <v>0.46800000000000008</v>
      </c>
      <c r="E81" s="11">
        <f t="shared" si="4"/>
        <v>27.400455120000007</v>
      </c>
    </row>
    <row r="82" spans="1:5" x14ac:dyDescent="0.25">
      <c r="A82" s="8" t="s">
        <v>43</v>
      </c>
      <c r="B82" s="9">
        <v>0.53600000000000003</v>
      </c>
      <c r="C82" s="5">
        <v>0.106</v>
      </c>
      <c r="D82" s="1">
        <f t="shared" si="3"/>
        <v>0.43000000000000005</v>
      </c>
      <c r="E82" s="11">
        <f t="shared" si="4"/>
        <v>25.035069500000002</v>
      </c>
    </row>
    <row r="83" spans="1:5" x14ac:dyDescent="0.25">
      <c r="A83" s="8" t="s">
        <v>44</v>
      </c>
      <c r="B83" s="9">
        <v>0.46900000000000003</v>
      </c>
      <c r="C83" s="5">
        <v>0.106</v>
      </c>
      <c r="D83" s="1">
        <f t="shared" si="3"/>
        <v>0.36300000000000004</v>
      </c>
      <c r="E83" s="11">
        <f t="shared" si="4"/>
        <v>20.957770095000001</v>
      </c>
    </row>
    <row r="84" spans="1:5" x14ac:dyDescent="0.25">
      <c r="A84" s="8" t="s">
        <v>44</v>
      </c>
      <c r="B84" s="9">
        <v>0.52100000000000002</v>
      </c>
      <c r="C84" s="5">
        <v>0.106</v>
      </c>
      <c r="D84" s="1">
        <f t="shared" si="3"/>
        <v>0.41500000000000004</v>
      </c>
      <c r="E84" s="11">
        <f t="shared" si="4"/>
        <v>24.111902375000003</v>
      </c>
    </row>
    <row r="85" spans="1:5" x14ac:dyDescent="0.25">
      <c r="A85" s="8" t="s">
        <v>45</v>
      </c>
      <c r="B85" s="9">
        <v>0.45800000000000002</v>
      </c>
      <c r="C85" s="5">
        <v>0.106</v>
      </c>
      <c r="D85" s="1">
        <f t="shared" si="3"/>
        <v>0.35200000000000004</v>
      </c>
      <c r="E85" s="11">
        <f t="shared" si="4"/>
        <v>20.299735520000002</v>
      </c>
    </row>
    <row r="86" spans="1:5" x14ac:dyDescent="0.25">
      <c r="A86" s="8" t="s">
        <v>45</v>
      </c>
      <c r="B86" s="9">
        <v>0.51600000000000001</v>
      </c>
      <c r="C86" s="5">
        <v>0.106</v>
      </c>
      <c r="D86" s="1">
        <f t="shared" si="3"/>
        <v>0.41000000000000003</v>
      </c>
      <c r="E86" s="11">
        <f t="shared" si="4"/>
        <v>23.805505500000002</v>
      </c>
    </row>
    <row r="87" spans="1:5" x14ac:dyDescent="0.25">
      <c r="A87" s="8" t="s">
        <v>46</v>
      </c>
      <c r="B87" s="9">
        <v>0.54800000000000004</v>
      </c>
      <c r="C87" s="5">
        <v>0.106</v>
      </c>
      <c r="D87" s="1">
        <f t="shared" si="3"/>
        <v>0.44200000000000006</v>
      </c>
      <c r="E87" s="11">
        <f t="shared" si="4"/>
        <v>25.777897820000003</v>
      </c>
    </row>
    <row r="88" spans="1:5" x14ac:dyDescent="0.25">
      <c r="A88" s="8" t="s">
        <v>46</v>
      </c>
      <c r="B88" s="9">
        <v>0.50700000000000001</v>
      </c>
      <c r="C88" s="5">
        <v>0.106</v>
      </c>
      <c r="D88" s="1">
        <f t="shared" si="3"/>
        <v>0.40100000000000002</v>
      </c>
      <c r="E88" s="11">
        <f t="shared" si="4"/>
        <v>23.255661255</v>
      </c>
    </row>
    <row r="89" spans="1:5" x14ac:dyDescent="0.25">
      <c r="A89" s="8" t="s">
        <v>47</v>
      </c>
      <c r="B89" s="9">
        <v>0.59499999999999997</v>
      </c>
      <c r="C89" s="5">
        <v>0.106</v>
      </c>
      <c r="D89" s="1">
        <f t="shared" si="3"/>
        <v>0.48899999999999999</v>
      </c>
      <c r="E89" s="11">
        <f t="shared" si="4"/>
        <v>28.724064854999998</v>
      </c>
    </row>
    <row r="90" spans="1:5" x14ac:dyDescent="0.25">
      <c r="A90" s="8" t="s">
        <v>47</v>
      </c>
      <c r="B90" s="9">
        <v>0.49399999999999999</v>
      </c>
      <c r="C90" s="5">
        <v>0.106</v>
      </c>
      <c r="D90" s="1">
        <f t="shared" si="3"/>
        <v>0.38800000000000001</v>
      </c>
      <c r="E90" s="11">
        <f t="shared" si="4"/>
        <v>22.465232719999999</v>
      </c>
    </row>
    <row r="91" spans="1:5" x14ac:dyDescent="0.25">
      <c r="A91" s="8" t="s">
        <v>48</v>
      </c>
      <c r="B91" s="9">
        <v>0.501</v>
      </c>
      <c r="C91" s="5">
        <v>0.106</v>
      </c>
      <c r="D91" s="1">
        <f t="shared" si="3"/>
        <v>0.39500000000000002</v>
      </c>
      <c r="E91" s="11">
        <f t="shared" si="4"/>
        <v>22.890291375</v>
      </c>
    </row>
    <row r="92" spans="1:5" x14ac:dyDescent="0.25">
      <c r="A92" s="8" t="s">
        <v>48</v>
      </c>
      <c r="B92" s="9">
        <v>0.52500000000000002</v>
      </c>
      <c r="C92" s="5">
        <v>0.106</v>
      </c>
      <c r="D92" s="1">
        <f t="shared" si="3"/>
        <v>0.41900000000000004</v>
      </c>
      <c r="E92" s="11">
        <f t="shared" si="4"/>
        <v>24.357497055000003</v>
      </c>
    </row>
    <row r="93" spans="1:5" x14ac:dyDescent="0.25">
      <c r="A93" s="8" t="s">
        <v>49</v>
      </c>
      <c r="B93" s="9">
        <v>0.48399999999999999</v>
      </c>
      <c r="C93" s="5">
        <v>0.106</v>
      </c>
      <c r="D93" s="1">
        <f t="shared" si="3"/>
        <v>0.378</v>
      </c>
      <c r="E93" s="11">
        <f t="shared" si="4"/>
        <v>21.860259420000002</v>
      </c>
    </row>
    <row r="94" spans="1:5" x14ac:dyDescent="0.25">
      <c r="A94" s="8" t="s">
        <v>49</v>
      </c>
      <c r="B94" s="9">
        <v>0.55000000000000004</v>
      </c>
      <c r="C94" s="5">
        <v>0.106</v>
      </c>
      <c r="D94" s="1">
        <f t="shared" si="3"/>
        <v>0.44400000000000006</v>
      </c>
      <c r="E94" s="11">
        <f t="shared" si="4"/>
        <v>25.902073680000004</v>
      </c>
    </row>
    <row r="95" spans="1:5" x14ac:dyDescent="0.25">
      <c r="A95" s="8" t="s">
        <v>50</v>
      </c>
      <c r="B95" s="9">
        <v>0.53500000000000003</v>
      </c>
      <c r="C95" s="5">
        <v>0.106</v>
      </c>
      <c r="D95" s="1">
        <f t="shared" si="3"/>
        <v>0.42900000000000005</v>
      </c>
      <c r="E95" s="11">
        <f t="shared" si="4"/>
        <v>24.973339455000005</v>
      </c>
    </row>
    <row r="96" spans="1:5" x14ac:dyDescent="0.25">
      <c r="A96" s="8" t="s">
        <v>50</v>
      </c>
      <c r="B96" s="9">
        <v>0.54700000000000004</v>
      </c>
      <c r="C96" s="5">
        <v>0.106</v>
      </c>
      <c r="D96" s="1">
        <f t="shared" si="3"/>
        <v>0.44100000000000006</v>
      </c>
      <c r="E96" s="11">
        <f t="shared" si="4"/>
        <v>25.715849655000003</v>
      </c>
    </row>
    <row r="97" spans="1:5" x14ac:dyDescent="0.25">
      <c r="A97" s="8" t="s">
        <v>51</v>
      </c>
      <c r="B97" s="9">
        <v>0.60199999999999998</v>
      </c>
      <c r="C97" s="5">
        <v>0.106</v>
      </c>
      <c r="D97" s="1">
        <f t="shared" ref="D97:D128" si="5">(B97-C97)</f>
        <v>0.496</v>
      </c>
      <c r="E97" s="11">
        <f t="shared" ref="E97:E128" si="6">(13.255*D97*D97)+(50.344*D97)+(0.9363)</f>
        <v>29.16786608</v>
      </c>
    </row>
    <row r="98" spans="1:5" x14ac:dyDescent="0.25">
      <c r="A98" s="8" t="s">
        <v>51</v>
      </c>
      <c r="B98" s="9">
        <v>0.53600000000000003</v>
      </c>
      <c r="C98" s="5">
        <v>0.106</v>
      </c>
      <c r="D98" s="1">
        <f t="shared" si="5"/>
        <v>0.43000000000000005</v>
      </c>
      <c r="E98" s="11">
        <f t="shared" si="6"/>
        <v>25.035069500000002</v>
      </c>
    </row>
    <row r="99" spans="1:5" x14ac:dyDescent="0.25">
      <c r="A99" s="8" t="s">
        <v>52</v>
      </c>
      <c r="B99" s="9">
        <v>0.505</v>
      </c>
      <c r="C99" s="5">
        <v>0.106</v>
      </c>
      <c r="D99" s="1">
        <f t="shared" si="5"/>
        <v>0.39900000000000002</v>
      </c>
      <c r="E99" s="11">
        <f t="shared" si="6"/>
        <v>23.133765255</v>
      </c>
    </row>
    <row r="100" spans="1:5" x14ac:dyDescent="0.25">
      <c r="A100" s="8" t="s">
        <v>52</v>
      </c>
      <c r="B100" s="9">
        <v>0.47000000000000003</v>
      </c>
      <c r="C100" s="5">
        <v>0.106</v>
      </c>
      <c r="D100" s="1">
        <f t="shared" si="5"/>
        <v>0.36400000000000005</v>
      </c>
      <c r="E100" s="11">
        <f t="shared" si="6"/>
        <v>21.01775048</v>
      </c>
    </row>
    <row r="101" spans="1:5" x14ac:dyDescent="0.25">
      <c r="A101" s="8" t="s">
        <v>53</v>
      </c>
      <c r="B101" s="9">
        <v>0.48799999999999999</v>
      </c>
      <c r="C101" s="5">
        <v>0.106</v>
      </c>
      <c r="D101" s="1">
        <f t="shared" si="5"/>
        <v>0.38200000000000001</v>
      </c>
      <c r="E101" s="11">
        <f t="shared" si="6"/>
        <v>22.101930620000001</v>
      </c>
    </row>
    <row r="102" spans="1:5" x14ac:dyDescent="0.25">
      <c r="A102" s="8" t="s">
        <v>53</v>
      </c>
      <c r="B102" s="9">
        <v>0.51300000000000001</v>
      </c>
      <c r="C102" s="5">
        <v>0.106</v>
      </c>
      <c r="D102" s="1">
        <f t="shared" si="5"/>
        <v>0.40700000000000003</v>
      </c>
      <c r="E102" s="11">
        <f t="shared" si="6"/>
        <v>23.621985495000004</v>
      </c>
    </row>
    <row r="103" spans="1:5" x14ac:dyDescent="0.25">
      <c r="A103" s="8" t="s">
        <v>54</v>
      </c>
      <c r="B103" s="9">
        <v>0.53300000000000003</v>
      </c>
      <c r="C103" s="5">
        <v>0.106</v>
      </c>
      <c r="D103" s="1">
        <f t="shared" si="5"/>
        <v>0.42700000000000005</v>
      </c>
      <c r="E103" s="11">
        <f t="shared" si="6"/>
        <v>24.849958895000004</v>
      </c>
    </row>
    <row r="104" spans="1:5" x14ac:dyDescent="0.25">
      <c r="A104" s="8" t="s">
        <v>54</v>
      </c>
      <c r="B104" s="9">
        <v>0.54100000000000004</v>
      </c>
      <c r="C104" s="5">
        <v>0.106</v>
      </c>
      <c r="D104" s="1">
        <f t="shared" si="5"/>
        <v>0.43500000000000005</v>
      </c>
      <c r="E104" s="11">
        <f t="shared" si="6"/>
        <v>25.344117375</v>
      </c>
    </row>
    <row r="105" spans="1:5" x14ac:dyDescent="0.25">
      <c r="A105" s="8" t="s">
        <v>55</v>
      </c>
      <c r="B105" s="9">
        <v>0.55400000000000005</v>
      </c>
      <c r="C105" s="5">
        <v>0.106</v>
      </c>
      <c r="D105" s="1">
        <f t="shared" si="5"/>
        <v>0.44800000000000006</v>
      </c>
      <c r="E105" s="11">
        <f t="shared" si="6"/>
        <v>26.150743520000002</v>
      </c>
    </row>
    <row r="106" spans="1:5" x14ac:dyDescent="0.25">
      <c r="A106" s="8" t="s">
        <v>55</v>
      </c>
      <c r="B106" s="9">
        <v>0.49</v>
      </c>
      <c r="C106" s="5">
        <v>0.106</v>
      </c>
      <c r="D106" s="1">
        <f t="shared" si="5"/>
        <v>0.38400000000000001</v>
      </c>
      <c r="E106" s="11">
        <f t="shared" si="6"/>
        <v>22.222925279999998</v>
      </c>
    </row>
    <row r="107" spans="1:5" x14ac:dyDescent="0.25">
      <c r="A107" s="8" t="s">
        <v>56</v>
      </c>
      <c r="B107" s="9">
        <v>0.49199999999999999</v>
      </c>
      <c r="C107" s="5">
        <v>0.106</v>
      </c>
      <c r="D107" s="1">
        <f t="shared" si="5"/>
        <v>0.38600000000000001</v>
      </c>
      <c r="E107" s="11">
        <f t="shared" si="6"/>
        <v>22.344025980000001</v>
      </c>
    </row>
    <row r="108" spans="1:5" x14ac:dyDescent="0.25">
      <c r="A108" s="8" t="s">
        <v>56</v>
      </c>
      <c r="B108" s="9">
        <v>0.48399999999999999</v>
      </c>
      <c r="C108" s="5">
        <v>0.106</v>
      </c>
      <c r="D108" s="1">
        <f t="shared" si="5"/>
        <v>0.378</v>
      </c>
      <c r="E108" s="11">
        <f t="shared" si="6"/>
        <v>21.860259420000002</v>
      </c>
    </row>
    <row r="109" spans="1:5" x14ac:dyDescent="0.25">
      <c r="A109" s="8" t="s">
        <v>57</v>
      </c>
      <c r="B109" s="9">
        <v>0.47300000000000003</v>
      </c>
      <c r="C109" s="5">
        <v>0.106</v>
      </c>
      <c r="D109" s="1">
        <f t="shared" si="5"/>
        <v>0.36700000000000005</v>
      </c>
      <c r="E109" s="11">
        <f t="shared" si="6"/>
        <v>21.197850695000003</v>
      </c>
    </row>
    <row r="110" spans="1:5" x14ac:dyDescent="0.25">
      <c r="A110" s="8" t="s">
        <v>57</v>
      </c>
      <c r="B110" s="9">
        <v>0.51</v>
      </c>
      <c r="C110" s="5">
        <v>0.106</v>
      </c>
      <c r="D110" s="1">
        <f t="shared" si="5"/>
        <v>0.40400000000000003</v>
      </c>
      <c r="E110" s="11">
        <f t="shared" si="6"/>
        <v>23.438704080000001</v>
      </c>
    </row>
    <row r="111" spans="1:5" x14ac:dyDescent="0.25">
      <c r="A111" s="8" t="s">
        <v>58</v>
      </c>
      <c r="B111" s="9">
        <v>0.53200000000000003</v>
      </c>
      <c r="C111" s="5">
        <v>0.106</v>
      </c>
      <c r="D111" s="1">
        <f t="shared" si="5"/>
        <v>0.42600000000000005</v>
      </c>
      <c r="E111" s="11">
        <f t="shared" si="6"/>
        <v>24.788308380000004</v>
      </c>
    </row>
    <row r="112" spans="1:5" x14ac:dyDescent="0.25">
      <c r="A112" s="8" t="s">
        <v>58</v>
      </c>
      <c r="B112" s="9">
        <v>0.53800000000000003</v>
      </c>
      <c r="C112" s="5">
        <v>0.106</v>
      </c>
      <c r="D112" s="1">
        <f t="shared" si="5"/>
        <v>0.43200000000000005</v>
      </c>
      <c r="E112" s="11">
        <f t="shared" si="6"/>
        <v>25.158609120000005</v>
      </c>
    </row>
    <row r="113" spans="1:5" x14ac:dyDescent="0.25">
      <c r="A113" s="8" t="s">
        <v>59</v>
      </c>
      <c r="B113" s="9">
        <v>0.54800000000000004</v>
      </c>
      <c r="C113" s="5">
        <v>0.106</v>
      </c>
      <c r="D113" s="1">
        <f t="shared" si="5"/>
        <v>0.44200000000000006</v>
      </c>
      <c r="E113" s="11">
        <f t="shared" si="6"/>
        <v>25.777897820000003</v>
      </c>
    </row>
    <row r="114" spans="1:5" x14ac:dyDescent="0.25">
      <c r="A114" s="8" t="s">
        <v>59</v>
      </c>
      <c r="B114" s="9">
        <v>0.56600000000000006</v>
      </c>
      <c r="C114" s="5">
        <v>0.106</v>
      </c>
      <c r="D114" s="1">
        <f t="shared" si="5"/>
        <v>0.46000000000000008</v>
      </c>
      <c r="E114" s="11">
        <f t="shared" si="6"/>
        <v>26.899298000000002</v>
      </c>
    </row>
    <row r="115" spans="1:5" x14ac:dyDescent="0.25">
      <c r="A115" s="8" t="s">
        <v>60</v>
      </c>
      <c r="B115" s="9">
        <v>0.61</v>
      </c>
      <c r="C115" s="5">
        <v>0.106</v>
      </c>
      <c r="D115" s="1">
        <f t="shared" si="5"/>
        <v>0.504</v>
      </c>
      <c r="E115" s="11">
        <f t="shared" si="6"/>
        <v>29.676658079999999</v>
      </c>
    </row>
    <row r="116" spans="1:5" x14ac:dyDescent="0.25">
      <c r="A116" s="8" t="s">
        <v>60</v>
      </c>
      <c r="B116" s="9">
        <v>0.63</v>
      </c>
      <c r="C116" s="5">
        <v>0.106</v>
      </c>
      <c r="D116" s="1">
        <f t="shared" si="5"/>
        <v>0.52400000000000002</v>
      </c>
      <c r="E116" s="11">
        <f t="shared" si="6"/>
        <v>30.956060880000003</v>
      </c>
    </row>
    <row r="117" spans="1:5" x14ac:dyDescent="0.25">
      <c r="A117" s="8" t="s">
        <v>61</v>
      </c>
      <c r="B117" s="9">
        <v>0.54400000000000004</v>
      </c>
      <c r="C117" s="5">
        <v>0.106</v>
      </c>
      <c r="D117" s="1">
        <f t="shared" si="5"/>
        <v>0.43800000000000006</v>
      </c>
      <c r="E117" s="11">
        <f t="shared" si="6"/>
        <v>25.529864220000004</v>
      </c>
    </row>
    <row r="118" spans="1:5" x14ac:dyDescent="0.25">
      <c r="A118" s="8" t="s">
        <v>61</v>
      </c>
      <c r="B118" s="9">
        <v>0.56900000000000006</v>
      </c>
      <c r="C118" s="5">
        <v>0.106</v>
      </c>
      <c r="D118" s="1">
        <f t="shared" si="5"/>
        <v>0.46300000000000008</v>
      </c>
      <c r="E118" s="11">
        <f t="shared" si="6"/>
        <v>27.087033095000002</v>
      </c>
    </row>
    <row r="119" spans="1:5" x14ac:dyDescent="0.25">
      <c r="A119" s="8" t="s">
        <v>62</v>
      </c>
      <c r="B119" s="9">
        <v>0.54900000000000004</v>
      </c>
      <c r="C119" s="5">
        <v>0.106</v>
      </c>
      <c r="D119" s="1">
        <f t="shared" si="5"/>
        <v>0.44300000000000006</v>
      </c>
      <c r="E119" s="11">
        <f t="shared" si="6"/>
        <v>25.839972495000005</v>
      </c>
    </row>
    <row r="120" spans="1:5" x14ac:dyDescent="0.25">
      <c r="A120" s="8" t="s">
        <v>62</v>
      </c>
      <c r="B120" s="9">
        <v>0.52</v>
      </c>
      <c r="C120" s="5">
        <v>0.106</v>
      </c>
      <c r="D120" s="1">
        <f t="shared" si="5"/>
        <v>0.41400000000000003</v>
      </c>
      <c r="E120" s="11">
        <f t="shared" si="6"/>
        <v>24.050569980000002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M62"/>
  <sheetViews>
    <sheetView workbookViewId="0">
      <selection activeCell="H3" sqref="H3"/>
    </sheetView>
  </sheetViews>
  <sheetFormatPr defaultRowHeight="15" x14ac:dyDescent="0.25"/>
  <cols>
    <col min="1" max="1" width="28" customWidth="1"/>
    <col min="2" max="2" width="11.7109375" customWidth="1"/>
    <col min="3" max="3" width="13.28515625" customWidth="1"/>
    <col min="4" max="4" width="13.42578125" customWidth="1"/>
    <col min="5" max="5" width="22.5703125" customWidth="1"/>
  </cols>
  <sheetData>
    <row r="2" spans="1:5" x14ac:dyDescent="0.25">
      <c r="A2" s="3">
        <v>0.10400000000000001</v>
      </c>
      <c r="B2" s="9">
        <v>0.40500000000000003</v>
      </c>
      <c r="C2" s="9">
        <v>0.33600000000000002</v>
      </c>
      <c r="D2" s="9">
        <v>0.35799999999999998</v>
      </c>
      <c r="E2" s="9">
        <v>0.60399999999999998</v>
      </c>
    </row>
    <row r="3" spans="1:5" x14ac:dyDescent="0.25">
      <c r="A3" s="3">
        <v>0.23300000000000001</v>
      </c>
      <c r="B3" s="9">
        <v>0.35000000000000003</v>
      </c>
      <c r="C3" s="9">
        <v>0.33200000000000002</v>
      </c>
      <c r="D3" s="9">
        <v>0.34200000000000003</v>
      </c>
      <c r="E3" s="9">
        <v>0.58599999999999997</v>
      </c>
    </row>
    <row r="4" spans="1:5" x14ac:dyDescent="0.25">
      <c r="A4" s="3">
        <v>0.32900000000000001</v>
      </c>
      <c r="B4" s="9">
        <v>0.372</v>
      </c>
      <c r="C4" s="9">
        <v>0.39800000000000002</v>
      </c>
      <c r="D4" s="9">
        <v>0.38700000000000001</v>
      </c>
      <c r="E4" s="9">
        <v>0.55000000000000004</v>
      </c>
    </row>
    <row r="5" spans="1:5" x14ac:dyDescent="0.25">
      <c r="A5" s="3">
        <v>0.59499999999999997</v>
      </c>
      <c r="B5" s="9">
        <v>0.35699999999999998</v>
      </c>
      <c r="C5" s="9">
        <v>0.39900000000000002</v>
      </c>
      <c r="D5" s="9">
        <v>0.41100000000000003</v>
      </c>
      <c r="E5" s="9">
        <v>0.52600000000000002</v>
      </c>
    </row>
    <row r="6" spans="1:5" x14ac:dyDescent="0.25">
      <c r="A6" s="3">
        <v>1.1639999999999999</v>
      </c>
      <c r="B6" s="9">
        <v>0.36299999999999999</v>
      </c>
      <c r="C6" s="9">
        <v>0.41200000000000003</v>
      </c>
      <c r="D6" s="9">
        <v>0.42</v>
      </c>
      <c r="E6" s="9">
        <v>0.57999999999999996</v>
      </c>
    </row>
    <row r="7" spans="1:5" x14ac:dyDescent="0.25">
      <c r="A7" s="3">
        <v>2.2200000000000002</v>
      </c>
      <c r="B7" s="9">
        <v>0.38600000000000001</v>
      </c>
      <c r="C7" s="9">
        <v>0.46100000000000002</v>
      </c>
      <c r="D7" s="9">
        <v>0.41200000000000003</v>
      </c>
      <c r="E7" s="9">
        <v>0.61099999999999999</v>
      </c>
    </row>
    <row r="8" spans="1:5" x14ac:dyDescent="0.25">
      <c r="A8" s="5">
        <v>9.4E-2</v>
      </c>
      <c r="B8" s="9">
        <v>0.42199999999999999</v>
      </c>
      <c r="C8" s="9">
        <v>0.57300000000000006</v>
      </c>
      <c r="D8" s="9">
        <v>0.45400000000000001</v>
      </c>
      <c r="E8" s="9">
        <v>0.69300000000000006</v>
      </c>
    </row>
    <row r="9" spans="1:5" x14ac:dyDescent="0.25">
      <c r="A9" s="1">
        <v>0.108</v>
      </c>
      <c r="B9" s="9">
        <v>0.41699999999999998</v>
      </c>
      <c r="C9" s="9">
        <v>0.69300000000000006</v>
      </c>
      <c r="D9" s="9">
        <v>0.47200000000000003</v>
      </c>
      <c r="E9" s="9">
        <v>0.72299999999999998</v>
      </c>
    </row>
    <row r="15" spans="1:5" x14ac:dyDescent="0.25">
      <c r="A15" s="16"/>
      <c r="B15" s="2" t="s">
        <v>1</v>
      </c>
      <c r="C15" s="2" t="s">
        <v>2</v>
      </c>
      <c r="D15" s="2" t="s">
        <v>3</v>
      </c>
      <c r="E15" s="2" t="s">
        <v>4</v>
      </c>
    </row>
    <row r="16" spans="1:5" x14ac:dyDescent="0.25">
      <c r="A16" s="16" t="s">
        <v>5</v>
      </c>
      <c r="B16" s="3">
        <v>2.2200000000000002</v>
      </c>
      <c r="C16" s="1">
        <f>B16-B22</f>
        <v>2.1260000000000003</v>
      </c>
      <c r="D16" s="1">
        <v>200</v>
      </c>
      <c r="E16" s="4">
        <f>(1.0589*C16*C16)+(95.999*C16)+(0.3449)</f>
        <v>209.22487069640002</v>
      </c>
    </row>
    <row r="17" spans="1:13" x14ac:dyDescent="0.25">
      <c r="A17" s="16" t="s">
        <v>6</v>
      </c>
      <c r="B17" s="3">
        <v>1.1639999999999999</v>
      </c>
      <c r="C17" s="1">
        <f>B17-B22</f>
        <v>1.0699999999999998</v>
      </c>
      <c r="D17" s="1">
        <v>100</v>
      </c>
      <c r="E17" s="4">
        <f t="shared" ref="E17:E22" si="0">(1.0589*C17*C17)+(95.999*C17)+(0.3449)</f>
        <v>104.27616460999998</v>
      </c>
    </row>
    <row r="18" spans="1:13" x14ac:dyDescent="0.25">
      <c r="A18" s="16" t="s">
        <v>7</v>
      </c>
      <c r="B18" s="3">
        <v>0.59499999999999997</v>
      </c>
      <c r="C18" s="1">
        <f>B18-B22</f>
        <v>0.501</v>
      </c>
      <c r="D18" s="1">
        <v>50</v>
      </c>
      <c r="E18" s="4">
        <f t="shared" si="0"/>
        <v>48.706183958899999</v>
      </c>
    </row>
    <row r="19" spans="1:13" x14ac:dyDescent="0.25">
      <c r="A19" s="16" t="s">
        <v>8</v>
      </c>
      <c r="B19" s="3">
        <v>0.32900000000000001</v>
      </c>
      <c r="C19" s="1">
        <f>B19-B22</f>
        <v>0.23500000000000001</v>
      </c>
      <c r="D19" s="1">
        <v>25</v>
      </c>
      <c r="E19" s="4">
        <f t="shared" si="0"/>
        <v>22.963142752499998</v>
      </c>
    </row>
    <row r="20" spans="1:13" x14ac:dyDescent="0.25">
      <c r="A20" s="16" t="s">
        <v>9</v>
      </c>
      <c r="B20" s="3">
        <v>0.23300000000000001</v>
      </c>
      <c r="C20" s="1">
        <f>B20-B22</f>
        <v>0.13900000000000001</v>
      </c>
      <c r="D20" s="1">
        <v>12.5</v>
      </c>
      <c r="E20" s="4">
        <f t="shared" si="0"/>
        <v>13.709220006900001</v>
      </c>
    </row>
    <row r="21" spans="1:13" x14ac:dyDescent="0.25">
      <c r="A21" s="16" t="s">
        <v>11</v>
      </c>
      <c r="B21" s="3">
        <v>0.10400000000000001</v>
      </c>
      <c r="C21" s="1">
        <f>B21-B22</f>
        <v>1.0000000000000009E-2</v>
      </c>
      <c r="D21" s="1">
        <v>0</v>
      </c>
      <c r="E21" s="4">
        <f t="shared" si="0"/>
        <v>1.3049958900000007</v>
      </c>
    </row>
    <row r="22" spans="1:13" x14ac:dyDescent="0.25">
      <c r="A22" s="16" t="s">
        <v>10</v>
      </c>
      <c r="B22" s="5">
        <v>9.4E-2</v>
      </c>
      <c r="C22" s="1">
        <f>B22-B22</f>
        <v>0</v>
      </c>
      <c r="D22" s="1"/>
      <c r="E22" s="4">
        <f t="shared" si="0"/>
        <v>0.34489999999999998</v>
      </c>
    </row>
    <row r="24" spans="1:13" x14ac:dyDescent="0.25">
      <c r="J24" s="16"/>
      <c r="L24" s="7" t="s">
        <v>18</v>
      </c>
      <c r="M24" s="7"/>
    </row>
    <row r="30" spans="1:13" x14ac:dyDescent="0.25">
      <c r="A30" s="8" t="s">
        <v>13</v>
      </c>
      <c r="B30" s="9" t="s">
        <v>14</v>
      </c>
      <c r="C30" s="6" t="s">
        <v>10</v>
      </c>
      <c r="D30" s="1" t="s">
        <v>2</v>
      </c>
      <c r="E30" s="10" t="s">
        <v>19</v>
      </c>
    </row>
    <row r="31" spans="1:13" x14ac:dyDescent="0.25">
      <c r="A31" s="8" t="s">
        <v>63</v>
      </c>
      <c r="B31" s="9">
        <v>0.40500000000000003</v>
      </c>
      <c r="C31" s="5">
        <v>9.4E-2</v>
      </c>
      <c r="D31" s="1">
        <f t="shared" ref="D31:D62" si="1">(B31-C31)</f>
        <v>0.31100000000000005</v>
      </c>
      <c r="E31" s="11">
        <f t="shared" ref="E31:E62" si="2">(1.0589*D31*D31)+(95.999*D31)+(0.3449)</f>
        <v>30.303006866900006</v>
      </c>
    </row>
    <row r="32" spans="1:13" x14ac:dyDescent="0.25">
      <c r="A32" s="8" t="s">
        <v>63</v>
      </c>
      <c r="B32" s="9">
        <v>0.35000000000000003</v>
      </c>
      <c r="C32" s="5">
        <v>9.4E-2</v>
      </c>
      <c r="D32" s="1">
        <f t="shared" si="1"/>
        <v>0.25600000000000001</v>
      </c>
      <c r="E32" s="11">
        <f t="shared" si="2"/>
        <v>24.990040070399999</v>
      </c>
    </row>
    <row r="33" spans="1:5" x14ac:dyDescent="0.25">
      <c r="A33" s="8" t="s">
        <v>64</v>
      </c>
      <c r="B33" s="9">
        <v>0.372</v>
      </c>
      <c r="C33" s="5">
        <v>9.4E-2</v>
      </c>
      <c r="D33" s="1">
        <f t="shared" si="1"/>
        <v>0.27800000000000002</v>
      </c>
      <c r="E33" s="11">
        <f t="shared" si="2"/>
        <v>27.114458027600001</v>
      </c>
    </row>
    <row r="34" spans="1:5" x14ac:dyDescent="0.25">
      <c r="A34" s="8" t="s">
        <v>64</v>
      </c>
      <c r="B34" s="9">
        <v>0.35699999999999998</v>
      </c>
      <c r="C34" s="5">
        <v>9.4E-2</v>
      </c>
      <c r="D34" s="1">
        <f t="shared" si="1"/>
        <v>0.26300000000000001</v>
      </c>
      <c r="E34" s="11">
        <f t="shared" si="2"/>
        <v>25.665880054100001</v>
      </c>
    </row>
    <row r="35" spans="1:5" x14ac:dyDescent="0.25">
      <c r="A35" s="8" t="s">
        <v>65</v>
      </c>
      <c r="B35" s="9">
        <v>0.36299999999999999</v>
      </c>
      <c r="C35" s="5">
        <v>9.4E-2</v>
      </c>
      <c r="D35" s="1">
        <f t="shared" si="1"/>
        <v>0.26900000000000002</v>
      </c>
      <c r="E35" s="11">
        <f t="shared" si="2"/>
        <v>26.245254062899999</v>
      </c>
    </row>
    <row r="36" spans="1:5" x14ac:dyDescent="0.25">
      <c r="A36" s="8" t="s">
        <v>65</v>
      </c>
      <c r="B36" s="9">
        <v>0.38600000000000001</v>
      </c>
      <c r="C36" s="5">
        <v>9.4E-2</v>
      </c>
      <c r="D36" s="1">
        <f t="shared" si="1"/>
        <v>0.29200000000000004</v>
      </c>
      <c r="E36" s="11">
        <f t="shared" si="2"/>
        <v>28.4668940496</v>
      </c>
    </row>
    <row r="37" spans="1:5" x14ac:dyDescent="0.25">
      <c r="A37" s="8" t="s">
        <v>66</v>
      </c>
      <c r="B37" s="9">
        <v>0.42199999999999999</v>
      </c>
      <c r="C37" s="5">
        <v>9.4E-2</v>
      </c>
      <c r="D37" s="1">
        <f t="shared" si="1"/>
        <v>0.32799999999999996</v>
      </c>
      <c r="E37" s="11">
        <f t="shared" si="2"/>
        <v>31.946492697599993</v>
      </c>
    </row>
    <row r="38" spans="1:5" x14ac:dyDescent="0.25">
      <c r="A38" s="8" t="s">
        <v>66</v>
      </c>
      <c r="B38" s="9">
        <v>0.41699999999999998</v>
      </c>
      <c r="C38" s="5">
        <v>9.4E-2</v>
      </c>
      <c r="D38" s="1">
        <f t="shared" si="1"/>
        <v>0.32299999999999995</v>
      </c>
      <c r="E38" s="11">
        <f t="shared" si="2"/>
        <v>31.463050978099993</v>
      </c>
    </row>
    <row r="39" spans="1:5" x14ac:dyDescent="0.25">
      <c r="A39" s="8" t="s">
        <v>67</v>
      </c>
      <c r="B39" s="9">
        <v>0.33600000000000002</v>
      </c>
      <c r="C39" s="5">
        <v>9.4E-2</v>
      </c>
      <c r="D39" s="1">
        <f t="shared" si="1"/>
        <v>0.24200000000000002</v>
      </c>
      <c r="E39" s="11">
        <f t="shared" si="2"/>
        <v>23.638671419599998</v>
      </c>
    </row>
    <row r="40" spans="1:5" x14ac:dyDescent="0.25">
      <c r="A40" s="8" t="s">
        <v>67</v>
      </c>
      <c r="B40" s="9">
        <v>0.33200000000000002</v>
      </c>
      <c r="C40" s="5">
        <v>9.4E-2</v>
      </c>
      <c r="D40" s="1">
        <f t="shared" si="1"/>
        <v>0.23800000000000002</v>
      </c>
      <c r="E40" s="11">
        <f t="shared" si="2"/>
        <v>23.252642331599997</v>
      </c>
    </row>
    <row r="41" spans="1:5" x14ac:dyDescent="0.25">
      <c r="A41" s="8" t="s">
        <v>68</v>
      </c>
      <c r="B41" s="9">
        <v>0.39800000000000002</v>
      </c>
      <c r="C41" s="5">
        <v>9.4E-2</v>
      </c>
      <c r="D41" s="1">
        <f t="shared" si="1"/>
        <v>0.30400000000000005</v>
      </c>
      <c r="E41" s="11">
        <f t="shared" si="2"/>
        <v>29.626455302400004</v>
      </c>
    </row>
    <row r="42" spans="1:5" x14ac:dyDescent="0.25">
      <c r="A42" s="8" t="s">
        <v>68</v>
      </c>
      <c r="B42" s="9">
        <v>0.39900000000000002</v>
      </c>
      <c r="C42" s="5">
        <v>9.4E-2</v>
      </c>
      <c r="D42" s="1">
        <f t="shared" si="1"/>
        <v>0.30500000000000005</v>
      </c>
      <c r="E42" s="11">
        <f t="shared" si="2"/>
        <v>29.723099172500003</v>
      </c>
    </row>
    <row r="43" spans="1:5" x14ac:dyDescent="0.25">
      <c r="A43" s="8" t="s">
        <v>69</v>
      </c>
      <c r="B43" s="9">
        <v>0.41200000000000003</v>
      </c>
      <c r="C43" s="5">
        <v>9.4E-2</v>
      </c>
      <c r="D43" s="1">
        <f t="shared" si="1"/>
        <v>0.31800000000000006</v>
      </c>
      <c r="E43" s="11">
        <f t="shared" si="2"/>
        <v>30.979662203600004</v>
      </c>
    </row>
    <row r="44" spans="1:5" x14ac:dyDescent="0.25">
      <c r="A44" s="8" t="s">
        <v>69</v>
      </c>
      <c r="B44" s="9">
        <v>0.46100000000000002</v>
      </c>
      <c r="C44" s="5">
        <v>9.4E-2</v>
      </c>
      <c r="D44" s="1">
        <f t="shared" si="1"/>
        <v>0.36699999999999999</v>
      </c>
      <c r="E44" s="11">
        <f t="shared" si="2"/>
        <v>35.719155182099996</v>
      </c>
    </row>
    <row r="45" spans="1:5" x14ac:dyDescent="0.25">
      <c r="A45" s="8" t="s">
        <v>70</v>
      </c>
      <c r="B45" s="9">
        <v>0.57300000000000006</v>
      </c>
      <c r="C45" s="5">
        <v>9.4E-2</v>
      </c>
      <c r="D45" s="1">
        <f t="shared" si="1"/>
        <v>0.47900000000000009</v>
      </c>
      <c r="E45" s="11">
        <f t="shared" si="2"/>
        <v>46.571376074900009</v>
      </c>
    </row>
    <row r="46" spans="1:5" x14ac:dyDescent="0.25">
      <c r="A46" s="8" t="s">
        <v>70</v>
      </c>
      <c r="B46" s="9">
        <v>0.69300000000000006</v>
      </c>
      <c r="C46" s="5">
        <v>9.4E-2</v>
      </c>
      <c r="D46" s="1">
        <f t="shared" si="1"/>
        <v>0.59900000000000009</v>
      </c>
      <c r="E46" s="11">
        <f t="shared" si="2"/>
        <v>58.22823537890001</v>
      </c>
    </row>
    <row r="47" spans="1:5" x14ac:dyDescent="0.25">
      <c r="A47" s="8" t="s">
        <v>71</v>
      </c>
      <c r="B47" s="9">
        <v>0.35799999999999998</v>
      </c>
      <c r="C47" s="5">
        <v>9.4E-2</v>
      </c>
      <c r="D47" s="1">
        <f t="shared" si="1"/>
        <v>0.26400000000000001</v>
      </c>
      <c r="E47" s="11">
        <f t="shared" si="2"/>
        <v>25.762437094399999</v>
      </c>
    </row>
    <row r="48" spans="1:5" x14ac:dyDescent="0.25">
      <c r="A48" s="8" t="s">
        <v>71</v>
      </c>
      <c r="B48" s="9">
        <v>0.34200000000000003</v>
      </c>
      <c r="C48" s="5">
        <v>9.4E-2</v>
      </c>
      <c r="D48" s="1">
        <f t="shared" si="1"/>
        <v>0.24800000000000003</v>
      </c>
      <c r="E48" s="11">
        <f t="shared" si="2"/>
        <v>24.217778585600001</v>
      </c>
    </row>
    <row r="49" spans="1:5" x14ac:dyDescent="0.25">
      <c r="A49" s="8" t="s">
        <v>72</v>
      </c>
      <c r="B49" s="9">
        <v>0.38700000000000001</v>
      </c>
      <c r="C49" s="5">
        <v>9.4E-2</v>
      </c>
      <c r="D49" s="1">
        <f t="shared" si="1"/>
        <v>0.29300000000000004</v>
      </c>
      <c r="E49" s="11">
        <f t="shared" si="2"/>
        <v>28.5635125061</v>
      </c>
    </row>
    <row r="50" spans="1:5" x14ac:dyDescent="0.25">
      <c r="A50" s="8" t="s">
        <v>72</v>
      </c>
      <c r="B50" s="9">
        <v>0.41100000000000003</v>
      </c>
      <c r="C50" s="5">
        <v>9.4E-2</v>
      </c>
      <c r="D50" s="1">
        <f t="shared" si="1"/>
        <v>0.31700000000000006</v>
      </c>
      <c r="E50" s="11">
        <f t="shared" si="2"/>
        <v>30.882990802100004</v>
      </c>
    </row>
    <row r="51" spans="1:5" x14ac:dyDescent="0.25">
      <c r="A51" s="8" t="s">
        <v>73</v>
      </c>
      <c r="B51" s="9">
        <v>0.42</v>
      </c>
      <c r="C51" s="5">
        <v>9.4E-2</v>
      </c>
      <c r="D51" s="1">
        <f t="shared" si="1"/>
        <v>0.32599999999999996</v>
      </c>
      <c r="E51" s="11">
        <f t="shared" si="2"/>
        <v>31.753109656399992</v>
      </c>
    </row>
    <row r="52" spans="1:5" x14ac:dyDescent="0.25">
      <c r="A52" s="8" t="s">
        <v>73</v>
      </c>
      <c r="B52" s="9">
        <v>0.41200000000000003</v>
      </c>
      <c r="C52" s="5">
        <v>9.4E-2</v>
      </c>
      <c r="D52" s="1">
        <f t="shared" si="1"/>
        <v>0.31800000000000006</v>
      </c>
      <c r="E52" s="11">
        <f t="shared" si="2"/>
        <v>30.979662203600004</v>
      </c>
    </row>
    <row r="53" spans="1:5" x14ac:dyDescent="0.25">
      <c r="A53" s="8" t="s">
        <v>74</v>
      </c>
      <c r="B53" s="9">
        <v>0.45400000000000001</v>
      </c>
      <c r="C53" s="5">
        <v>9.4E-2</v>
      </c>
      <c r="D53" s="1">
        <f t="shared" si="1"/>
        <v>0.36</v>
      </c>
      <c r="E53" s="11">
        <f t="shared" si="2"/>
        <v>35.04177344</v>
      </c>
    </row>
    <row r="54" spans="1:5" x14ac:dyDescent="0.25">
      <c r="A54" s="8" t="s">
        <v>74</v>
      </c>
      <c r="B54" s="9">
        <v>0.47200000000000003</v>
      </c>
      <c r="C54" s="5">
        <v>9.4E-2</v>
      </c>
      <c r="D54" s="1">
        <f t="shared" si="1"/>
        <v>0.378</v>
      </c>
      <c r="E54" s="11">
        <f t="shared" si="2"/>
        <v>36.783821867600004</v>
      </c>
    </row>
    <row r="55" spans="1:5" x14ac:dyDescent="0.25">
      <c r="A55" s="8" t="s">
        <v>75</v>
      </c>
      <c r="B55" s="9">
        <v>0.60399999999999998</v>
      </c>
      <c r="C55" s="5">
        <v>9.4E-2</v>
      </c>
      <c r="D55" s="1">
        <f t="shared" si="1"/>
        <v>0.51</v>
      </c>
      <c r="E55" s="11">
        <f t="shared" si="2"/>
        <v>49.57980989</v>
      </c>
    </row>
    <row r="56" spans="1:5" x14ac:dyDescent="0.25">
      <c r="A56" s="8" t="s">
        <v>75</v>
      </c>
      <c r="B56" s="9">
        <v>0.58599999999999997</v>
      </c>
      <c r="C56" s="5">
        <v>9.4E-2</v>
      </c>
      <c r="D56" s="1">
        <f t="shared" si="1"/>
        <v>0.49199999999999999</v>
      </c>
      <c r="E56" s="11">
        <f t="shared" si="2"/>
        <v>47.832729569599998</v>
      </c>
    </row>
    <row r="57" spans="1:5" x14ac:dyDescent="0.25">
      <c r="A57" s="8" t="s">
        <v>76</v>
      </c>
      <c r="B57" s="9">
        <v>0.55000000000000004</v>
      </c>
      <c r="C57" s="5">
        <v>9.4E-2</v>
      </c>
      <c r="D57" s="1">
        <f t="shared" si="1"/>
        <v>0.45600000000000007</v>
      </c>
      <c r="E57" s="11">
        <f t="shared" si="2"/>
        <v>44.340627430400005</v>
      </c>
    </row>
    <row r="58" spans="1:5" x14ac:dyDescent="0.25">
      <c r="A58" s="8" t="s">
        <v>76</v>
      </c>
      <c r="B58" s="9">
        <v>0.52600000000000002</v>
      </c>
      <c r="C58" s="5">
        <v>9.4E-2</v>
      </c>
      <c r="D58" s="1">
        <f t="shared" si="1"/>
        <v>0.43200000000000005</v>
      </c>
      <c r="E58" s="11">
        <f t="shared" si="2"/>
        <v>42.01408415360001</v>
      </c>
    </row>
    <row r="59" spans="1:5" x14ac:dyDescent="0.25">
      <c r="A59" s="8" t="s">
        <v>77</v>
      </c>
      <c r="B59" s="9">
        <v>0.57999999999999996</v>
      </c>
      <c r="C59" s="5">
        <v>9.4E-2</v>
      </c>
      <c r="D59" s="1">
        <f t="shared" si="1"/>
        <v>0.48599999999999999</v>
      </c>
      <c r="E59" s="11">
        <f t="shared" si="2"/>
        <v>47.250521944399999</v>
      </c>
    </row>
    <row r="60" spans="1:5" x14ac:dyDescent="0.25">
      <c r="A60" s="8" t="s">
        <v>77</v>
      </c>
      <c r="B60" s="9">
        <v>0.61099999999999999</v>
      </c>
      <c r="C60" s="5">
        <v>9.4E-2</v>
      </c>
      <c r="D60" s="1">
        <f t="shared" si="1"/>
        <v>0.51700000000000002</v>
      </c>
      <c r="E60" s="11">
        <f t="shared" si="2"/>
        <v>50.259415322099997</v>
      </c>
    </row>
    <row r="61" spans="1:5" x14ac:dyDescent="0.25">
      <c r="A61" s="8" t="s">
        <v>78</v>
      </c>
      <c r="B61" s="9">
        <v>0.69300000000000006</v>
      </c>
      <c r="C61" s="5">
        <v>9.4E-2</v>
      </c>
      <c r="D61" s="1">
        <f t="shared" si="1"/>
        <v>0.59900000000000009</v>
      </c>
      <c r="E61" s="11">
        <f t="shared" si="2"/>
        <v>58.22823537890001</v>
      </c>
    </row>
    <row r="62" spans="1:5" x14ac:dyDescent="0.25">
      <c r="A62" s="8" t="s">
        <v>78</v>
      </c>
      <c r="B62" s="9">
        <v>0.72299999999999998</v>
      </c>
      <c r="C62" s="5">
        <v>9.4E-2</v>
      </c>
      <c r="D62" s="1">
        <f t="shared" si="1"/>
        <v>0.629</v>
      </c>
      <c r="E62" s="11">
        <f t="shared" si="2"/>
        <v>61.147215254899997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L120"/>
  <sheetViews>
    <sheetView workbookViewId="0">
      <selection activeCell="M8" sqref="M8"/>
    </sheetView>
  </sheetViews>
  <sheetFormatPr defaultRowHeight="15" x14ac:dyDescent="0.25"/>
  <cols>
    <col min="1" max="1" width="26.28515625" customWidth="1"/>
    <col min="2" max="2" width="12.5703125" customWidth="1"/>
    <col min="3" max="3" width="11.28515625" customWidth="1"/>
    <col min="4" max="4" width="10.85546875" customWidth="1"/>
    <col min="5" max="5" width="19.7109375" customWidth="1"/>
  </cols>
  <sheetData>
    <row r="2" spans="1:12" x14ac:dyDescent="0.25">
      <c r="A2" s="3">
        <v>9.7000000000000003E-2</v>
      </c>
      <c r="B2" s="9">
        <v>1.212</v>
      </c>
      <c r="C2" s="9">
        <v>1.0090000000000001</v>
      </c>
      <c r="D2" s="9">
        <v>1.0720000000000001</v>
      </c>
      <c r="E2" s="9">
        <v>0.97699999999999998</v>
      </c>
      <c r="F2" s="9">
        <v>0.85</v>
      </c>
      <c r="G2" s="9">
        <v>0.88600000000000001</v>
      </c>
      <c r="H2" s="9">
        <v>0.86099999999999999</v>
      </c>
      <c r="I2" s="9">
        <v>0.81900000000000006</v>
      </c>
      <c r="J2" s="9">
        <v>0.71499999999999997</v>
      </c>
      <c r="K2" s="9">
        <v>0.75700000000000001</v>
      </c>
      <c r="L2" s="9">
        <v>0.74299999999999999</v>
      </c>
    </row>
    <row r="3" spans="1:12" x14ac:dyDescent="0.25">
      <c r="A3" s="3">
        <v>0.26400000000000001</v>
      </c>
      <c r="B3" s="9">
        <v>1.3169999999999999</v>
      </c>
      <c r="C3" s="9">
        <v>1.06</v>
      </c>
      <c r="D3" s="9">
        <v>0.97099999999999997</v>
      </c>
      <c r="E3" s="9">
        <v>0.94100000000000006</v>
      </c>
      <c r="F3" s="9">
        <v>0.80700000000000005</v>
      </c>
      <c r="G3" s="9">
        <v>0.83499999999999996</v>
      </c>
      <c r="H3" s="9">
        <v>0.84899999999999998</v>
      </c>
      <c r="I3" s="9">
        <v>0.84499999999999997</v>
      </c>
      <c r="J3" s="9">
        <v>0.71799999999999997</v>
      </c>
      <c r="K3" s="9">
        <v>0.94800000000000006</v>
      </c>
      <c r="L3" s="9">
        <v>0.76300000000000001</v>
      </c>
    </row>
    <row r="4" spans="1:12" x14ac:dyDescent="0.25">
      <c r="A4" s="3">
        <v>0.47599999999999998</v>
      </c>
      <c r="B4" s="9">
        <v>1.31</v>
      </c>
      <c r="C4" s="9">
        <v>1.054</v>
      </c>
      <c r="D4" s="9">
        <v>1.0549999999999999</v>
      </c>
      <c r="E4" s="9">
        <v>0.98399999999999999</v>
      </c>
      <c r="F4" s="9">
        <v>0.97</v>
      </c>
      <c r="G4" s="9">
        <v>0.89400000000000002</v>
      </c>
      <c r="H4" s="9">
        <v>0.88400000000000001</v>
      </c>
      <c r="I4" s="9">
        <v>0.89900000000000002</v>
      </c>
      <c r="J4" s="9">
        <v>0.93100000000000005</v>
      </c>
      <c r="K4" s="9">
        <v>0.92600000000000005</v>
      </c>
      <c r="L4" s="9">
        <v>0.96399999999999997</v>
      </c>
    </row>
    <row r="5" spans="1:12" x14ac:dyDescent="0.25">
      <c r="A5" s="3">
        <v>0.86699999999999999</v>
      </c>
      <c r="B5" s="9">
        <v>0.84499999999999997</v>
      </c>
      <c r="C5" s="9">
        <v>0.82000000000000006</v>
      </c>
      <c r="D5" s="9">
        <v>0.872</v>
      </c>
      <c r="E5" s="9">
        <v>0.84099999999999997</v>
      </c>
      <c r="F5" s="9">
        <v>0.83000000000000007</v>
      </c>
      <c r="G5" s="9">
        <v>0.83599999999999997</v>
      </c>
      <c r="H5" s="9">
        <v>0.79300000000000004</v>
      </c>
      <c r="I5" s="9">
        <v>0.8</v>
      </c>
      <c r="J5" s="9">
        <v>0.83799999999999997</v>
      </c>
      <c r="K5" s="9">
        <v>0.90700000000000003</v>
      </c>
      <c r="L5" s="9">
        <v>0.96299999999999997</v>
      </c>
    </row>
    <row r="6" spans="1:12" x14ac:dyDescent="0.25">
      <c r="A6" s="3">
        <v>1.4690000000000001</v>
      </c>
      <c r="B6" s="9">
        <v>0.92800000000000005</v>
      </c>
      <c r="C6" s="9">
        <v>0.94000000000000006</v>
      </c>
      <c r="D6" s="9">
        <v>1.014</v>
      </c>
      <c r="E6" s="9">
        <v>0.89300000000000002</v>
      </c>
      <c r="F6" s="9">
        <v>0.94700000000000006</v>
      </c>
      <c r="G6" s="9">
        <v>0.94200000000000006</v>
      </c>
      <c r="H6" s="9">
        <v>0.93200000000000005</v>
      </c>
      <c r="I6" s="9">
        <v>0.92100000000000004</v>
      </c>
      <c r="J6" s="9">
        <v>0.94300000000000006</v>
      </c>
      <c r="K6" s="9">
        <v>1.0349999999999999</v>
      </c>
      <c r="L6" s="9">
        <v>1.0409999999999999</v>
      </c>
    </row>
    <row r="7" spans="1:12" x14ac:dyDescent="0.25">
      <c r="A7" s="3">
        <v>2.4430000000000001</v>
      </c>
      <c r="B7" s="9">
        <v>1.1819999999999999</v>
      </c>
      <c r="C7" s="9">
        <v>1.1120000000000001</v>
      </c>
      <c r="D7" s="9">
        <v>1.1480000000000001</v>
      </c>
      <c r="E7" s="9">
        <v>1.05</v>
      </c>
      <c r="F7" s="9">
        <v>1.105</v>
      </c>
      <c r="G7" s="9">
        <v>1.0820000000000001</v>
      </c>
      <c r="H7" s="9">
        <v>1.0190000000000001</v>
      </c>
      <c r="I7" s="9">
        <v>1.032</v>
      </c>
      <c r="J7" s="9">
        <v>1.1679999999999999</v>
      </c>
      <c r="K7" s="9">
        <v>1.1160000000000001</v>
      </c>
      <c r="L7" s="9">
        <v>1.2050000000000001</v>
      </c>
    </row>
    <row r="8" spans="1:12" x14ac:dyDescent="0.25">
      <c r="A8" s="5">
        <v>0.09</v>
      </c>
      <c r="B8" s="9">
        <v>1.1719999999999999</v>
      </c>
      <c r="C8" s="9">
        <v>1.0609999999999999</v>
      </c>
      <c r="D8" s="9">
        <v>1.1080000000000001</v>
      </c>
      <c r="E8" s="9">
        <v>0.97499999999999998</v>
      </c>
      <c r="F8" s="9">
        <v>1.0780000000000001</v>
      </c>
      <c r="G8" s="9">
        <v>1.0609999999999999</v>
      </c>
      <c r="H8" s="9">
        <v>1.0669999999999999</v>
      </c>
      <c r="I8" s="9">
        <v>0.93100000000000005</v>
      </c>
      <c r="J8" s="9">
        <v>1.036</v>
      </c>
      <c r="K8" s="9">
        <v>1.1520000000000001</v>
      </c>
      <c r="L8" s="9">
        <v>1.1930000000000001</v>
      </c>
    </row>
    <row r="9" spans="1:12" x14ac:dyDescent="0.25">
      <c r="A9" s="1">
        <v>8.8999999999999996E-2</v>
      </c>
      <c r="B9" s="9">
        <v>1.2949999999999999</v>
      </c>
      <c r="C9" s="9">
        <v>1.175</v>
      </c>
      <c r="D9" s="9">
        <v>1.2350000000000001</v>
      </c>
      <c r="E9" s="9">
        <v>1.2829999999999999</v>
      </c>
      <c r="F9" s="9">
        <v>1.103</v>
      </c>
      <c r="G9" s="9">
        <v>0.98</v>
      </c>
      <c r="H9" s="9">
        <v>1.079</v>
      </c>
      <c r="I9" s="9">
        <v>1.0740000000000001</v>
      </c>
      <c r="J9" s="9">
        <v>1.0609999999999999</v>
      </c>
      <c r="K9" s="9">
        <v>1.0589999999999999</v>
      </c>
      <c r="L9" s="9">
        <v>1.089</v>
      </c>
    </row>
    <row r="15" spans="1:12" x14ac:dyDescent="0.25">
      <c r="A15" s="17"/>
      <c r="B15" s="2" t="s">
        <v>1</v>
      </c>
      <c r="C15" s="2" t="s">
        <v>2</v>
      </c>
      <c r="D15" s="2" t="s">
        <v>3</v>
      </c>
      <c r="E15" s="2" t="s">
        <v>4</v>
      </c>
    </row>
    <row r="16" spans="1:12" x14ac:dyDescent="0.25">
      <c r="A16" s="17" t="s">
        <v>5</v>
      </c>
      <c r="B16" s="3">
        <v>2.4430000000000001</v>
      </c>
      <c r="C16" s="1">
        <f>B16-B22</f>
        <v>2.3530000000000002</v>
      </c>
      <c r="D16" s="1">
        <v>240</v>
      </c>
      <c r="E16" s="4">
        <f>(15.73*C16*C16)+(64.476*C16)+(1.1439)</f>
        <v>239.94678757000003</v>
      </c>
    </row>
    <row r="17" spans="1:12" x14ac:dyDescent="0.25">
      <c r="A17" s="17" t="s">
        <v>6</v>
      </c>
      <c r="B17" s="3">
        <v>1.4690000000000001</v>
      </c>
      <c r="C17" s="1">
        <f>B17-B22</f>
        <v>1.379</v>
      </c>
      <c r="D17" s="1">
        <v>120</v>
      </c>
      <c r="E17" s="4">
        <f t="shared" ref="E17:E22" si="0">(15.73*C17*C17)+(64.476*C17)+(1.1439)</f>
        <v>119.96911693</v>
      </c>
    </row>
    <row r="18" spans="1:12" x14ac:dyDescent="0.25">
      <c r="A18" s="17" t="s">
        <v>7</v>
      </c>
      <c r="B18" s="3">
        <v>0.86699999999999999</v>
      </c>
      <c r="C18" s="1">
        <f>B18-B22</f>
        <v>0.77700000000000002</v>
      </c>
      <c r="D18" s="1">
        <v>60</v>
      </c>
      <c r="E18" s="4">
        <f t="shared" si="0"/>
        <v>60.738409170000004</v>
      </c>
    </row>
    <row r="19" spans="1:12" x14ac:dyDescent="0.25">
      <c r="A19" s="17" t="s">
        <v>8</v>
      </c>
      <c r="B19" s="3">
        <v>0.496</v>
      </c>
      <c r="C19" s="1">
        <f>B19-B22</f>
        <v>0.40600000000000003</v>
      </c>
      <c r="D19" s="1">
        <v>30</v>
      </c>
      <c r="E19" s="4">
        <f t="shared" si="0"/>
        <v>29.914026279999998</v>
      </c>
    </row>
    <row r="20" spans="1:12" x14ac:dyDescent="0.25">
      <c r="A20" s="17" t="s">
        <v>9</v>
      </c>
      <c r="B20" s="3">
        <v>0.26400000000000001</v>
      </c>
      <c r="C20" s="1">
        <f>B20-B22</f>
        <v>0.17400000000000002</v>
      </c>
      <c r="D20" s="1">
        <v>15</v>
      </c>
      <c r="E20" s="4">
        <f t="shared" si="0"/>
        <v>12.838965480000002</v>
      </c>
    </row>
    <row r="21" spans="1:12" x14ac:dyDescent="0.25">
      <c r="A21" s="17" t="s">
        <v>11</v>
      </c>
      <c r="B21" s="3">
        <v>9.7000000000000003E-2</v>
      </c>
      <c r="C21" s="1">
        <f>B21-B22</f>
        <v>7.0000000000000062E-3</v>
      </c>
      <c r="D21" s="1">
        <v>0</v>
      </c>
      <c r="E21" s="4">
        <f t="shared" si="0"/>
        <v>1.5960027700000003</v>
      </c>
    </row>
    <row r="22" spans="1:12" x14ac:dyDescent="0.25">
      <c r="A22" s="17" t="s">
        <v>10</v>
      </c>
      <c r="B22" s="5">
        <v>0.09</v>
      </c>
      <c r="C22" s="1">
        <f>B22-B22</f>
        <v>0</v>
      </c>
      <c r="D22" s="1"/>
      <c r="E22" s="4">
        <f t="shared" si="0"/>
        <v>1.1438999999999999</v>
      </c>
    </row>
    <row r="27" spans="1:12" x14ac:dyDescent="0.25">
      <c r="H27" s="17"/>
      <c r="J27" s="7" t="s">
        <v>18</v>
      </c>
      <c r="K27" s="7"/>
      <c r="L27" s="7"/>
    </row>
    <row r="32" spans="1:12" x14ac:dyDescent="0.25">
      <c r="A32" s="8" t="s">
        <v>13</v>
      </c>
      <c r="B32" s="9" t="s">
        <v>14</v>
      </c>
      <c r="C32" s="6" t="s">
        <v>10</v>
      </c>
      <c r="D32" s="1" t="s">
        <v>2</v>
      </c>
      <c r="E32" s="10" t="s">
        <v>19</v>
      </c>
    </row>
    <row r="33" spans="1:5" x14ac:dyDescent="0.25">
      <c r="A33" s="8" t="s">
        <v>20</v>
      </c>
      <c r="B33" s="9">
        <v>1.212</v>
      </c>
      <c r="C33" s="5">
        <v>0.09</v>
      </c>
      <c r="D33" s="1">
        <f t="shared" ref="D33:D64" si="1">(B33-C33)</f>
        <v>1.1219999999999999</v>
      </c>
      <c r="E33" s="11">
        <f t="shared" ref="E33:E64" si="2">(15.73*D33*D33)+(64.476*D33)+(1.1439)</f>
        <v>93.288217319999987</v>
      </c>
    </row>
    <row r="34" spans="1:5" x14ac:dyDescent="0.25">
      <c r="A34" s="8" t="s">
        <v>20</v>
      </c>
      <c r="B34" s="9">
        <v>1.3169999999999999</v>
      </c>
      <c r="C34" s="5">
        <v>0.09</v>
      </c>
      <c r="D34" s="1">
        <f t="shared" si="1"/>
        <v>1.2269999999999999</v>
      </c>
      <c r="E34" s="11">
        <f t="shared" si="2"/>
        <v>103.93792316999999</v>
      </c>
    </row>
    <row r="35" spans="1:5" x14ac:dyDescent="0.25">
      <c r="A35" s="8" t="s">
        <v>21</v>
      </c>
      <c r="B35" s="9">
        <v>1.31</v>
      </c>
      <c r="C35" s="5">
        <v>0.09</v>
      </c>
      <c r="D35" s="1">
        <f t="shared" si="1"/>
        <v>1.22</v>
      </c>
      <c r="E35" s="11">
        <f t="shared" si="2"/>
        <v>103.217152</v>
      </c>
    </row>
    <row r="36" spans="1:5" x14ac:dyDescent="0.25">
      <c r="A36" s="8" t="s">
        <v>21</v>
      </c>
      <c r="B36" s="9">
        <v>0.84499999999999997</v>
      </c>
      <c r="C36" s="5">
        <v>0.09</v>
      </c>
      <c r="D36" s="1">
        <f t="shared" si="1"/>
        <v>0.755</v>
      </c>
      <c r="E36" s="11">
        <f t="shared" si="2"/>
        <v>58.789773250000003</v>
      </c>
    </row>
    <row r="37" spans="1:5" x14ac:dyDescent="0.25">
      <c r="A37" s="8" t="s">
        <v>22</v>
      </c>
      <c r="B37" s="9">
        <v>0.92800000000000005</v>
      </c>
      <c r="C37" s="5">
        <v>0.09</v>
      </c>
      <c r="D37" s="1">
        <f t="shared" si="1"/>
        <v>0.83800000000000008</v>
      </c>
      <c r="E37" s="11">
        <f t="shared" si="2"/>
        <v>66.22108612000001</v>
      </c>
    </row>
    <row r="38" spans="1:5" x14ac:dyDescent="0.25">
      <c r="A38" s="8" t="s">
        <v>22</v>
      </c>
      <c r="B38" s="9">
        <v>1.1819999999999999</v>
      </c>
      <c r="C38" s="5">
        <v>0.09</v>
      </c>
      <c r="D38" s="1">
        <f t="shared" si="1"/>
        <v>1.0919999999999999</v>
      </c>
      <c r="E38" s="11">
        <f t="shared" si="2"/>
        <v>90.309150719999991</v>
      </c>
    </row>
    <row r="39" spans="1:5" x14ac:dyDescent="0.25">
      <c r="A39" s="8" t="s">
        <v>23</v>
      </c>
      <c r="B39" s="9">
        <v>1.1719999999999999</v>
      </c>
      <c r="C39" s="5">
        <v>0.09</v>
      </c>
      <c r="D39" s="1">
        <f t="shared" si="1"/>
        <v>1.0819999999999999</v>
      </c>
      <c r="E39" s="11">
        <f t="shared" si="2"/>
        <v>89.322420519999994</v>
      </c>
    </row>
    <row r="40" spans="1:5" x14ac:dyDescent="0.25">
      <c r="A40" s="8" t="s">
        <v>23</v>
      </c>
      <c r="B40" s="9">
        <v>1.2949999999999999</v>
      </c>
      <c r="C40" s="5">
        <v>0.09</v>
      </c>
      <c r="D40" s="1">
        <f t="shared" si="1"/>
        <v>1.2049999999999998</v>
      </c>
      <c r="E40" s="11">
        <f t="shared" si="2"/>
        <v>101.67783324999998</v>
      </c>
    </row>
    <row r="41" spans="1:5" x14ac:dyDescent="0.25">
      <c r="A41" s="8" t="s">
        <v>24</v>
      </c>
      <c r="B41" s="9">
        <v>1.0090000000000001</v>
      </c>
      <c r="C41" s="5">
        <v>0.09</v>
      </c>
      <c r="D41" s="1">
        <f t="shared" si="1"/>
        <v>0.91900000000000015</v>
      </c>
      <c r="E41" s="11">
        <f t="shared" si="2"/>
        <v>73.682288530000022</v>
      </c>
    </row>
    <row r="42" spans="1:5" x14ac:dyDescent="0.25">
      <c r="A42" s="8" t="s">
        <v>24</v>
      </c>
      <c r="B42" s="9">
        <v>1.06</v>
      </c>
      <c r="C42" s="5">
        <v>0.09</v>
      </c>
      <c r="D42" s="1">
        <f t="shared" si="1"/>
        <v>0.97000000000000008</v>
      </c>
      <c r="E42" s="11">
        <f t="shared" si="2"/>
        <v>78.485977000000005</v>
      </c>
    </row>
    <row r="43" spans="1:5" x14ac:dyDescent="0.25">
      <c r="A43" s="8" t="s">
        <v>25</v>
      </c>
      <c r="B43" s="9">
        <v>1.054</v>
      </c>
      <c r="C43" s="5">
        <v>0.09</v>
      </c>
      <c r="D43" s="1">
        <f t="shared" si="1"/>
        <v>0.96400000000000008</v>
      </c>
      <c r="E43" s="11">
        <f t="shared" si="2"/>
        <v>77.916590080000006</v>
      </c>
    </row>
    <row r="44" spans="1:5" x14ac:dyDescent="0.25">
      <c r="A44" s="8" t="s">
        <v>25</v>
      </c>
      <c r="B44" s="9">
        <v>0.82000000000000006</v>
      </c>
      <c r="C44" s="5">
        <v>0.09</v>
      </c>
      <c r="D44" s="1">
        <f t="shared" si="1"/>
        <v>0.73000000000000009</v>
      </c>
      <c r="E44" s="11">
        <f t="shared" si="2"/>
        <v>56.593897000000013</v>
      </c>
    </row>
    <row r="45" spans="1:5" x14ac:dyDescent="0.25">
      <c r="A45" s="8" t="s">
        <v>26</v>
      </c>
      <c r="B45" s="9">
        <v>0.94000000000000006</v>
      </c>
      <c r="C45" s="5">
        <v>0.09</v>
      </c>
      <c r="D45" s="1">
        <f t="shared" si="1"/>
        <v>0.85000000000000009</v>
      </c>
      <c r="E45" s="11">
        <f t="shared" si="2"/>
        <v>67.313425000000009</v>
      </c>
    </row>
    <row r="46" spans="1:5" x14ac:dyDescent="0.25">
      <c r="A46" s="8" t="s">
        <v>26</v>
      </c>
      <c r="B46" s="9">
        <v>1.1120000000000001</v>
      </c>
      <c r="C46" s="5">
        <v>0.09</v>
      </c>
      <c r="D46" s="1">
        <f t="shared" si="1"/>
        <v>1.022</v>
      </c>
      <c r="E46" s="11">
        <f t="shared" si="2"/>
        <v>83.468105319999992</v>
      </c>
    </row>
    <row r="47" spans="1:5" x14ac:dyDescent="0.25">
      <c r="A47" s="8" t="s">
        <v>27</v>
      </c>
      <c r="B47" s="9">
        <v>1.0609999999999999</v>
      </c>
      <c r="C47" s="5">
        <v>0.09</v>
      </c>
      <c r="D47" s="1">
        <f t="shared" si="1"/>
        <v>0.97099999999999997</v>
      </c>
      <c r="E47" s="11">
        <f t="shared" si="2"/>
        <v>78.58098493</v>
      </c>
    </row>
    <row r="48" spans="1:5" x14ac:dyDescent="0.25">
      <c r="A48" s="8" t="s">
        <v>27</v>
      </c>
      <c r="B48" s="9">
        <v>1.175</v>
      </c>
      <c r="C48" s="5">
        <v>0.09</v>
      </c>
      <c r="D48" s="1">
        <f t="shared" si="1"/>
        <v>1.085</v>
      </c>
      <c r="E48" s="11">
        <f t="shared" si="2"/>
        <v>89.618109249999989</v>
      </c>
    </row>
    <row r="49" spans="1:5" x14ac:dyDescent="0.25">
      <c r="A49" s="8" t="s">
        <v>28</v>
      </c>
      <c r="B49" s="9">
        <v>1.0720000000000001</v>
      </c>
      <c r="C49" s="5">
        <v>0.09</v>
      </c>
      <c r="D49" s="1">
        <f t="shared" si="1"/>
        <v>0.9820000000000001</v>
      </c>
      <c r="E49" s="11">
        <f t="shared" si="2"/>
        <v>79.628148520000011</v>
      </c>
    </row>
    <row r="50" spans="1:5" x14ac:dyDescent="0.25">
      <c r="A50" s="8" t="s">
        <v>28</v>
      </c>
      <c r="B50" s="9">
        <v>0.97099999999999997</v>
      </c>
      <c r="C50" s="5">
        <v>0.09</v>
      </c>
      <c r="D50" s="1">
        <f t="shared" si="1"/>
        <v>0.88100000000000001</v>
      </c>
      <c r="E50" s="11">
        <f t="shared" si="2"/>
        <v>70.156268530000006</v>
      </c>
    </row>
    <row r="51" spans="1:5" x14ac:dyDescent="0.25">
      <c r="A51" s="8" t="s">
        <v>29</v>
      </c>
      <c r="B51" s="9">
        <v>1.0549999999999999</v>
      </c>
      <c r="C51" s="5">
        <v>0.09</v>
      </c>
      <c r="D51" s="1">
        <f t="shared" si="1"/>
        <v>0.96499999999999997</v>
      </c>
      <c r="E51" s="11">
        <f t="shared" si="2"/>
        <v>78.01140925</v>
      </c>
    </row>
    <row r="52" spans="1:5" x14ac:dyDescent="0.25">
      <c r="A52" s="8" t="s">
        <v>29</v>
      </c>
      <c r="B52" s="9">
        <v>0.872</v>
      </c>
      <c r="C52" s="5">
        <v>0.09</v>
      </c>
      <c r="D52" s="1">
        <f t="shared" si="1"/>
        <v>0.78200000000000003</v>
      </c>
      <c r="E52" s="11">
        <f t="shared" si="2"/>
        <v>61.183404520000003</v>
      </c>
    </row>
    <row r="53" spans="1:5" x14ac:dyDescent="0.25">
      <c r="A53" s="8" t="s">
        <v>30</v>
      </c>
      <c r="B53" s="9">
        <v>1.014</v>
      </c>
      <c r="C53" s="5">
        <v>0.09</v>
      </c>
      <c r="D53" s="1">
        <f t="shared" si="1"/>
        <v>0.92400000000000004</v>
      </c>
      <c r="E53" s="11">
        <f t="shared" si="2"/>
        <v>74.14962048000001</v>
      </c>
    </row>
    <row r="54" spans="1:5" x14ac:dyDescent="0.25">
      <c r="A54" s="8" t="s">
        <v>30</v>
      </c>
      <c r="B54" s="9">
        <v>1.1480000000000001</v>
      </c>
      <c r="C54" s="5">
        <v>0.09</v>
      </c>
      <c r="D54" s="1">
        <f t="shared" si="1"/>
        <v>1.0580000000000001</v>
      </c>
      <c r="E54" s="11">
        <f t="shared" si="2"/>
        <v>86.967103720000011</v>
      </c>
    </row>
    <row r="55" spans="1:5" x14ac:dyDescent="0.25">
      <c r="A55" s="8" t="s">
        <v>31</v>
      </c>
      <c r="B55" s="9">
        <v>1.1080000000000001</v>
      </c>
      <c r="C55" s="5">
        <v>0.09</v>
      </c>
      <c r="D55" s="1">
        <f t="shared" si="1"/>
        <v>1.018</v>
      </c>
      <c r="E55" s="11">
        <f t="shared" si="2"/>
        <v>83.081844520000004</v>
      </c>
    </row>
    <row r="56" spans="1:5" x14ac:dyDescent="0.25">
      <c r="A56" s="8" t="s">
        <v>31</v>
      </c>
      <c r="B56" s="9">
        <v>1.2350000000000001</v>
      </c>
      <c r="C56" s="5">
        <v>0.09</v>
      </c>
      <c r="D56" s="1">
        <f t="shared" si="1"/>
        <v>1.145</v>
      </c>
      <c r="E56" s="11">
        <f t="shared" si="2"/>
        <v>95.591343249999994</v>
      </c>
    </row>
    <row r="57" spans="1:5" x14ac:dyDescent="0.25">
      <c r="A57" s="8" t="s">
        <v>32</v>
      </c>
      <c r="B57" s="9">
        <v>0.97699999999999998</v>
      </c>
      <c r="C57" s="5">
        <v>0.09</v>
      </c>
      <c r="D57" s="1">
        <f t="shared" si="1"/>
        <v>0.88700000000000001</v>
      </c>
      <c r="E57" s="11">
        <f t="shared" si="2"/>
        <v>70.709988370000005</v>
      </c>
    </row>
    <row r="58" spans="1:5" x14ac:dyDescent="0.25">
      <c r="A58" s="8" t="s">
        <v>32</v>
      </c>
      <c r="B58" s="9">
        <v>0.94100000000000006</v>
      </c>
      <c r="C58" s="5">
        <v>0.09</v>
      </c>
      <c r="D58" s="1">
        <f t="shared" si="1"/>
        <v>0.85100000000000009</v>
      </c>
      <c r="E58" s="11">
        <f t="shared" si="2"/>
        <v>67.404657730000011</v>
      </c>
    </row>
    <row r="59" spans="1:5" x14ac:dyDescent="0.25">
      <c r="A59" s="8" t="s">
        <v>33</v>
      </c>
      <c r="B59" s="9">
        <v>0.98399999999999999</v>
      </c>
      <c r="C59" s="5">
        <v>0.09</v>
      </c>
      <c r="D59" s="1">
        <f t="shared" si="1"/>
        <v>0.89400000000000002</v>
      </c>
      <c r="E59" s="11">
        <f t="shared" si="2"/>
        <v>71.357426279999999</v>
      </c>
    </row>
    <row r="60" spans="1:5" x14ac:dyDescent="0.25">
      <c r="A60" s="8" t="s">
        <v>33</v>
      </c>
      <c r="B60" s="9">
        <v>0.84099999999999997</v>
      </c>
      <c r="C60" s="5">
        <v>0.09</v>
      </c>
      <c r="D60" s="1">
        <f t="shared" si="1"/>
        <v>0.751</v>
      </c>
      <c r="E60" s="11">
        <f t="shared" si="2"/>
        <v>58.437111729999998</v>
      </c>
    </row>
    <row r="61" spans="1:5" x14ac:dyDescent="0.25">
      <c r="A61" s="8" t="s">
        <v>34</v>
      </c>
      <c r="B61" s="9">
        <v>0.89300000000000002</v>
      </c>
      <c r="C61" s="5">
        <v>0.09</v>
      </c>
      <c r="D61" s="1">
        <f t="shared" si="1"/>
        <v>0.80300000000000005</v>
      </c>
      <c r="E61" s="11">
        <f t="shared" si="2"/>
        <v>63.060973570000002</v>
      </c>
    </row>
    <row r="62" spans="1:5" x14ac:dyDescent="0.25">
      <c r="A62" s="8" t="s">
        <v>34</v>
      </c>
      <c r="B62" s="9">
        <v>1.05</v>
      </c>
      <c r="C62" s="5">
        <v>0.09</v>
      </c>
      <c r="D62" s="1">
        <f t="shared" si="1"/>
        <v>0.96000000000000008</v>
      </c>
      <c r="E62" s="11">
        <f t="shared" si="2"/>
        <v>77.537628000000012</v>
      </c>
    </row>
    <row r="63" spans="1:5" x14ac:dyDescent="0.25">
      <c r="A63" s="8" t="s">
        <v>35</v>
      </c>
      <c r="B63" s="9">
        <v>0.97499999999999998</v>
      </c>
      <c r="C63" s="5">
        <v>0.09</v>
      </c>
      <c r="D63" s="1">
        <f t="shared" si="1"/>
        <v>0.88500000000000001</v>
      </c>
      <c r="E63" s="11">
        <f t="shared" si="2"/>
        <v>70.52528925</v>
      </c>
    </row>
    <row r="64" spans="1:5" x14ac:dyDescent="0.25">
      <c r="A64" s="8" t="s">
        <v>35</v>
      </c>
      <c r="B64" s="9">
        <v>1.2829999999999999</v>
      </c>
      <c r="C64" s="5">
        <v>0.09</v>
      </c>
      <c r="D64" s="1">
        <f t="shared" si="1"/>
        <v>1.1929999999999998</v>
      </c>
      <c r="E64" s="11">
        <f t="shared" si="2"/>
        <v>100.45147476999999</v>
      </c>
    </row>
    <row r="65" spans="1:5" x14ac:dyDescent="0.25">
      <c r="A65" s="8" t="s">
        <v>36</v>
      </c>
      <c r="B65" s="9">
        <v>0.85</v>
      </c>
      <c r="C65" s="5">
        <v>0.09</v>
      </c>
      <c r="D65" s="1">
        <f t="shared" ref="D65:D96" si="3">(B65-C65)</f>
        <v>0.76</v>
      </c>
      <c r="E65" s="11">
        <f t="shared" ref="E65:E96" si="4">(15.73*D65*D65)+(64.476*D65)+(1.1439)</f>
        <v>59.231307999999999</v>
      </c>
    </row>
    <row r="66" spans="1:5" x14ac:dyDescent="0.25">
      <c r="A66" s="8" t="s">
        <v>36</v>
      </c>
      <c r="B66" s="9">
        <v>0.80700000000000005</v>
      </c>
      <c r="C66" s="5">
        <v>0.09</v>
      </c>
      <c r="D66" s="1">
        <f t="shared" si="3"/>
        <v>0.71700000000000008</v>
      </c>
      <c r="E66" s="11">
        <f t="shared" si="4"/>
        <v>55.459811970000011</v>
      </c>
    </row>
    <row r="67" spans="1:5" x14ac:dyDescent="0.25">
      <c r="A67" s="8" t="s">
        <v>37</v>
      </c>
      <c r="B67" s="9">
        <v>0.97</v>
      </c>
      <c r="C67" s="5">
        <v>0.09</v>
      </c>
      <c r="D67" s="1">
        <f t="shared" si="3"/>
        <v>0.88</v>
      </c>
      <c r="E67" s="11">
        <f t="shared" si="4"/>
        <v>70.064092000000002</v>
      </c>
    </row>
    <row r="68" spans="1:5" x14ac:dyDescent="0.25">
      <c r="A68" s="8" t="s">
        <v>37</v>
      </c>
      <c r="B68" s="9">
        <v>0.83000000000000007</v>
      </c>
      <c r="C68" s="5">
        <v>0.09</v>
      </c>
      <c r="D68" s="1">
        <f t="shared" si="3"/>
        <v>0.7400000000000001</v>
      </c>
      <c r="E68" s="11">
        <f t="shared" si="4"/>
        <v>57.469888000000012</v>
      </c>
    </row>
    <row r="69" spans="1:5" x14ac:dyDescent="0.25">
      <c r="A69" s="8" t="s">
        <v>38</v>
      </c>
      <c r="B69" s="9">
        <v>0.94700000000000006</v>
      </c>
      <c r="C69" s="5">
        <v>0.09</v>
      </c>
      <c r="D69" s="1">
        <f t="shared" si="3"/>
        <v>0.8570000000000001</v>
      </c>
      <c r="E69" s="11">
        <f t="shared" si="4"/>
        <v>67.952714770000014</v>
      </c>
    </row>
    <row r="70" spans="1:5" x14ac:dyDescent="0.25">
      <c r="A70" s="8" t="s">
        <v>38</v>
      </c>
      <c r="B70" s="9">
        <v>1.105</v>
      </c>
      <c r="C70" s="5">
        <v>0.09</v>
      </c>
      <c r="D70" s="1">
        <f t="shared" si="3"/>
        <v>1.0149999999999999</v>
      </c>
      <c r="E70" s="11">
        <f t="shared" si="4"/>
        <v>82.79247925</v>
      </c>
    </row>
    <row r="71" spans="1:5" x14ac:dyDescent="0.25">
      <c r="A71" s="8" t="s">
        <v>39</v>
      </c>
      <c r="B71" s="9">
        <v>1.0780000000000001</v>
      </c>
      <c r="C71" s="5">
        <v>0.09</v>
      </c>
      <c r="D71" s="1">
        <f t="shared" si="3"/>
        <v>0.9880000000000001</v>
      </c>
      <c r="E71" s="11">
        <f t="shared" si="4"/>
        <v>80.200933120000002</v>
      </c>
    </row>
    <row r="72" spans="1:5" x14ac:dyDescent="0.25">
      <c r="A72" s="8" t="s">
        <v>39</v>
      </c>
      <c r="B72" s="9">
        <v>1.103</v>
      </c>
      <c r="C72" s="5">
        <v>0.09</v>
      </c>
      <c r="D72" s="1">
        <f t="shared" si="3"/>
        <v>1.0129999999999999</v>
      </c>
      <c r="E72" s="11">
        <f t="shared" si="4"/>
        <v>82.599726369999985</v>
      </c>
    </row>
    <row r="73" spans="1:5" x14ac:dyDescent="0.25">
      <c r="A73" s="8" t="s">
        <v>40</v>
      </c>
      <c r="B73" s="9">
        <v>0.88600000000000001</v>
      </c>
      <c r="C73" s="5">
        <v>0.09</v>
      </c>
      <c r="D73" s="1">
        <f t="shared" si="3"/>
        <v>0.79600000000000004</v>
      </c>
      <c r="E73" s="11">
        <f t="shared" si="4"/>
        <v>62.433575680000004</v>
      </c>
    </row>
    <row r="74" spans="1:5" x14ac:dyDescent="0.25">
      <c r="A74" s="8" t="s">
        <v>40</v>
      </c>
      <c r="B74" s="9">
        <v>0.83499999999999996</v>
      </c>
      <c r="C74" s="5">
        <v>0.09</v>
      </c>
      <c r="D74" s="1">
        <f t="shared" si="3"/>
        <v>0.745</v>
      </c>
      <c r="E74" s="11">
        <f t="shared" si="4"/>
        <v>57.909063250000003</v>
      </c>
    </row>
    <row r="75" spans="1:5" x14ac:dyDescent="0.25">
      <c r="A75" s="8" t="s">
        <v>41</v>
      </c>
      <c r="B75" s="9">
        <v>0.89400000000000002</v>
      </c>
      <c r="C75" s="5">
        <v>0.09</v>
      </c>
      <c r="D75" s="1">
        <f t="shared" si="3"/>
        <v>0.80400000000000005</v>
      </c>
      <c r="E75" s="11">
        <f t="shared" si="4"/>
        <v>63.150727680000003</v>
      </c>
    </row>
    <row r="76" spans="1:5" x14ac:dyDescent="0.25">
      <c r="A76" s="8" t="s">
        <v>41</v>
      </c>
      <c r="B76" s="9">
        <v>0.83599999999999997</v>
      </c>
      <c r="C76" s="5">
        <v>0.09</v>
      </c>
      <c r="D76" s="1">
        <f t="shared" si="3"/>
        <v>0.746</v>
      </c>
      <c r="E76" s="11">
        <f t="shared" si="4"/>
        <v>57.996992679999998</v>
      </c>
    </row>
    <row r="77" spans="1:5" x14ac:dyDescent="0.25">
      <c r="A77" s="8" t="s">
        <v>41</v>
      </c>
      <c r="B77" s="9">
        <v>0.94200000000000006</v>
      </c>
      <c r="C77" s="5">
        <v>0.09</v>
      </c>
      <c r="D77" s="1">
        <f t="shared" si="3"/>
        <v>0.85200000000000009</v>
      </c>
      <c r="E77" s="11">
        <f t="shared" si="4"/>
        <v>67.495921920000015</v>
      </c>
    </row>
    <row r="78" spans="1:5" x14ac:dyDescent="0.25">
      <c r="A78" s="8" t="s">
        <v>41</v>
      </c>
      <c r="B78" s="9">
        <v>1.0820000000000001</v>
      </c>
      <c r="C78" s="5">
        <v>0.09</v>
      </c>
      <c r="D78" s="1">
        <f t="shared" si="3"/>
        <v>0.9920000000000001</v>
      </c>
      <c r="E78" s="11">
        <f t="shared" si="4"/>
        <v>80.583418720000012</v>
      </c>
    </row>
    <row r="79" spans="1:5" x14ac:dyDescent="0.25">
      <c r="A79" s="8" t="s">
        <v>42</v>
      </c>
      <c r="B79" s="9">
        <v>1.0609999999999999</v>
      </c>
      <c r="C79" s="5">
        <v>0.09</v>
      </c>
      <c r="D79" s="1">
        <f t="shared" si="3"/>
        <v>0.97099999999999997</v>
      </c>
      <c r="E79" s="11">
        <f t="shared" si="4"/>
        <v>78.58098493</v>
      </c>
    </row>
    <row r="80" spans="1:5" x14ac:dyDescent="0.25">
      <c r="A80" s="8" t="s">
        <v>42</v>
      </c>
      <c r="B80" s="9">
        <v>0.98</v>
      </c>
      <c r="C80" s="5">
        <v>0.09</v>
      </c>
      <c r="D80" s="1">
        <f t="shared" si="3"/>
        <v>0.89</v>
      </c>
      <c r="E80" s="11">
        <f t="shared" si="4"/>
        <v>70.987273000000002</v>
      </c>
    </row>
    <row r="81" spans="1:5" x14ac:dyDescent="0.25">
      <c r="A81" s="8" t="s">
        <v>43</v>
      </c>
      <c r="B81" s="9">
        <v>0.86099999999999999</v>
      </c>
      <c r="C81" s="5">
        <v>0.09</v>
      </c>
      <c r="D81" s="1">
        <f t="shared" si="3"/>
        <v>0.77100000000000002</v>
      </c>
      <c r="E81" s="11">
        <f t="shared" si="4"/>
        <v>60.205452930000007</v>
      </c>
    </row>
    <row r="82" spans="1:5" x14ac:dyDescent="0.25">
      <c r="A82" s="8" t="s">
        <v>43</v>
      </c>
      <c r="B82" s="9">
        <v>0.84899999999999998</v>
      </c>
      <c r="C82" s="5">
        <v>0.09</v>
      </c>
      <c r="D82" s="1">
        <f t="shared" si="3"/>
        <v>0.75900000000000001</v>
      </c>
      <c r="E82" s="11">
        <f t="shared" si="4"/>
        <v>59.142938130000005</v>
      </c>
    </row>
    <row r="83" spans="1:5" x14ac:dyDescent="0.25">
      <c r="A83" s="8" t="s">
        <v>44</v>
      </c>
      <c r="B83" s="9">
        <v>0.88400000000000001</v>
      </c>
      <c r="C83" s="5">
        <v>0.09</v>
      </c>
      <c r="D83" s="1">
        <f t="shared" si="3"/>
        <v>0.79400000000000004</v>
      </c>
      <c r="E83" s="11">
        <f t="shared" si="4"/>
        <v>62.254602280000007</v>
      </c>
    </row>
    <row r="84" spans="1:5" x14ac:dyDescent="0.25">
      <c r="A84" s="8" t="s">
        <v>44</v>
      </c>
      <c r="B84" s="9">
        <v>0.79300000000000004</v>
      </c>
      <c r="C84" s="5">
        <v>0.09</v>
      </c>
      <c r="D84" s="1">
        <f t="shared" si="3"/>
        <v>0.70300000000000007</v>
      </c>
      <c r="E84" s="11">
        <f t="shared" si="4"/>
        <v>54.244435570000007</v>
      </c>
    </row>
    <row r="85" spans="1:5" x14ac:dyDescent="0.25">
      <c r="A85" s="8" t="s">
        <v>45</v>
      </c>
      <c r="B85" s="9">
        <v>0.93200000000000005</v>
      </c>
      <c r="C85" s="5">
        <v>0.09</v>
      </c>
      <c r="D85" s="1">
        <f t="shared" si="3"/>
        <v>0.84200000000000008</v>
      </c>
      <c r="E85" s="11">
        <f t="shared" si="4"/>
        <v>66.584695720000013</v>
      </c>
    </row>
    <row r="86" spans="1:5" x14ac:dyDescent="0.25">
      <c r="A86" s="8" t="s">
        <v>45</v>
      </c>
      <c r="B86" s="9">
        <v>1.0190000000000001</v>
      </c>
      <c r="C86" s="5">
        <v>0.09</v>
      </c>
      <c r="D86" s="1">
        <f t="shared" si="3"/>
        <v>0.92900000000000016</v>
      </c>
      <c r="E86" s="11">
        <f t="shared" si="4"/>
        <v>74.617738930000016</v>
      </c>
    </row>
    <row r="87" spans="1:5" x14ac:dyDescent="0.25">
      <c r="A87" s="8" t="s">
        <v>46</v>
      </c>
      <c r="B87" s="9">
        <v>1.0669999999999999</v>
      </c>
      <c r="C87" s="5">
        <v>0.09</v>
      </c>
      <c r="D87" s="1">
        <f t="shared" si="3"/>
        <v>0.97699999999999998</v>
      </c>
      <c r="E87" s="11">
        <f t="shared" si="4"/>
        <v>79.151693170000001</v>
      </c>
    </row>
    <row r="88" spans="1:5" x14ac:dyDescent="0.25">
      <c r="A88" s="8" t="s">
        <v>46</v>
      </c>
      <c r="B88" s="9">
        <v>1.079</v>
      </c>
      <c r="C88" s="5">
        <v>0.09</v>
      </c>
      <c r="D88" s="1">
        <f t="shared" si="3"/>
        <v>0.98899999999999999</v>
      </c>
      <c r="E88" s="11">
        <f t="shared" si="4"/>
        <v>80.296507329999997</v>
      </c>
    </row>
    <row r="89" spans="1:5" x14ac:dyDescent="0.25">
      <c r="A89" s="8" t="s">
        <v>47</v>
      </c>
      <c r="B89" s="9">
        <v>0.81900000000000006</v>
      </c>
      <c r="C89" s="5">
        <v>0.09</v>
      </c>
      <c r="D89" s="1">
        <f t="shared" si="3"/>
        <v>0.72900000000000009</v>
      </c>
      <c r="E89" s="11">
        <f t="shared" si="4"/>
        <v>56.506470930000006</v>
      </c>
    </row>
    <row r="90" spans="1:5" x14ac:dyDescent="0.25">
      <c r="A90" s="8" t="s">
        <v>47</v>
      </c>
      <c r="B90" s="9">
        <v>0.84499999999999997</v>
      </c>
      <c r="C90" s="5">
        <v>0.09</v>
      </c>
      <c r="D90" s="1">
        <f t="shared" si="3"/>
        <v>0.755</v>
      </c>
      <c r="E90" s="11">
        <f t="shared" si="4"/>
        <v>58.789773250000003</v>
      </c>
    </row>
    <row r="91" spans="1:5" x14ac:dyDescent="0.25">
      <c r="A91" s="8" t="s">
        <v>48</v>
      </c>
      <c r="B91" s="9">
        <v>0.89900000000000002</v>
      </c>
      <c r="C91" s="5">
        <v>0.09</v>
      </c>
      <c r="D91" s="1">
        <f t="shared" si="3"/>
        <v>0.80900000000000005</v>
      </c>
      <c r="E91" s="11">
        <f t="shared" si="4"/>
        <v>63.599970130000003</v>
      </c>
    </row>
    <row r="92" spans="1:5" x14ac:dyDescent="0.25">
      <c r="A92" s="8" t="s">
        <v>48</v>
      </c>
      <c r="B92" s="9">
        <v>0.8</v>
      </c>
      <c r="C92" s="5">
        <v>0.09</v>
      </c>
      <c r="D92" s="1">
        <f t="shared" si="3"/>
        <v>0.71000000000000008</v>
      </c>
      <c r="E92" s="11">
        <f t="shared" si="4"/>
        <v>54.85135300000001</v>
      </c>
    </row>
    <row r="93" spans="1:5" x14ac:dyDescent="0.25">
      <c r="A93" s="8" t="s">
        <v>49</v>
      </c>
      <c r="B93" s="9">
        <v>0.92100000000000004</v>
      </c>
      <c r="C93" s="5">
        <v>0.09</v>
      </c>
      <c r="D93" s="1">
        <f t="shared" si="3"/>
        <v>0.83100000000000007</v>
      </c>
      <c r="E93" s="11">
        <f t="shared" si="4"/>
        <v>65.58598053</v>
      </c>
    </row>
    <row r="94" spans="1:5" x14ac:dyDescent="0.25">
      <c r="A94" s="8" t="s">
        <v>49</v>
      </c>
      <c r="B94" s="9">
        <v>1.032</v>
      </c>
      <c r="C94" s="5">
        <v>0.09</v>
      </c>
      <c r="D94" s="1">
        <f t="shared" si="3"/>
        <v>0.94200000000000006</v>
      </c>
      <c r="E94" s="11">
        <f t="shared" si="4"/>
        <v>75.838527720000002</v>
      </c>
    </row>
    <row r="95" spans="1:5" x14ac:dyDescent="0.25">
      <c r="A95" s="8" t="s">
        <v>50</v>
      </c>
      <c r="B95" s="9">
        <v>0.93100000000000005</v>
      </c>
      <c r="C95" s="5">
        <v>0.09</v>
      </c>
      <c r="D95" s="1">
        <f t="shared" si="3"/>
        <v>0.84100000000000008</v>
      </c>
      <c r="E95" s="11">
        <f t="shared" si="4"/>
        <v>66.493746130000005</v>
      </c>
    </row>
    <row r="96" spans="1:5" x14ac:dyDescent="0.25">
      <c r="A96" s="8" t="s">
        <v>50</v>
      </c>
      <c r="B96" s="9">
        <v>1.0740000000000001</v>
      </c>
      <c r="C96" s="5">
        <v>0.09</v>
      </c>
      <c r="D96" s="1">
        <f t="shared" si="3"/>
        <v>0.9840000000000001</v>
      </c>
      <c r="E96" s="11">
        <f t="shared" si="4"/>
        <v>79.818950880000017</v>
      </c>
    </row>
    <row r="97" spans="1:5" x14ac:dyDescent="0.25">
      <c r="A97" s="8" t="s">
        <v>51</v>
      </c>
      <c r="B97" s="9">
        <v>0.71499999999999997</v>
      </c>
      <c r="C97" s="5">
        <v>0.09</v>
      </c>
      <c r="D97" s="1">
        <f t="shared" ref="D97:D128" si="5">(B97-C97)</f>
        <v>0.625</v>
      </c>
      <c r="E97" s="11">
        <f t="shared" ref="E97:E128" si="6">(15.73*D97*D97)+(64.476*D97)+(1.1439)</f>
        <v>47.585931250000002</v>
      </c>
    </row>
    <row r="98" spans="1:5" x14ac:dyDescent="0.25">
      <c r="A98" s="8" t="s">
        <v>51</v>
      </c>
      <c r="B98" s="9">
        <v>0.71799999999999997</v>
      </c>
      <c r="C98" s="5">
        <v>0.09</v>
      </c>
      <c r="D98" s="1">
        <f t="shared" si="5"/>
        <v>0.628</v>
      </c>
      <c r="E98" s="11">
        <f t="shared" si="6"/>
        <v>47.838488319999996</v>
      </c>
    </row>
    <row r="99" spans="1:5" x14ac:dyDescent="0.25">
      <c r="A99" s="8" t="s">
        <v>52</v>
      </c>
      <c r="B99" s="9">
        <v>0.93100000000000005</v>
      </c>
      <c r="C99" s="5">
        <v>0.09</v>
      </c>
      <c r="D99" s="1">
        <f t="shared" si="5"/>
        <v>0.84100000000000008</v>
      </c>
      <c r="E99" s="11">
        <f t="shared" si="6"/>
        <v>66.493746130000005</v>
      </c>
    </row>
    <row r="100" spans="1:5" x14ac:dyDescent="0.25">
      <c r="A100" s="8" t="s">
        <v>52</v>
      </c>
      <c r="B100" s="9">
        <v>0.83799999999999997</v>
      </c>
      <c r="C100" s="5">
        <v>0.09</v>
      </c>
      <c r="D100" s="1">
        <f t="shared" si="5"/>
        <v>0.748</v>
      </c>
      <c r="E100" s="11">
        <f t="shared" si="6"/>
        <v>58.172945920000004</v>
      </c>
    </row>
    <row r="101" spans="1:5" x14ac:dyDescent="0.25">
      <c r="A101" s="8" t="s">
        <v>53</v>
      </c>
      <c r="B101" s="9">
        <v>0.94300000000000006</v>
      </c>
      <c r="C101" s="5">
        <v>0.09</v>
      </c>
      <c r="D101" s="1">
        <f t="shared" si="5"/>
        <v>0.85300000000000009</v>
      </c>
      <c r="E101" s="11">
        <f t="shared" si="6"/>
        <v>67.587217570000007</v>
      </c>
    </row>
    <row r="102" spans="1:5" x14ac:dyDescent="0.25">
      <c r="A102" s="8" t="s">
        <v>53</v>
      </c>
      <c r="B102" s="9">
        <v>1.1679999999999999</v>
      </c>
      <c r="C102" s="5">
        <v>0.09</v>
      </c>
      <c r="D102" s="1">
        <f t="shared" si="5"/>
        <v>1.0779999999999998</v>
      </c>
      <c r="E102" s="11">
        <f t="shared" si="6"/>
        <v>88.928609319999993</v>
      </c>
    </row>
    <row r="103" spans="1:5" x14ac:dyDescent="0.25">
      <c r="A103" s="8" t="s">
        <v>54</v>
      </c>
      <c r="B103" s="9">
        <v>1.036</v>
      </c>
      <c r="C103" s="5">
        <v>0.09</v>
      </c>
      <c r="D103" s="1">
        <f t="shared" si="5"/>
        <v>0.94600000000000006</v>
      </c>
      <c r="E103" s="11">
        <f t="shared" si="6"/>
        <v>76.215224680000006</v>
      </c>
    </row>
    <row r="104" spans="1:5" x14ac:dyDescent="0.25">
      <c r="A104" s="8" t="s">
        <v>54</v>
      </c>
      <c r="B104" s="9">
        <v>1.0609999999999999</v>
      </c>
      <c r="C104" s="5">
        <v>0.09</v>
      </c>
      <c r="D104" s="1">
        <f t="shared" si="5"/>
        <v>0.97099999999999997</v>
      </c>
      <c r="E104" s="11">
        <f t="shared" si="6"/>
        <v>78.58098493</v>
      </c>
    </row>
    <row r="105" spans="1:5" x14ac:dyDescent="0.25">
      <c r="A105" s="8" t="s">
        <v>55</v>
      </c>
      <c r="B105" s="9">
        <v>0.75700000000000001</v>
      </c>
      <c r="C105" s="5">
        <v>0.09</v>
      </c>
      <c r="D105" s="1">
        <f t="shared" si="5"/>
        <v>0.66700000000000004</v>
      </c>
      <c r="E105" s="11">
        <f t="shared" si="6"/>
        <v>51.147495970000008</v>
      </c>
    </row>
    <row r="106" spans="1:5" x14ac:dyDescent="0.25">
      <c r="A106" s="8" t="s">
        <v>55</v>
      </c>
      <c r="B106" s="9">
        <v>0.94800000000000006</v>
      </c>
      <c r="C106" s="5">
        <v>0.09</v>
      </c>
      <c r="D106" s="1">
        <f t="shared" si="5"/>
        <v>0.8580000000000001</v>
      </c>
      <c r="E106" s="11">
        <f t="shared" si="6"/>
        <v>68.044167720000019</v>
      </c>
    </row>
    <row r="107" spans="1:5" x14ac:dyDescent="0.25">
      <c r="A107" s="8" t="s">
        <v>56</v>
      </c>
      <c r="B107" s="9">
        <v>0.92600000000000005</v>
      </c>
      <c r="C107" s="5">
        <v>0.09</v>
      </c>
      <c r="D107" s="1">
        <f t="shared" si="5"/>
        <v>0.83600000000000008</v>
      </c>
      <c r="E107" s="11">
        <f t="shared" si="6"/>
        <v>66.039470080000015</v>
      </c>
    </row>
    <row r="108" spans="1:5" x14ac:dyDescent="0.25">
      <c r="A108" s="8" t="s">
        <v>56</v>
      </c>
      <c r="B108" s="9">
        <v>0.90700000000000003</v>
      </c>
      <c r="C108" s="5">
        <v>0.09</v>
      </c>
      <c r="D108" s="1">
        <f t="shared" si="5"/>
        <v>0.81700000000000006</v>
      </c>
      <c r="E108" s="11">
        <f t="shared" si="6"/>
        <v>64.320393969999998</v>
      </c>
    </row>
    <row r="109" spans="1:5" x14ac:dyDescent="0.25">
      <c r="A109" s="8" t="s">
        <v>57</v>
      </c>
      <c r="B109" s="9">
        <v>1.0349999999999999</v>
      </c>
      <c r="C109" s="5">
        <v>0.09</v>
      </c>
      <c r="D109" s="1">
        <f t="shared" si="5"/>
        <v>0.94499999999999995</v>
      </c>
      <c r="E109" s="11">
        <f t="shared" si="6"/>
        <v>76.121003250000001</v>
      </c>
    </row>
    <row r="110" spans="1:5" x14ac:dyDescent="0.25">
      <c r="A110" s="8" t="s">
        <v>57</v>
      </c>
      <c r="B110" s="9">
        <v>1.1160000000000001</v>
      </c>
      <c r="C110" s="5">
        <v>0.09</v>
      </c>
      <c r="D110" s="1">
        <f t="shared" si="5"/>
        <v>1.026</v>
      </c>
      <c r="E110" s="11">
        <f t="shared" si="6"/>
        <v>83.854869480000005</v>
      </c>
    </row>
    <row r="111" spans="1:5" x14ac:dyDescent="0.25">
      <c r="A111" s="8" t="s">
        <v>58</v>
      </c>
      <c r="B111" s="9">
        <v>1.1520000000000001</v>
      </c>
      <c r="C111" s="5">
        <v>0.09</v>
      </c>
      <c r="D111" s="1">
        <f t="shared" si="5"/>
        <v>1.0620000000000001</v>
      </c>
      <c r="E111" s="11">
        <f t="shared" si="6"/>
        <v>87.358398120000004</v>
      </c>
    </row>
    <row r="112" spans="1:5" x14ac:dyDescent="0.25">
      <c r="A112" s="8" t="s">
        <v>58</v>
      </c>
      <c r="B112" s="9">
        <v>1.0589999999999999</v>
      </c>
      <c r="C112" s="5">
        <v>0.09</v>
      </c>
      <c r="D112" s="1">
        <f t="shared" si="5"/>
        <v>0.96899999999999997</v>
      </c>
      <c r="E112" s="11">
        <f t="shared" si="6"/>
        <v>78.391000529999999</v>
      </c>
    </row>
    <row r="113" spans="1:5" x14ac:dyDescent="0.25">
      <c r="A113" s="8" t="s">
        <v>59</v>
      </c>
      <c r="B113" s="9">
        <v>0.74299999999999999</v>
      </c>
      <c r="C113" s="5">
        <v>0.09</v>
      </c>
      <c r="D113" s="1">
        <f t="shared" si="5"/>
        <v>0.65300000000000002</v>
      </c>
      <c r="E113" s="11">
        <f t="shared" si="6"/>
        <v>49.954141570000004</v>
      </c>
    </row>
    <row r="114" spans="1:5" x14ac:dyDescent="0.25">
      <c r="A114" s="8" t="s">
        <v>59</v>
      </c>
      <c r="B114" s="9">
        <v>0.76300000000000001</v>
      </c>
      <c r="C114" s="5">
        <v>0.09</v>
      </c>
      <c r="D114" s="1">
        <f t="shared" si="5"/>
        <v>0.67300000000000004</v>
      </c>
      <c r="E114" s="11">
        <f t="shared" si="6"/>
        <v>51.660821170000006</v>
      </c>
    </row>
    <row r="115" spans="1:5" x14ac:dyDescent="0.25">
      <c r="A115" s="8" t="s">
        <v>60</v>
      </c>
      <c r="B115" s="9">
        <v>0.96399999999999997</v>
      </c>
      <c r="C115" s="5">
        <v>0.09</v>
      </c>
      <c r="D115" s="1">
        <f t="shared" si="5"/>
        <v>0.874</v>
      </c>
      <c r="E115" s="11">
        <f t="shared" si="6"/>
        <v>69.511693480000005</v>
      </c>
    </row>
    <row r="116" spans="1:5" x14ac:dyDescent="0.25">
      <c r="A116" s="8" t="s">
        <v>60</v>
      </c>
      <c r="B116" s="9">
        <v>0.96299999999999997</v>
      </c>
      <c r="C116" s="5">
        <v>0.09</v>
      </c>
      <c r="D116" s="1">
        <f t="shared" si="5"/>
        <v>0.873</v>
      </c>
      <c r="E116" s="11">
        <f t="shared" si="6"/>
        <v>69.419737170000005</v>
      </c>
    </row>
    <row r="117" spans="1:5" x14ac:dyDescent="0.25">
      <c r="A117" s="8" t="s">
        <v>61</v>
      </c>
      <c r="B117" s="9">
        <v>1.0409999999999999</v>
      </c>
      <c r="C117" s="5">
        <v>0.09</v>
      </c>
      <c r="D117" s="1">
        <f t="shared" si="5"/>
        <v>0.95099999999999996</v>
      </c>
      <c r="E117" s="11">
        <f t="shared" si="6"/>
        <v>76.686803729999994</v>
      </c>
    </row>
    <row r="118" spans="1:5" x14ac:dyDescent="0.25">
      <c r="A118" s="8" t="s">
        <v>61</v>
      </c>
      <c r="B118" s="9">
        <v>1.2050000000000001</v>
      </c>
      <c r="C118" s="5">
        <v>0.09</v>
      </c>
      <c r="D118" s="1">
        <f t="shared" si="5"/>
        <v>1.115</v>
      </c>
      <c r="E118" s="11">
        <f t="shared" si="6"/>
        <v>92.590569249999987</v>
      </c>
    </row>
    <row r="119" spans="1:5" x14ac:dyDescent="0.25">
      <c r="A119" s="8" t="s">
        <v>62</v>
      </c>
      <c r="B119" s="9">
        <v>1.1930000000000001</v>
      </c>
      <c r="C119" s="5">
        <v>0.09</v>
      </c>
      <c r="D119" s="1">
        <f t="shared" si="5"/>
        <v>1.103</v>
      </c>
      <c r="E119" s="11">
        <f t="shared" si="6"/>
        <v>91.398187570000005</v>
      </c>
    </row>
    <row r="120" spans="1:5" x14ac:dyDescent="0.25">
      <c r="A120" s="8" t="s">
        <v>62</v>
      </c>
      <c r="B120" s="9">
        <v>1.089</v>
      </c>
      <c r="C120" s="5">
        <v>0.09</v>
      </c>
      <c r="D120" s="1">
        <f t="shared" si="5"/>
        <v>0.999</v>
      </c>
      <c r="E120" s="11">
        <f t="shared" si="6"/>
        <v>81.253979729999998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L62"/>
  <sheetViews>
    <sheetView workbookViewId="0">
      <selection activeCell="A13" sqref="A13"/>
    </sheetView>
  </sheetViews>
  <sheetFormatPr defaultRowHeight="15" x14ac:dyDescent="0.25"/>
  <cols>
    <col min="1" max="1" width="25.85546875" customWidth="1"/>
    <col min="2" max="2" width="12.28515625" customWidth="1"/>
    <col min="3" max="3" width="12.7109375" customWidth="1"/>
    <col min="4" max="4" width="13.42578125" customWidth="1"/>
    <col min="5" max="5" width="21.42578125" customWidth="1"/>
  </cols>
  <sheetData>
    <row r="2" spans="1:5" x14ac:dyDescent="0.25">
      <c r="A2" s="3">
        <v>9.4E-2</v>
      </c>
      <c r="B2" s="9">
        <v>0.50900000000000001</v>
      </c>
      <c r="C2" s="9">
        <v>0.56600000000000006</v>
      </c>
      <c r="D2" s="9">
        <v>0.51800000000000002</v>
      </c>
      <c r="E2" s="9">
        <v>0.73899999999999999</v>
      </c>
    </row>
    <row r="3" spans="1:5" x14ac:dyDescent="0.25">
      <c r="A3" s="3">
        <v>0.26800000000000002</v>
      </c>
      <c r="B3" s="9">
        <v>0.52100000000000002</v>
      </c>
      <c r="C3" s="9">
        <v>0.58599999999999997</v>
      </c>
      <c r="D3" s="9">
        <v>0.48599999999999999</v>
      </c>
      <c r="E3" s="9">
        <v>0.52500000000000002</v>
      </c>
    </row>
    <row r="4" spans="1:5" x14ac:dyDescent="0.25">
      <c r="A4" s="3">
        <v>0.48799999999999999</v>
      </c>
      <c r="B4" s="9">
        <v>0.51800000000000002</v>
      </c>
      <c r="C4" s="9">
        <v>0.59399999999999997</v>
      </c>
      <c r="D4" s="9">
        <v>0.45600000000000002</v>
      </c>
      <c r="E4" s="9">
        <v>0.50900000000000001</v>
      </c>
    </row>
    <row r="5" spans="1:5" x14ac:dyDescent="0.25">
      <c r="A5" s="3">
        <v>0.90700000000000003</v>
      </c>
      <c r="B5" s="9">
        <v>0.50800000000000001</v>
      </c>
      <c r="C5" s="9">
        <v>0.58199999999999996</v>
      </c>
      <c r="D5" s="9">
        <v>0.46300000000000002</v>
      </c>
      <c r="E5" s="9">
        <v>0.47900000000000004</v>
      </c>
    </row>
    <row r="6" spans="1:5" x14ac:dyDescent="0.25">
      <c r="A6" s="3">
        <v>1.4970000000000001</v>
      </c>
      <c r="B6" s="9">
        <v>0.49199999999999999</v>
      </c>
      <c r="C6" s="9">
        <v>0.58199999999999996</v>
      </c>
      <c r="D6" s="9">
        <v>0.70799999999999996</v>
      </c>
      <c r="E6" s="9">
        <v>0.622</v>
      </c>
    </row>
    <row r="7" spans="1:5" x14ac:dyDescent="0.25">
      <c r="A7" s="3">
        <v>2.653</v>
      </c>
      <c r="B7" s="9">
        <v>0.501</v>
      </c>
      <c r="C7" s="9">
        <v>0.65500000000000003</v>
      </c>
      <c r="D7" s="9">
        <v>0.63200000000000001</v>
      </c>
      <c r="E7" s="9">
        <v>0.57200000000000006</v>
      </c>
    </row>
    <row r="8" spans="1:5" x14ac:dyDescent="0.25">
      <c r="A8" s="5">
        <v>8.8999999999999996E-2</v>
      </c>
      <c r="B8" s="9">
        <v>0.51300000000000001</v>
      </c>
      <c r="C8" s="9">
        <v>0.68200000000000005</v>
      </c>
      <c r="D8" s="9">
        <v>0.66400000000000003</v>
      </c>
      <c r="E8" s="9">
        <v>0.67800000000000005</v>
      </c>
    </row>
    <row r="9" spans="1:5" x14ac:dyDescent="0.25">
      <c r="A9" s="1">
        <v>9.9000000000000005E-2</v>
      </c>
      <c r="B9" s="9">
        <v>0.503</v>
      </c>
      <c r="C9" s="9">
        <v>0.85299999999999998</v>
      </c>
      <c r="D9" s="9">
        <v>0.66200000000000003</v>
      </c>
      <c r="E9" s="9">
        <v>0.63900000000000001</v>
      </c>
    </row>
    <row r="15" spans="1:5" x14ac:dyDescent="0.25">
      <c r="A15" s="17"/>
      <c r="B15" s="2" t="s">
        <v>1</v>
      </c>
      <c r="C15" s="2" t="s">
        <v>2</v>
      </c>
      <c r="D15" s="2" t="s">
        <v>3</v>
      </c>
      <c r="E15" s="2" t="s">
        <v>4</v>
      </c>
    </row>
    <row r="16" spans="1:5" x14ac:dyDescent="0.25">
      <c r="A16" s="17" t="s">
        <v>5</v>
      </c>
      <c r="B16" s="3">
        <v>2.653</v>
      </c>
      <c r="C16" s="1">
        <f>B16-B22</f>
        <v>2.5640000000000001</v>
      </c>
      <c r="D16" s="1">
        <v>240</v>
      </c>
      <c r="E16" s="4">
        <f>(9.1415*C16*C16)+(70.242*C16)+(0.2508)</f>
        <v>240.44838658400002</v>
      </c>
    </row>
    <row r="17" spans="1:12" x14ac:dyDescent="0.25">
      <c r="A17" s="17" t="s">
        <v>6</v>
      </c>
      <c r="B17" s="3">
        <v>1.4970000000000001</v>
      </c>
      <c r="C17" s="1">
        <f>B17-B22</f>
        <v>1.4080000000000001</v>
      </c>
      <c r="D17" s="1">
        <v>120</v>
      </c>
      <c r="E17" s="4">
        <f t="shared" ref="E17:E22" si="0">(9.1415*C17*C17)+(70.242*C17)+(0.2508)</f>
        <v>117.27423065600001</v>
      </c>
    </row>
    <row r="18" spans="1:12" x14ac:dyDescent="0.25">
      <c r="A18" s="17" t="s">
        <v>7</v>
      </c>
      <c r="B18" s="3">
        <v>0.90700000000000003</v>
      </c>
      <c r="C18" s="1">
        <f>B18-B22</f>
        <v>0.81800000000000006</v>
      </c>
      <c r="D18" s="1">
        <v>60</v>
      </c>
      <c r="E18" s="4">
        <f t="shared" si="0"/>
        <v>63.82555304600001</v>
      </c>
    </row>
    <row r="19" spans="1:12" x14ac:dyDescent="0.25">
      <c r="A19" s="17" t="s">
        <v>8</v>
      </c>
      <c r="B19" s="3">
        <v>0.48799999999999999</v>
      </c>
      <c r="C19" s="1">
        <f>B19-B22</f>
        <v>0.39900000000000002</v>
      </c>
      <c r="D19" s="1">
        <v>30</v>
      </c>
      <c r="E19" s="4">
        <f t="shared" si="0"/>
        <v>29.732693941500006</v>
      </c>
    </row>
    <row r="20" spans="1:12" x14ac:dyDescent="0.25">
      <c r="A20" s="17" t="s">
        <v>9</v>
      </c>
      <c r="B20" s="3">
        <v>0.26800000000000002</v>
      </c>
      <c r="C20" s="1">
        <f>B20-B22</f>
        <v>0.17900000000000002</v>
      </c>
      <c r="D20" s="1">
        <v>15</v>
      </c>
      <c r="E20" s="4">
        <f t="shared" si="0"/>
        <v>13.117020801500002</v>
      </c>
    </row>
    <row r="21" spans="1:12" x14ac:dyDescent="0.25">
      <c r="A21" s="17" t="s">
        <v>11</v>
      </c>
      <c r="B21" s="3">
        <v>9.4E-2</v>
      </c>
      <c r="C21" s="1">
        <f>B21-B22</f>
        <v>5.0000000000000044E-3</v>
      </c>
      <c r="D21" s="1">
        <v>0</v>
      </c>
      <c r="E21" s="4">
        <f t="shared" si="0"/>
        <v>0.60223853750000034</v>
      </c>
    </row>
    <row r="22" spans="1:12" x14ac:dyDescent="0.25">
      <c r="A22" s="17" t="s">
        <v>10</v>
      </c>
      <c r="B22" s="5">
        <v>8.8999999999999996E-2</v>
      </c>
      <c r="C22" s="1">
        <f>B22-B22</f>
        <v>0</v>
      </c>
      <c r="D22" s="1"/>
      <c r="E22" s="4">
        <f t="shared" si="0"/>
        <v>0.25080000000000002</v>
      </c>
    </row>
    <row r="24" spans="1:12" x14ac:dyDescent="0.25">
      <c r="H24" s="17"/>
      <c r="J24" s="7" t="s">
        <v>18</v>
      </c>
      <c r="K24" s="7"/>
      <c r="L24" s="7"/>
    </row>
    <row r="30" spans="1:12" x14ac:dyDescent="0.25">
      <c r="A30" s="8" t="s">
        <v>13</v>
      </c>
      <c r="B30" s="9" t="s">
        <v>14</v>
      </c>
      <c r="C30" s="6" t="s">
        <v>10</v>
      </c>
      <c r="D30" s="1" t="s">
        <v>2</v>
      </c>
      <c r="E30" s="10" t="s">
        <v>19</v>
      </c>
    </row>
    <row r="31" spans="1:12" x14ac:dyDescent="0.25">
      <c r="A31" s="8" t="s">
        <v>63</v>
      </c>
      <c r="B31" s="9">
        <v>0.50900000000000001</v>
      </c>
      <c r="C31" s="5">
        <v>8.8999999999999996E-2</v>
      </c>
      <c r="D31" s="1">
        <f t="shared" ref="D31:D62" si="1">(B31-C31)</f>
        <v>0.42000000000000004</v>
      </c>
      <c r="E31" s="11">
        <f t="shared" ref="E31:E62" si="2">(9.1415*D31*D31)+(70.242*D31)+(0.2508)</f>
        <v>31.365000600000009</v>
      </c>
    </row>
    <row r="32" spans="1:12" x14ac:dyDescent="0.25">
      <c r="A32" s="8" t="s">
        <v>63</v>
      </c>
      <c r="B32" s="9">
        <v>0.52100000000000002</v>
      </c>
      <c r="C32" s="5">
        <v>8.8999999999999996E-2</v>
      </c>
      <c r="D32" s="1">
        <f t="shared" si="1"/>
        <v>0.43200000000000005</v>
      </c>
      <c r="E32" s="11">
        <f t="shared" si="2"/>
        <v>32.301367296000002</v>
      </c>
    </row>
    <row r="33" spans="1:5" x14ac:dyDescent="0.25">
      <c r="A33" s="8" t="s">
        <v>64</v>
      </c>
      <c r="B33" s="9">
        <v>0.51800000000000002</v>
      </c>
      <c r="C33" s="5">
        <v>8.8999999999999996E-2</v>
      </c>
      <c r="D33" s="1">
        <f t="shared" si="1"/>
        <v>0.42900000000000005</v>
      </c>
      <c r="E33" s="11">
        <f t="shared" si="2"/>
        <v>32.067028801500008</v>
      </c>
    </row>
    <row r="34" spans="1:5" x14ac:dyDescent="0.25">
      <c r="A34" s="8" t="s">
        <v>64</v>
      </c>
      <c r="B34" s="9">
        <v>0.50800000000000001</v>
      </c>
      <c r="C34" s="5">
        <v>8.8999999999999996E-2</v>
      </c>
      <c r="D34" s="1">
        <f t="shared" si="1"/>
        <v>0.41900000000000004</v>
      </c>
      <c r="E34" s="11">
        <f t="shared" si="2"/>
        <v>31.287088881500008</v>
      </c>
    </row>
    <row r="35" spans="1:5" x14ac:dyDescent="0.25">
      <c r="A35" s="8" t="s">
        <v>65</v>
      </c>
      <c r="B35" s="9">
        <v>0.49199999999999999</v>
      </c>
      <c r="C35" s="5">
        <v>8.8999999999999996E-2</v>
      </c>
      <c r="D35" s="1">
        <f t="shared" si="1"/>
        <v>0.40300000000000002</v>
      </c>
      <c r="E35" s="11">
        <f t="shared" si="2"/>
        <v>30.042987873500007</v>
      </c>
    </row>
    <row r="36" spans="1:5" x14ac:dyDescent="0.25">
      <c r="A36" s="8" t="s">
        <v>65</v>
      </c>
      <c r="B36" s="9">
        <v>0.501</v>
      </c>
      <c r="C36" s="5">
        <v>8.8999999999999996E-2</v>
      </c>
      <c r="D36" s="1">
        <f t="shared" si="1"/>
        <v>0.41200000000000003</v>
      </c>
      <c r="E36" s="11">
        <f t="shared" si="2"/>
        <v>30.742218776000005</v>
      </c>
    </row>
    <row r="37" spans="1:5" x14ac:dyDescent="0.25">
      <c r="A37" s="8" t="s">
        <v>66</v>
      </c>
      <c r="B37" s="9">
        <v>0.51300000000000001</v>
      </c>
      <c r="C37" s="5">
        <v>8.8999999999999996E-2</v>
      </c>
      <c r="D37" s="1">
        <f t="shared" si="1"/>
        <v>0.42400000000000004</v>
      </c>
      <c r="E37" s="11">
        <f t="shared" si="2"/>
        <v>31.676830304000006</v>
      </c>
    </row>
    <row r="38" spans="1:5" x14ac:dyDescent="0.25">
      <c r="A38" s="8" t="s">
        <v>66</v>
      </c>
      <c r="B38" s="9">
        <v>0.503</v>
      </c>
      <c r="C38" s="5">
        <v>8.8999999999999996E-2</v>
      </c>
      <c r="D38" s="1">
        <f t="shared" si="1"/>
        <v>0.41400000000000003</v>
      </c>
      <c r="E38" s="11">
        <f t="shared" si="2"/>
        <v>30.897804534000006</v>
      </c>
    </row>
    <row r="39" spans="1:5" x14ac:dyDescent="0.25">
      <c r="A39" s="8" t="s">
        <v>67</v>
      </c>
      <c r="B39" s="9">
        <v>0.56600000000000006</v>
      </c>
      <c r="C39" s="5">
        <v>8.8999999999999996E-2</v>
      </c>
      <c r="D39" s="1">
        <f t="shared" si="1"/>
        <v>0.47700000000000009</v>
      </c>
      <c r="E39" s="11">
        <f t="shared" si="2"/>
        <v>35.836190353500008</v>
      </c>
    </row>
    <row r="40" spans="1:5" x14ac:dyDescent="0.25">
      <c r="A40" s="8" t="s">
        <v>67</v>
      </c>
      <c r="B40" s="9">
        <v>0.58599999999999997</v>
      </c>
      <c r="C40" s="5">
        <v>8.8999999999999996E-2</v>
      </c>
      <c r="D40" s="1">
        <f t="shared" si="1"/>
        <v>0.497</v>
      </c>
      <c r="E40" s="11">
        <f t="shared" si="2"/>
        <v>37.419106773499998</v>
      </c>
    </row>
    <row r="41" spans="1:5" x14ac:dyDescent="0.25">
      <c r="A41" s="8" t="s">
        <v>68</v>
      </c>
      <c r="B41" s="9">
        <v>0.59399999999999997</v>
      </c>
      <c r="C41" s="5">
        <v>8.8999999999999996E-2</v>
      </c>
      <c r="D41" s="1">
        <f t="shared" si="1"/>
        <v>0.505</v>
      </c>
      <c r="E41" s="11">
        <f t="shared" si="2"/>
        <v>38.054321037500003</v>
      </c>
    </row>
    <row r="42" spans="1:5" x14ac:dyDescent="0.25">
      <c r="A42" s="8" t="s">
        <v>68</v>
      </c>
      <c r="B42" s="9">
        <v>0.58199999999999996</v>
      </c>
      <c r="C42" s="5">
        <v>8.8999999999999996E-2</v>
      </c>
      <c r="D42" s="1">
        <f t="shared" si="1"/>
        <v>0.49299999999999999</v>
      </c>
      <c r="E42" s="11">
        <f t="shared" si="2"/>
        <v>37.101938433499996</v>
      </c>
    </row>
    <row r="43" spans="1:5" x14ac:dyDescent="0.25">
      <c r="A43" s="8" t="s">
        <v>69</v>
      </c>
      <c r="B43" s="9">
        <v>0.58199999999999996</v>
      </c>
      <c r="C43" s="5">
        <v>8.8999999999999996E-2</v>
      </c>
      <c r="D43" s="1">
        <f t="shared" si="1"/>
        <v>0.49299999999999999</v>
      </c>
      <c r="E43" s="11">
        <f t="shared" si="2"/>
        <v>37.101938433499996</v>
      </c>
    </row>
    <row r="44" spans="1:5" x14ac:dyDescent="0.25">
      <c r="A44" s="8" t="s">
        <v>69</v>
      </c>
      <c r="B44" s="9">
        <v>0.65500000000000003</v>
      </c>
      <c r="C44" s="5">
        <v>8.8999999999999996E-2</v>
      </c>
      <c r="D44" s="1">
        <f t="shared" si="1"/>
        <v>0.56600000000000006</v>
      </c>
      <c r="E44" s="11">
        <f t="shared" si="2"/>
        <v>42.936306374000004</v>
      </c>
    </row>
    <row r="45" spans="1:5" x14ac:dyDescent="0.25">
      <c r="A45" s="8" t="s">
        <v>70</v>
      </c>
      <c r="B45" s="9">
        <v>0.68200000000000005</v>
      </c>
      <c r="C45" s="5">
        <v>8.8999999999999996E-2</v>
      </c>
      <c r="D45" s="1">
        <f t="shared" si="1"/>
        <v>0.59300000000000008</v>
      </c>
      <c r="E45" s="11">
        <f t="shared" si="2"/>
        <v>45.11890533350001</v>
      </c>
    </row>
    <row r="46" spans="1:5" x14ac:dyDescent="0.25">
      <c r="A46" s="8" t="s">
        <v>70</v>
      </c>
      <c r="B46" s="9">
        <v>0.85299999999999998</v>
      </c>
      <c r="C46" s="5">
        <v>8.8999999999999996E-2</v>
      </c>
      <c r="D46" s="1">
        <f t="shared" si="1"/>
        <v>0.76400000000000001</v>
      </c>
      <c r="E46" s="11">
        <f t="shared" si="2"/>
        <v>59.251544984000006</v>
      </c>
    </row>
    <row r="47" spans="1:5" x14ac:dyDescent="0.25">
      <c r="A47" s="8" t="s">
        <v>71</v>
      </c>
      <c r="B47" s="9">
        <v>0.51800000000000002</v>
      </c>
      <c r="C47" s="5">
        <v>8.8999999999999996E-2</v>
      </c>
      <c r="D47" s="1">
        <f t="shared" si="1"/>
        <v>0.42900000000000005</v>
      </c>
      <c r="E47" s="11">
        <f t="shared" si="2"/>
        <v>32.067028801500008</v>
      </c>
    </row>
    <row r="48" spans="1:5" x14ac:dyDescent="0.25">
      <c r="A48" s="8" t="s">
        <v>71</v>
      </c>
      <c r="B48" s="9">
        <v>0.48599999999999999</v>
      </c>
      <c r="C48" s="5">
        <v>8.8999999999999996E-2</v>
      </c>
      <c r="D48" s="1">
        <f t="shared" si="1"/>
        <v>0.39700000000000002</v>
      </c>
      <c r="E48" s="11">
        <f t="shared" si="2"/>
        <v>29.577656673500005</v>
      </c>
    </row>
    <row r="49" spans="1:5" x14ac:dyDescent="0.25">
      <c r="A49" s="8" t="s">
        <v>72</v>
      </c>
      <c r="B49" s="9">
        <v>0.45600000000000002</v>
      </c>
      <c r="C49" s="5">
        <v>8.8999999999999996E-2</v>
      </c>
      <c r="D49" s="1">
        <f t="shared" si="1"/>
        <v>0.36699999999999999</v>
      </c>
      <c r="E49" s="11">
        <f t="shared" si="2"/>
        <v>27.260873493500004</v>
      </c>
    </row>
    <row r="50" spans="1:5" x14ac:dyDescent="0.25">
      <c r="A50" s="8" t="s">
        <v>72</v>
      </c>
      <c r="B50" s="9">
        <v>0.46300000000000002</v>
      </c>
      <c r="C50" s="5">
        <v>8.8999999999999996E-2</v>
      </c>
      <c r="D50" s="1">
        <f t="shared" si="1"/>
        <v>0.374</v>
      </c>
      <c r="E50" s="11">
        <f t="shared" si="2"/>
        <v>27.799984454000004</v>
      </c>
    </row>
    <row r="51" spans="1:5" x14ac:dyDescent="0.25">
      <c r="A51" s="8" t="s">
        <v>73</v>
      </c>
      <c r="B51" s="9">
        <v>0.70799999999999996</v>
      </c>
      <c r="C51" s="5">
        <v>8.8999999999999996E-2</v>
      </c>
      <c r="D51" s="1">
        <f t="shared" si="1"/>
        <v>0.61899999999999999</v>
      </c>
      <c r="E51" s="11">
        <f t="shared" si="2"/>
        <v>47.233264281499999</v>
      </c>
    </row>
    <row r="52" spans="1:5" x14ac:dyDescent="0.25">
      <c r="A52" s="8" t="s">
        <v>73</v>
      </c>
      <c r="B52" s="9">
        <v>0.63200000000000001</v>
      </c>
      <c r="C52" s="5">
        <v>8.8999999999999996E-2</v>
      </c>
      <c r="D52" s="1">
        <f t="shared" si="1"/>
        <v>0.54300000000000004</v>
      </c>
      <c r="E52" s="11">
        <f t="shared" si="2"/>
        <v>41.0875681335</v>
      </c>
    </row>
    <row r="53" spans="1:5" x14ac:dyDescent="0.25">
      <c r="A53" s="8" t="s">
        <v>74</v>
      </c>
      <c r="B53" s="9">
        <v>0.66400000000000003</v>
      </c>
      <c r="C53" s="5">
        <v>8.8999999999999996E-2</v>
      </c>
      <c r="D53" s="1">
        <f t="shared" si="1"/>
        <v>0.57500000000000007</v>
      </c>
      <c r="E53" s="11">
        <f t="shared" si="2"/>
        <v>43.662358437500004</v>
      </c>
    </row>
    <row r="54" spans="1:5" x14ac:dyDescent="0.25">
      <c r="A54" s="8" t="s">
        <v>74</v>
      </c>
      <c r="B54" s="9">
        <v>0.66200000000000003</v>
      </c>
      <c r="C54" s="5">
        <v>8.8999999999999996E-2</v>
      </c>
      <c r="D54" s="1">
        <f t="shared" si="1"/>
        <v>0.57300000000000006</v>
      </c>
      <c r="E54" s="11">
        <f t="shared" si="2"/>
        <v>43.500885553500005</v>
      </c>
    </row>
    <row r="55" spans="1:5" x14ac:dyDescent="0.25">
      <c r="A55" s="8" t="s">
        <v>75</v>
      </c>
      <c r="B55" s="9">
        <v>0.73899999999999999</v>
      </c>
      <c r="C55" s="5">
        <v>8.8999999999999996E-2</v>
      </c>
      <c r="D55" s="1">
        <f t="shared" si="1"/>
        <v>0.65</v>
      </c>
      <c r="E55" s="11">
        <f t="shared" si="2"/>
        <v>49.770383750000008</v>
      </c>
    </row>
    <row r="56" spans="1:5" x14ac:dyDescent="0.25">
      <c r="A56" s="8" t="s">
        <v>75</v>
      </c>
      <c r="B56" s="9">
        <v>0.52500000000000002</v>
      </c>
      <c r="C56" s="5">
        <v>8.8999999999999996E-2</v>
      </c>
      <c r="D56" s="1">
        <f t="shared" si="1"/>
        <v>0.43600000000000005</v>
      </c>
      <c r="E56" s="11">
        <f t="shared" si="2"/>
        <v>32.614074584000001</v>
      </c>
    </row>
    <row r="57" spans="1:5" x14ac:dyDescent="0.25">
      <c r="A57" s="8" t="s">
        <v>76</v>
      </c>
      <c r="B57" s="9">
        <v>0.50900000000000001</v>
      </c>
      <c r="C57" s="5">
        <v>8.8999999999999996E-2</v>
      </c>
      <c r="D57" s="1">
        <f t="shared" si="1"/>
        <v>0.42000000000000004</v>
      </c>
      <c r="E57" s="11">
        <f t="shared" si="2"/>
        <v>31.365000600000009</v>
      </c>
    </row>
    <row r="58" spans="1:5" x14ac:dyDescent="0.25">
      <c r="A58" s="8" t="s">
        <v>76</v>
      </c>
      <c r="B58" s="9">
        <v>0.47900000000000004</v>
      </c>
      <c r="C58" s="5">
        <v>8.8999999999999996E-2</v>
      </c>
      <c r="D58" s="1">
        <f t="shared" si="1"/>
        <v>0.39</v>
      </c>
      <c r="E58" s="11">
        <f t="shared" si="2"/>
        <v>29.035602150000003</v>
      </c>
    </row>
    <row r="59" spans="1:5" x14ac:dyDescent="0.25">
      <c r="A59" s="8" t="s">
        <v>77</v>
      </c>
      <c r="B59" s="9">
        <v>0.622</v>
      </c>
      <c r="C59" s="5">
        <v>8.8999999999999996E-2</v>
      </c>
      <c r="D59" s="1">
        <f t="shared" si="1"/>
        <v>0.53300000000000003</v>
      </c>
      <c r="E59" s="11">
        <f t="shared" si="2"/>
        <v>40.286785593500007</v>
      </c>
    </row>
    <row r="60" spans="1:5" x14ac:dyDescent="0.25">
      <c r="A60" s="8" t="s">
        <v>77</v>
      </c>
      <c r="B60" s="9">
        <v>0.57200000000000006</v>
      </c>
      <c r="C60" s="5">
        <v>8.8999999999999996E-2</v>
      </c>
      <c r="D60" s="1">
        <f t="shared" si="1"/>
        <v>0.4830000000000001</v>
      </c>
      <c r="E60" s="11">
        <f t="shared" si="2"/>
        <v>36.310297393500008</v>
      </c>
    </row>
    <row r="61" spans="1:5" x14ac:dyDescent="0.25">
      <c r="A61" s="8" t="s">
        <v>78</v>
      </c>
      <c r="B61" s="9">
        <v>0.67800000000000005</v>
      </c>
      <c r="C61" s="5">
        <v>8.8999999999999996E-2</v>
      </c>
      <c r="D61" s="1">
        <f t="shared" si="1"/>
        <v>0.58900000000000008</v>
      </c>
      <c r="E61" s="11">
        <f t="shared" si="2"/>
        <v>44.794716321500005</v>
      </c>
    </row>
    <row r="62" spans="1:5" x14ac:dyDescent="0.25">
      <c r="A62" s="8" t="s">
        <v>78</v>
      </c>
      <c r="B62" s="9">
        <v>0.63900000000000001</v>
      </c>
      <c r="C62" s="5">
        <v>8.8999999999999996E-2</v>
      </c>
      <c r="D62" s="1">
        <f t="shared" si="1"/>
        <v>0.55000000000000004</v>
      </c>
      <c r="E62" s="11">
        <f t="shared" si="2"/>
        <v>41.649203750000005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L120"/>
  <sheetViews>
    <sheetView workbookViewId="0">
      <selection activeCell="D25" sqref="D25"/>
    </sheetView>
  </sheetViews>
  <sheetFormatPr defaultRowHeight="15" x14ac:dyDescent="0.25"/>
  <cols>
    <col min="1" max="1" width="23.7109375" customWidth="1"/>
    <col min="2" max="2" width="12.7109375" customWidth="1"/>
    <col min="3" max="3" width="12.42578125" customWidth="1"/>
    <col min="4" max="4" width="12.85546875" customWidth="1"/>
    <col min="5" max="5" width="20.42578125" customWidth="1"/>
  </cols>
  <sheetData>
    <row r="2" spans="1:12" x14ac:dyDescent="0.25">
      <c r="A2" s="3">
        <v>0.10100000000000001</v>
      </c>
      <c r="B2" s="9">
        <v>0.67800000000000005</v>
      </c>
      <c r="C2" s="9">
        <v>0.5</v>
      </c>
      <c r="D2" s="9">
        <v>0.5</v>
      </c>
      <c r="E2" s="9">
        <v>0.46800000000000003</v>
      </c>
      <c r="F2" s="9">
        <v>0.38400000000000001</v>
      </c>
      <c r="G2" s="9">
        <v>0.375</v>
      </c>
      <c r="H2" s="9">
        <v>0.46200000000000002</v>
      </c>
      <c r="I2" s="9">
        <v>0.40800000000000003</v>
      </c>
      <c r="J2" s="9">
        <v>0.47700000000000004</v>
      </c>
      <c r="K2" s="9">
        <v>0.46100000000000002</v>
      </c>
      <c r="L2" s="9">
        <v>0.46800000000000003</v>
      </c>
    </row>
    <row r="3" spans="1:12" x14ac:dyDescent="0.25">
      <c r="A3" s="3">
        <v>0.26800000000000002</v>
      </c>
      <c r="B3" s="9">
        <v>0.53</v>
      </c>
      <c r="C3" s="9">
        <v>0.48099999999999998</v>
      </c>
      <c r="D3" s="9">
        <v>0.52400000000000002</v>
      </c>
      <c r="E3" s="9">
        <v>0.52100000000000002</v>
      </c>
      <c r="F3" s="9">
        <v>0.42899999999999999</v>
      </c>
      <c r="G3" s="9">
        <v>0.40500000000000003</v>
      </c>
      <c r="H3" s="9">
        <v>0.46200000000000002</v>
      </c>
      <c r="I3" s="9">
        <v>0.47200000000000003</v>
      </c>
      <c r="J3" s="9">
        <v>0.48199999999999998</v>
      </c>
      <c r="K3" s="9">
        <v>0.46100000000000002</v>
      </c>
      <c r="L3" s="9">
        <v>0.49</v>
      </c>
    </row>
    <row r="4" spans="1:12" x14ac:dyDescent="0.25">
      <c r="A4" s="3">
        <v>0.41</v>
      </c>
      <c r="B4" s="9">
        <v>0.48499999999999999</v>
      </c>
      <c r="C4" s="9">
        <v>0.41600000000000004</v>
      </c>
      <c r="D4" s="9">
        <v>0.41600000000000004</v>
      </c>
      <c r="E4" s="9">
        <v>0.39400000000000002</v>
      </c>
      <c r="F4" s="9">
        <v>0.36099999999999999</v>
      </c>
      <c r="G4" s="9">
        <v>0.35100000000000003</v>
      </c>
      <c r="H4" s="9">
        <v>0.40300000000000002</v>
      </c>
      <c r="I4" s="9">
        <v>0.42799999999999999</v>
      </c>
      <c r="J4" s="9">
        <v>0.40400000000000003</v>
      </c>
      <c r="K4" s="9">
        <v>0.40100000000000002</v>
      </c>
      <c r="L4" s="9">
        <v>0.48899999999999999</v>
      </c>
    </row>
    <row r="5" spans="1:12" x14ac:dyDescent="0.25">
      <c r="A5" s="3">
        <v>0.78300000000000003</v>
      </c>
      <c r="B5" s="9">
        <v>0.40400000000000003</v>
      </c>
      <c r="C5" s="9">
        <v>0.42099999999999999</v>
      </c>
      <c r="D5" s="9">
        <v>0.40400000000000003</v>
      </c>
      <c r="E5" s="9">
        <v>0.38800000000000001</v>
      </c>
      <c r="F5" s="9">
        <v>0.38600000000000001</v>
      </c>
      <c r="G5" s="9">
        <v>0.40200000000000002</v>
      </c>
      <c r="H5" s="9">
        <v>0.38900000000000001</v>
      </c>
      <c r="I5" s="9">
        <v>0.373</v>
      </c>
      <c r="J5" s="9">
        <v>0.39300000000000002</v>
      </c>
      <c r="K5" s="9">
        <v>0.40100000000000002</v>
      </c>
      <c r="L5" s="9">
        <v>0.45500000000000002</v>
      </c>
    </row>
    <row r="6" spans="1:12" x14ac:dyDescent="0.25">
      <c r="A6" s="3">
        <v>1.395</v>
      </c>
      <c r="B6" s="9">
        <v>0.56000000000000005</v>
      </c>
      <c r="C6" s="9">
        <v>0.45100000000000001</v>
      </c>
      <c r="D6" s="9">
        <v>0.46200000000000002</v>
      </c>
      <c r="E6" s="9">
        <v>0.43</v>
      </c>
      <c r="F6" s="9">
        <v>0.41200000000000003</v>
      </c>
      <c r="G6" s="9">
        <v>0.38800000000000001</v>
      </c>
      <c r="H6" s="9">
        <v>0.42899999999999999</v>
      </c>
      <c r="I6" s="9">
        <v>0.44600000000000001</v>
      </c>
      <c r="J6" s="9">
        <v>0.45900000000000002</v>
      </c>
      <c r="K6" s="9">
        <v>0.42699999999999999</v>
      </c>
      <c r="L6" s="9">
        <v>0.47500000000000003</v>
      </c>
    </row>
    <row r="7" spans="1:12" x14ac:dyDescent="0.25">
      <c r="A7" s="3">
        <v>2.5089999999999999</v>
      </c>
      <c r="B7" s="9">
        <v>0.53600000000000003</v>
      </c>
      <c r="C7" s="9">
        <v>0.45500000000000002</v>
      </c>
      <c r="D7" s="9">
        <v>0.44600000000000001</v>
      </c>
      <c r="E7" s="9">
        <v>0.4</v>
      </c>
      <c r="F7" s="9">
        <v>0.377</v>
      </c>
      <c r="G7" s="9">
        <v>0.377</v>
      </c>
      <c r="H7" s="9">
        <v>0.39600000000000002</v>
      </c>
      <c r="I7" s="9">
        <v>0.4</v>
      </c>
      <c r="J7" s="9">
        <v>0.379</v>
      </c>
      <c r="K7" s="9">
        <v>0.40200000000000002</v>
      </c>
      <c r="L7" s="9">
        <v>0.42699999999999999</v>
      </c>
    </row>
    <row r="8" spans="1:12" x14ac:dyDescent="0.25">
      <c r="A8" s="5">
        <v>9.9000000000000005E-2</v>
      </c>
      <c r="B8" s="9">
        <v>0.624</v>
      </c>
      <c r="C8" s="9">
        <v>0.46500000000000002</v>
      </c>
      <c r="D8" s="9">
        <v>0.46900000000000003</v>
      </c>
      <c r="E8" s="9">
        <v>0.42199999999999999</v>
      </c>
      <c r="F8" s="9">
        <v>0.39500000000000002</v>
      </c>
      <c r="G8" s="9">
        <v>0.38800000000000001</v>
      </c>
      <c r="H8" s="9">
        <v>0.442</v>
      </c>
      <c r="I8" s="9">
        <v>0.44400000000000001</v>
      </c>
      <c r="J8" s="9">
        <v>0.439</v>
      </c>
      <c r="K8" s="9">
        <v>0.434</v>
      </c>
      <c r="L8" s="9">
        <v>0.40600000000000003</v>
      </c>
    </row>
    <row r="9" spans="1:12" x14ac:dyDescent="0.25">
      <c r="A9" s="1">
        <v>0.10400000000000001</v>
      </c>
      <c r="B9" s="9">
        <v>0.63</v>
      </c>
      <c r="C9" s="9">
        <v>0.57999999999999996</v>
      </c>
      <c r="D9" s="9">
        <v>0.45900000000000002</v>
      </c>
      <c r="E9" s="9">
        <v>0.42699999999999999</v>
      </c>
      <c r="F9" s="9">
        <v>0.41300000000000003</v>
      </c>
      <c r="G9" s="9">
        <v>0.41500000000000004</v>
      </c>
      <c r="H9" s="9">
        <v>0.47800000000000004</v>
      </c>
      <c r="I9" s="9">
        <v>0.435</v>
      </c>
      <c r="J9" s="9">
        <v>0.42899999999999999</v>
      </c>
      <c r="K9" s="9">
        <v>0.45300000000000001</v>
      </c>
      <c r="L9" s="9">
        <v>0.44400000000000001</v>
      </c>
    </row>
    <row r="14" spans="1:12" x14ac:dyDescent="0.25">
      <c r="A14" s="18"/>
      <c r="B14" s="2" t="s">
        <v>1</v>
      </c>
      <c r="C14" s="2" t="s">
        <v>2</v>
      </c>
      <c r="D14" s="2" t="s">
        <v>3</v>
      </c>
      <c r="E14" s="2" t="s">
        <v>4</v>
      </c>
    </row>
    <row r="15" spans="1:12" x14ac:dyDescent="0.25">
      <c r="A15" s="18" t="s">
        <v>5</v>
      </c>
      <c r="B15" s="3">
        <v>2.5089999999999999</v>
      </c>
      <c r="C15" s="1">
        <f>B15-B21</f>
        <v>2.4099999999999997</v>
      </c>
      <c r="D15" s="1">
        <v>100</v>
      </c>
      <c r="E15" s="4">
        <f>(2.6853*C15*C15)+(34.851*C15)+(0.3762)</f>
        <v>99.96360092999997</v>
      </c>
    </row>
    <row r="16" spans="1:12" x14ac:dyDescent="0.25">
      <c r="A16" s="18" t="s">
        <v>6</v>
      </c>
      <c r="B16" s="3">
        <v>1.395</v>
      </c>
      <c r="C16" s="1">
        <f>B16-B21</f>
        <v>1.296</v>
      </c>
      <c r="D16" s="1">
        <v>50</v>
      </c>
      <c r="E16" s="4">
        <f t="shared" ref="E16:E21" si="0">(2.6853*C16*C16)+(34.851*C16)+(0.3762)</f>
        <v>50.053368844799998</v>
      </c>
    </row>
    <row r="17" spans="1:11" x14ac:dyDescent="0.25">
      <c r="A17" s="18" t="s">
        <v>7</v>
      </c>
      <c r="B17" s="3">
        <v>0.78300000000000003</v>
      </c>
      <c r="C17" s="1">
        <f>B17-B21</f>
        <v>0.68400000000000005</v>
      </c>
      <c r="D17" s="1">
        <v>25</v>
      </c>
      <c r="E17" s="4">
        <f t="shared" si="0"/>
        <v>25.470617716800003</v>
      </c>
    </row>
    <row r="18" spans="1:11" x14ac:dyDescent="0.25">
      <c r="A18" s="18" t="s">
        <v>8</v>
      </c>
      <c r="B18" s="3">
        <v>0.41</v>
      </c>
      <c r="C18" s="1">
        <f>B18-B21</f>
        <v>0.31099999999999994</v>
      </c>
      <c r="D18" s="1">
        <v>12.5</v>
      </c>
      <c r="E18" s="4">
        <f t="shared" si="0"/>
        <v>11.474585901299999</v>
      </c>
    </row>
    <row r="19" spans="1:11" x14ac:dyDescent="0.25">
      <c r="A19" s="18" t="s">
        <v>9</v>
      </c>
      <c r="B19" s="3">
        <v>0.26800000000000002</v>
      </c>
      <c r="C19" s="1">
        <f>B19-B21</f>
        <v>0.16900000000000001</v>
      </c>
      <c r="D19" s="1">
        <v>6.25</v>
      </c>
      <c r="E19" s="4">
        <f t="shared" si="0"/>
        <v>6.3427138533000003</v>
      </c>
    </row>
    <row r="20" spans="1:11" x14ac:dyDescent="0.25">
      <c r="A20" s="18" t="s">
        <v>11</v>
      </c>
      <c r="B20" s="3">
        <v>0.10100000000000001</v>
      </c>
      <c r="C20" s="1">
        <f>B20-B21</f>
        <v>2.0000000000000018E-3</v>
      </c>
      <c r="D20" s="1">
        <v>0</v>
      </c>
      <c r="E20" s="4">
        <f t="shared" si="0"/>
        <v>0.44591274120000002</v>
      </c>
    </row>
    <row r="21" spans="1:11" x14ac:dyDescent="0.25">
      <c r="A21" s="18" t="s">
        <v>10</v>
      </c>
      <c r="B21" s="5">
        <v>9.9000000000000005E-2</v>
      </c>
      <c r="C21" s="1">
        <f>B21-B21</f>
        <v>0</v>
      </c>
      <c r="D21" s="1"/>
      <c r="E21" s="4">
        <f t="shared" si="0"/>
        <v>0.37619999999999998</v>
      </c>
    </row>
    <row r="27" spans="1:11" x14ac:dyDescent="0.25">
      <c r="H27" s="7"/>
      <c r="J27" s="7" t="s">
        <v>12</v>
      </c>
      <c r="K27" s="7"/>
    </row>
    <row r="32" spans="1:11" x14ac:dyDescent="0.25">
      <c r="A32" s="8" t="s">
        <v>13</v>
      </c>
      <c r="B32" s="9" t="s">
        <v>14</v>
      </c>
      <c r="C32" s="6" t="s">
        <v>10</v>
      </c>
      <c r="D32" s="1" t="s">
        <v>2</v>
      </c>
      <c r="E32" s="10" t="s">
        <v>15</v>
      </c>
    </row>
    <row r="33" spans="1:5" x14ac:dyDescent="0.25">
      <c r="A33" s="8" t="s">
        <v>20</v>
      </c>
      <c r="B33" s="9">
        <v>0.67800000000000005</v>
      </c>
      <c r="C33" s="5">
        <v>9.9000000000000005E-2</v>
      </c>
      <c r="D33" s="1">
        <f t="shared" ref="D33:D64" si="1">(B33-C33)</f>
        <v>0.57900000000000007</v>
      </c>
      <c r="E33" s="11">
        <f t="shared" ref="E33:E64" si="2">(2.6853*D33*D33)+(34.851*D33)+(0.3762)</f>
        <v>21.4551516573</v>
      </c>
    </row>
    <row r="34" spans="1:5" x14ac:dyDescent="0.25">
      <c r="A34" s="8" t="s">
        <v>20</v>
      </c>
      <c r="B34" s="9">
        <v>0.53</v>
      </c>
      <c r="C34" s="5">
        <v>9.9000000000000005E-2</v>
      </c>
      <c r="D34" s="1">
        <f t="shared" si="1"/>
        <v>0.43100000000000005</v>
      </c>
      <c r="E34" s="11">
        <f t="shared" si="2"/>
        <v>15.895805013300002</v>
      </c>
    </row>
    <row r="35" spans="1:5" x14ac:dyDescent="0.25">
      <c r="A35" s="8" t="s">
        <v>21</v>
      </c>
      <c r="B35" s="9">
        <v>0.48499999999999999</v>
      </c>
      <c r="C35" s="5">
        <v>9.9000000000000005E-2</v>
      </c>
      <c r="D35" s="1">
        <f t="shared" si="1"/>
        <v>0.38600000000000001</v>
      </c>
      <c r="E35" s="11">
        <f t="shared" si="2"/>
        <v>14.2287849588</v>
      </c>
    </row>
    <row r="36" spans="1:5" x14ac:dyDescent="0.25">
      <c r="A36" s="8" t="s">
        <v>21</v>
      </c>
      <c r="B36" s="9">
        <v>0.40400000000000003</v>
      </c>
      <c r="C36" s="5">
        <v>9.9000000000000005E-2</v>
      </c>
      <c r="D36" s="1">
        <f t="shared" si="1"/>
        <v>0.30500000000000005</v>
      </c>
      <c r="E36" s="11">
        <f t="shared" si="2"/>
        <v>11.255555032500002</v>
      </c>
    </row>
    <row r="37" spans="1:5" x14ac:dyDescent="0.25">
      <c r="A37" s="8" t="s">
        <v>22</v>
      </c>
      <c r="B37" s="9">
        <v>0.56000000000000005</v>
      </c>
      <c r="C37" s="5">
        <v>9.9000000000000005E-2</v>
      </c>
      <c r="D37" s="1">
        <f t="shared" si="1"/>
        <v>0.46100000000000008</v>
      </c>
      <c r="E37" s="11">
        <f t="shared" si="2"/>
        <v>17.013193641300003</v>
      </c>
    </row>
    <row r="38" spans="1:5" x14ac:dyDescent="0.25">
      <c r="A38" s="8" t="s">
        <v>22</v>
      </c>
      <c r="B38" s="9">
        <v>0.53600000000000003</v>
      </c>
      <c r="C38" s="5">
        <v>9.9000000000000005E-2</v>
      </c>
      <c r="D38" s="1">
        <f t="shared" si="1"/>
        <v>0.43700000000000006</v>
      </c>
      <c r="E38" s="11">
        <f t="shared" si="2"/>
        <v>16.118896055700002</v>
      </c>
    </row>
    <row r="39" spans="1:5" x14ac:dyDescent="0.25">
      <c r="A39" s="8" t="s">
        <v>23</v>
      </c>
      <c r="B39" s="9">
        <v>0.624</v>
      </c>
      <c r="C39" s="5">
        <v>9.9000000000000005E-2</v>
      </c>
      <c r="D39" s="1">
        <f t="shared" si="1"/>
        <v>0.52500000000000002</v>
      </c>
      <c r="E39" s="11">
        <f t="shared" si="2"/>
        <v>19.413110812500001</v>
      </c>
    </row>
    <row r="40" spans="1:5" x14ac:dyDescent="0.25">
      <c r="A40" s="8" t="s">
        <v>23</v>
      </c>
      <c r="B40" s="9">
        <v>0.63</v>
      </c>
      <c r="C40" s="5">
        <v>9.9000000000000005E-2</v>
      </c>
      <c r="D40" s="1">
        <f t="shared" si="1"/>
        <v>0.53100000000000003</v>
      </c>
      <c r="E40" s="11">
        <f t="shared" si="2"/>
        <v>19.639230873300004</v>
      </c>
    </row>
    <row r="41" spans="1:5" x14ac:dyDescent="0.25">
      <c r="A41" s="8" t="s">
        <v>24</v>
      </c>
      <c r="B41" s="9">
        <v>0.5</v>
      </c>
      <c r="C41" s="5">
        <v>9.9000000000000005E-2</v>
      </c>
      <c r="D41" s="1">
        <f t="shared" si="1"/>
        <v>0.40100000000000002</v>
      </c>
      <c r="E41" s="11">
        <f t="shared" si="2"/>
        <v>14.783249925300002</v>
      </c>
    </row>
    <row r="42" spans="1:5" x14ac:dyDescent="0.25">
      <c r="A42" s="8" t="s">
        <v>24</v>
      </c>
      <c r="B42" s="9">
        <v>0.48099999999999998</v>
      </c>
      <c r="C42" s="5">
        <v>9.9000000000000005E-2</v>
      </c>
      <c r="D42" s="1">
        <f t="shared" si="1"/>
        <v>0.38200000000000001</v>
      </c>
      <c r="E42" s="11">
        <f t="shared" si="2"/>
        <v>14.0811317172</v>
      </c>
    </row>
    <row r="43" spans="1:5" x14ac:dyDescent="0.25">
      <c r="A43" s="8" t="s">
        <v>25</v>
      </c>
      <c r="B43" s="9">
        <v>0.41600000000000004</v>
      </c>
      <c r="C43" s="5">
        <v>9.9000000000000005E-2</v>
      </c>
      <c r="D43" s="1">
        <f t="shared" si="1"/>
        <v>0.31700000000000006</v>
      </c>
      <c r="E43" s="11">
        <f t="shared" si="2"/>
        <v>11.693810111700003</v>
      </c>
    </row>
    <row r="44" spans="1:5" x14ac:dyDescent="0.25">
      <c r="A44" s="8" t="s">
        <v>25</v>
      </c>
      <c r="B44" s="9">
        <v>0.42099999999999999</v>
      </c>
      <c r="C44" s="5">
        <v>9.9000000000000005E-2</v>
      </c>
      <c r="D44" s="1">
        <f t="shared" si="1"/>
        <v>0.32199999999999995</v>
      </c>
      <c r="E44" s="11">
        <f t="shared" si="2"/>
        <v>11.876644645199997</v>
      </c>
    </row>
    <row r="45" spans="1:5" x14ac:dyDescent="0.25">
      <c r="A45" s="8" t="s">
        <v>26</v>
      </c>
      <c r="B45" s="9">
        <v>0.45100000000000001</v>
      </c>
      <c r="C45" s="5">
        <v>9.9000000000000005E-2</v>
      </c>
      <c r="D45" s="1">
        <f t="shared" si="1"/>
        <v>0.35199999999999998</v>
      </c>
      <c r="E45" s="11">
        <f t="shared" si="2"/>
        <v>12.976471411199999</v>
      </c>
    </row>
    <row r="46" spans="1:5" x14ac:dyDescent="0.25">
      <c r="A46" s="8" t="s">
        <v>26</v>
      </c>
      <c r="B46" s="9">
        <v>0.45500000000000002</v>
      </c>
      <c r="C46" s="5">
        <v>9.9000000000000005E-2</v>
      </c>
      <c r="D46" s="1">
        <f t="shared" si="1"/>
        <v>0.35599999999999998</v>
      </c>
      <c r="E46" s="11">
        <f t="shared" si="2"/>
        <v>13.1234801808</v>
      </c>
    </row>
    <row r="47" spans="1:5" x14ac:dyDescent="0.25">
      <c r="A47" s="8" t="s">
        <v>27</v>
      </c>
      <c r="B47" s="9">
        <v>0.46500000000000002</v>
      </c>
      <c r="C47" s="5">
        <v>9.9000000000000005E-2</v>
      </c>
      <c r="D47" s="1">
        <f t="shared" si="1"/>
        <v>0.36599999999999999</v>
      </c>
      <c r="E47" s="11">
        <f t="shared" si="2"/>
        <v>13.491378046800001</v>
      </c>
    </row>
    <row r="48" spans="1:5" x14ac:dyDescent="0.25">
      <c r="A48" s="8" t="s">
        <v>27</v>
      </c>
      <c r="B48" s="9">
        <v>0.57999999999999996</v>
      </c>
      <c r="C48" s="5">
        <v>9.9000000000000005E-2</v>
      </c>
      <c r="D48" s="1">
        <f t="shared" si="1"/>
        <v>0.48099999999999998</v>
      </c>
      <c r="E48" s="11">
        <f t="shared" si="2"/>
        <v>17.760804693299999</v>
      </c>
    </row>
    <row r="49" spans="1:5" x14ac:dyDescent="0.25">
      <c r="A49" s="8" t="s">
        <v>28</v>
      </c>
      <c r="B49" s="9">
        <v>0.5</v>
      </c>
      <c r="C49" s="5">
        <v>9.9000000000000005E-2</v>
      </c>
      <c r="D49" s="1">
        <f t="shared" si="1"/>
        <v>0.40100000000000002</v>
      </c>
      <c r="E49" s="11">
        <f t="shared" si="2"/>
        <v>14.783249925300002</v>
      </c>
    </row>
    <row r="50" spans="1:5" x14ac:dyDescent="0.25">
      <c r="A50" s="8" t="s">
        <v>28</v>
      </c>
      <c r="B50" s="9">
        <v>0.52400000000000002</v>
      </c>
      <c r="C50" s="5">
        <v>9.9000000000000005E-2</v>
      </c>
      <c r="D50" s="1">
        <f t="shared" si="1"/>
        <v>0.42500000000000004</v>
      </c>
      <c r="E50" s="11">
        <f t="shared" si="2"/>
        <v>15.672907312500001</v>
      </c>
    </row>
    <row r="51" spans="1:5" x14ac:dyDescent="0.25">
      <c r="A51" s="8" t="s">
        <v>29</v>
      </c>
      <c r="B51" s="9">
        <v>0.41600000000000004</v>
      </c>
      <c r="C51" s="5">
        <v>9.9000000000000005E-2</v>
      </c>
      <c r="D51" s="1">
        <f t="shared" si="1"/>
        <v>0.31700000000000006</v>
      </c>
      <c r="E51" s="11">
        <f t="shared" si="2"/>
        <v>11.693810111700003</v>
      </c>
    </row>
    <row r="52" spans="1:5" x14ac:dyDescent="0.25">
      <c r="A52" s="8" t="s">
        <v>29</v>
      </c>
      <c r="B52" s="9">
        <v>0.40400000000000003</v>
      </c>
      <c r="C52" s="5">
        <v>9.9000000000000005E-2</v>
      </c>
      <c r="D52" s="1">
        <f t="shared" si="1"/>
        <v>0.30500000000000005</v>
      </c>
      <c r="E52" s="11">
        <f t="shared" si="2"/>
        <v>11.255555032500002</v>
      </c>
    </row>
    <row r="53" spans="1:5" x14ac:dyDescent="0.25">
      <c r="A53" s="8" t="s">
        <v>30</v>
      </c>
      <c r="B53" s="9">
        <v>0.46200000000000002</v>
      </c>
      <c r="C53" s="5">
        <v>9.9000000000000005E-2</v>
      </c>
      <c r="D53" s="1">
        <f t="shared" si="1"/>
        <v>0.36299999999999999</v>
      </c>
      <c r="E53" s="11">
        <f t="shared" si="2"/>
        <v>13.3809522957</v>
      </c>
    </row>
    <row r="54" spans="1:5" x14ac:dyDescent="0.25">
      <c r="A54" s="8" t="s">
        <v>30</v>
      </c>
      <c r="B54" s="9">
        <v>0.44600000000000001</v>
      </c>
      <c r="C54" s="5">
        <v>9.9000000000000005E-2</v>
      </c>
      <c r="D54" s="1">
        <f t="shared" si="1"/>
        <v>0.34699999999999998</v>
      </c>
      <c r="E54" s="11">
        <f t="shared" si="2"/>
        <v>12.792831287699999</v>
      </c>
    </row>
    <row r="55" spans="1:5" x14ac:dyDescent="0.25">
      <c r="A55" s="8" t="s">
        <v>31</v>
      </c>
      <c r="B55" s="9">
        <v>0.46900000000000003</v>
      </c>
      <c r="C55" s="5">
        <v>9.9000000000000005E-2</v>
      </c>
      <c r="D55" s="1">
        <f t="shared" si="1"/>
        <v>0.37</v>
      </c>
      <c r="E55" s="11">
        <f t="shared" si="2"/>
        <v>13.63868757</v>
      </c>
    </row>
    <row r="56" spans="1:5" x14ac:dyDescent="0.25">
      <c r="A56" s="8" t="s">
        <v>31</v>
      </c>
      <c r="B56" s="9">
        <v>0.45900000000000002</v>
      </c>
      <c r="C56" s="5">
        <v>9.9000000000000005E-2</v>
      </c>
      <c r="D56" s="1">
        <f t="shared" si="1"/>
        <v>0.36</v>
      </c>
      <c r="E56" s="11">
        <f t="shared" si="2"/>
        <v>13.27057488</v>
      </c>
    </row>
    <row r="57" spans="1:5" x14ac:dyDescent="0.25">
      <c r="A57" s="8" t="s">
        <v>32</v>
      </c>
      <c r="B57" s="9">
        <v>0.46800000000000003</v>
      </c>
      <c r="C57" s="5">
        <v>9.9000000000000005E-2</v>
      </c>
      <c r="D57" s="1">
        <f t="shared" si="1"/>
        <v>0.36899999999999999</v>
      </c>
      <c r="E57" s="11">
        <f t="shared" si="2"/>
        <v>13.6018521333</v>
      </c>
    </row>
    <row r="58" spans="1:5" x14ac:dyDescent="0.25">
      <c r="A58" s="8" t="s">
        <v>32</v>
      </c>
      <c r="B58" s="9">
        <v>0.52100000000000002</v>
      </c>
      <c r="C58" s="5">
        <v>9.9000000000000005E-2</v>
      </c>
      <c r="D58" s="1">
        <f t="shared" si="1"/>
        <v>0.42200000000000004</v>
      </c>
      <c r="E58" s="11">
        <f t="shared" si="2"/>
        <v>15.561530965200003</v>
      </c>
    </row>
    <row r="59" spans="1:5" x14ac:dyDescent="0.25">
      <c r="A59" s="8" t="s">
        <v>33</v>
      </c>
      <c r="B59" s="9">
        <v>0.39400000000000002</v>
      </c>
      <c r="C59" s="5">
        <v>9.9000000000000005E-2</v>
      </c>
      <c r="D59" s="1">
        <f t="shared" si="1"/>
        <v>0.29500000000000004</v>
      </c>
      <c r="E59" s="11">
        <f t="shared" si="2"/>
        <v>10.890933232500002</v>
      </c>
    </row>
    <row r="60" spans="1:5" x14ac:dyDescent="0.25">
      <c r="A60" s="8" t="s">
        <v>33</v>
      </c>
      <c r="B60" s="9">
        <v>0.38800000000000001</v>
      </c>
      <c r="C60" s="5">
        <v>9.9000000000000005E-2</v>
      </c>
      <c r="D60" s="1">
        <f t="shared" si="1"/>
        <v>0.28900000000000003</v>
      </c>
      <c r="E60" s="11">
        <f t="shared" si="2"/>
        <v>10.672417941300001</v>
      </c>
    </row>
    <row r="61" spans="1:5" x14ac:dyDescent="0.25">
      <c r="A61" s="8" t="s">
        <v>34</v>
      </c>
      <c r="B61" s="9">
        <v>0.43</v>
      </c>
      <c r="C61" s="5">
        <v>9.9000000000000005E-2</v>
      </c>
      <c r="D61" s="1">
        <f t="shared" si="1"/>
        <v>0.33099999999999996</v>
      </c>
      <c r="E61" s="11">
        <f t="shared" si="2"/>
        <v>12.206085153299998</v>
      </c>
    </row>
    <row r="62" spans="1:5" x14ac:dyDescent="0.25">
      <c r="A62" s="8" t="s">
        <v>34</v>
      </c>
      <c r="B62" s="9">
        <v>0.4</v>
      </c>
      <c r="C62" s="5">
        <v>9.9000000000000005E-2</v>
      </c>
      <c r="D62" s="1">
        <f t="shared" si="1"/>
        <v>0.30100000000000005</v>
      </c>
      <c r="E62" s="11">
        <f t="shared" si="2"/>
        <v>11.109641865300002</v>
      </c>
    </row>
    <row r="63" spans="1:5" x14ac:dyDescent="0.25">
      <c r="A63" s="8" t="s">
        <v>35</v>
      </c>
      <c r="B63" s="9">
        <v>0.42199999999999999</v>
      </c>
      <c r="C63" s="5">
        <v>9.9000000000000005E-2</v>
      </c>
      <c r="D63" s="1">
        <f t="shared" si="1"/>
        <v>0.32299999999999995</v>
      </c>
      <c r="E63" s="11">
        <f t="shared" si="2"/>
        <v>11.913227663699999</v>
      </c>
    </row>
    <row r="64" spans="1:5" x14ac:dyDescent="0.25">
      <c r="A64" s="8" t="s">
        <v>35</v>
      </c>
      <c r="B64" s="9">
        <v>0.42699999999999999</v>
      </c>
      <c r="C64" s="5">
        <v>9.9000000000000005E-2</v>
      </c>
      <c r="D64" s="1">
        <f t="shared" si="1"/>
        <v>0.32799999999999996</v>
      </c>
      <c r="E64" s="11">
        <f t="shared" si="2"/>
        <v>12.096223315199998</v>
      </c>
    </row>
    <row r="65" spans="1:5" x14ac:dyDescent="0.25">
      <c r="A65" s="8" t="s">
        <v>36</v>
      </c>
      <c r="B65" s="9">
        <v>0.38400000000000001</v>
      </c>
      <c r="C65" s="5">
        <v>9.9000000000000005E-2</v>
      </c>
      <c r="D65" s="1">
        <f t="shared" ref="D65:D96" si="3">(B65-C65)</f>
        <v>0.28500000000000003</v>
      </c>
      <c r="E65" s="11">
        <f t="shared" ref="E65:E96" si="4">(2.6853*D65*D65)+(34.851*D65)+(0.3762)</f>
        <v>10.526848492500003</v>
      </c>
    </row>
    <row r="66" spans="1:5" x14ac:dyDescent="0.25">
      <c r="A66" s="8" t="s">
        <v>36</v>
      </c>
      <c r="B66" s="9">
        <v>0.42899999999999999</v>
      </c>
      <c r="C66" s="5">
        <v>9.9000000000000005E-2</v>
      </c>
      <c r="D66" s="1">
        <f t="shared" si="3"/>
        <v>0.32999999999999996</v>
      </c>
      <c r="E66" s="11">
        <f t="shared" si="4"/>
        <v>12.16945917</v>
      </c>
    </row>
    <row r="67" spans="1:5" x14ac:dyDescent="0.25">
      <c r="A67" s="8" t="s">
        <v>37</v>
      </c>
      <c r="B67" s="9">
        <v>0.36099999999999999</v>
      </c>
      <c r="C67" s="5">
        <v>9.9000000000000005E-2</v>
      </c>
      <c r="D67" s="1">
        <f t="shared" si="3"/>
        <v>0.26200000000000001</v>
      </c>
      <c r="E67" s="11">
        <f t="shared" si="4"/>
        <v>9.6914917332000012</v>
      </c>
    </row>
    <row r="68" spans="1:5" x14ac:dyDescent="0.25">
      <c r="A68" s="8" t="s">
        <v>37</v>
      </c>
      <c r="B68" s="9">
        <v>0.38600000000000001</v>
      </c>
      <c r="C68" s="5">
        <v>9.9000000000000005E-2</v>
      </c>
      <c r="D68" s="1">
        <f t="shared" si="3"/>
        <v>0.28700000000000003</v>
      </c>
      <c r="E68" s="11">
        <f t="shared" si="4"/>
        <v>10.599622475700002</v>
      </c>
    </row>
    <row r="69" spans="1:5" x14ac:dyDescent="0.25">
      <c r="A69" s="8" t="s">
        <v>38</v>
      </c>
      <c r="B69" s="9">
        <v>0.41200000000000003</v>
      </c>
      <c r="C69" s="5">
        <v>9.9000000000000005E-2</v>
      </c>
      <c r="D69" s="1">
        <f t="shared" si="3"/>
        <v>0.31300000000000006</v>
      </c>
      <c r="E69" s="11">
        <f t="shared" si="4"/>
        <v>11.547639155700002</v>
      </c>
    </row>
    <row r="70" spans="1:5" x14ac:dyDescent="0.25">
      <c r="A70" s="8" t="s">
        <v>38</v>
      </c>
      <c r="B70" s="9">
        <v>0.377</v>
      </c>
      <c r="C70" s="5">
        <v>9.9000000000000005E-2</v>
      </c>
      <c r="D70" s="1">
        <f t="shared" si="3"/>
        <v>0.27800000000000002</v>
      </c>
      <c r="E70" s="11">
        <f t="shared" si="4"/>
        <v>10.272308725200002</v>
      </c>
    </row>
    <row r="71" spans="1:5" x14ac:dyDescent="0.25">
      <c r="A71" s="8" t="s">
        <v>39</v>
      </c>
      <c r="B71" s="9">
        <v>0.39500000000000002</v>
      </c>
      <c r="C71" s="5">
        <v>9.9000000000000005E-2</v>
      </c>
      <c r="D71" s="1">
        <f t="shared" si="3"/>
        <v>0.29600000000000004</v>
      </c>
      <c r="E71" s="11">
        <f t="shared" si="4"/>
        <v>10.927371244800002</v>
      </c>
    </row>
    <row r="72" spans="1:5" x14ac:dyDescent="0.25">
      <c r="A72" s="8" t="s">
        <v>39</v>
      </c>
      <c r="B72" s="9">
        <v>0.41300000000000003</v>
      </c>
      <c r="C72" s="5">
        <v>9.9000000000000005E-2</v>
      </c>
      <c r="D72" s="1">
        <f t="shared" si="3"/>
        <v>0.31400000000000006</v>
      </c>
      <c r="E72" s="11">
        <f t="shared" si="4"/>
        <v>11.584173838800002</v>
      </c>
    </row>
    <row r="73" spans="1:5" x14ac:dyDescent="0.25">
      <c r="A73" s="8" t="s">
        <v>40</v>
      </c>
      <c r="B73" s="9">
        <v>0.375</v>
      </c>
      <c r="C73" s="5">
        <v>9.9000000000000005E-2</v>
      </c>
      <c r="D73" s="1">
        <f t="shared" si="3"/>
        <v>0.27600000000000002</v>
      </c>
      <c r="E73" s="11">
        <f t="shared" si="4"/>
        <v>10.199631412800001</v>
      </c>
    </row>
    <row r="74" spans="1:5" x14ac:dyDescent="0.25">
      <c r="A74" s="8" t="s">
        <v>40</v>
      </c>
      <c r="B74" s="9">
        <v>0.40500000000000003</v>
      </c>
      <c r="C74" s="5">
        <v>9.9000000000000005E-2</v>
      </c>
      <c r="D74" s="1">
        <f t="shared" si="3"/>
        <v>0.30600000000000005</v>
      </c>
      <c r="E74" s="11">
        <f t="shared" si="4"/>
        <v>11.292046750800003</v>
      </c>
    </row>
    <row r="75" spans="1:5" x14ac:dyDescent="0.25">
      <c r="A75" s="8" t="s">
        <v>41</v>
      </c>
      <c r="B75" s="9">
        <v>0.35100000000000003</v>
      </c>
      <c r="C75" s="5">
        <v>9.9000000000000005E-2</v>
      </c>
      <c r="D75" s="1">
        <f t="shared" si="3"/>
        <v>0.252</v>
      </c>
      <c r="E75" s="11">
        <f t="shared" si="4"/>
        <v>9.3291792911999991</v>
      </c>
    </row>
    <row r="76" spans="1:5" x14ac:dyDescent="0.25">
      <c r="A76" s="8" t="s">
        <v>41</v>
      </c>
      <c r="B76" s="9">
        <v>0.40200000000000002</v>
      </c>
      <c r="C76" s="5">
        <v>9.9000000000000005E-2</v>
      </c>
      <c r="D76" s="1">
        <f t="shared" si="3"/>
        <v>0.30300000000000005</v>
      </c>
      <c r="E76" s="11">
        <f t="shared" si="4"/>
        <v>11.182587707700003</v>
      </c>
    </row>
    <row r="77" spans="1:5" x14ac:dyDescent="0.25">
      <c r="A77" s="8" t="s">
        <v>41</v>
      </c>
      <c r="B77" s="9">
        <v>0.38800000000000001</v>
      </c>
      <c r="C77" s="5">
        <v>9.9000000000000005E-2</v>
      </c>
      <c r="D77" s="1">
        <f t="shared" si="3"/>
        <v>0.28900000000000003</v>
      </c>
      <c r="E77" s="11">
        <f t="shared" si="4"/>
        <v>10.672417941300001</v>
      </c>
    </row>
    <row r="78" spans="1:5" x14ac:dyDescent="0.25">
      <c r="A78" s="8" t="s">
        <v>41</v>
      </c>
      <c r="B78" s="9">
        <v>0.377</v>
      </c>
      <c r="C78" s="5">
        <v>9.9000000000000005E-2</v>
      </c>
      <c r="D78" s="1">
        <f t="shared" si="3"/>
        <v>0.27800000000000002</v>
      </c>
      <c r="E78" s="11">
        <f t="shared" si="4"/>
        <v>10.272308725200002</v>
      </c>
    </row>
    <row r="79" spans="1:5" x14ac:dyDescent="0.25">
      <c r="A79" s="8" t="s">
        <v>42</v>
      </c>
      <c r="B79" s="9">
        <v>0.38800000000000001</v>
      </c>
      <c r="C79" s="5">
        <v>9.9000000000000005E-2</v>
      </c>
      <c r="D79" s="1">
        <f t="shared" si="3"/>
        <v>0.28900000000000003</v>
      </c>
      <c r="E79" s="11">
        <f t="shared" si="4"/>
        <v>10.672417941300001</v>
      </c>
    </row>
    <row r="80" spans="1:5" x14ac:dyDescent="0.25">
      <c r="A80" s="8" t="s">
        <v>42</v>
      </c>
      <c r="B80" s="9">
        <v>0.41500000000000004</v>
      </c>
      <c r="C80" s="5">
        <v>9.9000000000000005E-2</v>
      </c>
      <c r="D80" s="1">
        <f t="shared" si="3"/>
        <v>0.31600000000000006</v>
      </c>
      <c r="E80" s="11">
        <f t="shared" si="4"/>
        <v>11.657259316800003</v>
      </c>
    </row>
    <row r="81" spans="1:5" x14ac:dyDescent="0.25">
      <c r="A81" s="8" t="s">
        <v>43</v>
      </c>
      <c r="B81" s="9">
        <v>0.46200000000000002</v>
      </c>
      <c r="C81" s="5">
        <v>9.9000000000000005E-2</v>
      </c>
      <c r="D81" s="1">
        <f t="shared" si="3"/>
        <v>0.36299999999999999</v>
      </c>
      <c r="E81" s="11">
        <f t="shared" si="4"/>
        <v>13.3809522957</v>
      </c>
    </row>
    <row r="82" spans="1:5" x14ac:dyDescent="0.25">
      <c r="A82" s="8" t="s">
        <v>43</v>
      </c>
      <c r="B82" s="9">
        <v>0.46200000000000002</v>
      </c>
      <c r="C82" s="5">
        <v>9.9000000000000005E-2</v>
      </c>
      <c r="D82" s="1">
        <f t="shared" si="3"/>
        <v>0.36299999999999999</v>
      </c>
      <c r="E82" s="11">
        <f t="shared" si="4"/>
        <v>13.3809522957</v>
      </c>
    </row>
    <row r="83" spans="1:5" x14ac:dyDescent="0.25">
      <c r="A83" s="8" t="s">
        <v>44</v>
      </c>
      <c r="B83" s="9">
        <v>0.40300000000000002</v>
      </c>
      <c r="C83" s="5">
        <v>9.9000000000000005E-2</v>
      </c>
      <c r="D83" s="1">
        <f t="shared" si="3"/>
        <v>0.30400000000000005</v>
      </c>
      <c r="E83" s="11">
        <f t="shared" si="4"/>
        <v>11.219068684800003</v>
      </c>
    </row>
    <row r="84" spans="1:5" x14ac:dyDescent="0.25">
      <c r="A84" s="8" t="s">
        <v>44</v>
      </c>
      <c r="B84" s="9">
        <v>0.38900000000000001</v>
      </c>
      <c r="C84" s="5">
        <v>9.9000000000000005E-2</v>
      </c>
      <c r="D84" s="1">
        <f t="shared" si="3"/>
        <v>0.29000000000000004</v>
      </c>
      <c r="E84" s="11">
        <f t="shared" si="4"/>
        <v>10.708823730000001</v>
      </c>
    </row>
    <row r="85" spans="1:5" x14ac:dyDescent="0.25">
      <c r="A85" s="8" t="s">
        <v>45</v>
      </c>
      <c r="B85" s="9">
        <v>0.42899999999999999</v>
      </c>
      <c r="C85" s="5">
        <v>9.9000000000000005E-2</v>
      </c>
      <c r="D85" s="1">
        <f t="shared" si="3"/>
        <v>0.32999999999999996</v>
      </c>
      <c r="E85" s="11">
        <f t="shared" si="4"/>
        <v>12.16945917</v>
      </c>
    </row>
    <row r="86" spans="1:5" x14ac:dyDescent="0.25">
      <c r="A86" s="8" t="s">
        <v>45</v>
      </c>
      <c r="B86" s="9">
        <v>0.39600000000000002</v>
      </c>
      <c r="C86" s="5">
        <v>9.9000000000000005E-2</v>
      </c>
      <c r="D86" s="1">
        <f t="shared" si="3"/>
        <v>0.29700000000000004</v>
      </c>
      <c r="E86" s="11">
        <f t="shared" si="4"/>
        <v>10.963814627700003</v>
      </c>
    </row>
    <row r="87" spans="1:5" x14ac:dyDescent="0.25">
      <c r="A87" s="8" t="s">
        <v>46</v>
      </c>
      <c r="B87" s="9">
        <v>0.442</v>
      </c>
      <c r="C87" s="5">
        <v>9.9000000000000005E-2</v>
      </c>
      <c r="D87" s="1">
        <f t="shared" si="3"/>
        <v>0.34299999999999997</v>
      </c>
      <c r="E87" s="11">
        <f t="shared" si="4"/>
        <v>12.6460158597</v>
      </c>
    </row>
    <row r="88" spans="1:5" x14ac:dyDescent="0.25">
      <c r="A88" s="8" t="s">
        <v>46</v>
      </c>
      <c r="B88" s="9">
        <v>0.47800000000000004</v>
      </c>
      <c r="C88" s="5">
        <v>9.9000000000000005E-2</v>
      </c>
      <c r="D88" s="1">
        <f t="shared" si="3"/>
        <v>0.379</v>
      </c>
      <c r="E88" s="11">
        <f t="shared" si="4"/>
        <v>13.970448177300002</v>
      </c>
    </row>
    <row r="89" spans="1:5" x14ac:dyDescent="0.25">
      <c r="A89" s="8" t="s">
        <v>47</v>
      </c>
      <c r="B89" s="9">
        <v>0.40800000000000003</v>
      </c>
      <c r="C89" s="5">
        <v>9.9000000000000005E-2</v>
      </c>
      <c r="D89" s="1">
        <f t="shared" si="3"/>
        <v>0.30900000000000005</v>
      </c>
      <c r="E89" s="11">
        <f t="shared" si="4"/>
        <v>11.401554129300003</v>
      </c>
    </row>
    <row r="90" spans="1:5" x14ac:dyDescent="0.25">
      <c r="A90" s="8" t="s">
        <v>47</v>
      </c>
      <c r="B90" s="9">
        <v>0.47200000000000003</v>
      </c>
      <c r="C90" s="5">
        <v>9.9000000000000005E-2</v>
      </c>
      <c r="D90" s="1">
        <f t="shared" si="3"/>
        <v>0.373</v>
      </c>
      <c r="E90" s="11">
        <f t="shared" si="4"/>
        <v>13.749226103700002</v>
      </c>
    </row>
    <row r="91" spans="1:5" x14ac:dyDescent="0.25">
      <c r="A91" s="8" t="s">
        <v>48</v>
      </c>
      <c r="B91" s="9">
        <v>0.42799999999999999</v>
      </c>
      <c r="C91" s="5">
        <v>9.9000000000000005E-2</v>
      </c>
      <c r="D91" s="1">
        <f t="shared" si="3"/>
        <v>0.32899999999999996</v>
      </c>
      <c r="E91" s="11">
        <f t="shared" si="4"/>
        <v>12.132838557299999</v>
      </c>
    </row>
    <row r="92" spans="1:5" x14ac:dyDescent="0.25">
      <c r="A92" s="8" t="s">
        <v>48</v>
      </c>
      <c r="B92" s="9">
        <v>0.373</v>
      </c>
      <c r="C92" s="5">
        <v>9.9000000000000005E-2</v>
      </c>
      <c r="D92" s="1">
        <f t="shared" si="3"/>
        <v>0.27400000000000002</v>
      </c>
      <c r="E92" s="11">
        <f t="shared" si="4"/>
        <v>10.126975582800002</v>
      </c>
    </row>
    <row r="93" spans="1:5" x14ac:dyDescent="0.25">
      <c r="A93" s="8" t="s">
        <v>49</v>
      </c>
      <c r="B93" s="9">
        <v>0.44600000000000001</v>
      </c>
      <c r="C93" s="5">
        <v>9.9000000000000005E-2</v>
      </c>
      <c r="D93" s="1">
        <f t="shared" si="3"/>
        <v>0.34699999999999998</v>
      </c>
      <c r="E93" s="11">
        <f t="shared" si="4"/>
        <v>12.792831287699999</v>
      </c>
    </row>
    <row r="94" spans="1:5" x14ac:dyDescent="0.25">
      <c r="A94" s="8" t="s">
        <v>49</v>
      </c>
      <c r="B94" s="9">
        <v>0.4</v>
      </c>
      <c r="C94" s="5">
        <v>9.9000000000000005E-2</v>
      </c>
      <c r="D94" s="1">
        <f t="shared" si="3"/>
        <v>0.30100000000000005</v>
      </c>
      <c r="E94" s="11">
        <f t="shared" si="4"/>
        <v>11.109641865300002</v>
      </c>
    </row>
    <row r="95" spans="1:5" x14ac:dyDescent="0.25">
      <c r="A95" s="8" t="s">
        <v>50</v>
      </c>
      <c r="B95" s="9">
        <v>0.44400000000000001</v>
      </c>
      <c r="C95" s="5">
        <v>9.9000000000000005E-2</v>
      </c>
      <c r="D95" s="1">
        <f t="shared" si="3"/>
        <v>0.34499999999999997</v>
      </c>
      <c r="E95" s="11">
        <f t="shared" si="4"/>
        <v>12.7194128325</v>
      </c>
    </row>
    <row r="96" spans="1:5" x14ac:dyDescent="0.25">
      <c r="A96" s="8" t="s">
        <v>50</v>
      </c>
      <c r="B96" s="9">
        <v>0.435</v>
      </c>
      <c r="C96" s="5">
        <v>9.9000000000000005E-2</v>
      </c>
      <c r="D96" s="1">
        <f t="shared" si="3"/>
        <v>0.33599999999999997</v>
      </c>
      <c r="E96" s="11">
        <f t="shared" si="4"/>
        <v>12.389295628799999</v>
      </c>
    </row>
    <row r="97" spans="1:5" x14ac:dyDescent="0.25">
      <c r="A97" s="8" t="s">
        <v>51</v>
      </c>
      <c r="B97" s="9">
        <v>0.47700000000000004</v>
      </c>
      <c r="C97" s="5">
        <v>9.9000000000000005E-2</v>
      </c>
      <c r="D97" s="1">
        <f t="shared" ref="D97:D128" si="5">(B97-C97)</f>
        <v>0.378</v>
      </c>
      <c r="E97" s="11">
        <f t="shared" ref="E97:E128" si="6">(2.6853*D97*D97)+(34.851*D97)+(0.3762)</f>
        <v>13.9335644052</v>
      </c>
    </row>
    <row r="98" spans="1:5" x14ac:dyDescent="0.25">
      <c r="A98" s="8" t="s">
        <v>51</v>
      </c>
      <c r="B98" s="9">
        <v>0.48199999999999998</v>
      </c>
      <c r="C98" s="5">
        <v>9.9000000000000005E-2</v>
      </c>
      <c r="D98" s="1">
        <f t="shared" si="5"/>
        <v>0.38300000000000001</v>
      </c>
      <c r="E98" s="11">
        <f t="shared" si="6"/>
        <v>14.1180369717</v>
      </c>
    </row>
    <row r="99" spans="1:5" x14ac:dyDescent="0.25">
      <c r="A99" s="8" t="s">
        <v>52</v>
      </c>
      <c r="B99" s="9">
        <v>0.40400000000000003</v>
      </c>
      <c r="C99" s="5">
        <v>9.9000000000000005E-2</v>
      </c>
      <c r="D99" s="1">
        <f t="shared" si="5"/>
        <v>0.30500000000000005</v>
      </c>
      <c r="E99" s="11">
        <f t="shared" si="6"/>
        <v>11.255555032500002</v>
      </c>
    </row>
    <row r="100" spans="1:5" x14ac:dyDescent="0.25">
      <c r="A100" s="8" t="s">
        <v>52</v>
      </c>
      <c r="B100" s="9">
        <v>0.39300000000000002</v>
      </c>
      <c r="C100" s="5">
        <v>9.9000000000000005E-2</v>
      </c>
      <c r="D100" s="1">
        <f t="shared" si="5"/>
        <v>0.29400000000000004</v>
      </c>
      <c r="E100" s="11">
        <f t="shared" si="6"/>
        <v>10.854500590800003</v>
      </c>
    </row>
    <row r="101" spans="1:5" x14ac:dyDescent="0.25">
      <c r="A101" s="8" t="s">
        <v>53</v>
      </c>
      <c r="B101" s="9">
        <v>0.45900000000000002</v>
      </c>
      <c r="C101" s="5">
        <v>9.9000000000000005E-2</v>
      </c>
      <c r="D101" s="1">
        <f t="shared" si="5"/>
        <v>0.36</v>
      </c>
      <c r="E101" s="11">
        <f t="shared" si="6"/>
        <v>13.27057488</v>
      </c>
    </row>
    <row r="102" spans="1:5" x14ac:dyDescent="0.25">
      <c r="A102" s="8" t="s">
        <v>53</v>
      </c>
      <c r="B102" s="9">
        <v>0.379</v>
      </c>
      <c r="C102" s="5">
        <v>9.9000000000000005E-2</v>
      </c>
      <c r="D102" s="1">
        <f t="shared" si="5"/>
        <v>0.28000000000000003</v>
      </c>
      <c r="E102" s="11">
        <f t="shared" si="6"/>
        <v>10.345007520000001</v>
      </c>
    </row>
    <row r="103" spans="1:5" x14ac:dyDescent="0.25">
      <c r="A103" s="8" t="s">
        <v>54</v>
      </c>
      <c r="B103" s="9">
        <v>0.439</v>
      </c>
      <c r="C103" s="5">
        <v>9.9000000000000005E-2</v>
      </c>
      <c r="D103" s="1">
        <f t="shared" si="5"/>
        <v>0.33999999999999997</v>
      </c>
      <c r="E103" s="11">
        <f t="shared" si="6"/>
        <v>12.535960679999999</v>
      </c>
    </row>
    <row r="104" spans="1:5" x14ac:dyDescent="0.25">
      <c r="A104" s="8" t="s">
        <v>54</v>
      </c>
      <c r="B104" s="9">
        <v>0.42899999999999999</v>
      </c>
      <c r="C104" s="5">
        <v>9.9000000000000005E-2</v>
      </c>
      <c r="D104" s="1">
        <f t="shared" si="5"/>
        <v>0.32999999999999996</v>
      </c>
      <c r="E104" s="11">
        <f t="shared" si="6"/>
        <v>12.16945917</v>
      </c>
    </row>
    <row r="105" spans="1:5" x14ac:dyDescent="0.25">
      <c r="A105" s="8" t="s">
        <v>55</v>
      </c>
      <c r="B105" s="9">
        <v>0.46100000000000002</v>
      </c>
      <c r="C105" s="5">
        <v>9.9000000000000005E-2</v>
      </c>
      <c r="D105" s="1">
        <f t="shared" si="5"/>
        <v>0.36199999999999999</v>
      </c>
      <c r="E105" s="11">
        <f t="shared" si="6"/>
        <v>13.3441544532</v>
      </c>
    </row>
    <row r="106" spans="1:5" x14ac:dyDescent="0.25">
      <c r="A106" s="8" t="s">
        <v>55</v>
      </c>
      <c r="B106" s="9">
        <v>0.46100000000000002</v>
      </c>
      <c r="C106" s="5">
        <v>9.9000000000000005E-2</v>
      </c>
      <c r="D106" s="1">
        <f t="shared" si="5"/>
        <v>0.36199999999999999</v>
      </c>
      <c r="E106" s="11">
        <f t="shared" si="6"/>
        <v>13.3441544532</v>
      </c>
    </row>
    <row r="107" spans="1:5" x14ac:dyDescent="0.25">
      <c r="A107" s="8" t="s">
        <v>56</v>
      </c>
      <c r="B107" s="9">
        <v>0.40100000000000002</v>
      </c>
      <c r="C107" s="5">
        <v>9.9000000000000005E-2</v>
      </c>
      <c r="D107" s="1">
        <f t="shared" si="5"/>
        <v>0.30200000000000005</v>
      </c>
      <c r="E107" s="11">
        <f t="shared" si="6"/>
        <v>11.146112101200002</v>
      </c>
    </row>
    <row r="108" spans="1:5" x14ac:dyDescent="0.25">
      <c r="A108" s="8" t="s">
        <v>56</v>
      </c>
      <c r="B108" s="9">
        <v>0.40100000000000002</v>
      </c>
      <c r="C108" s="5">
        <v>9.9000000000000005E-2</v>
      </c>
      <c r="D108" s="1">
        <f t="shared" si="5"/>
        <v>0.30200000000000005</v>
      </c>
      <c r="E108" s="11">
        <f t="shared" si="6"/>
        <v>11.146112101200002</v>
      </c>
    </row>
    <row r="109" spans="1:5" x14ac:dyDescent="0.25">
      <c r="A109" s="8" t="s">
        <v>57</v>
      </c>
      <c r="B109" s="9">
        <v>0.42699999999999999</v>
      </c>
      <c r="C109" s="5">
        <v>9.9000000000000005E-2</v>
      </c>
      <c r="D109" s="1">
        <f t="shared" si="5"/>
        <v>0.32799999999999996</v>
      </c>
      <c r="E109" s="11">
        <f t="shared" si="6"/>
        <v>12.096223315199998</v>
      </c>
    </row>
    <row r="110" spans="1:5" x14ac:dyDescent="0.25">
      <c r="A110" s="8" t="s">
        <v>57</v>
      </c>
      <c r="B110" s="9">
        <v>0.40200000000000002</v>
      </c>
      <c r="C110" s="5">
        <v>9.9000000000000005E-2</v>
      </c>
      <c r="D110" s="1">
        <f t="shared" si="5"/>
        <v>0.30300000000000005</v>
      </c>
      <c r="E110" s="11">
        <f t="shared" si="6"/>
        <v>11.182587707700003</v>
      </c>
    </row>
    <row r="111" spans="1:5" x14ac:dyDescent="0.25">
      <c r="A111" s="8" t="s">
        <v>58</v>
      </c>
      <c r="B111" s="9">
        <v>0.434</v>
      </c>
      <c r="C111" s="5">
        <v>9.9000000000000005E-2</v>
      </c>
      <c r="D111" s="1">
        <f t="shared" si="5"/>
        <v>0.33499999999999996</v>
      </c>
      <c r="E111" s="11">
        <f t="shared" si="6"/>
        <v>12.352642792499999</v>
      </c>
    </row>
    <row r="112" spans="1:5" x14ac:dyDescent="0.25">
      <c r="A112" s="8" t="s">
        <v>58</v>
      </c>
      <c r="B112" s="9">
        <v>0.45300000000000001</v>
      </c>
      <c r="C112" s="5">
        <v>9.9000000000000005E-2</v>
      </c>
      <c r="D112" s="1">
        <f t="shared" si="5"/>
        <v>0.35399999999999998</v>
      </c>
      <c r="E112" s="11">
        <f t="shared" si="6"/>
        <v>13.049965054800001</v>
      </c>
    </row>
    <row r="113" spans="1:5" x14ac:dyDescent="0.25">
      <c r="A113" s="8" t="s">
        <v>59</v>
      </c>
      <c r="B113" s="9">
        <v>0.46800000000000003</v>
      </c>
      <c r="C113" s="5">
        <v>9.9000000000000005E-2</v>
      </c>
      <c r="D113" s="1">
        <f t="shared" si="5"/>
        <v>0.36899999999999999</v>
      </c>
      <c r="E113" s="11">
        <f t="shared" si="6"/>
        <v>13.6018521333</v>
      </c>
    </row>
    <row r="114" spans="1:5" x14ac:dyDescent="0.25">
      <c r="A114" s="8" t="s">
        <v>59</v>
      </c>
      <c r="B114" s="9">
        <v>0.49</v>
      </c>
      <c r="C114" s="5">
        <v>9.9000000000000005E-2</v>
      </c>
      <c r="D114" s="1">
        <f t="shared" si="5"/>
        <v>0.39100000000000001</v>
      </c>
      <c r="E114" s="11">
        <f t="shared" si="6"/>
        <v>14.413472349300001</v>
      </c>
    </row>
    <row r="115" spans="1:5" x14ac:dyDescent="0.25">
      <c r="A115" s="8" t="s">
        <v>60</v>
      </c>
      <c r="B115" s="9">
        <v>0.48899999999999999</v>
      </c>
      <c r="C115" s="5">
        <v>9.9000000000000005E-2</v>
      </c>
      <c r="D115" s="1">
        <f t="shared" si="5"/>
        <v>0.39</v>
      </c>
      <c r="E115" s="11">
        <f t="shared" si="6"/>
        <v>14.37652413</v>
      </c>
    </row>
    <row r="116" spans="1:5" x14ac:dyDescent="0.25">
      <c r="A116" s="8" t="s">
        <v>60</v>
      </c>
      <c r="B116" s="9">
        <v>0.45500000000000002</v>
      </c>
      <c r="C116" s="5">
        <v>9.9000000000000005E-2</v>
      </c>
      <c r="D116" s="1">
        <f t="shared" si="5"/>
        <v>0.35599999999999998</v>
      </c>
      <c r="E116" s="11">
        <f t="shared" si="6"/>
        <v>13.1234801808</v>
      </c>
    </row>
    <row r="117" spans="1:5" x14ac:dyDescent="0.25">
      <c r="A117" s="8" t="s">
        <v>61</v>
      </c>
      <c r="B117" s="9">
        <v>0.47500000000000003</v>
      </c>
      <c r="C117" s="5">
        <v>9.9000000000000005E-2</v>
      </c>
      <c r="D117" s="1">
        <f t="shared" si="5"/>
        <v>0.376</v>
      </c>
      <c r="E117" s="11">
        <f t="shared" si="6"/>
        <v>13.8598129728</v>
      </c>
    </row>
    <row r="118" spans="1:5" x14ac:dyDescent="0.25">
      <c r="A118" s="8" t="s">
        <v>61</v>
      </c>
      <c r="B118" s="9">
        <v>0.42699999999999999</v>
      </c>
      <c r="C118" s="5">
        <v>9.9000000000000005E-2</v>
      </c>
      <c r="D118" s="1">
        <f t="shared" si="5"/>
        <v>0.32799999999999996</v>
      </c>
      <c r="E118" s="11">
        <f t="shared" si="6"/>
        <v>12.096223315199998</v>
      </c>
    </row>
    <row r="119" spans="1:5" x14ac:dyDescent="0.25">
      <c r="A119" s="8" t="s">
        <v>62</v>
      </c>
      <c r="B119" s="9">
        <v>0.40600000000000003</v>
      </c>
      <c r="C119" s="5">
        <v>9.9000000000000005E-2</v>
      </c>
      <c r="D119" s="1">
        <f t="shared" si="5"/>
        <v>0.30700000000000005</v>
      </c>
      <c r="E119" s="11">
        <f t="shared" si="6"/>
        <v>11.328543839700002</v>
      </c>
    </row>
    <row r="120" spans="1:5" x14ac:dyDescent="0.25">
      <c r="A120" s="8" t="s">
        <v>62</v>
      </c>
      <c r="B120" s="9">
        <v>0.44400000000000001</v>
      </c>
      <c r="C120" s="5">
        <v>9.9000000000000005E-2</v>
      </c>
      <c r="D120" s="1">
        <f t="shared" si="5"/>
        <v>0.34499999999999997</v>
      </c>
      <c r="E120" s="11">
        <f t="shared" si="6"/>
        <v>12.7194128325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19</vt:i4>
      </vt:variant>
    </vt:vector>
  </HeadingPairs>
  <TitlesOfParts>
    <vt:vector size="19" baseType="lpstr">
      <vt:lpstr>PTX3-1.PLATE</vt:lpstr>
      <vt:lpstr>PTX3-2.PLATE</vt:lpstr>
      <vt:lpstr>CRP-1.PLATE</vt:lpstr>
      <vt:lpstr>CRP-2.PLATE</vt:lpstr>
      <vt:lpstr>IL6-1.PLATE</vt:lpstr>
      <vt:lpstr>IL6-2.PLATE</vt:lpstr>
      <vt:lpstr>IL8-1.PLATE</vt:lpstr>
      <vt:lpstr>IL8-2.PLATE</vt:lpstr>
      <vt:lpstr>CYTC-1.PLATE</vt:lpstr>
      <vt:lpstr>CYTC-2.PLATE</vt:lpstr>
      <vt:lpstr>TNFA-1.PLATE</vt:lpstr>
      <vt:lpstr>TNFA-2.PLATE</vt:lpstr>
      <vt:lpstr>8OHdG-1.PLATE</vt:lpstr>
      <vt:lpstr>8OHdG-2.PLATE</vt:lpstr>
      <vt:lpstr>ANGII-1.PLATE</vt:lpstr>
      <vt:lpstr>ANGII-2.PLATE</vt:lpstr>
      <vt:lpstr>IL1-1.PLATE</vt:lpstr>
      <vt:lpstr>IL1-2.PLATE</vt:lpstr>
      <vt:lpstr>Materyal Metot</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2022-11-17T13:10:36Z</dcterms:created>
  <dcterms:modified xsi:type="dcterms:W3CDTF">2022-11-24T11:34:48Z</dcterms:modified>
</cp:coreProperties>
</file>