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Mehmet Akköse\2023.04.28\"/>
    </mc:Choice>
  </mc:AlternateContent>
  <xr:revisionPtr revIDLastSave="0" documentId="13_ncr:1_{E3CFB21D-8D40-4F5C-9650-CD36E4EAA3E0}" xr6:coauthVersionLast="47" xr6:coauthVersionMax="47" xr10:uidLastSave="{00000000-0000-0000-0000-000000000000}"/>
  <bookViews>
    <workbookView xWindow="-120" yWindow="-120" windowWidth="29040" windowHeight="15840" firstSheet="21" activeTab="28" xr2:uid="{00000000-000D-0000-FFFF-FFFF00000000}"/>
  </bookViews>
  <sheets>
    <sheet name="LPS-1.PLATE" sheetId="1" r:id="rId1"/>
    <sheet name="LPS-2.PLATE" sheetId="2" r:id="rId2"/>
    <sheet name="LPS-3.PLATE" sheetId="3" r:id="rId3"/>
    <sheet name="IL6-1.PLATE" sheetId="4" r:id="rId4"/>
    <sheet name="IL6-2.PLATE" sheetId="5" r:id="rId5"/>
    <sheet name="IL6-3.PLATE" sheetId="6" r:id="rId6"/>
    <sheet name="IgG-1.PLATE" sheetId="7" r:id="rId7"/>
    <sheet name="IgG-2.PLATE" sheetId="8" r:id="rId8"/>
    <sheet name="IgG-3.PLATE" sheetId="9" r:id="rId9"/>
    <sheet name="LTF" sheetId="10" r:id="rId10"/>
    <sheet name="IFNg-1.PLATE" sheetId="11" r:id="rId11"/>
    <sheet name="IFNg-2.PLATE" sheetId="12" r:id="rId12"/>
    <sheet name="IFNg-3.PLATE" sheetId="13" r:id="rId13"/>
    <sheet name="IL10-1.PLATE" sheetId="14" r:id="rId14"/>
    <sheet name="IL10-2.PLATE" sheetId="15" r:id="rId15"/>
    <sheet name="IL10-3.PLATE" sheetId="16" r:id="rId16"/>
    <sheet name="HPT-1.PLATE" sheetId="17" r:id="rId17"/>
    <sheet name="HPT-2.PLATE" sheetId="18" r:id="rId18"/>
    <sheet name="HPT-3.PLATE" sheetId="19" r:id="rId19"/>
    <sheet name="IL17-1.PLATE" sheetId="20" r:id="rId20"/>
    <sheet name="IL17-2.PLATE" sheetId="21" r:id="rId21"/>
    <sheet name="IL17-3.PLATE" sheetId="22" r:id="rId22"/>
    <sheet name="TNFA-1.PLATE" sheetId="23" r:id="rId23"/>
    <sheet name="TNFA-2.PLATE" sheetId="24" r:id="rId24"/>
    <sheet name="TNFA-3.PLATE" sheetId="25" r:id="rId25"/>
    <sheet name="IL1B-1.PLATE" sheetId="26" r:id="rId26"/>
    <sheet name="IL1B-2.PLATE" sheetId="27" r:id="rId27"/>
    <sheet name="IL1B-3.PLATE" sheetId="28" r:id="rId28"/>
    <sheet name="Materyal-metod" sheetId="29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28" l="1"/>
  <c r="E33" i="28" s="1"/>
  <c r="D34" i="28"/>
  <c r="E34" i="28" s="1"/>
  <c r="D35" i="28"/>
  <c r="E35" i="28" s="1"/>
  <c r="D36" i="28"/>
  <c r="E36" i="28" s="1"/>
  <c r="D37" i="28"/>
  <c r="E37" i="28" s="1"/>
  <c r="D38" i="28"/>
  <c r="E38" i="28" s="1"/>
  <c r="D39" i="28"/>
  <c r="E39" i="28" s="1"/>
  <c r="D40" i="28"/>
  <c r="E40" i="28" s="1"/>
  <c r="D41" i="28"/>
  <c r="E41" i="28" s="1"/>
  <c r="D42" i="28"/>
  <c r="E42" i="28" s="1"/>
  <c r="D43" i="28"/>
  <c r="E43" i="28" s="1"/>
  <c r="D44" i="28"/>
  <c r="E44" i="28" s="1"/>
  <c r="D45" i="28"/>
  <c r="E45" i="28" s="1"/>
  <c r="D46" i="28"/>
  <c r="E46" i="28" s="1"/>
  <c r="D47" i="28"/>
  <c r="E47" i="28" s="1"/>
  <c r="D48" i="28"/>
  <c r="E48" i="28" s="1"/>
  <c r="D49" i="28"/>
  <c r="E49" i="28" s="1"/>
  <c r="D50" i="28"/>
  <c r="E50" i="28" s="1"/>
  <c r="D51" i="28"/>
  <c r="E51" i="28" s="1"/>
  <c r="D52" i="28"/>
  <c r="E52" i="28" s="1"/>
  <c r="D53" i="28"/>
  <c r="E53" i="28" s="1"/>
  <c r="D54" i="28"/>
  <c r="E54" i="28" s="1"/>
  <c r="D55" i="28"/>
  <c r="E55" i="28" s="1"/>
  <c r="D56" i="28"/>
  <c r="E56" i="28" s="1"/>
  <c r="D57" i="28"/>
  <c r="E57" i="28" s="1"/>
  <c r="D58" i="28"/>
  <c r="E58" i="28" s="1"/>
  <c r="D59" i="28"/>
  <c r="E59" i="28" s="1"/>
  <c r="D60" i="28"/>
  <c r="E60" i="28" s="1"/>
  <c r="D61" i="28"/>
  <c r="E61" i="28" s="1"/>
  <c r="D62" i="28"/>
  <c r="E62" i="28" s="1"/>
  <c r="D63" i="28"/>
  <c r="E63" i="28" s="1"/>
  <c r="D64" i="28"/>
  <c r="E64" i="28" s="1"/>
  <c r="D65" i="28"/>
  <c r="E65" i="28" s="1"/>
  <c r="D66" i="28"/>
  <c r="E66" i="28" s="1"/>
  <c r="D67" i="28"/>
  <c r="E67" i="28" s="1"/>
  <c r="D68" i="28"/>
  <c r="E68" i="28" s="1"/>
  <c r="D69" i="28"/>
  <c r="E69" i="28" s="1"/>
  <c r="D70" i="28"/>
  <c r="E70" i="28" s="1"/>
  <c r="D71" i="28"/>
  <c r="E71" i="28" s="1"/>
  <c r="D72" i="28"/>
  <c r="E72" i="28" s="1"/>
  <c r="D73" i="28"/>
  <c r="E73" i="28" s="1"/>
  <c r="D74" i="28"/>
  <c r="E74" i="28" s="1"/>
  <c r="D75" i="28"/>
  <c r="E75" i="28" s="1"/>
  <c r="D76" i="28"/>
  <c r="E76" i="28" s="1"/>
  <c r="D77" i="28"/>
  <c r="E77" i="28" s="1"/>
  <c r="D78" i="28"/>
  <c r="E78" i="28" s="1"/>
  <c r="D79" i="28"/>
  <c r="E79" i="28" s="1"/>
  <c r="D80" i="28"/>
  <c r="E80" i="28" s="1"/>
  <c r="D81" i="28"/>
  <c r="E81" i="28" s="1"/>
  <c r="D82" i="28"/>
  <c r="E82" i="28" s="1"/>
  <c r="D83" i="28"/>
  <c r="E83" i="28" s="1"/>
  <c r="D84" i="28"/>
  <c r="E84" i="28" s="1"/>
  <c r="D85" i="28"/>
  <c r="E85" i="28" s="1"/>
  <c r="D86" i="28"/>
  <c r="E86" i="28" s="1"/>
  <c r="D87" i="28"/>
  <c r="E87" i="28" s="1"/>
  <c r="D88" i="28"/>
  <c r="E88" i="28" s="1"/>
  <c r="D89" i="28"/>
  <c r="E89" i="28" s="1"/>
  <c r="D90" i="28"/>
  <c r="E90" i="28" s="1"/>
  <c r="D91" i="28"/>
  <c r="E91" i="28" s="1"/>
  <c r="D92" i="28"/>
  <c r="E92" i="28" s="1"/>
  <c r="D93" i="28"/>
  <c r="E93" i="28" s="1"/>
  <c r="D94" i="28"/>
  <c r="E94" i="28" s="1"/>
  <c r="D95" i="28"/>
  <c r="E95" i="28" s="1"/>
  <c r="D96" i="28"/>
  <c r="E96" i="28" s="1"/>
  <c r="D97" i="28"/>
  <c r="E97" i="28" s="1"/>
  <c r="D98" i="28"/>
  <c r="E98" i="28" s="1"/>
  <c r="D99" i="28"/>
  <c r="E99" i="28" s="1"/>
  <c r="D100" i="28"/>
  <c r="E100" i="28" s="1"/>
  <c r="D101" i="28"/>
  <c r="E101" i="28" s="1"/>
  <c r="D102" i="28"/>
  <c r="E102" i="28" s="1"/>
  <c r="D103" i="28"/>
  <c r="E103" i="28" s="1"/>
  <c r="D104" i="28"/>
  <c r="E104" i="28" s="1"/>
  <c r="D105" i="28"/>
  <c r="E105" i="28" s="1"/>
  <c r="D106" i="28"/>
  <c r="E106" i="28" s="1"/>
  <c r="D107" i="28"/>
  <c r="E107" i="28" s="1"/>
  <c r="D108" i="28"/>
  <c r="E108" i="28" s="1"/>
  <c r="D109" i="28"/>
  <c r="E109" i="28" s="1"/>
  <c r="D110" i="28"/>
  <c r="E110" i="28" s="1"/>
  <c r="D111" i="28"/>
  <c r="E111" i="28" s="1"/>
  <c r="D112" i="28"/>
  <c r="E112" i="28" s="1"/>
  <c r="D113" i="28"/>
  <c r="E113" i="28" s="1"/>
  <c r="D114" i="28"/>
  <c r="E114" i="28" s="1"/>
  <c r="D115" i="28"/>
  <c r="E115" i="28" s="1"/>
  <c r="D116" i="28"/>
  <c r="E116" i="28" s="1"/>
  <c r="D117" i="28"/>
  <c r="E117" i="28" s="1"/>
  <c r="D118" i="28"/>
  <c r="E118" i="28" s="1"/>
  <c r="D119" i="28"/>
  <c r="E119" i="28" s="1"/>
  <c r="D120" i="28"/>
  <c r="E120" i="28" s="1"/>
  <c r="D121" i="28"/>
  <c r="E121" i="28" s="1"/>
  <c r="D32" i="28"/>
  <c r="E32" i="28" s="1"/>
  <c r="E19" i="28"/>
  <c r="C21" i="28"/>
  <c r="E21" i="28" s="1"/>
  <c r="C20" i="28"/>
  <c r="E20" i="28" s="1"/>
  <c r="C19" i="28"/>
  <c r="C18" i="28"/>
  <c r="E18" i="28" s="1"/>
  <c r="C17" i="28"/>
  <c r="E17" i="28" s="1"/>
  <c r="C16" i="28"/>
  <c r="E16" i="28" s="1"/>
  <c r="D35" i="27"/>
  <c r="E35" i="27" s="1"/>
  <c r="D36" i="27"/>
  <c r="E36" i="27" s="1"/>
  <c r="D37" i="27"/>
  <c r="E37" i="27" s="1"/>
  <c r="D38" i="27"/>
  <c r="E38" i="27" s="1"/>
  <c r="D39" i="27"/>
  <c r="E39" i="27" s="1"/>
  <c r="D40" i="27"/>
  <c r="E40" i="27" s="1"/>
  <c r="D41" i="27"/>
  <c r="E41" i="27" s="1"/>
  <c r="D42" i="27"/>
  <c r="E42" i="27" s="1"/>
  <c r="D43" i="27"/>
  <c r="E43" i="27" s="1"/>
  <c r="D44" i="27"/>
  <c r="E44" i="27" s="1"/>
  <c r="D45" i="27"/>
  <c r="E45" i="27" s="1"/>
  <c r="D46" i="27"/>
  <c r="E46" i="27" s="1"/>
  <c r="D47" i="27"/>
  <c r="E47" i="27" s="1"/>
  <c r="D48" i="27"/>
  <c r="E48" i="27" s="1"/>
  <c r="D49" i="27"/>
  <c r="E49" i="27" s="1"/>
  <c r="D50" i="27"/>
  <c r="E50" i="27" s="1"/>
  <c r="D51" i="27"/>
  <c r="E51" i="27" s="1"/>
  <c r="D52" i="27"/>
  <c r="E52" i="27" s="1"/>
  <c r="D53" i="27"/>
  <c r="E53" i="27" s="1"/>
  <c r="D54" i="27"/>
  <c r="E54" i="27" s="1"/>
  <c r="D55" i="27"/>
  <c r="E55" i="27" s="1"/>
  <c r="D56" i="27"/>
  <c r="E56" i="27" s="1"/>
  <c r="D57" i="27"/>
  <c r="E57" i="27" s="1"/>
  <c r="D58" i="27"/>
  <c r="E58" i="27" s="1"/>
  <c r="D59" i="27"/>
  <c r="E59" i="27" s="1"/>
  <c r="D60" i="27"/>
  <c r="E60" i="27" s="1"/>
  <c r="D61" i="27"/>
  <c r="E61" i="27" s="1"/>
  <c r="D62" i="27"/>
  <c r="E62" i="27" s="1"/>
  <c r="D63" i="27"/>
  <c r="E63" i="27" s="1"/>
  <c r="D64" i="27"/>
  <c r="E64" i="27" s="1"/>
  <c r="D65" i="27"/>
  <c r="E65" i="27" s="1"/>
  <c r="D66" i="27"/>
  <c r="E66" i="27" s="1"/>
  <c r="D67" i="27"/>
  <c r="E67" i="27" s="1"/>
  <c r="D68" i="27"/>
  <c r="E68" i="27" s="1"/>
  <c r="D69" i="27"/>
  <c r="E69" i="27" s="1"/>
  <c r="D70" i="27"/>
  <c r="E70" i="27" s="1"/>
  <c r="D71" i="27"/>
  <c r="E71" i="27" s="1"/>
  <c r="D72" i="27"/>
  <c r="E72" i="27" s="1"/>
  <c r="D73" i="27"/>
  <c r="E73" i="27" s="1"/>
  <c r="D74" i="27"/>
  <c r="E74" i="27" s="1"/>
  <c r="D75" i="27"/>
  <c r="E75" i="27" s="1"/>
  <c r="D76" i="27"/>
  <c r="E76" i="27" s="1"/>
  <c r="D77" i="27"/>
  <c r="E77" i="27" s="1"/>
  <c r="D78" i="27"/>
  <c r="E78" i="27" s="1"/>
  <c r="D79" i="27"/>
  <c r="E79" i="27" s="1"/>
  <c r="D80" i="27"/>
  <c r="E80" i="27" s="1"/>
  <c r="D81" i="27"/>
  <c r="E81" i="27" s="1"/>
  <c r="D82" i="27"/>
  <c r="E82" i="27" s="1"/>
  <c r="D83" i="27"/>
  <c r="E83" i="27" s="1"/>
  <c r="D84" i="27"/>
  <c r="E84" i="27" s="1"/>
  <c r="D85" i="27"/>
  <c r="E85" i="27" s="1"/>
  <c r="D86" i="27"/>
  <c r="E86" i="27" s="1"/>
  <c r="D87" i="27"/>
  <c r="E87" i="27" s="1"/>
  <c r="D88" i="27"/>
  <c r="E88" i="27" s="1"/>
  <c r="D89" i="27"/>
  <c r="E89" i="27" s="1"/>
  <c r="D90" i="27"/>
  <c r="E90" i="27" s="1"/>
  <c r="D91" i="27"/>
  <c r="E91" i="27" s="1"/>
  <c r="D92" i="27"/>
  <c r="E92" i="27" s="1"/>
  <c r="D93" i="27"/>
  <c r="E93" i="27" s="1"/>
  <c r="D94" i="27"/>
  <c r="E94" i="27" s="1"/>
  <c r="D95" i="27"/>
  <c r="E95" i="27" s="1"/>
  <c r="D96" i="27"/>
  <c r="E96" i="27" s="1"/>
  <c r="D97" i="27"/>
  <c r="E97" i="27" s="1"/>
  <c r="D98" i="27"/>
  <c r="E98" i="27" s="1"/>
  <c r="D99" i="27"/>
  <c r="E99" i="27" s="1"/>
  <c r="D100" i="27"/>
  <c r="E100" i="27" s="1"/>
  <c r="D101" i="27"/>
  <c r="E101" i="27" s="1"/>
  <c r="D102" i="27"/>
  <c r="E102" i="27" s="1"/>
  <c r="D103" i="27"/>
  <c r="E103" i="27" s="1"/>
  <c r="D104" i="27"/>
  <c r="E104" i="27" s="1"/>
  <c r="D105" i="27"/>
  <c r="E105" i="27" s="1"/>
  <c r="D106" i="27"/>
  <c r="E106" i="27" s="1"/>
  <c r="D107" i="27"/>
  <c r="E107" i="27" s="1"/>
  <c r="D108" i="27"/>
  <c r="E108" i="27" s="1"/>
  <c r="D109" i="27"/>
  <c r="E109" i="27" s="1"/>
  <c r="D110" i="27"/>
  <c r="E110" i="27" s="1"/>
  <c r="D111" i="27"/>
  <c r="E111" i="27" s="1"/>
  <c r="D112" i="27"/>
  <c r="E112" i="27" s="1"/>
  <c r="D113" i="27"/>
  <c r="E113" i="27" s="1"/>
  <c r="D114" i="27"/>
  <c r="E114" i="27" s="1"/>
  <c r="D115" i="27"/>
  <c r="E115" i="27" s="1"/>
  <c r="D116" i="27"/>
  <c r="E116" i="27" s="1"/>
  <c r="D117" i="27"/>
  <c r="E117" i="27" s="1"/>
  <c r="D118" i="27"/>
  <c r="E118" i="27" s="1"/>
  <c r="D119" i="27"/>
  <c r="E119" i="27" s="1"/>
  <c r="D120" i="27"/>
  <c r="E120" i="27" s="1"/>
  <c r="D121" i="27"/>
  <c r="E121" i="27" s="1"/>
  <c r="D34" i="27"/>
  <c r="E34" i="27" s="1"/>
  <c r="C23" i="27"/>
  <c r="E23" i="27" s="1"/>
  <c r="C22" i="27"/>
  <c r="E22" i="27" s="1"/>
  <c r="C21" i="27"/>
  <c r="E21" i="27" s="1"/>
  <c r="C20" i="27"/>
  <c r="E20" i="27" s="1"/>
  <c r="C19" i="27"/>
  <c r="E19" i="27" s="1"/>
  <c r="C18" i="27"/>
  <c r="E18" i="27" s="1"/>
  <c r="C17" i="27"/>
  <c r="E17" i="27" s="1"/>
  <c r="C16" i="27"/>
  <c r="E16" i="27" s="1"/>
  <c r="D32" i="26" l="1"/>
  <c r="E32" i="26" s="1"/>
  <c r="D33" i="26"/>
  <c r="E33" i="26" s="1"/>
  <c r="D34" i="26"/>
  <c r="E34" i="26" s="1"/>
  <c r="D35" i="26"/>
  <c r="E35" i="26" s="1"/>
  <c r="D36" i="26"/>
  <c r="E36" i="26" s="1"/>
  <c r="D37" i="26"/>
  <c r="E37" i="26" s="1"/>
  <c r="D38" i="26"/>
  <c r="E38" i="26" s="1"/>
  <c r="D39" i="26"/>
  <c r="E39" i="26" s="1"/>
  <c r="D40" i="26"/>
  <c r="E40" i="26" s="1"/>
  <c r="D41" i="26"/>
  <c r="E41" i="26" s="1"/>
  <c r="D42" i="26"/>
  <c r="E42" i="26" s="1"/>
  <c r="D43" i="26"/>
  <c r="E43" i="26" s="1"/>
  <c r="D44" i="26"/>
  <c r="E44" i="26" s="1"/>
  <c r="D45" i="26"/>
  <c r="E45" i="26" s="1"/>
  <c r="D46" i="26"/>
  <c r="E46" i="26" s="1"/>
  <c r="D47" i="26"/>
  <c r="E47" i="26" s="1"/>
  <c r="D48" i="26"/>
  <c r="E48" i="26" s="1"/>
  <c r="D49" i="26"/>
  <c r="E49" i="26" s="1"/>
  <c r="D50" i="26"/>
  <c r="E50" i="26" s="1"/>
  <c r="D51" i="26"/>
  <c r="E51" i="26" s="1"/>
  <c r="D52" i="26"/>
  <c r="E52" i="26" s="1"/>
  <c r="D53" i="26"/>
  <c r="E53" i="26" s="1"/>
  <c r="D54" i="26"/>
  <c r="E54" i="26" s="1"/>
  <c r="D55" i="26"/>
  <c r="E55" i="26" s="1"/>
  <c r="D56" i="26"/>
  <c r="E56" i="26" s="1"/>
  <c r="D57" i="26"/>
  <c r="E57" i="26" s="1"/>
  <c r="D58" i="26"/>
  <c r="E58" i="26" s="1"/>
  <c r="D59" i="26"/>
  <c r="E59" i="26" s="1"/>
  <c r="D60" i="26"/>
  <c r="E60" i="26" s="1"/>
  <c r="D61" i="26"/>
  <c r="E61" i="26" s="1"/>
  <c r="D62" i="26"/>
  <c r="E62" i="26" s="1"/>
  <c r="D63" i="26"/>
  <c r="E63" i="26" s="1"/>
  <c r="D64" i="26"/>
  <c r="E64" i="26" s="1"/>
  <c r="D65" i="26"/>
  <c r="E65" i="26" s="1"/>
  <c r="D66" i="26"/>
  <c r="E66" i="26" s="1"/>
  <c r="D67" i="26"/>
  <c r="E67" i="26" s="1"/>
  <c r="D68" i="26"/>
  <c r="E68" i="26" s="1"/>
  <c r="D69" i="26"/>
  <c r="E69" i="26" s="1"/>
  <c r="D70" i="26"/>
  <c r="E70" i="26" s="1"/>
  <c r="D71" i="26"/>
  <c r="E71" i="26" s="1"/>
  <c r="D72" i="26"/>
  <c r="E72" i="26" s="1"/>
  <c r="D73" i="26"/>
  <c r="E73" i="26" s="1"/>
  <c r="D74" i="26"/>
  <c r="E74" i="26" s="1"/>
  <c r="D75" i="26"/>
  <c r="E75" i="26" s="1"/>
  <c r="D76" i="26"/>
  <c r="E76" i="26" s="1"/>
  <c r="D77" i="26"/>
  <c r="E77" i="26" s="1"/>
  <c r="D78" i="26"/>
  <c r="E78" i="26" s="1"/>
  <c r="D79" i="26"/>
  <c r="E79" i="26" s="1"/>
  <c r="D80" i="26"/>
  <c r="E80" i="26" s="1"/>
  <c r="D81" i="26"/>
  <c r="E81" i="26" s="1"/>
  <c r="D82" i="26"/>
  <c r="E82" i="26" s="1"/>
  <c r="D83" i="26"/>
  <c r="E83" i="26" s="1"/>
  <c r="D84" i="26"/>
  <c r="E84" i="26" s="1"/>
  <c r="D85" i="26"/>
  <c r="E85" i="26" s="1"/>
  <c r="D86" i="26"/>
  <c r="E86" i="26" s="1"/>
  <c r="D87" i="26"/>
  <c r="E87" i="26" s="1"/>
  <c r="D88" i="26"/>
  <c r="E88" i="26" s="1"/>
  <c r="D89" i="26"/>
  <c r="E89" i="26" s="1"/>
  <c r="D90" i="26"/>
  <c r="E90" i="26" s="1"/>
  <c r="D91" i="26"/>
  <c r="E91" i="26" s="1"/>
  <c r="D92" i="26"/>
  <c r="E92" i="26" s="1"/>
  <c r="D93" i="26"/>
  <c r="E93" i="26" s="1"/>
  <c r="D94" i="26"/>
  <c r="E94" i="26" s="1"/>
  <c r="D95" i="26"/>
  <c r="E95" i="26" s="1"/>
  <c r="D96" i="26"/>
  <c r="E96" i="26" s="1"/>
  <c r="D97" i="26"/>
  <c r="E97" i="26" s="1"/>
  <c r="D98" i="26"/>
  <c r="E98" i="26" s="1"/>
  <c r="D99" i="26"/>
  <c r="E99" i="26" s="1"/>
  <c r="D100" i="26"/>
  <c r="E100" i="26" s="1"/>
  <c r="D101" i="26"/>
  <c r="E101" i="26" s="1"/>
  <c r="D102" i="26"/>
  <c r="E102" i="26" s="1"/>
  <c r="D103" i="26"/>
  <c r="E103" i="26" s="1"/>
  <c r="D104" i="26"/>
  <c r="E104" i="26" s="1"/>
  <c r="D105" i="26"/>
  <c r="E105" i="26" s="1"/>
  <c r="D106" i="26"/>
  <c r="E106" i="26" s="1"/>
  <c r="D107" i="26"/>
  <c r="E107" i="26" s="1"/>
  <c r="D108" i="26"/>
  <c r="E108" i="26" s="1"/>
  <c r="D109" i="26"/>
  <c r="E109" i="26" s="1"/>
  <c r="D110" i="26"/>
  <c r="E110" i="26" s="1"/>
  <c r="D111" i="26"/>
  <c r="E111" i="26" s="1"/>
  <c r="D112" i="26"/>
  <c r="E112" i="26" s="1"/>
  <c r="D113" i="26"/>
  <c r="E113" i="26" s="1"/>
  <c r="D114" i="26"/>
  <c r="E114" i="26" s="1"/>
  <c r="D115" i="26"/>
  <c r="E115" i="26" s="1"/>
  <c r="D116" i="26"/>
  <c r="E116" i="26" s="1"/>
  <c r="D117" i="26"/>
  <c r="E117" i="26" s="1"/>
  <c r="D118" i="26"/>
  <c r="E118" i="26" s="1"/>
  <c r="D31" i="26"/>
  <c r="E31" i="26" s="1"/>
  <c r="E23" i="26"/>
  <c r="E24" i="26"/>
  <c r="C24" i="26"/>
  <c r="C23" i="26"/>
  <c r="C22" i="26"/>
  <c r="E22" i="26" s="1"/>
  <c r="C21" i="26"/>
  <c r="E21" i="26" s="1"/>
  <c r="C20" i="26"/>
  <c r="E20" i="26" s="1"/>
  <c r="C19" i="26"/>
  <c r="E19" i="26" s="1"/>
  <c r="C18" i="26"/>
  <c r="E18" i="26" s="1"/>
  <c r="C17" i="26"/>
  <c r="E17" i="26" s="1"/>
  <c r="D33" i="25"/>
  <c r="E33" i="25" s="1"/>
  <c r="D34" i="25"/>
  <c r="E34" i="25" s="1"/>
  <c r="D35" i="25"/>
  <c r="E35" i="25" s="1"/>
  <c r="D36" i="25"/>
  <c r="E36" i="25" s="1"/>
  <c r="D37" i="25"/>
  <c r="E37" i="25" s="1"/>
  <c r="D38" i="25"/>
  <c r="E38" i="25" s="1"/>
  <c r="D39" i="25"/>
  <c r="E39" i="25" s="1"/>
  <c r="D40" i="25"/>
  <c r="E40" i="25" s="1"/>
  <c r="D41" i="25"/>
  <c r="E41" i="25" s="1"/>
  <c r="D42" i="25"/>
  <c r="E42" i="25" s="1"/>
  <c r="D43" i="25"/>
  <c r="E43" i="25" s="1"/>
  <c r="D44" i="25"/>
  <c r="E44" i="25" s="1"/>
  <c r="D45" i="25"/>
  <c r="E45" i="25" s="1"/>
  <c r="D46" i="25"/>
  <c r="E46" i="25" s="1"/>
  <c r="D47" i="25"/>
  <c r="E47" i="25" s="1"/>
  <c r="D48" i="25"/>
  <c r="E48" i="25" s="1"/>
  <c r="D49" i="25"/>
  <c r="E49" i="25" s="1"/>
  <c r="D50" i="25"/>
  <c r="E50" i="25" s="1"/>
  <c r="D51" i="25"/>
  <c r="E51" i="25" s="1"/>
  <c r="D52" i="25"/>
  <c r="E52" i="25" s="1"/>
  <c r="D53" i="25"/>
  <c r="E53" i="25" s="1"/>
  <c r="D54" i="25"/>
  <c r="E54" i="25" s="1"/>
  <c r="D55" i="25"/>
  <c r="E55" i="25" s="1"/>
  <c r="D56" i="25"/>
  <c r="E56" i="25" s="1"/>
  <c r="D57" i="25"/>
  <c r="E57" i="25" s="1"/>
  <c r="D58" i="25"/>
  <c r="E58" i="25" s="1"/>
  <c r="D59" i="25"/>
  <c r="E59" i="25" s="1"/>
  <c r="D60" i="25"/>
  <c r="E60" i="25" s="1"/>
  <c r="D61" i="25"/>
  <c r="E61" i="25" s="1"/>
  <c r="D62" i="25"/>
  <c r="E62" i="25" s="1"/>
  <c r="D63" i="25"/>
  <c r="E63" i="25" s="1"/>
  <c r="D64" i="25"/>
  <c r="E64" i="25" s="1"/>
  <c r="D65" i="25"/>
  <c r="E65" i="25" s="1"/>
  <c r="D66" i="25"/>
  <c r="E66" i="25" s="1"/>
  <c r="D67" i="25"/>
  <c r="E67" i="25" s="1"/>
  <c r="D68" i="25"/>
  <c r="E68" i="25" s="1"/>
  <c r="D69" i="25"/>
  <c r="E69" i="25" s="1"/>
  <c r="D70" i="25"/>
  <c r="E70" i="25" s="1"/>
  <c r="D71" i="25"/>
  <c r="E71" i="25" s="1"/>
  <c r="D72" i="25"/>
  <c r="E72" i="25" s="1"/>
  <c r="D73" i="25"/>
  <c r="E73" i="25" s="1"/>
  <c r="D74" i="25"/>
  <c r="E74" i="25" s="1"/>
  <c r="D75" i="25"/>
  <c r="E75" i="25" s="1"/>
  <c r="D76" i="25"/>
  <c r="E76" i="25" s="1"/>
  <c r="D77" i="25"/>
  <c r="E77" i="25" s="1"/>
  <c r="D78" i="25"/>
  <c r="E78" i="25" s="1"/>
  <c r="D79" i="25"/>
  <c r="E79" i="25" s="1"/>
  <c r="D80" i="25"/>
  <c r="E80" i="25" s="1"/>
  <c r="D81" i="25"/>
  <c r="E81" i="25" s="1"/>
  <c r="D82" i="25"/>
  <c r="E82" i="25" s="1"/>
  <c r="D83" i="25"/>
  <c r="E83" i="25" s="1"/>
  <c r="D84" i="25"/>
  <c r="E84" i="25" s="1"/>
  <c r="D85" i="25"/>
  <c r="E85" i="25" s="1"/>
  <c r="D86" i="25"/>
  <c r="E86" i="25" s="1"/>
  <c r="D87" i="25"/>
  <c r="E87" i="25" s="1"/>
  <c r="D88" i="25"/>
  <c r="E88" i="25" s="1"/>
  <c r="D89" i="25"/>
  <c r="E89" i="25" s="1"/>
  <c r="D90" i="25"/>
  <c r="E90" i="25" s="1"/>
  <c r="D91" i="25"/>
  <c r="E91" i="25" s="1"/>
  <c r="D92" i="25"/>
  <c r="E92" i="25" s="1"/>
  <c r="D93" i="25"/>
  <c r="E93" i="25" s="1"/>
  <c r="D94" i="25"/>
  <c r="E94" i="25" s="1"/>
  <c r="D95" i="25"/>
  <c r="E95" i="25" s="1"/>
  <c r="D96" i="25"/>
  <c r="E96" i="25" s="1"/>
  <c r="D97" i="25"/>
  <c r="E97" i="25" s="1"/>
  <c r="D98" i="25"/>
  <c r="E98" i="25" s="1"/>
  <c r="D99" i="25"/>
  <c r="E99" i="25" s="1"/>
  <c r="D100" i="25"/>
  <c r="E100" i="25" s="1"/>
  <c r="D101" i="25"/>
  <c r="E101" i="25" s="1"/>
  <c r="D102" i="25"/>
  <c r="E102" i="25" s="1"/>
  <c r="D103" i="25"/>
  <c r="E103" i="25" s="1"/>
  <c r="D104" i="25"/>
  <c r="E104" i="25" s="1"/>
  <c r="D105" i="25"/>
  <c r="E105" i="25" s="1"/>
  <c r="D106" i="25"/>
  <c r="E106" i="25" s="1"/>
  <c r="D107" i="25"/>
  <c r="E107" i="25" s="1"/>
  <c r="D108" i="25"/>
  <c r="E108" i="25" s="1"/>
  <c r="D109" i="25"/>
  <c r="E109" i="25" s="1"/>
  <c r="D110" i="25"/>
  <c r="E110" i="25" s="1"/>
  <c r="D111" i="25"/>
  <c r="E111" i="25" s="1"/>
  <c r="D112" i="25"/>
  <c r="E112" i="25" s="1"/>
  <c r="D113" i="25"/>
  <c r="E113" i="25" s="1"/>
  <c r="D114" i="25"/>
  <c r="E114" i="25" s="1"/>
  <c r="D115" i="25"/>
  <c r="E115" i="25" s="1"/>
  <c r="D116" i="25"/>
  <c r="E116" i="25" s="1"/>
  <c r="D117" i="25"/>
  <c r="E117" i="25" s="1"/>
  <c r="D118" i="25"/>
  <c r="E118" i="25" s="1"/>
  <c r="D119" i="25"/>
  <c r="E119" i="25" s="1"/>
  <c r="D120" i="25"/>
  <c r="E120" i="25" s="1"/>
  <c r="D121" i="25"/>
  <c r="E121" i="25" s="1"/>
  <c r="D32" i="25"/>
  <c r="E32" i="25" s="1"/>
  <c r="C21" i="25"/>
  <c r="E21" i="25" s="1"/>
  <c r="C20" i="25"/>
  <c r="E20" i="25" s="1"/>
  <c r="C19" i="25"/>
  <c r="E19" i="25" s="1"/>
  <c r="C18" i="25"/>
  <c r="E18" i="25" s="1"/>
  <c r="C17" i="25"/>
  <c r="E17" i="25" s="1"/>
  <c r="C16" i="25"/>
  <c r="E16" i="25" s="1"/>
  <c r="E95" i="24"/>
  <c r="D33" i="24"/>
  <c r="E33" i="24" s="1"/>
  <c r="D34" i="24"/>
  <c r="E34" i="24" s="1"/>
  <c r="D35" i="24"/>
  <c r="E35" i="24" s="1"/>
  <c r="D36" i="24"/>
  <c r="E36" i="24" s="1"/>
  <c r="D37" i="24"/>
  <c r="E37" i="24" s="1"/>
  <c r="D38" i="24"/>
  <c r="E38" i="24" s="1"/>
  <c r="D39" i="24"/>
  <c r="E39" i="24" s="1"/>
  <c r="D40" i="24"/>
  <c r="E40" i="24" s="1"/>
  <c r="D41" i="24"/>
  <c r="E41" i="24" s="1"/>
  <c r="D42" i="24"/>
  <c r="E42" i="24" s="1"/>
  <c r="D43" i="24"/>
  <c r="E43" i="24" s="1"/>
  <c r="D44" i="24"/>
  <c r="E44" i="24" s="1"/>
  <c r="D45" i="24"/>
  <c r="E45" i="24" s="1"/>
  <c r="D46" i="24"/>
  <c r="E46" i="24" s="1"/>
  <c r="D47" i="24"/>
  <c r="E47" i="24" s="1"/>
  <c r="D48" i="24"/>
  <c r="E48" i="24" s="1"/>
  <c r="D49" i="24"/>
  <c r="E49" i="24" s="1"/>
  <c r="D50" i="24"/>
  <c r="E50" i="24" s="1"/>
  <c r="D51" i="24"/>
  <c r="E51" i="24" s="1"/>
  <c r="D52" i="24"/>
  <c r="E52" i="24" s="1"/>
  <c r="D53" i="24"/>
  <c r="E53" i="24" s="1"/>
  <c r="D54" i="24"/>
  <c r="E54" i="24" s="1"/>
  <c r="D55" i="24"/>
  <c r="E55" i="24" s="1"/>
  <c r="D56" i="24"/>
  <c r="E56" i="24" s="1"/>
  <c r="D57" i="24"/>
  <c r="E57" i="24" s="1"/>
  <c r="D58" i="24"/>
  <c r="E58" i="24" s="1"/>
  <c r="D59" i="24"/>
  <c r="E59" i="24" s="1"/>
  <c r="D60" i="24"/>
  <c r="E60" i="24" s="1"/>
  <c r="D61" i="24"/>
  <c r="E61" i="24" s="1"/>
  <c r="D62" i="24"/>
  <c r="E62" i="24" s="1"/>
  <c r="D63" i="24"/>
  <c r="E63" i="24" s="1"/>
  <c r="D64" i="24"/>
  <c r="E64" i="24" s="1"/>
  <c r="D65" i="24"/>
  <c r="E65" i="24" s="1"/>
  <c r="D66" i="24"/>
  <c r="E66" i="24" s="1"/>
  <c r="D67" i="24"/>
  <c r="E67" i="24" s="1"/>
  <c r="D68" i="24"/>
  <c r="E68" i="24" s="1"/>
  <c r="D69" i="24"/>
  <c r="E69" i="24" s="1"/>
  <c r="D70" i="24"/>
  <c r="E70" i="24" s="1"/>
  <c r="D71" i="24"/>
  <c r="E71" i="24" s="1"/>
  <c r="D72" i="24"/>
  <c r="E72" i="24" s="1"/>
  <c r="D73" i="24"/>
  <c r="E73" i="24" s="1"/>
  <c r="D74" i="24"/>
  <c r="E74" i="24" s="1"/>
  <c r="D75" i="24"/>
  <c r="E75" i="24" s="1"/>
  <c r="D76" i="24"/>
  <c r="E76" i="24" s="1"/>
  <c r="D77" i="24"/>
  <c r="E77" i="24" s="1"/>
  <c r="D78" i="24"/>
  <c r="E78" i="24" s="1"/>
  <c r="D79" i="24"/>
  <c r="E79" i="24" s="1"/>
  <c r="D80" i="24"/>
  <c r="E80" i="24" s="1"/>
  <c r="D81" i="24"/>
  <c r="E81" i="24" s="1"/>
  <c r="D82" i="24"/>
  <c r="E82" i="24" s="1"/>
  <c r="D83" i="24"/>
  <c r="E83" i="24" s="1"/>
  <c r="D84" i="24"/>
  <c r="E84" i="24" s="1"/>
  <c r="D85" i="24"/>
  <c r="E85" i="24" s="1"/>
  <c r="D86" i="24"/>
  <c r="E86" i="24" s="1"/>
  <c r="D87" i="24"/>
  <c r="E87" i="24" s="1"/>
  <c r="D88" i="24"/>
  <c r="E88" i="24" s="1"/>
  <c r="D89" i="24"/>
  <c r="E89" i="24" s="1"/>
  <c r="D90" i="24"/>
  <c r="E90" i="24" s="1"/>
  <c r="D91" i="24"/>
  <c r="E91" i="24" s="1"/>
  <c r="D92" i="24"/>
  <c r="E92" i="24" s="1"/>
  <c r="D93" i="24"/>
  <c r="E93" i="24" s="1"/>
  <c r="D94" i="24"/>
  <c r="E94" i="24" s="1"/>
  <c r="D95" i="24"/>
  <c r="D96" i="24"/>
  <c r="E96" i="24" s="1"/>
  <c r="D97" i="24"/>
  <c r="E97" i="24" s="1"/>
  <c r="D98" i="24"/>
  <c r="E98" i="24" s="1"/>
  <c r="D99" i="24"/>
  <c r="E99" i="24" s="1"/>
  <c r="D100" i="24"/>
  <c r="E100" i="24" s="1"/>
  <c r="D101" i="24"/>
  <c r="E101" i="24" s="1"/>
  <c r="D102" i="24"/>
  <c r="E102" i="24" s="1"/>
  <c r="D103" i="24"/>
  <c r="E103" i="24" s="1"/>
  <c r="D104" i="24"/>
  <c r="E104" i="24" s="1"/>
  <c r="D105" i="24"/>
  <c r="E105" i="24" s="1"/>
  <c r="D106" i="24"/>
  <c r="E106" i="24" s="1"/>
  <c r="D107" i="24"/>
  <c r="E107" i="24" s="1"/>
  <c r="D108" i="24"/>
  <c r="E108" i="24" s="1"/>
  <c r="D109" i="24"/>
  <c r="E109" i="24" s="1"/>
  <c r="D110" i="24"/>
  <c r="E110" i="24" s="1"/>
  <c r="D111" i="24"/>
  <c r="E111" i="24" s="1"/>
  <c r="D112" i="24"/>
  <c r="E112" i="24" s="1"/>
  <c r="D113" i="24"/>
  <c r="E113" i="24" s="1"/>
  <c r="D114" i="24"/>
  <c r="E114" i="24" s="1"/>
  <c r="D115" i="24"/>
  <c r="E115" i="24" s="1"/>
  <c r="D116" i="24"/>
  <c r="E116" i="24" s="1"/>
  <c r="D117" i="24"/>
  <c r="E117" i="24" s="1"/>
  <c r="D118" i="24"/>
  <c r="E118" i="24" s="1"/>
  <c r="D119" i="24"/>
  <c r="E119" i="24" s="1"/>
  <c r="D32" i="24"/>
  <c r="E32" i="24" s="1"/>
  <c r="C23" i="24"/>
  <c r="E23" i="24" s="1"/>
  <c r="C22" i="24"/>
  <c r="E22" i="24" s="1"/>
  <c r="C21" i="24"/>
  <c r="E21" i="24" s="1"/>
  <c r="C20" i="24"/>
  <c r="E20" i="24" s="1"/>
  <c r="C19" i="24"/>
  <c r="E19" i="24" s="1"/>
  <c r="C18" i="24"/>
  <c r="E18" i="24" s="1"/>
  <c r="C17" i="24"/>
  <c r="E17" i="24" s="1"/>
  <c r="C16" i="24"/>
  <c r="E16" i="24" s="1"/>
  <c r="D34" i="23"/>
  <c r="E34" i="23" s="1"/>
  <c r="D35" i="23"/>
  <c r="E35" i="23" s="1"/>
  <c r="D36" i="23"/>
  <c r="E36" i="23" s="1"/>
  <c r="D37" i="23"/>
  <c r="E37" i="23" s="1"/>
  <c r="D38" i="23"/>
  <c r="E38" i="23" s="1"/>
  <c r="D39" i="23"/>
  <c r="E39" i="23" s="1"/>
  <c r="D40" i="23"/>
  <c r="E40" i="23" s="1"/>
  <c r="D41" i="23"/>
  <c r="E41" i="23" s="1"/>
  <c r="D42" i="23"/>
  <c r="E42" i="23" s="1"/>
  <c r="D43" i="23"/>
  <c r="E43" i="23" s="1"/>
  <c r="D44" i="23"/>
  <c r="E44" i="23" s="1"/>
  <c r="D45" i="23"/>
  <c r="E45" i="23" s="1"/>
  <c r="D46" i="23"/>
  <c r="E46" i="23" s="1"/>
  <c r="D47" i="23"/>
  <c r="E47" i="23" s="1"/>
  <c r="D48" i="23"/>
  <c r="E48" i="23" s="1"/>
  <c r="D49" i="23"/>
  <c r="E49" i="23" s="1"/>
  <c r="D50" i="23"/>
  <c r="E50" i="23" s="1"/>
  <c r="D51" i="23"/>
  <c r="E51" i="23" s="1"/>
  <c r="D52" i="23"/>
  <c r="E52" i="23" s="1"/>
  <c r="D53" i="23"/>
  <c r="E53" i="23" s="1"/>
  <c r="D54" i="23"/>
  <c r="E54" i="23" s="1"/>
  <c r="D55" i="23"/>
  <c r="E55" i="23" s="1"/>
  <c r="D56" i="23"/>
  <c r="E56" i="23" s="1"/>
  <c r="D57" i="23"/>
  <c r="E57" i="23" s="1"/>
  <c r="D58" i="23"/>
  <c r="E58" i="23" s="1"/>
  <c r="D59" i="23"/>
  <c r="E59" i="23" s="1"/>
  <c r="D60" i="23"/>
  <c r="E60" i="23" s="1"/>
  <c r="D61" i="23"/>
  <c r="E61" i="23" s="1"/>
  <c r="D62" i="23"/>
  <c r="E62" i="23" s="1"/>
  <c r="D63" i="23"/>
  <c r="E63" i="23" s="1"/>
  <c r="D64" i="23"/>
  <c r="E64" i="23" s="1"/>
  <c r="D65" i="23"/>
  <c r="E65" i="23" s="1"/>
  <c r="D66" i="23"/>
  <c r="E66" i="23" s="1"/>
  <c r="D67" i="23"/>
  <c r="E67" i="23" s="1"/>
  <c r="D68" i="23"/>
  <c r="E68" i="23" s="1"/>
  <c r="D69" i="23"/>
  <c r="E69" i="23" s="1"/>
  <c r="D70" i="23"/>
  <c r="E70" i="23" s="1"/>
  <c r="D71" i="23"/>
  <c r="E71" i="23" s="1"/>
  <c r="D72" i="23"/>
  <c r="E72" i="23" s="1"/>
  <c r="D73" i="23"/>
  <c r="E73" i="23" s="1"/>
  <c r="D74" i="23"/>
  <c r="E74" i="23" s="1"/>
  <c r="D75" i="23"/>
  <c r="E75" i="23" s="1"/>
  <c r="D76" i="23"/>
  <c r="E76" i="23" s="1"/>
  <c r="D77" i="23"/>
  <c r="E77" i="23" s="1"/>
  <c r="D78" i="23"/>
  <c r="E78" i="23" s="1"/>
  <c r="D79" i="23"/>
  <c r="E79" i="23" s="1"/>
  <c r="D80" i="23"/>
  <c r="E80" i="23" s="1"/>
  <c r="D81" i="23"/>
  <c r="E81" i="23" s="1"/>
  <c r="D82" i="23"/>
  <c r="E82" i="23" s="1"/>
  <c r="D83" i="23"/>
  <c r="E83" i="23" s="1"/>
  <c r="D84" i="23"/>
  <c r="E84" i="23" s="1"/>
  <c r="D85" i="23"/>
  <c r="E85" i="23" s="1"/>
  <c r="D86" i="23"/>
  <c r="E86" i="23" s="1"/>
  <c r="D87" i="23"/>
  <c r="E87" i="23" s="1"/>
  <c r="D88" i="23"/>
  <c r="E88" i="23" s="1"/>
  <c r="D89" i="23"/>
  <c r="E89" i="23" s="1"/>
  <c r="D90" i="23"/>
  <c r="E90" i="23" s="1"/>
  <c r="D91" i="23"/>
  <c r="E91" i="23" s="1"/>
  <c r="D92" i="23"/>
  <c r="E92" i="23" s="1"/>
  <c r="D93" i="23"/>
  <c r="E93" i="23" s="1"/>
  <c r="D94" i="23"/>
  <c r="E94" i="23" s="1"/>
  <c r="D95" i="23"/>
  <c r="E95" i="23" s="1"/>
  <c r="D96" i="23"/>
  <c r="E96" i="23" s="1"/>
  <c r="D97" i="23"/>
  <c r="E97" i="23" s="1"/>
  <c r="D98" i="23"/>
  <c r="E98" i="23" s="1"/>
  <c r="D99" i="23"/>
  <c r="E99" i="23" s="1"/>
  <c r="D100" i="23"/>
  <c r="E100" i="23" s="1"/>
  <c r="D101" i="23"/>
  <c r="E101" i="23" s="1"/>
  <c r="D102" i="23"/>
  <c r="E102" i="23" s="1"/>
  <c r="D103" i="23"/>
  <c r="E103" i="23" s="1"/>
  <c r="D104" i="23"/>
  <c r="E104" i="23" s="1"/>
  <c r="D105" i="23"/>
  <c r="E105" i="23" s="1"/>
  <c r="D106" i="23"/>
  <c r="E106" i="23" s="1"/>
  <c r="D107" i="23"/>
  <c r="E107" i="23" s="1"/>
  <c r="D108" i="23"/>
  <c r="E108" i="23" s="1"/>
  <c r="D109" i="23"/>
  <c r="E109" i="23" s="1"/>
  <c r="D110" i="23"/>
  <c r="E110" i="23" s="1"/>
  <c r="D111" i="23"/>
  <c r="E111" i="23" s="1"/>
  <c r="D112" i="23"/>
  <c r="E112" i="23" s="1"/>
  <c r="D113" i="23"/>
  <c r="E113" i="23" s="1"/>
  <c r="D114" i="23"/>
  <c r="E114" i="23" s="1"/>
  <c r="D115" i="23"/>
  <c r="E115" i="23" s="1"/>
  <c r="D116" i="23"/>
  <c r="E116" i="23" s="1"/>
  <c r="D117" i="23"/>
  <c r="E117" i="23" s="1"/>
  <c r="D118" i="23"/>
  <c r="E118" i="23" s="1"/>
  <c r="D119" i="23"/>
  <c r="E119" i="23" s="1"/>
  <c r="D120" i="23"/>
  <c r="E120" i="23" s="1"/>
  <c r="D33" i="23"/>
  <c r="E33" i="23" s="1"/>
  <c r="E22" i="23"/>
  <c r="C24" i="23"/>
  <c r="E24" i="23" s="1"/>
  <c r="C23" i="23"/>
  <c r="E23" i="23" s="1"/>
  <c r="C22" i="23"/>
  <c r="C21" i="23"/>
  <c r="E21" i="23" s="1"/>
  <c r="C20" i="23"/>
  <c r="E20" i="23" s="1"/>
  <c r="C19" i="23"/>
  <c r="E19" i="23" s="1"/>
  <c r="C18" i="23"/>
  <c r="E18" i="23" s="1"/>
  <c r="C17" i="23"/>
  <c r="E17" i="23" s="1"/>
  <c r="D33" i="22"/>
  <c r="E33" i="22" s="1"/>
  <c r="D34" i="22"/>
  <c r="E34" i="22" s="1"/>
  <c r="D35" i="22"/>
  <c r="E35" i="22" s="1"/>
  <c r="D36" i="22"/>
  <c r="E36" i="22" s="1"/>
  <c r="D37" i="22"/>
  <c r="E37" i="22" s="1"/>
  <c r="D38" i="22"/>
  <c r="E38" i="22" s="1"/>
  <c r="D39" i="22"/>
  <c r="E39" i="22" s="1"/>
  <c r="D40" i="22"/>
  <c r="E40" i="22" s="1"/>
  <c r="D41" i="22"/>
  <c r="E41" i="22" s="1"/>
  <c r="D42" i="22"/>
  <c r="E42" i="22" s="1"/>
  <c r="D43" i="22"/>
  <c r="E43" i="22" s="1"/>
  <c r="D44" i="22"/>
  <c r="E44" i="22" s="1"/>
  <c r="D45" i="22"/>
  <c r="E45" i="22" s="1"/>
  <c r="D46" i="22"/>
  <c r="E46" i="22" s="1"/>
  <c r="D47" i="22"/>
  <c r="E47" i="22" s="1"/>
  <c r="D48" i="22"/>
  <c r="E48" i="22" s="1"/>
  <c r="D49" i="22"/>
  <c r="E49" i="22" s="1"/>
  <c r="D50" i="22"/>
  <c r="E50" i="22" s="1"/>
  <c r="D51" i="22"/>
  <c r="E51" i="22" s="1"/>
  <c r="D52" i="22"/>
  <c r="E52" i="22" s="1"/>
  <c r="D53" i="22"/>
  <c r="E53" i="22" s="1"/>
  <c r="D54" i="22"/>
  <c r="E54" i="22" s="1"/>
  <c r="D55" i="22"/>
  <c r="E55" i="22" s="1"/>
  <c r="D56" i="22"/>
  <c r="E56" i="22" s="1"/>
  <c r="D57" i="22"/>
  <c r="E57" i="22" s="1"/>
  <c r="D58" i="22"/>
  <c r="E58" i="22" s="1"/>
  <c r="D59" i="22"/>
  <c r="E59" i="22" s="1"/>
  <c r="D60" i="22"/>
  <c r="E60" i="22" s="1"/>
  <c r="D61" i="22"/>
  <c r="E61" i="22" s="1"/>
  <c r="D62" i="22"/>
  <c r="E62" i="22" s="1"/>
  <c r="D63" i="22"/>
  <c r="E63" i="22" s="1"/>
  <c r="D64" i="22"/>
  <c r="E64" i="22" s="1"/>
  <c r="D65" i="22"/>
  <c r="E65" i="22" s="1"/>
  <c r="D66" i="22"/>
  <c r="E66" i="22" s="1"/>
  <c r="D67" i="22"/>
  <c r="E67" i="22" s="1"/>
  <c r="D68" i="22"/>
  <c r="E68" i="22" s="1"/>
  <c r="D69" i="22"/>
  <c r="E69" i="22" s="1"/>
  <c r="D70" i="22"/>
  <c r="E70" i="22" s="1"/>
  <c r="D71" i="22"/>
  <c r="E71" i="22" s="1"/>
  <c r="D72" i="22"/>
  <c r="E72" i="22" s="1"/>
  <c r="D73" i="22"/>
  <c r="E73" i="22" s="1"/>
  <c r="D74" i="22"/>
  <c r="E74" i="22" s="1"/>
  <c r="D75" i="22"/>
  <c r="E75" i="22" s="1"/>
  <c r="D76" i="22"/>
  <c r="E76" i="22" s="1"/>
  <c r="D77" i="22"/>
  <c r="E77" i="22" s="1"/>
  <c r="D78" i="22"/>
  <c r="E78" i="22" s="1"/>
  <c r="D79" i="22"/>
  <c r="E79" i="22" s="1"/>
  <c r="D80" i="22"/>
  <c r="E80" i="22" s="1"/>
  <c r="D81" i="22"/>
  <c r="E81" i="22" s="1"/>
  <c r="D82" i="22"/>
  <c r="E82" i="22" s="1"/>
  <c r="D83" i="22"/>
  <c r="E83" i="22" s="1"/>
  <c r="D84" i="22"/>
  <c r="E84" i="22" s="1"/>
  <c r="D85" i="22"/>
  <c r="E85" i="22" s="1"/>
  <c r="D86" i="22"/>
  <c r="E86" i="22" s="1"/>
  <c r="D87" i="22"/>
  <c r="E87" i="22" s="1"/>
  <c r="D88" i="22"/>
  <c r="E88" i="22" s="1"/>
  <c r="D89" i="22"/>
  <c r="E89" i="22" s="1"/>
  <c r="D90" i="22"/>
  <c r="E90" i="22" s="1"/>
  <c r="D91" i="22"/>
  <c r="E91" i="22" s="1"/>
  <c r="D92" i="22"/>
  <c r="E92" i="22" s="1"/>
  <c r="D93" i="22"/>
  <c r="E93" i="22" s="1"/>
  <c r="D94" i="22"/>
  <c r="E94" i="22" s="1"/>
  <c r="D95" i="22"/>
  <c r="E95" i="22" s="1"/>
  <c r="D96" i="22"/>
  <c r="E96" i="22" s="1"/>
  <c r="D97" i="22"/>
  <c r="E97" i="22" s="1"/>
  <c r="D98" i="22"/>
  <c r="E98" i="22" s="1"/>
  <c r="D99" i="22"/>
  <c r="E99" i="22" s="1"/>
  <c r="D100" i="22"/>
  <c r="E100" i="22" s="1"/>
  <c r="D101" i="22"/>
  <c r="E101" i="22" s="1"/>
  <c r="D102" i="22"/>
  <c r="E102" i="22" s="1"/>
  <c r="D103" i="22"/>
  <c r="E103" i="22" s="1"/>
  <c r="D104" i="22"/>
  <c r="E104" i="22" s="1"/>
  <c r="D105" i="22"/>
  <c r="E105" i="22" s="1"/>
  <c r="D106" i="22"/>
  <c r="E106" i="22" s="1"/>
  <c r="D107" i="22"/>
  <c r="E107" i="22" s="1"/>
  <c r="D108" i="22"/>
  <c r="E108" i="22" s="1"/>
  <c r="D109" i="22"/>
  <c r="E109" i="22" s="1"/>
  <c r="D110" i="22"/>
  <c r="E110" i="22" s="1"/>
  <c r="D111" i="22"/>
  <c r="E111" i="22" s="1"/>
  <c r="D112" i="22"/>
  <c r="E112" i="22" s="1"/>
  <c r="D113" i="22"/>
  <c r="E113" i="22" s="1"/>
  <c r="D114" i="22"/>
  <c r="E114" i="22" s="1"/>
  <c r="D115" i="22"/>
  <c r="E115" i="22" s="1"/>
  <c r="D116" i="22"/>
  <c r="E116" i="22" s="1"/>
  <c r="D117" i="22"/>
  <c r="E117" i="22" s="1"/>
  <c r="D118" i="22"/>
  <c r="E118" i="22" s="1"/>
  <c r="D119" i="22"/>
  <c r="E119" i="22" s="1"/>
  <c r="D120" i="22"/>
  <c r="E120" i="22" s="1"/>
  <c r="D121" i="22"/>
  <c r="E121" i="22" s="1"/>
  <c r="D32" i="22"/>
  <c r="E32" i="22" s="1"/>
  <c r="C21" i="22"/>
  <c r="E21" i="22" s="1"/>
  <c r="C20" i="22"/>
  <c r="E20" i="22" s="1"/>
  <c r="C19" i="22"/>
  <c r="E19" i="22" s="1"/>
  <c r="C18" i="22"/>
  <c r="E18" i="22" s="1"/>
  <c r="C17" i="22"/>
  <c r="E17" i="22" s="1"/>
  <c r="C16" i="22"/>
  <c r="E16" i="22" s="1"/>
  <c r="E63" i="21"/>
  <c r="E87" i="21"/>
  <c r="E119" i="21"/>
  <c r="D33" i="21"/>
  <c r="E33" i="21" s="1"/>
  <c r="D34" i="21"/>
  <c r="E34" i="21" s="1"/>
  <c r="D35" i="21"/>
  <c r="E35" i="21" s="1"/>
  <c r="D36" i="21"/>
  <c r="E36" i="21" s="1"/>
  <c r="D37" i="21"/>
  <c r="E37" i="21" s="1"/>
  <c r="D38" i="21"/>
  <c r="E38" i="21" s="1"/>
  <c r="D39" i="21"/>
  <c r="E39" i="21" s="1"/>
  <c r="D40" i="21"/>
  <c r="E40" i="21" s="1"/>
  <c r="D41" i="21"/>
  <c r="E41" i="21" s="1"/>
  <c r="D42" i="21"/>
  <c r="E42" i="21" s="1"/>
  <c r="D43" i="21"/>
  <c r="E43" i="21" s="1"/>
  <c r="D44" i="21"/>
  <c r="E44" i="21" s="1"/>
  <c r="D45" i="21"/>
  <c r="E45" i="21" s="1"/>
  <c r="D46" i="21"/>
  <c r="E46" i="21" s="1"/>
  <c r="D47" i="21"/>
  <c r="E47" i="21" s="1"/>
  <c r="D48" i="21"/>
  <c r="E48" i="21" s="1"/>
  <c r="D49" i="21"/>
  <c r="E49" i="21" s="1"/>
  <c r="D50" i="21"/>
  <c r="E50" i="21" s="1"/>
  <c r="D51" i="21"/>
  <c r="E51" i="21" s="1"/>
  <c r="D52" i="21"/>
  <c r="E52" i="21" s="1"/>
  <c r="D53" i="21"/>
  <c r="E53" i="21" s="1"/>
  <c r="D54" i="21"/>
  <c r="E54" i="21" s="1"/>
  <c r="D55" i="21"/>
  <c r="E55" i="21" s="1"/>
  <c r="D56" i="21"/>
  <c r="E56" i="21" s="1"/>
  <c r="D57" i="21"/>
  <c r="E57" i="21" s="1"/>
  <c r="D58" i="21"/>
  <c r="E58" i="21" s="1"/>
  <c r="D59" i="21"/>
  <c r="E59" i="21" s="1"/>
  <c r="D60" i="21"/>
  <c r="E60" i="21" s="1"/>
  <c r="D61" i="21"/>
  <c r="E61" i="21" s="1"/>
  <c r="D62" i="21"/>
  <c r="E62" i="21" s="1"/>
  <c r="D63" i="21"/>
  <c r="D64" i="21"/>
  <c r="E64" i="21" s="1"/>
  <c r="D65" i="21"/>
  <c r="E65" i="21" s="1"/>
  <c r="D66" i="21"/>
  <c r="E66" i="21" s="1"/>
  <c r="D67" i="21"/>
  <c r="E67" i="21" s="1"/>
  <c r="D68" i="21"/>
  <c r="E68" i="21" s="1"/>
  <c r="D69" i="21"/>
  <c r="E69" i="21" s="1"/>
  <c r="D70" i="21"/>
  <c r="E70" i="21" s="1"/>
  <c r="D71" i="21"/>
  <c r="E71" i="21" s="1"/>
  <c r="D72" i="21"/>
  <c r="E72" i="21" s="1"/>
  <c r="D73" i="21"/>
  <c r="E73" i="21" s="1"/>
  <c r="D74" i="21"/>
  <c r="E74" i="21" s="1"/>
  <c r="D75" i="21"/>
  <c r="E75" i="21" s="1"/>
  <c r="D76" i="21"/>
  <c r="E76" i="21" s="1"/>
  <c r="D77" i="21"/>
  <c r="E77" i="21" s="1"/>
  <c r="D78" i="21"/>
  <c r="E78" i="21" s="1"/>
  <c r="D79" i="21"/>
  <c r="E79" i="21" s="1"/>
  <c r="D80" i="21"/>
  <c r="E80" i="21" s="1"/>
  <c r="D81" i="21"/>
  <c r="E81" i="21" s="1"/>
  <c r="D82" i="21"/>
  <c r="E82" i="21" s="1"/>
  <c r="D83" i="21"/>
  <c r="E83" i="21" s="1"/>
  <c r="D84" i="21"/>
  <c r="E84" i="21" s="1"/>
  <c r="D85" i="21"/>
  <c r="E85" i="21" s="1"/>
  <c r="D86" i="21"/>
  <c r="E86" i="21" s="1"/>
  <c r="D87" i="21"/>
  <c r="D88" i="21"/>
  <c r="E88" i="21" s="1"/>
  <c r="D89" i="21"/>
  <c r="E89" i="21" s="1"/>
  <c r="D90" i="21"/>
  <c r="E90" i="21" s="1"/>
  <c r="D91" i="21"/>
  <c r="E91" i="21" s="1"/>
  <c r="D92" i="21"/>
  <c r="E92" i="21" s="1"/>
  <c r="D93" i="21"/>
  <c r="E93" i="21" s="1"/>
  <c r="D94" i="21"/>
  <c r="E94" i="21" s="1"/>
  <c r="D95" i="21"/>
  <c r="E95" i="21" s="1"/>
  <c r="D96" i="21"/>
  <c r="E96" i="21" s="1"/>
  <c r="D97" i="21"/>
  <c r="E97" i="21" s="1"/>
  <c r="D98" i="21"/>
  <c r="E98" i="21" s="1"/>
  <c r="D99" i="21"/>
  <c r="E99" i="21" s="1"/>
  <c r="D100" i="21"/>
  <c r="E100" i="21" s="1"/>
  <c r="D101" i="21"/>
  <c r="E101" i="21" s="1"/>
  <c r="D102" i="21"/>
  <c r="E102" i="21" s="1"/>
  <c r="D103" i="21"/>
  <c r="E103" i="21" s="1"/>
  <c r="D104" i="21"/>
  <c r="E104" i="21" s="1"/>
  <c r="D105" i="21"/>
  <c r="E105" i="21" s="1"/>
  <c r="D106" i="21"/>
  <c r="E106" i="21" s="1"/>
  <c r="D107" i="21"/>
  <c r="E107" i="21" s="1"/>
  <c r="D108" i="21"/>
  <c r="E108" i="21" s="1"/>
  <c r="D109" i="21"/>
  <c r="E109" i="21" s="1"/>
  <c r="D110" i="21"/>
  <c r="E110" i="21" s="1"/>
  <c r="D111" i="21"/>
  <c r="E111" i="21" s="1"/>
  <c r="D112" i="21"/>
  <c r="E112" i="21" s="1"/>
  <c r="D113" i="21"/>
  <c r="E113" i="21" s="1"/>
  <c r="D114" i="21"/>
  <c r="E114" i="21" s="1"/>
  <c r="D115" i="21"/>
  <c r="E115" i="21" s="1"/>
  <c r="D116" i="21"/>
  <c r="E116" i="21" s="1"/>
  <c r="D117" i="21"/>
  <c r="E117" i="21" s="1"/>
  <c r="D118" i="21"/>
  <c r="E118" i="21" s="1"/>
  <c r="D119" i="21"/>
  <c r="D32" i="21"/>
  <c r="E32" i="21" s="1"/>
  <c r="E22" i="21"/>
  <c r="C24" i="21"/>
  <c r="E24" i="21" s="1"/>
  <c r="C23" i="21"/>
  <c r="E23" i="21" s="1"/>
  <c r="C22" i="21"/>
  <c r="C21" i="21"/>
  <c r="E21" i="21" s="1"/>
  <c r="C20" i="21"/>
  <c r="E20" i="21" s="1"/>
  <c r="C19" i="21"/>
  <c r="E19" i="21" s="1"/>
  <c r="C18" i="21"/>
  <c r="E18" i="21" s="1"/>
  <c r="C17" i="21"/>
  <c r="E17" i="21" s="1"/>
  <c r="D32" i="20"/>
  <c r="E32" i="20" s="1"/>
  <c r="D33" i="20"/>
  <c r="E33" i="20" s="1"/>
  <c r="D34" i="20"/>
  <c r="E34" i="20" s="1"/>
  <c r="D35" i="20"/>
  <c r="E35" i="20" s="1"/>
  <c r="D36" i="20"/>
  <c r="E36" i="20" s="1"/>
  <c r="D37" i="20"/>
  <c r="E37" i="20" s="1"/>
  <c r="D38" i="20"/>
  <c r="E38" i="20" s="1"/>
  <c r="D39" i="20"/>
  <c r="E39" i="20" s="1"/>
  <c r="D40" i="20"/>
  <c r="E40" i="20" s="1"/>
  <c r="D41" i="20"/>
  <c r="E41" i="20" s="1"/>
  <c r="D42" i="20"/>
  <c r="E42" i="20" s="1"/>
  <c r="D43" i="20"/>
  <c r="E43" i="20" s="1"/>
  <c r="D44" i="20"/>
  <c r="E44" i="20" s="1"/>
  <c r="D45" i="20"/>
  <c r="E45" i="20" s="1"/>
  <c r="D46" i="20"/>
  <c r="E46" i="20" s="1"/>
  <c r="D47" i="20"/>
  <c r="E47" i="20" s="1"/>
  <c r="D48" i="20"/>
  <c r="E48" i="20" s="1"/>
  <c r="D49" i="20"/>
  <c r="E49" i="20" s="1"/>
  <c r="D50" i="20"/>
  <c r="E50" i="20" s="1"/>
  <c r="D51" i="20"/>
  <c r="E51" i="20" s="1"/>
  <c r="D52" i="20"/>
  <c r="E52" i="20" s="1"/>
  <c r="D53" i="20"/>
  <c r="E53" i="20" s="1"/>
  <c r="D54" i="20"/>
  <c r="E54" i="20" s="1"/>
  <c r="D55" i="20"/>
  <c r="E55" i="20" s="1"/>
  <c r="D56" i="20"/>
  <c r="E56" i="20" s="1"/>
  <c r="D57" i="20"/>
  <c r="E57" i="20" s="1"/>
  <c r="D58" i="20"/>
  <c r="E58" i="20" s="1"/>
  <c r="D59" i="20"/>
  <c r="E59" i="20" s="1"/>
  <c r="D60" i="20"/>
  <c r="E60" i="20" s="1"/>
  <c r="D61" i="20"/>
  <c r="E61" i="20" s="1"/>
  <c r="D62" i="20"/>
  <c r="E62" i="20" s="1"/>
  <c r="D63" i="20"/>
  <c r="E63" i="20" s="1"/>
  <c r="D64" i="20"/>
  <c r="E64" i="20" s="1"/>
  <c r="D65" i="20"/>
  <c r="E65" i="20" s="1"/>
  <c r="D66" i="20"/>
  <c r="E66" i="20" s="1"/>
  <c r="D67" i="20"/>
  <c r="E67" i="20" s="1"/>
  <c r="D68" i="20"/>
  <c r="E68" i="20" s="1"/>
  <c r="D69" i="20"/>
  <c r="E69" i="20" s="1"/>
  <c r="D70" i="20"/>
  <c r="E70" i="20" s="1"/>
  <c r="D71" i="20"/>
  <c r="E71" i="20" s="1"/>
  <c r="D72" i="20"/>
  <c r="E72" i="20" s="1"/>
  <c r="D73" i="20"/>
  <c r="E73" i="20" s="1"/>
  <c r="D74" i="20"/>
  <c r="E74" i="20" s="1"/>
  <c r="D75" i="20"/>
  <c r="E75" i="20" s="1"/>
  <c r="D76" i="20"/>
  <c r="E76" i="20" s="1"/>
  <c r="D77" i="20"/>
  <c r="E77" i="20" s="1"/>
  <c r="D78" i="20"/>
  <c r="E78" i="20" s="1"/>
  <c r="D79" i="20"/>
  <c r="E79" i="20" s="1"/>
  <c r="D80" i="20"/>
  <c r="E80" i="20" s="1"/>
  <c r="D81" i="20"/>
  <c r="E81" i="20" s="1"/>
  <c r="D82" i="20"/>
  <c r="E82" i="20" s="1"/>
  <c r="D83" i="20"/>
  <c r="E83" i="20" s="1"/>
  <c r="D84" i="20"/>
  <c r="E84" i="20" s="1"/>
  <c r="D85" i="20"/>
  <c r="E85" i="20" s="1"/>
  <c r="D86" i="20"/>
  <c r="E86" i="20" s="1"/>
  <c r="D87" i="20"/>
  <c r="E87" i="20" s="1"/>
  <c r="D88" i="20"/>
  <c r="E88" i="20" s="1"/>
  <c r="D89" i="20"/>
  <c r="E89" i="20" s="1"/>
  <c r="D90" i="20"/>
  <c r="E90" i="20" s="1"/>
  <c r="D91" i="20"/>
  <c r="E91" i="20" s="1"/>
  <c r="D92" i="20"/>
  <c r="E92" i="20" s="1"/>
  <c r="D93" i="20"/>
  <c r="E93" i="20" s="1"/>
  <c r="D94" i="20"/>
  <c r="E94" i="20" s="1"/>
  <c r="D95" i="20"/>
  <c r="E95" i="20" s="1"/>
  <c r="D96" i="20"/>
  <c r="E96" i="20" s="1"/>
  <c r="D97" i="20"/>
  <c r="E97" i="20" s="1"/>
  <c r="D98" i="20"/>
  <c r="E98" i="20" s="1"/>
  <c r="D99" i="20"/>
  <c r="E99" i="20" s="1"/>
  <c r="D100" i="20"/>
  <c r="E100" i="20" s="1"/>
  <c r="D101" i="20"/>
  <c r="E101" i="20" s="1"/>
  <c r="D102" i="20"/>
  <c r="E102" i="20" s="1"/>
  <c r="D103" i="20"/>
  <c r="E103" i="20" s="1"/>
  <c r="D104" i="20"/>
  <c r="E104" i="20" s="1"/>
  <c r="D105" i="20"/>
  <c r="E105" i="20" s="1"/>
  <c r="D106" i="20"/>
  <c r="E106" i="20" s="1"/>
  <c r="D107" i="20"/>
  <c r="E107" i="20" s="1"/>
  <c r="D108" i="20"/>
  <c r="E108" i="20" s="1"/>
  <c r="D109" i="20"/>
  <c r="E109" i="20" s="1"/>
  <c r="D110" i="20"/>
  <c r="E110" i="20" s="1"/>
  <c r="D111" i="20"/>
  <c r="E111" i="20" s="1"/>
  <c r="D112" i="20"/>
  <c r="E112" i="20" s="1"/>
  <c r="D113" i="20"/>
  <c r="E113" i="20" s="1"/>
  <c r="D114" i="20"/>
  <c r="E114" i="20" s="1"/>
  <c r="D115" i="20"/>
  <c r="E115" i="20" s="1"/>
  <c r="D116" i="20"/>
  <c r="E116" i="20" s="1"/>
  <c r="D117" i="20"/>
  <c r="E117" i="20" s="1"/>
  <c r="D118" i="20"/>
  <c r="E118" i="20" s="1"/>
  <c r="D31" i="20"/>
  <c r="E31" i="20" s="1"/>
  <c r="E22" i="20"/>
  <c r="E23" i="20"/>
  <c r="C23" i="20"/>
  <c r="C22" i="20"/>
  <c r="C21" i="20"/>
  <c r="E21" i="20" s="1"/>
  <c r="C20" i="20"/>
  <c r="E20" i="20" s="1"/>
  <c r="C19" i="20"/>
  <c r="E19" i="20" s="1"/>
  <c r="C18" i="20"/>
  <c r="E18" i="20" s="1"/>
  <c r="C17" i="20"/>
  <c r="E17" i="20" s="1"/>
  <c r="C16" i="20"/>
  <c r="E16" i="20" s="1"/>
  <c r="D121" i="19"/>
  <c r="E121" i="19" s="1"/>
  <c r="D122" i="19"/>
  <c r="E122" i="19" s="1"/>
  <c r="D34" i="19"/>
  <c r="E34" i="19" s="1"/>
  <c r="D35" i="19"/>
  <c r="E35" i="19" s="1"/>
  <c r="D36" i="19"/>
  <c r="E36" i="19" s="1"/>
  <c r="D37" i="19"/>
  <c r="E37" i="19" s="1"/>
  <c r="D38" i="19"/>
  <c r="E38" i="19" s="1"/>
  <c r="D39" i="19"/>
  <c r="E39" i="19" s="1"/>
  <c r="D40" i="19"/>
  <c r="E40" i="19" s="1"/>
  <c r="D41" i="19"/>
  <c r="E41" i="19" s="1"/>
  <c r="D42" i="19"/>
  <c r="E42" i="19" s="1"/>
  <c r="D43" i="19"/>
  <c r="E43" i="19" s="1"/>
  <c r="D44" i="19"/>
  <c r="E44" i="19" s="1"/>
  <c r="D45" i="19"/>
  <c r="E45" i="19" s="1"/>
  <c r="D46" i="19"/>
  <c r="E46" i="19" s="1"/>
  <c r="D47" i="19"/>
  <c r="E47" i="19" s="1"/>
  <c r="D48" i="19"/>
  <c r="E48" i="19" s="1"/>
  <c r="D49" i="19"/>
  <c r="E49" i="19" s="1"/>
  <c r="D50" i="19"/>
  <c r="E50" i="19" s="1"/>
  <c r="D51" i="19"/>
  <c r="E51" i="19" s="1"/>
  <c r="D52" i="19"/>
  <c r="E52" i="19" s="1"/>
  <c r="D53" i="19"/>
  <c r="E53" i="19" s="1"/>
  <c r="D54" i="19"/>
  <c r="E54" i="19" s="1"/>
  <c r="D55" i="19"/>
  <c r="E55" i="19" s="1"/>
  <c r="D56" i="19"/>
  <c r="E56" i="19" s="1"/>
  <c r="D57" i="19"/>
  <c r="E57" i="19" s="1"/>
  <c r="D58" i="19"/>
  <c r="E58" i="19" s="1"/>
  <c r="D59" i="19"/>
  <c r="E59" i="19" s="1"/>
  <c r="D60" i="19"/>
  <c r="E60" i="19" s="1"/>
  <c r="D61" i="19"/>
  <c r="E61" i="19" s="1"/>
  <c r="D62" i="19"/>
  <c r="E62" i="19" s="1"/>
  <c r="D63" i="19"/>
  <c r="E63" i="19" s="1"/>
  <c r="D64" i="19"/>
  <c r="E64" i="19" s="1"/>
  <c r="D65" i="19"/>
  <c r="E65" i="19" s="1"/>
  <c r="D66" i="19"/>
  <c r="E66" i="19" s="1"/>
  <c r="D67" i="19"/>
  <c r="E67" i="19" s="1"/>
  <c r="D68" i="19"/>
  <c r="E68" i="19" s="1"/>
  <c r="D69" i="19"/>
  <c r="E69" i="19" s="1"/>
  <c r="D70" i="19"/>
  <c r="E70" i="19" s="1"/>
  <c r="D71" i="19"/>
  <c r="E71" i="19" s="1"/>
  <c r="D72" i="19"/>
  <c r="E72" i="19" s="1"/>
  <c r="D73" i="19"/>
  <c r="E73" i="19" s="1"/>
  <c r="D74" i="19"/>
  <c r="E74" i="19" s="1"/>
  <c r="D75" i="19"/>
  <c r="E75" i="19" s="1"/>
  <c r="D76" i="19"/>
  <c r="E76" i="19" s="1"/>
  <c r="D77" i="19"/>
  <c r="E77" i="19" s="1"/>
  <c r="D78" i="19"/>
  <c r="E78" i="19" s="1"/>
  <c r="D79" i="19"/>
  <c r="E79" i="19" s="1"/>
  <c r="D80" i="19"/>
  <c r="E80" i="19" s="1"/>
  <c r="D81" i="19"/>
  <c r="E81" i="19" s="1"/>
  <c r="D82" i="19"/>
  <c r="E82" i="19" s="1"/>
  <c r="D83" i="19"/>
  <c r="E83" i="19" s="1"/>
  <c r="D84" i="19"/>
  <c r="E84" i="19" s="1"/>
  <c r="D85" i="19"/>
  <c r="E85" i="19" s="1"/>
  <c r="D86" i="19"/>
  <c r="E86" i="19" s="1"/>
  <c r="D87" i="19"/>
  <c r="E87" i="19" s="1"/>
  <c r="D88" i="19"/>
  <c r="E88" i="19" s="1"/>
  <c r="D89" i="19"/>
  <c r="E89" i="19" s="1"/>
  <c r="D90" i="19"/>
  <c r="E90" i="19" s="1"/>
  <c r="D91" i="19"/>
  <c r="E91" i="19" s="1"/>
  <c r="D92" i="19"/>
  <c r="E92" i="19" s="1"/>
  <c r="D93" i="19"/>
  <c r="E93" i="19" s="1"/>
  <c r="D94" i="19"/>
  <c r="E94" i="19" s="1"/>
  <c r="D95" i="19"/>
  <c r="E95" i="19" s="1"/>
  <c r="D96" i="19"/>
  <c r="E96" i="19" s="1"/>
  <c r="D97" i="19"/>
  <c r="E97" i="19" s="1"/>
  <c r="D98" i="19"/>
  <c r="E98" i="19" s="1"/>
  <c r="D99" i="19"/>
  <c r="E99" i="19" s="1"/>
  <c r="D100" i="19"/>
  <c r="E100" i="19" s="1"/>
  <c r="D101" i="19"/>
  <c r="E101" i="19" s="1"/>
  <c r="D102" i="19"/>
  <c r="E102" i="19" s="1"/>
  <c r="D103" i="19"/>
  <c r="E103" i="19" s="1"/>
  <c r="D104" i="19"/>
  <c r="E104" i="19" s="1"/>
  <c r="D105" i="19"/>
  <c r="E105" i="19" s="1"/>
  <c r="D106" i="19"/>
  <c r="E106" i="19" s="1"/>
  <c r="D107" i="19"/>
  <c r="E107" i="19" s="1"/>
  <c r="D108" i="19"/>
  <c r="E108" i="19" s="1"/>
  <c r="D109" i="19"/>
  <c r="E109" i="19" s="1"/>
  <c r="D110" i="19"/>
  <c r="E110" i="19" s="1"/>
  <c r="D111" i="19"/>
  <c r="E111" i="19" s="1"/>
  <c r="D112" i="19"/>
  <c r="E112" i="19" s="1"/>
  <c r="D113" i="19"/>
  <c r="E113" i="19" s="1"/>
  <c r="D114" i="19"/>
  <c r="E114" i="19" s="1"/>
  <c r="D115" i="19"/>
  <c r="E115" i="19" s="1"/>
  <c r="D116" i="19"/>
  <c r="E116" i="19" s="1"/>
  <c r="D117" i="19"/>
  <c r="E117" i="19" s="1"/>
  <c r="D118" i="19"/>
  <c r="E118" i="19" s="1"/>
  <c r="D119" i="19"/>
  <c r="E119" i="19" s="1"/>
  <c r="D120" i="19"/>
  <c r="E120" i="19" s="1"/>
  <c r="D33" i="19"/>
  <c r="E33" i="19" s="1"/>
  <c r="C23" i="19"/>
  <c r="E23" i="19" s="1"/>
  <c r="C22" i="19"/>
  <c r="E22" i="19" s="1"/>
  <c r="C21" i="19"/>
  <c r="E21" i="19" s="1"/>
  <c r="C20" i="19"/>
  <c r="E20" i="19" s="1"/>
  <c r="C19" i="19"/>
  <c r="E19" i="19" s="1"/>
  <c r="C18" i="19"/>
  <c r="E18" i="19" s="1"/>
  <c r="C17" i="19"/>
  <c r="E17" i="19" s="1"/>
  <c r="C16" i="19"/>
  <c r="E16" i="19" s="1"/>
  <c r="D33" i="18"/>
  <c r="E33" i="18" s="1"/>
  <c r="D34" i="18"/>
  <c r="E34" i="18" s="1"/>
  <c r="D35" i="18"/>
  <c r="E35" i="18" s="1"/>
  <c r="D36" i="18"/>
  <c r="E36" i="18" s="1"/>
  <c r="D37" i="18"/>
  <c r="E37" i="18" s="1"/>
  <c r="D38" i="18"/>
  <c r="E38" i="18" s="1"/>
  <c r="D39" i="18"/>
  <c r="E39" i="18" s="1"/>
  <c r="D40" i="18"/>
  <c r="E40" i="18" s="1"/>
  <c r="D41" i="18"/>
  <c r="E41" i="18" s="1"/>
  <c r="D42" i="18"/>
  <c r="E42" i="18" s="1"/>
  <c r="D43" i="18"/>
  <c r="E43" i="18" s="1"/>
  <c r="D44" i="18"/>
  <c r="E44" i="18" s="1"/>
  <c r="D45" i="18"/>
  <c r="E45" i="18" s="1"/>
  <c r="D46" i="18"/>
  <c r="E46" i="18" s="1"/>
  <c r="D47" i="18"/>
  <c r="E47" i="18" s="1"/>
  <c r="D48" i="18"/>
  <c r="E48" i="18" s="1"/>
  <c r="D49" i="18"/>
  <c r="E49" i="18" s="1"/>
  <c r="D50" i="18"/>
  <c r="E50" i="18" s="1"/>
  <c r="D51" i="18"/>
  <c r="E51" i="18" s="1"/>
  <c r="D52" i="18"/>
  <c r="E52" i="18" s="1"/>
  <c r="D53" i="18"/>
  <c r="E53" i="18" s="1"/>
  <c r="D54" i="18"/>
  <c r="E54" i="18" s="1"/>
  <c r="D55" i="18"/>
  <c r="E55" i="18" s="1"/>
  <c r="D56" i="18"/>
  <c r="E56" i="18" s="1"/>
  <c r="D57" i="18"/>
  <c r="E57" i="18" s="1"/>
  <c r="D58" i="18"/>
  <c r="E58" i="18" s="1"/>
  <c r="D59" i="18"/>
  <c r="E59" i="18" s="1"/>
  <c r="D60" i="18"/>
  <c r="E60" i="18" s="1"/>
  <c r="D61" i="18"/>
  <c r="E61" i="18" s="1"/>
  <c r="D62" i="18"/>
  <c r="E62" i="18" s="1"/>
  <c r="D63" i="18"/>
  <c r="E63" i="18" s="1"/>
  <c r="D64" i="18"/>
  <c r="E64" i="18" s="1"/>
  <c r="D65" i="18"/>
  <c r="E65" i="18" s="1"/>
  <c r="D66" i="18"/>
  <c r="E66" i="18" s="1"/>
  <c r="D67" i="18"/>
  <c r="E67" i="18" s="1"/>
  <c r="D68" i="18"/>
  <c r="E68" i="18" s="1"/>
  <c r="D69" i="18"/>
  <c r="E69" i="18" s="1"/>
  <c r="D70" i="18"/>
  <c r="E70" i="18" s="1"/>
  <c r="D71" i="18"/>
  <c r="E71" i="18" s="1"/>
  <c r="D72" i="18"/>
  <c r="E72" i="18" s="1"/>
  <c r="D73" i="18"/>
  <c r="E73" i="18" s="1"/>
  <c r="D74" i="18"/>
  <c r="E74" i="18" s="1"/>
  <c r="D75" i="18"/>
  <c r="E75" i="18" s="1"/>
  <c r="D76" i="18"/>
  <c r="E76" i="18" s="1"/>
  <c r="D77" i="18"/>
  <c r="E77" i="18" s="1"/>
  <c r="D78" i="18"/>
  <c r="E78" i="18" s="1"/>
  <c r="D79" i="18"/>
  <c r="E79" i="18" s="1"/>
  <c r="D80" i="18"/>
  <c r="E80" i="18" s="1"/>
  <c r="D81" i="18"/>
  <c r="E81" i="18" s="1"/>
  <c r="D82" i="18"/>
  <c r="E82" i="18" s="1"/>
  <c r="D83" i="18"/>
  <c r="E83" i="18" s="1"/>
  <c r="D84" i="18"/>
  <c r="E84" i="18" s="1"/>
  <c r="D85" i="18"/>
  <c r="E85" i="18" s="1"/>
  <c r="D86" i="18"/>
  <c r="E86" i="18" s="1"/>
  <c r="D87" i="18"/>
  <c r="E87" i="18" s="1"/>
  <c r="D88" i="18"/>
  <c r="E88" i="18" s="1"/>
  <c r="D89" i="18"/>
  <c r="E89" i="18" s="1"/>
  <c r="D90" i="18"/>
  <c r="E90" i="18" s="1"/>
  <c r="D91" i="18"/>
  <c r="E91" i="18" s="1"/>
  <c r="D92" i="18"/>
  <c r="E92" i="18" s="1"/>
  <c r="D93" i="18"/>
  <c r="E93" i="18" s="1"/>
  <c r="D94" i="18"/>
  <c r="E94" i="18" s="1"/>
  <c r="D95" i="18"/>
  <c r="E95" i="18" s="1"/>
  <c r="D96" i="18"/>
  <c r="E96" i="18" s="1"/>
  <c r="D97" i="18"/>
  <c r="E97" i="18" s="1"/>
  <c r="D98" i="18"/>
  <c r="E98" i="18" s="1"/>
  <c r="D99" i="18"/>
  <c r="E99" i="18" s="1"/>
  <c r="D100" i="18"/>
  <c r="E100" i="18" s="1"/>
  <c r="D101" i="18"/>
  <c r="E101" i="18" s="1"/>
  <c r="D102" i="18"/>
  <c r="E102" i="18" s="1"/>
  <c r="D103" i="18"/>
  <c r="E103" i="18" s="1"/>
  <c r="D104" i="18"/>
  <c r="E104" i="18" s="1"/>
  <c r="D105" i="18"/>
  <c r="E105" i="18" s="1"/>
  <c r="D106" i="18"/>
  <c r="E106" i="18" s="1"/>
  <c r="D107" i="18"/>
  <c r="E107" i="18" s="1"/>
  <c r="D108" i="18"/>
  <c r="E108" i="18" s="1"/>
  <c r="D109" i="18"/>
  <c r="E109" i="18" s="1"/>
  <c r="D110" i="18"/>
  <c r="E110" i="18" s="1"/>
  <c r="D111" i="18"/>
  <c r="E111" i="18" s="1"/>
  <c r="D112" i="18"/>
  <c r="E112" i="18" s="1"/>
  <c r="D113" i="18"/>
  <c r="E113" i="18" s="1"/>
  <c r="D114" i="18"/>
  <c r="E114" i="18" s="1"/>
  <c r="D115" i="18"/>
  <c r="E115" i="18" s="1"/>
  <c r="D116" i="18"/>
  <c r="E116" i="18" s="1"/>
  <c r="D117" i="18"/>
  <c r="E117" i="18" s="1"/>
  <c r="D118" i="18"/>
  <c r="E118" i="18" s="1"/>
  <c r="D119" i="18"/>
  <c r="E119" i="18" s="1"/>
  <c r="D32" i="18"/>
  <c r="E32" i="18" s="1"/>
  <c r="C23" i="18"/>
  <c r="E23" i="18" s="1"/>
  <c r="C22" i="18"/>
  <c r="E22" i="18" s="1"/>
  <c r="C21" i="18"/>
  <c r="E21" i="18" s="1"/>
  <c r="C20" i="18"/>
  <c r="E20" i="18" s="1"/>
  <c r="C19" i="18"/>
  <c r="E19" i="18" s="1"/>
  <c r="C18" i="18"/>
  <c r="E18" i="18" s="1"/>
  <c r="C17" i="18"/>
  <c r="E17" i="18" s="1"/>
  <c r="C16" i="18"/>
  <c r="E16" i="18" s="1"/>
  <c r="E48" i="17"/>
  <c r="E52" i="17"/>
  <c r="E116" i="17"/>
  <c r="D32" i="17"/>
  <c r="E32" i="17" s="1"/>
  <c r="D33" i="17"/>
  <c r="E33" i="17" s="1"/>
  <c r="D34" i="17"/>
  <c r="E34" i="17" s="1"/>
  <c r="D35" i="17"/>
  <c r="E35" i="17" s="1"/>
  <c r="D36" i="17"/>
  <c r="E36" i="17" s="1"/>
  <c r="D37" i="17"/>
  <c r="E37" i="17" s="1"/>
  <c r="D38" i="17"/>
  <c r="E38" i="17" s="1"/>
  <c r="D39" i="17"/>
  <c r="E39" i="17" s="1"/>
  <c r="D40" i="17"/>
  <c r="E40" i="17" s="1"/>
  <c r="D41" i="17"/>
  <c r="E41" i="17" s="1"/>
  <c r="D42" i="17"/>
  <c r="E42" i="17" s="1"/>
  <c r="D43" i="17"/>
  <c r="E43" i="17" s="1"/>
  <c r="D44" i="17"/>
  <c r="E44" i="17" s="1"/>
  <c r="D45" i="17"/>
  <c r="E45" i="17" s="1"/>
  <c r="D46" i="17"/>
  <c r="E46" i="17" s="1"/>
  <c r="D47" i="17"/>
  <c r="E47" i="17" s="1"/>
  <c r="D48" i="17"/>
  <c r="D49" i="17"/>
  <c r="E49" i="17" s="1"/>
  <c r="D50" i="17"/>
  <c r="E50" i="17" s="1"/>
  <c r="D51" i="17"/>
  <c r="E51" i="17" s="1"/>
  <c r="D52" i="17"/>
  <c r="D53" i="17"/>
  <c r="E53" i="17" s="1"/>
  <c r="D54" i="17"/>
  <c r="E54" i="17" s="1"/>
  <c r="D55" i="17"/>
  <c r="E55" i="17" s="1"/>
  <c r="D56" i="17"/>
  <c r="E56" i="17" s="1"/>
  <c r="D57" i="17"/>
  <c r="E57" i="17" s="1"/>
  <c r="D58" i="17"/>
  <c r="E58" i="17" s="1"/>
  <c r="D59" i="17"/>
  <c r="E59" i="17" s="1"/>
  <c r="D60" i="17"/>
  <c r="E60" i="17" s="1"/>
  <c r="D61" i="17"/>
  <c r="E61" i="17" s="1"/>
  <c r="D62" i="17"/>
  <c r="E62" i="17" s="1"/>
  <c r="D63" i="17"/>
  <c r="E63" i="17" s="1"/>
  <c r="D64" i="17"/>
  <c r="E64" i="17" s="1"/>
  <c r="D65" i="17"/>
  <c r="E65" i="17" s="1"/>
  <c r="D66" i="17"/>
  <c r="E66" i="17" s="1"/>
  <c r="D67" i="17"/>
  <c r="E67" i="17" s="1"/>
  <c r="D68" i="17"/>
  <c r="E68" i="17" s="1"/>
  <c r="D69" i="17"/>
  <c r="E69" i="17" s="1"/>
  <c r="D70" i="17"/>
  <c r="E70" i="17" s="1"/>
  <c r="D71" i="17"/>
  <c r="E71" i="17" s="1"/>
  <c r="D72" i="17"/>
  <c r="E72" i="17" s="1"/>
  <c r="D73" i="17"/>
  <c r="E73" i="17" s="1"/>
  <c r="D74" i="17"/>
  <c r="E74" i="17" s="1"/>
  <c r="D75" i="17"/>
  <c r="E75" i="17" s="1"/>
  <c r="D76" i="17"/>
  <c r="E76" i="17" s="1"/>
  <c r="D77" i="17"/>
  <c r="E77" i="17" s="1"/>
  <c r="D78" i="17"/>
  <c r="E78" i="17" s="1"/>
  <c r="D79" i="17"/>
  <c r="E79" i="17" s="1"/>
  <c r="D80" i="17"/>
  <c r="E80" i="17" s="1"/>
  <c r="D81" i="17"/>
  <c r="E81" i="17" s="1"/>
  <c r="D82" i="17"/>
  <c r="E82" i="17" s="1"/>
  <c r="D83" i="17"/>
  <c r="E83" i="17" s="1"/>
  <c r="D84" i="17"/>
  <c r="E84" i="17" s="1"/>
  <c r="D85" i="17"/>
  <c r="E85" i="17" s="1"/>
  <c r="D86" i="17"/>
  <c r="E86" i="17" s="1"/>
  <c r="D87" i="17"/>
  <c r="E87" i="17" s="1"/>
  <c r="D88" i="17"/>
  <c r="E88" i="17" s="1"/>
  <c r="D89" i="17"/>
  <c r="E89" i="17" s="1"/>
  <c r="D90" i="17"/>
  <c r="E90" i="17" s="1"/>
  <c r="D91" i="17"/>
  <c r="E91" i="17" s="1"/>
  <c r="D92" i="17"/>
  <c r="E92" i="17" s="1"/>
  <c r="D93" i="17"/>
  <c r="E93" i="17" s="1"/>
  <c r="D94" i="17"/>
  <c r="E94" i="17" s="1"/>
  <c r="D95" i="17"/>
  <c r="E95" i="17" s="1"/>
  <c r="D96" i="17"/>
  <c r="E96" i="17" s="1"/>
  <c r="D97" i="17"/>
  <c r="E97" i="17" s="1"/>
  <c r="D98" i="17"/>
  <c r="E98" i="17" s="1"/>
  <c r="D99" i="17"/>
  <c r="E99" i="17" s="1"/>
  <c r="D100" i="17"/>
  <c r="E100" i="17" s="1"/>
  <c r="D101" i="17"/>
  <c r="E101" i="17" s="1"/>
  <c r="D102" i="17"/>
  <c r="E102" i="17" s="1"/>
  <c r="D103" i="17"/>
  <c r="E103" i="17" s="1"/>
  <c r="D104" i="17"/>
  <c r="E104" i="17" s="1"/>
  <c r="D105" i="17"/>
  <c r="E105" i="17" s="1"/>
  <c r="D106" i="17"/>
  <c r="E106" i="17" s="1"/>
  <c r="D107" i="17"/>
  <c r="E107" i="17" s="1"/>
  <c r="D108" i="17"/>
  <c r="E108" i="17" s="1"/>
  <c r="D109" i="17"/>
  <c r="E109" i="17" s="1"/>
  <c r="D110" i="17"/>
  <c r="E110" i="17" s="1"/>
  <c r="D111" i="17"/>
  <c r="E111" i="17" s="1"/>
  <c r="D112" i="17"/>
  <c r="E112" i="17" s="1"/>
  <c r="D113" i="17"/>
  <c r="E113" i="17" s="1"/>
  <c r="D114" i="17"/>
  <c r="E114" i="17" s="1"/>
  <c r="D115" i="17"/>
  <c r="E115" i="17" s="1"/>
  <c r="D116" i="17"/>
  <c r="D117" i="17"/>
  <c r="E117" i="17" s="1"/>
  <c r="D118" i="17"/>
  <c r="E118" i="17" s="1"/>
  <c r="D31" i="17"/>
  <c r="E31" i="17" s="1"/>
  <c r="C23" i="17"/>
  <c r="E23" i="17" s="1"/>
  <c r="C22" i="17"/>
  <c r="E22" i="17" s="1"/>
  <c r="C21" i="17"/>
  <c r="E21" i="17" s="1"/>
  <c r="C20" i="17"/>
  <c r="E20" i="17" s="1"/>
  <c r="C19" i="17"/>
  <c r="E19" i="17" s="1"/>
  <c r="C18" i="17"/>
  <c r="E18" i="17" s="1"/>
  <c r="C17" i="17"/>
  <c r="E17" i="17" s="1"/>
  <c r="C16" i="17"/>
  <c r="E16" i="17" s="1"/>
  <c r="D32" i="16"/>
  <c r="E32" i="16" s="1"/>
  <c r="D33" i="16"/>
  <c r="E33" i="16" s="1"/>
  <c r="D34" i="16"/>
  <c r="E34" i="16" s="1"/>
  <c r="D35" i="16"/>
  <c r="E35" i="16" s="1"/>
  <c r="D36" i="16"/>
  <c r="E36" i="16" s="1"/>
  <c r="D37" i="16"/>
  <c r="E37" i="16" s="1"/>
  <c r="D38" i="16"/>
  <c r="E38" i="16" s="1"/>
  <c r="D39" i="16"/>
  <c r="E39" i="16" s="1"/>
  <c r="D40" i="16"/>
  <c r="E40" i="16" s="1"/>
  <c r="D41" i="16"/>
  <c r="E41" i="16" s="1"/>
  <c r="D42" i="16"/>
  <c r="E42" i="16" s="1"/>
  <c r="D43" i="16"/>
  <c r="E43" i="16" s="1"/>
  <c r="D44" i="16"/>
  <c r="E44" i="16" s="1"/>
  <c r="D45" i="16"/>
  <c r="E45" i="16" s="1"/>
  <c r="D46" i="16"/>
  <c r="E46" i="16" s="1"/>
  <c r="D47" i="16"/>
  <c r="E47" i="16" s="1"/>
  <c r="D48" i="16"/>
  <c r="E48" i="16" s="1"/>
  <c r="D49" i="16"/>
  <c r="E49" i="16" s="1"/>
  <c r="D50" i="16"/>
  <c r="E50" i="16" s="1"/>
  <c r="D51" i="16"/>
  <c r="E51" i="16" s="1"/>
  <c r="D52" i="16"/>
  <c r="E52" i="16" s="1"/>
  <c r="D53" i="16"/>
  <c r="E53" i="16" s="1"/>
  <c r="D54" i="16"/>
  <c r="E54" i="16" s="1"/>
  <c r="D55" i="16"/>
  <c r="E55" i="16" s="1"/>
  <c r="D56" i="16"/>
  <c r="E56" i="16" s="1"/>
  <c r="D57" i="16"/>
  <c r="E57" i="16" s="1"/>
  <c r="D58" i="16"/>
  <c r="E58" i="16" s="1"/>
  <c r="D59" i="16"/>
  <c r="E59" i="16" s="1"/>
  <c r="D60" i="16"/>
  <c r="E60" i="16" s="1"/>
  <c r="D61" i="16"/>
  <c r="E61" i="16" s="1"/>
  <c r="D62" i="16"/>
  <c r="E62" i="16" s="1"/>
  <c r="D63" i="16"/>
  <c r="E63" i="16" s="1"/>
  <c r="D64" i="16"/>
  <c r="E64" i="16" s="1"/>
  <c r="D65" i="16"/>
  <c r="E65" i="16" s="1"/>
  <c r="D66" i="16"/>
  <c r="E66" i="16" s="1"/>
  <c r="D67" i="16"/>
  <c r="E67" i="16" s="1"/>
  <c r="D68" i="16"/>
  <c r="E68" i="16" s="1"/>
  <c r="D69" i="16"/>
  <c r="E69" i="16" s="1"/>
  <c r="D70" i="16"/>
  <c r="E70" i="16" s="1"/>
  <c r="D71" i="16"/>
  <c r="E71" i="16" s="1"/>
  <c r="D72" i="16"/>
  <c r="E72" i="16" s="1"/>
  <c r="D73" i="16"/>
  <c r="E73" i="16" s="1"/>
  <c r="D74" i="16"/>
  <c r="E74" i="16" s="1"/>
  <c r="D75" i="16"/>
  <c r="E75" i="16" s="1"/>
  <c r="D76" i="16"/>
  <c r="E76" i="16" s="1"/>
  <c r="D77" i="16"/>
  <c r="E77" i="16" s="1"/>
  <c r="D78" i="16"/>
  <c r="E78" i="16" s="1"/>
  <c r="D79" i="16"/>
  <c r="E79" i="16" s="1"/>
  <c r="D80" i="16"/>
  <c r="E80" i="16" s="1"/>
  <c r="D81" i="16"/>
  <c r="E81" i="16" s="1"/>
  <c r="D82" i="16"/>
  <c r="E82" i="16" s="1"/>
  <c r="D83" i="16"/>
  <c r="E83" i="16" s="1"/>
  <c r="D84" i="16"/>
  <c r="E84" i="16" s="1"/>
  <c r="D85" i="16"/>
  <c r="E85" i="16" s="1"/>
  <c r="D86" i="16"/>
  <c r="E86" i="16" s="1"/>
  <c r="D87" i="16"/>
  <c r="E87" i="16" s="1"/>
  <c r="D88" i="16"/>
  <c r="E88" i="16" s="1"/>
  <c r="D89" i="16"/>
  <c r="E89" i="16" s="1"/>
  <c r="D90" i="16"/>
  <c r="E90" i="16" s="1"/>
  <c r="D91" i="16"/>
  <c r="E91" i="16" s="1"/>
  <c r="D92" i="16"/>
  <c r="E92" i="16" s="1"/>
  <c r="D93" i="16"/>
  <c r="E93" i="16" s="1"/>
  <c r="D94" i="16"/>
  <c r="E94" i="16" s="1"/>
  <c r="D95" i="16"/>
  <c r="E95" i="16" s="1"/>
  <c r="D96" i="16"/>
  <c r="E96" i="16" s="1"/>
  <c r="D97" i="16"/>
  <c r="E97" i="16" s="1"/>
  <c r="D98" i="16"/>
  <c r="E98" i="16" s="1"/>
  <c r="D99" i="16"/>
  <c r="E99" i="16" s="1"/>
  <c r="D100" i="16"/>
  <c r="E100" i="16" s="1"/>
  <c r="D101" i="16"/>
  <c r="E101" i="16" s="1"/>
  <c r="D102" i="16"/>
  <c r="E102" i="16" s="1"/>
  <c r="D103" i="16"/>
  <c r="E103" i="16" s="1"/>
  <c r="D104" i="16"/>
  <c r="E104" i="16" s="1"/>
  <c r="D105" i="16"/>
  <c r="E105" i="16" s="1"/>
  <c r="D106" i="16"/>
  <c r="E106" i="16" s="1"/>
  <c r="D107" i="16"/>
  <c r="E107" i="16" s="1"/>
  <c r="D108" i="16"/>
  <c r="E108" i="16" s="1"/>
  <c r="D109" i="16"/>
  <c r="E109" i="16" s="1"/>
  <c r="D110" i="16"/>
  <c r="E110" i="16" s="1"/>
  <c r="D111" i="16"/>
  <c r="E111" i="16" s="1"/>
  <c r="D112" i="16"/>
  <c r="E112" i="16" s="1"/>
  <c r="D113" i="16"/>
  <c r="E113" i="16" s="1"/>
  <c r="D114" i="16"/>
  <c r="E114" i="16" s="1"/>
  <c r="D115" i="16"/>
  <c r="E115" i="16" s="1"/>
  <c r="D116" i="16"/>
  <c r="E116" i="16" s="1"/>
  <c r="D117" i="16"/>
  <c r="E117" i="16" s="1"/>
  <c r="D118" i="16"/>
  <c r="E118" i="16" s="1"/>
  <c r="D119" i="16"/>
  <c r="E119" i="16" s="1"/>
  <c r="D120" i="16"/>
  <c r="E120" i="16" s="1"/>
  <c r="D31" i="16"/>
  <c r="E31" i="16" s="1"/>
  <c r="C22" i="16"/>
  <c r="E22" i="16" s="1"/>
  <c r="C21" i="16"/>
  <c r="E21" i="16" s="1"/>
  <c r="C20" i="16"/>
  <c r="E20" i="16" s="1"/>
  <c r="C19" i="16"/>
  <c r="E19" i="16" s="1"/>
  <c r="C18" i="16"/>
  <c r="E18" i="16" s="1"/>
  <c r="C17" i="16"/>
  <c r="E17" i="16" s="1"/>
  <c r="D33" i="15"/>
  <c r="E33" i="15" s="1"/>
  <c r="D34" i="15"/>
  <c r="E34" i="15" s="1"/>
  <c r="D35" i="15"/>
  <c r="E35" i="15" s="1"/>
  <c r="D36" i="15"/>
  <c r="E36" i="15" s="1"/>
  <c r="D37" i="15"/>
  <c r="E37" i="15" s="1"/>
  <c r="D38" i="15"/>
  <c r="E38" i="15" s="1"/>
  <c r="D39" i="15"/>
  <c r="E39" i="15" s="1"/>
  <c r="D40" i="15"/>
  <c r="E40" i="15" s="1"/>
  <c r="D41" i="15"/>
  <c r="E41" i="15" s="1"/>
  <c r="D42" i="15"/>
  <c r="E42" i="15" s="1"/>
  <c r="D43" i="15"/>
  <c r="E43" i="15" s="1"/>
  <c r="D44" i="15"/>
  <c r="E44" i="15" s="1"/>
  <c r="D45" i="15"/>
  <c r="E45" i="15" s="1"/>
  <c r="D46" i="15"/>
  <c r="E46" i="15" s="1"/>
  <c r="D47" i="15"/>
  <c r="E47" i="15" s="1"/>
  <c r="D48" i="15"/>
  <c r="E48" i="15" s="1"/>
  <c r="D49" i="15"/>
  <c r="E49" i="15" s="1"/>
  <c r="D50" i="15"/>
  <c r="E50" i="15" s="1"/>
  <c r="D51" i="15"/>
  <c r="E51" i="15" s="1"/>
  <c r="D52" i="15"/>
  <c r="E52" i="15" s="1"/>
  <c r="D53" i="15"/>
  <c r="E53" i="15" s="1"/>
  <c r="D54" i="15"/>
  <c r="E54" i="15" s="1"/>
  <c r="D55" i="15"/>
  <c r="E55" i="15" s="1"/>
  <c r="D56" i="15"/>
  <c r="E56" i="15" s="1"/>
  <c r="D57" i="15"/>
  <c r="E57" i="15" s="1"/>
  <c r="D58" i="15"/>
  <c r="E58" i="15" s="1"/>
  <c r="D59" i="15"/>
  <c r="E59" i="15" s="1"/>
  <c r="D60" i="15"/>
  <c r="E60" i="15" s="1"/>
  <c r="D61" i="15"/>
  <c r="E61" i="15" s="1"/>
  <c r="D62" i="15"/>
  <c r="E62" i="15" s="1"/>
  <c r="D63" i="15"/>
  <c r="E63" i="15" s="1"/>
  <c r="D64" i="15"/>
  <c r="E64" i="15" s="1"/>
  <c r="D65" i="15"/>
  <c r="E65" i="15" s="1"/>
  <c r="D66" i="15"/>
  <c r="E66" i="15" s="1"/>
  <c r="D67" i="15"/>
  <c r="E67" i="15" s="1"/>
  <c r="D68" i="15"/>
  <c r="E68" i="15" s="1"/>
  <c r="D69" i="15"/>
  <c r="E69" i="15" s="1"/>
  <c r="D70" i="15"/>
  <c r="E70" i="15" s="1"/>
  <c r="D71" i="15"/>
  <c r="E71" i="15" s="1"/>
  <c r="D72" i="15"/>
  <c r="E72" i="15" s="1"/>
  <c r="D73" i="15"/>
  <c r="E73" i="15" s="1"/>
  <c r="D74" i="15"/>
  <c r="E74" i="15" s="1"/>
  <c r="D75" i="15"/>
  <c r="E75" i="15" s="1"/>
  <c r="D76" i="15"/>
  <c r="E76" i="15" s="1"/>
  <c r="D77" i="15"/>
  <c r="E77" i="15" s="1"/>
  <c r="D78" i="15"/>
  <c r="E78" i="15" s="1"/>
  <c r="D79" i="15"/>
  <c r="E79" i="15" s="1"/>
  <c r="D80" i="15"/>
  <c r="E80" i="15" s="1"/>
  <c r="D81" i="15"/>
  <c r="E81" i="15" s="1"/>
  <c r="D82" i="15"/>
  <c r="E82" i="15" s="1"/>
  <c r="D83" i="15"/>
  <c r="E83" i="15" s="1"/>
  <c r="D84" i="15"/>
  <c r="E84" i="15" s="1"/>
  <c r="D85" i="15"/>
  <c r="E85" i="15" s="1"/>
  <c r="D86" i="15"/>
  <c r="E86" i="15" s="1"/>
  <c r="D87" i="15"/>
  <c r="E87" i="15" s="1"/>
  <c r="D88" i="15"/>
  <c r="E88" i="15" s="1"/>
  <c r="D89" i="15"/>
  <c r="E89" i="15" s="1"/>
  <c r="D90" i="15"/>
  <c r="E90" i="15" s="1"/>
  <c r="D91" i="15"/>
  <c r="E91" i="15" s="1"/>
  <c r="D92" i="15"/>
  <c r="E92" i="15" s="1"/>
  <c r="D93" i="15"/>
  <c r="E93" i="15" s="1"/>
  <c r="D94" i="15"/>
  <c r="E94" i="15" s="1"/>
  <c r="D95" i="15"/>
  <c r="E95" i="15" s="1"/>
  <c r="D96" i="15"/>
  <c r="E96" i="15" s="1"/>
  <c r="D97" i="15"/>
  <c r="E97" i="15" s="1"/>
  <c r="D98" i="15"/>
  <c r="E98" i="15" s="1"/>
  <c r="D99" i="15"/>
  <c r="E99" i="15" s="1"/>
  <c r="D100" i="15"/>
  <c r="E100" i="15" s="1"/>
  <c r="D101" i="15"/>
  <c r="E101" i="15" s="1"/>
  <c r="D102" i="15"/>
  <c r="E102" i="15" s="1"/>
  <c r="D103" i="15"/>
  <c r="E103" i="15" s="1"/>
  <c r="D104" i="15"/>
  <c r="E104" i="15" s="1"/>
  <c r="D105" i="15"/>
  <c r="E105" i="15" s="1"/>
  <c r="D106" i="15"/>
  <c r="E106" i="15" s="1"/>
  <c r="D107" i="15"/>
  <c r="E107" i="15" s="1"/>
  <c r="D108" i="15"/>
  <c r="E108" i="15" s="1"/>
  <c r="D109" i="15"/>
  <c r="E109" i="15" s="1"/>
  <c r="D110" i="15"/>
  <c r="E110" i="15" s="1"/>
  <c r="D111" i="15"/>
  <c r="E111" i="15" s="1"/>
  <c r="D112" i="15"/>
  <c r="E112" i="15" s="1"/>
  <c r="D113" i="15"/>
  <c r="E113" i="15" s="1"/>
  <c r="D114" i="15"/>
  <c r="E114" i="15" s="1"/>
  <c r="D115" i="15"/>
  <c r="E115" i="15" s="1"/>
  <c r="D116" i="15"/>
  <c r="E116" i="15" s="1"/>
  <c r="D117" i="15"/>
  <c r="E117" i="15" s="1"/>
  <c r="D118" i="15"/>
  <c r="E118" i="15" s="1"/>
  <c r="D119" i="15"/>
  <c r="E119" i="15" s="1"/>
  <c r="D32" i="15"/>
  <c r="E32" i="15" s="1"/>
  <c r="E22" i="15"/>
  <c r="E23" i="15"/>
  <c r="C23" i="15"/>
  <c r="C22" i="15"/>
  <c r="C21" i="15"/>
  <c r="E21" i="15" s="1"/>
  <c r="C20" i="15"/>
  <c r="E20" i="15" s="1"/>
  <c r="C19" i="15"/>
  <c r="E19" i="15" s="1"/>
  <c r="C18" i="15"/>
  <c r="E18" i="15" s="1"/>
  <c r="C17" i="15"/>
  <c r="E17" i="15" s="1"/>
  <c r="C16" i="15"/>
  <c r="E16" i="15" s="1"/>
  <c r="E55" i="14"/>
  <c r="E119" i="14"/>
  <c r="D33" i="14"/>
  <c r="E33" i="14" s="1"/>
  <c r="D34" i="14"/>
  <c r="E34" i="14" s="1"/>
  <c r="D35" i="14"/>
  <c r="E35" i="14" s="1"/>
  <c r="D36" i="14"/>
  <c r="E36" i="14" s="1"/>
  <c r="D37" i="14"/>
  <c r="E37" i="14" s="1"/>
  <c r="D38" i="14"/>
  <c r="E38" i="14" s="1"/>
  <c r="D39" i="14"/>
  <c r="E39" i="14" s="1"/>
  <c r="D40" i="14"/>
  <c r="E40" i="14" s="1"/>
  <c r="D41" i="14"/>
  <c r="E41" i="14" s="1"/>
  <c r="D42" i="14"/>
  <c r="E42" i="14" s="1"/>
  <c r="D43" i="14"/>
  <c r="E43" i="14" s="1"/>
  <c r="D44" i="14"/>
  <c r="E44" i="14" s="1"/>
  <c r="D45" i="14"/>
  <c r="E45" i="14" s="1"/>
  <c r="D46" i="14"/>
  <c r="E46" i="14" s="1"/>
  <c r="D47" i="14"/>
  <c r="E47" i="14" s="1"/>
  <c r="D48" i="14"/>
  <c r="E48" i="14" s="1"/>
  <c r="D49" i="14"/>
  <c r="E49" i="14" s="1"/>
  <c r="D50" i="14"/>
  <c r="E50" i="14" s="1"/>
  <c r="D51" i="14"/>
  <c r="E51" i="14" s="1"/>
  <c r="D52" i="14"/>
  <c r="E52" i="14" s="1"/>
  <c r="D53" i="14"/>
  <c r="E53" i="14" s="1"/>
  <c r="D54" i="14"/>
  <c r="E54" i="14" s="1"/>
  <c r="D55" i="14"/>
  <c r="D56" i="14"/>
  <c r="E56" i="14" s="1"/>
  <c r="D57" i="14"/>
  <c r="E57" i="14" s="1"/>
  <c r="D58" i="14"/>
  <c r="E58" i="14" s="1"/>
  <c r="D59" i="14"/>
  <c r="E59" i="14" s="1"/>
  <c r="D60" i="14"/>
  <c r="E60" i="14" s="1"/>
  <c r="D61" i="14"/>
  <c r="E61" i="14" s="1"/>
  <c r="D62" i="14"/>
  <c r="E62" i="14" s="1"/>
  <c r="D63" i="14"/>
  <c r="E63" i="14" s="1"/>
  <c r="D64" i="14"/>
  <c r="E64" i="14" s="1"/>
  <c r="D65" i="14"/>
  <c r="E65" i="14" s="1"/>
  <c r="D66" i="14"/>
  <c r="E66" i="14" s="1"/>
  <c r="D67" i="14"/>
  <c r="E67" i="14" s="1"/>
  <c r="D68" i="14"/>
  <c r="E68" i="14" s="1"/>
  <c r="D69" i="14"/>
  <c r="E69" i="14" s="1"/>
  <c r="D70" i="14"/>
  <c r="E70" i="14" s="1"/>
  <c r="D71" i="14"/>
  <c r="E71" i="14" s="1"/>
  <c r="D72" i="14"/>
  <c r="E72" i="14" s="1"/>
  <c r="D73" i="14"/>
  <c r="E73" i="14" s="1"/>
  <c r="D74" i="14"/>
  <c r="E74" i="14" s="1"/>
  <c r="D75" i="14"/>
  <c r="E75" i="14" s="1"/>
  <c r="D76" i="14"/>
  <c r="E76" i="14" s="1"/>
  <c r="D77" i="14"/>
  <c r="E77" i="14" s="1"/>
  <c r="D78" i="14"/>
  <c r="E78" i="14" s="1"/>
  <c r="D79" i="14"/>
  <c r="E79" i="14" s="1"/>
  <c r="D80" i="14"/>
  <c r="E80" i="14" s="1"/>
  <c r="D81" i="14"/>
  <c r="E81" i="14" s="1"/>
  <c r="D82" i="14"/>
  <c r="E82" i="14" s="1"/>
  <c r="D83" i="14"/>
  <c r="E83" i="14" s="1"/>
  <c r="D84" i="14"/>
  <c r="E84" i="14" s="1"/>
  <c r="D85" i="14"/>
  <c r="E85" i="14" s="1"/>
  <c r="D86" i="14"/>
  <c r="E86" i="14" s="1"/>
  <c r="D87" i="14"/>
  <c r="E87" i="14" s="1"/>
  <c r="D88" i="14"/>
  <c r="E88" i="14" s="1"/>
  <c r="D89" i="14"/>
  <c r="E89" i="14" s="1"/>
  <c r="D90" i="14"/>
  <c r="E90" i="14" s="1"/>
  <c r="D91" i="14"/>
  <c r="E91" i="14" s="1"/>
  <c r="D92" i="14"/>
  <c r="E92" i="14" s="1"/>
  <c r="D93" i="14"/>
  <c r="E93" i="14" s="1"/>
  <c r="D94" i="14"/>
  <c r="E94" i="14" s="1"/>
  <c r="D95" i="14"/>
  <c r="E95" i="14" s="1"/>
  <c r="D96" i="14"/>
  <c r="E96" i="14" s="1"/>
  <c r="D97" i="14"/>
  <c r="E97" i="14" s="1"/>
  <c r="D98" i="14"/>
  <c r="E98" i="14" s="1"/>
  <c r="D99" i="14"/>
  <c r="E99" i="14" s="1"/>
  <c r="D100" i="14"/>
  <c r="E100" i="14" s="1"/>
  <c r="D101" i="14"/>
  <c r="E101" i="14" s="1"/>
  <c r="D102" i="14"/>
  <c r="E102" i="14" s="1"/>
  <c r="D103" i="14"/>
  <c r="E103" i="14" s="1"/>
  <c r="D104" i="14"/>
  <c r="E104" i="14" s="1"/>
  <c r="D105" i="14"/>
  <c r="E105" i="14" s="1"/>
  <c r="D106" i="14"/>
  <c r="E106" i="14" s="1"/>
  <c r="D107" i="14"/>
  <c r="E107" i="14" s="1"/>
  <c r="D108" i="14"/>
  <c r="E108" i="14" s="1"/>
  <c r="D109" i="14"/>
  <c r="E109" i="14" s="1"/>
  <c r="D110" i="14"/>
  <c r="E110" i="14" s="1"/>
  <c r="D111" i="14"/>
  <c r="E111" i="14" s="1"/>
  <c r="D112" i="14"/>
  <c r="E112" i="14" s="1"/>
  <c r="D113" i="14"/>
  <c r="E113" i="14" s="1"/>
  <c r="D114" i="14"/>
  <c r="E114" i="14" s="1"/>
  <c r="D115" i="14"/>
  <c r="E115" i="14" s="1"/>
  <c r="D116" i="14"/>
  <c r="E116" i="14" s="1"/>
  <c r="D117" i="14"/>
  <c r="E117" i="14" s="1"/>
  <c r="D118" i="14"/>
  <c r="E118" i="14" s="1"/>
  <c r="D119" i="14"/>
  <c r="D32" i="14"/>
  <c r="E32" i="14" s="1"/>
  <c r="C23" i="14"/>
  <c r="E23" i="14" s="1"/>
  <c r="C22" i="14"/>
  <c r="E22" i="14" s="1"/>
  <c r="C21" i="14"/>
  <c r="E21" i="14" s="1"/>
  <c r="C20" i="14"/>
  <c r="E20" i="14" s="1"/>
  <c r="C19" i="14"/>
  <c r="E19" i="14" s="1"/>
  <c r="C18" i="14"/>
  <c r="E18" i="14" s="1"/>
  <c r="C17" i="14"/>
  <c r="E17" i="14" s="1"/>
  <c r="C16" i="14"/>
  <c r="E16" i="14" s="1"/>
  <c r="D33" i="13"/>
  <c r="E33" i="13" s="1"/>
  <c r="D34" i="13"/>
  <c r="E34" i="13" s="1"/>
  <c r="D35" i="13"/>
  <c r="E35" i="13" s="1"/>
  <c r="D36" i="13"/>
  <c r="E36" i="13" s="1"/>
  <c r="D37" i="13"/>
  <c r="E37" i="13" s="1"/>
  <c r="D38" i="13"/>
  <c r="E38" i="13" s="1"/>
  <c r="D39" i="13"/>
  <c r="E39" i="13" s="1"/>
  <c r="D40" i="13"/>
  <c r="E40" i="13" s="1"/>
  <c r="D41" i="13"/>
  <c r="E41" i="13" s="1"/>
  <c r="D42" i="13"/>
  <c r="E42" i="13" s="1"/>
  <c r="D43" i="13"/>
  <c r="E43" i="13" s="1"/>
  <c r="D44" i="13"/>
  <c r="E44" i="13" s="1"/>
  <c r="D45" i="13"/>
  <c r="E45" i="13" s="1"/>
  <c r="D46" i="13"/>
  <c r="E46" i="13" s="1"/>
  <c r="D47" i="13"/>
  <c r="E47" i="13" s="1"/>
  <c r="D48" i="13"/>
  <c r="E48" i="13" s="1"/>
  <c r="D49" i="13"/>
  <c r="E49" i="13" s="1"/>
  <c r="D50" i="13"/>
  <c r="E50" i="13" s="1"/>
  <c r="D51" i="13"/>
  <c r="E51" i="13" s="1"/>
  <c r="D52" i="13"/>
  <c r="E52" i="13" s="1"/>
  <c r="D53" i="13"/>
  <c r="E53" i="13" s="1"/>
  <c r="D54" i="13"/>
  <c r="E54" i="13" s="1"/>
  <c r="D55" i="13"/>
  <c r="E55" i="13" s="1"/>
  <c r="D56" i="13"/>
  <c r="E56" i="13" s="1"/>
  <c r="D57" i="13"/>
  <c r="E57" i="13" s="1"/>
  <c r="D58" i="13"/>
  <c r="E58" i="13" s="1"/>
  <c r="D59" i="13"/>
  <c r="E59" i="13" s="1"/>
  <c r="D60" i="13"/>
  <c r="E60" i="13" s="1"/>
  <c r="D61" i="13"/>
  <c r="E61" i="13" s="1"/>
  <c r="D62" i="13"/>
  <c r="E62" i="13" s="1"/>
  <c r="D63" i="13"/>
  <c r="E63" i="13" s="1"/>
  <c r="D64" i="13"/>
  <c r="E64" i="13" s="1"/>
  <c r="D65" i="13"/>
  <c r="E65" i="13" s="1"/>
  <c r="D66" i="13"/>
  <c r="E66" i="13" s="1"/>
  <c r="D67" i="13"/>
  <c r="E67" i="13" s="1"/>
  <c r="D68" i="13"/>
  <c r="E68" i="13" s="1"/>
  <c r="D69" i="13"/>
  <c r="E69" i="13" s="1"/>
  <c r="D70" i="13"/>
  <c r="E70" i="13" s="1"/>
  <c r="D71" i="13"/>
  <c r="E71" i="13" s="1"/>
  <c r="D72" i="13"/>
  <c r="E72" i="13" s="1"/>
  <c r="D73" i="13"/>
  <c r="E73" i="13" s="1"/>
  <c r="D74" i="13"/>
  <c r="E74" i="13" s="1"/>
  <c r="D75" i="13"/>
  <c r="E75" i="13" s="1"/>
  <c r="D76" i="13"/>
  <c r="E76" i="13" s="1"/>
  <c r="D77" i="13"/>
  <c r="E77" i="13" s="1"/>
  <c r="D78" i="13"/>
  <c r="E78" i="13" s="1"/>
  <c r="D79" i="13"/>
  <c r="E79" i="13" s="1"/>
  <c r="D80" i="13"/>
  <c r="E80" i="13" s="1"/>
  <c r="D81" i="13"/>
  <c r="E81" i="13" s="1"/>
  <c r="D82" i="13"/>
  <c r="E82" i="13" s="1"/>
  <c r="D83" i="13"/>
  <c r="E83" i="13" s="1"/>
  <c r="D84" i="13"/>
  <c r="E84" i="13" s="1"/>
  <c r="D85" i="13"/>
  <c r="E85" i="13" s="1"/>
  <c r="D86" i="13"/>
  <c r="E86" i="13" s="1"/>
  <c r="D87" i="13"/>
  <c r="E87" i="13" s="1"/>
  <c r="D88" i="13"/>
  <c r="E88" i="13" s="1"/>
  <c r="D89" i="13"/>
  <c r="E89" i="13" s="1"/>
  <c r="D90" i="13"/>
  <c r="E90" i="13" s="1"/>
  <c r="D91" i="13"/>
  <c r="E91" i="13" s="1"/>
  <c r="D92" i="13"/>
  <c r="E92" i="13" s="1"/>
  <c r="D93" i="13"/>
  <c r="E93" i="13" s="1"/>
  <c r="D94" i="13"/>
  <c r="E94" i="13" s="1"/>
  <c r="D95" i="13"/>
  <c r="E95" i="13" s="1"/>
  <c r="D96" i="13"/>
  <c r="E96" i="13" s="1"/>
  <c r="D97" i="13"/>
  <c r="E97" i="13" s="1"/>
  <c r="D98" i="13"/>
  <c r="E98" i="13" s="1"/>
  <c r="D99" i="13"/>
  <c r="E99" i="13" s="1"/>
  <c r="D100" i="13"/>
  <c r="E100" i="13" s="1"/>
  <c r="D101" i="13"/>
  <c r="E101" i="13" s="1"/>
  <c r="D102" i="13"/>
  <c r="E102" i="13" s="1"/>
  <c r="D103" i="13"/>
  <c r="E103" i="13" s="1"/>
  <c r="D104" i="13"/>
  <c r="E104" i="13" s="1"/>
  <c r="D105" i="13"/>
  <c r="E105" i="13" s="1"/>
  <c r="D106" i="13"/>
  <c r="E106" i="13" s="1"/>
  <c r="D107" i="13"/>
  <c r="E107" i="13" s="1"/>
  <c r="D108" i="13"/>
  <c r="E108" i="13" s="1"/>
  <c r="D109" i="13"/>
  <c r="E109" i="13" s="1"/>
  <c r="D110" i="13"/>
  <c r="E110" i="13" s="1"/>
  <c r="D111" i="13"/>
  <c r="E111" i="13" s="1"/>
  <c r="D112" i="13"/>
  <c r="E112" i="13" s="1"/>
  <c r="D113" i="13"/>
  <c r="E113" i="13" s="1"/>
  <c r="D114" i="13"/>
  <c r="E114" i="13" s="1"/>
  <c r="D115" i="13"/>
  <c r="E115" i="13" s="1"/>
  <c r="D116" i="13"/>
  <c r="E116" i="13" s="1"/>
  <c r="D117" i="13"/>
  <c r="E117" i="13" s="1"/>
  <c r="D118" i="13"/>
  <c r="E118" i="13" s="1"/>
  <c r="D119" i="13"/>
  <c r="E119" i="13" s="1"/>
  <c r="D120" i="13"/>
  <c r="E120" i="13" s="1"/>
  <c r="D121" i="13"/>
  <c r="E121" i="13" s="1"/>
  <c r="D32" i="13"/>
  <c r="E32" i="13" s="1"/>
  <c r="C21" i="13"/>
  <c r="E21" i="13" s="1"/>
  <c r="C20" i="13"/>
  <c r="E20" i="13" s="1"/>
  <c r="C19" i="13"/>
  <c r="E19" i="13" s="1"/>
  <c r="C18" i="13"/>
  <c r="E18" i="13" s="1"/>
  <c r="C17" i="13"/>
  <c r="E17" i="13" s="1"/>
  <c r="C16" i="13"/>
  <c r="E16" i="13" s="1"/>
  <c r="D33" i="12"/>
  <c r="E33" i="12" s="1"/>
  <c r="D34" i="12"/>
  <c r="E34" i="12" s="1"/>
  <c r="D35" i="12"/>
  <c r="E35" i="12" s="1"/>
  <c r="D36" i="12"/>
  <c r="E36" i="12" s="1"/>
  <c r="D37" i="12"/>
  <c r="E37" i="12" s="1"/>
  <c r="D38" i="12"/>
  <c r="E38" i="12" s="1"/>
  <c r="D39" i="12"/>
  <c r="E39" i="12" s="1"/>
  <c r="D40" i="12"/>
  <c r="E40" i="12" s="1"/>
  <c r="D41" i="12"/>
  <c r="E41" i="12" s="1"/>
  <c r="D42" i="12"/>
  <c r="E42" i="12" s="1"/>
  <c r="D43" i="12"/>
  <c r="E43" i="12" s="1"/>
  <c r="D44" i="12"/>
  <c r="E44" i="12" s="1"/>
  <c r="D45" i="12"/>
  <c r="E45" i="12" s="1"/>
  <c r="D46" i="12"/>
  <c r="E46" i="12" s="1"/>
  <c r="D47" i="12"/>
  <c r="E47" i="12" s="1"/>
  <c r="D48" i="12"/>
  <c r="E48" i="12" s="1"/>
  <c r="D49" i="12"/>
  <c r="E49" i="12" s="1"/>
  <c r="D50" i="12"/>
  <c r="E50" i="12" s="1"/>
  <c r="D51" i="12"/>
  <c r="E51" i="12" s="1"/>
  <c r="D52" i="12"/>
  <c r="E52" i="12" s="1"/>
  <c r="D53" i="12"/>
  <c r="E53" i="12" s="1"/>
  <c r="D54" i="12"/>
  <c r="E54" i="12" s="1"/>
  <c r="D55" i="12"/>
  <c r="E55" i="12" s="1"/>
  <c r="D56" i="12"/>
  <c r="E56" i="12" s="1"/>
  <c r="D57" i="12"/>
  <c r="E57" i="12" s="1"/>
  <c r="D58" i="12"/>
  <c r="E58" i="12" s="1"/>
  <c r="D59" i="12"/>
  <c r="E59" i="12" s="1"/>
  <c r="D60" i="12"/>
  <c r="E60" i="12" s="1"/>
  <c r="D61" i="12"/>
  <c r="E61" i="12" s="1"/>
  <c r="D62" i="12"/>
  <c r="E62" i="12" s="1"/>
  <c r="D63" i="12"/>
  <c r="E63" i="12" s="1"/>
  <c r="D64" i="12"/>
  <c r="E64" i="12" s="1"/>
  <c r="D65" i="12"/>
  <c r="E65" i="12" s="1"/>
  <c r="D66" i="12"/>
  <c r="E66" i="12" s="1"/>
  <c r="D67" i="12"/>
  <c r="E67" i="12" s="1"/>
  <c r="D68" i="12"/>
  <c r="E68" i="12" s="1"/>
  <c r="D69" i="12"/>
  <c r="E69" i="12" s="1"/>
  <c r="D70" i="12"/>
  <c r="E70" i="12" s="1"/>
  <c r="D71" i="12"/>
  <c r="E71" i="12" s="1"/>
  <c r="D72" i="12"/>
  <c r="E72" i="12" s="1"/>
  <c r="D73" i="12"/>
  <c r="E73" i="12" s="1"/>
  <c r="D74" i="12"/>
  <c r="E74" i="12" s="1"/>
  <c r="D75" i="12"/>
  <c r="E75" i="12" s="1"/>
  <c r="D76" i="12"/>
  <c r="E76" i="12" s="1"/>
  <c r="D77" i="12"/>
  <c r="E77" i="12" s="1"/>
  <c r="D78" i="12"/>
  <c r="E78" i="12" s="1"/>
  <c r="D79" i="12"/>
  <c r="E79" i="12" s="1"/>
  <c r="D80" i="12"/>
  <c r="E80" i="12" s="1"/>
  <c r="D81" i="12"/>
  <c r="E81" i="12" s="1"/>
  <c r="D82" i="12"/>
  <c r="E82" i="12" s="1"/>
  <c r="D83" i="12"/>
  <c r="E83" i="12" s="1"/>
  <c r="D84" i="12"/>
  <c r="E84" i="12" s="1"/>
  <c r="D85" i="12"/>
  <c r="E85" i="12" s="1"/>
  <c r="D86" i="12"/>
  <c r="E86" i="12" s="1"/>
  <c r="D87" i="12"/>
  <c r="E87" i="12" s="1"/>
  <c r="D88" i="12"/>
  <c r="E88" i="12" s="1"/>
  <c r="D89" i="12"/>
  <c r="E89" i="12" s="1"/>
  <c r="D90" i="12"/>
  <c r="E90" i="12" s="1"/>
  <c r="D91" i="12"/>
  <c r="E91" i="12" s="1"/>
  <c r="D92" i="12"/>
  <c r="E92" i="12" s="1"/>
  <c r="D93" i="12"/>
  <c r="E93" i="12" s="1"/>
  <c r="D94" i="12"/>
  <c r="E94" i="12" s="1"/>
  <c r="D95" i="12"/>
  <c r="E95" i="12" s="1"/>
  <c r="D96" i="12"/>
  <c r="E96" i="12" s="1"/>
  <c r="D97" i="12"/>
  <c r="E97" i="12" s="1"/>
  <c r="D98" i="12"/>
  <c r="E98" i="12" s="1"/>
  <c r="D99" i="12"/>
  <c r="E99" i="12" s="1"/>
  <c r="D100" i="12"/>
  <c r="E100" i="12" s="1"/>
  <c r="D101" i="12"/>
  <c r="E101" i="12" s="1"/>
  <c r="D102" i="12"/>
  <c r="E102" i="12" s="1"/>
  <c r="D103" i="12"/>
  <c r="E103" i="12" s="1"/>
  <c r="D104" i="12"/>
  <c r="E104" i="12" s="1"/>
  <c r="D105" i="12"/>
  <c r="E105" i="12" s="1"/>
  <c r="D106" i="12"/>
  <c r="E106" i="12" s="1"/>
  <c r="D107" i="12"/>
  <c r="E107" i="12" s="1"/>
  <c r="D108" i="12"/>
  <c r="E108" i="12" s="1"/>
  <c r="D109" i="12"/>
  <c r="E109" i="12" s="1"/>
  <c r="D110" i="12"/>
  <c r="E110" i="12" s="1"/>
  <c r="D111" i="12"/>
  <c r="E111" i="12" s="1"/>
  <c r="D112" i="12"/>
  <c r="E112" i="12" s="1"/>
  <c r="D113" i="12"/>
  <c r="E113" i="12" s="1"/>
  <c r="D114" i="12"/>
  <c r="E114" i="12" s="1"/>
  <c r="D115" i="12"/>
  <c r="E115" i="12" s="1"/>
  <c r="D116" i="12"/>
  <c r="E116" i="12" s="1"/>
  <c r="D117" i="12"/>
  <c r="E117" i="12" s="1"/>
  <c r="D118" i="12"/>
  <c r="E118" i="12" s="1"/>
  <c r="D119" i="12"/>
  <c r="E119" i="12" s="1"/>
  <c r="D32" i="12"/>
  <c r="E32" i="12" s="1"/>
  <c r="E22" i="12"/>
  <c r="E23" i="12"/>
  <c r="C23" i="12"/>
  <c r="C22" i="12"/>
  <c r="C21" i="12"/>
  <c r="E21" i="12" s="1"/>
  <c r="C20" i="12"/>
  <c r="E20" i="12" s="1"/>
  <c r="C19" i="12"/>
  <c r="E19" i="12" s="1"/>
  <c r="C18" i="12"/>
  <c r="E18" i="12" s="1"/>
  <c r="C17" i="12"/>
  <c r="E17" i="12" s="1"/>
  <c r="C16" i="12"/>
  <c r="E16" i="12" s="1"/>
  <c r="D33" i="11"/>
  <c r="E33" i="11" s="1"/>
  <c r="D34" i="11"/>
  <c r="E34" i="11" s="1"/>
  <c r="D35" i="11"/>
  <c r="E35" i="11" s="1"/>
  <c r="D36" i="11"/>
  <c r="E36" i="11" s="1"/>
  <c r="D37" i="11"/>
  <c r="E37" i="11" s="1"/>
  <c r="D38" i="11"/>
  <c r="E38" i="11" s="1"/>
  <c r="D39" i="11"/>
  <c r="E39" i="11" s="1"/>
  <c r="D40" i="11"/>
  <c r="E40" i="11" s="1"/>
  <c r="D41" i="11"/>
  <c r="E41" i="11" s="1"/>
  <c r="D42" i="11"/>
  <c r="E42" i="11" s="1"/>
  <c r="D43" i="11"/>
  <c r="E43" i="11" s="1"/>
  <c r="D44" i="11"/>
  <c r="E44" i="11" s="1"/>
  <c r="D45" i="11"/>
  <c r="E45" i="11" s="1"/>
  <c r="D46" i="11"/>
  <c r="E46" i="11" s="1"/>
  <c r="D47" i="11"/>
  <c r="E47" i="11" s="1"/>
  <c r="D48" i="11"/>
  <c r="E48" i="11" s="1"/>
  <c r="D49" i="11"/>
  <c r="E49" i="11" s="1"/>
  <c r="D50" i="11"/>
  <c r="E50" i="11" s="1"/>
  <c r="D51" i="11"/>
  <c r="E51" i="11" s="1"/>
  <c r="D52" i="11"/>
  <c r="E52" i="11" s="1"/>
  <c r="D53" i="11"/>
  <c r="E53" i="11" s="1"/>
  <c r="D54" i="11"/>
  <c r="E54" i="11" s="1"/>
  <c r="D55" i="11"/>
  <c r="E55" i="11" s="1"/>
  <c r="D56" i="11"/>
  <c r="E56" i="11" s="1"/>
  <c r="D57" i="11"/>
  <c r="E57" i="11" s="1"/>
  <c r="D58" i="11"/>
  <c r="E58" i="11" s="1"/>
  <c r="D59" i="11"/>
  <c r="E59" i="11" s="1"/>
  <c r="D60" i="11"/>
  <c r="E60" i="11" s="1"/>
  <c r="D61" i="11"/>
  <c r="E61" i="11" s="1"/>
  <c r="D62" i="11"/>
  <c r="E62" i="11" s="1"/>
  <c r="D63" i="11"/>
  <c r="E63" i="11" s="1"/>
  <c r="D64" i="11"/>
  <c r="E64" i="11" s="1"/>
  <c r="D65" i="11"/>
  <c r="E65" i="11" s="1"/>
  <c r="D66" i="11"/>
  <c r="E66" i="11" s="1"/>
  <c r="D67" i="11"/>
  <c r="E67" i="11" s="1"/>
  <c r="D68" i="11"/>
  <c r="E68" i="11" s="1"/>
  <c r="D69" i="11"/>
  <c r="E69" i="11" s="1"/>
  <c r="D70" i="11"/>
  <c r="E70" i="11" s="1"/>
  <c r="D71" i="11"/>
  <c r="E71" i="11" s="1"/>
  <c r="D72" i="11"/>
  <c r="E72" i="11" s="1"/>
  <c r="D73" i="11"/>
  <c r="E73" i="11" s="1"/>
  <c r="D74" i="11"/>
  <c r="E74" i="11" s="1"/>
  <c r="D75" i="11"/>
  <c r="E75" i="11" s="1"/>
  <c r="D76" i="11"/>
  <c r="E76" i="11" s="1"/>
  <c r="D77" i="11"/>
  <c r="E77" i="11" s="1"/>
  <c r="D78" i="11"/>
  <c r="E78" i="11" s="1"/>
  <c r="D79" i="11"/>
  <c r="E79" i="11" s="1"/>
  <c r="D80" i="11"/>
  <c r="E80" i="11" s="1"/>
  <c r="D81" i="11"/>
  <c r="E81" i="11" s="1"/>
  <c r="D82" i="11"/>
  <c r="E82" i="11" s="1"/>
  <c r="D83" i="11"/>
  <c r="E83" i="11" s="1"/>
  <c r="D84" i="11"/>
  <c r="E84" i="11" s="1"/>
  <c r="D85" i="11"/>
  <c r="E85" i="11" s="1"/>
  <c r="D86" i="11"/>
  <c r="E86" i="11" s="1"/>
  <c r="D87" i="11"/>
  <c r="E87" i="11" s="1"/>
  <c r="D88" i="11"/>
  <c r="E88" i="11" s="1"/>
  <c r="D89" i="11"/>
  <c r="E89" i="11" s="1"/>
  <c r="D90" i="11"/>
  <c r="E90" i="11" s="1"/>
  <c r="D91" i="11"/>
  <c r="E91" i="11" s="1"/>
  <c r="D92" i="11"/>
  <c r="E92" i="11" s="1"/>
  <c r="D93" i="11"/>
  <c r="E93" i="11" s="1"/>
  <c r="D94" i="11"/>
  <c r="E94" i="11" s="1"/>
  <c r="D95" i="11"/>
  <c r="E95" i="11" s="1"/>
  <c r="D96" i="11"/>
  <c r="E96" i="11" s="1"/>
  <c r="D97" i="11"/>
  <c r="E97" i="11" s="1"/>
  <c r="D98" i="11"/>
  <c r="E98" i="11" s="1"/>
  <c r="D99" i="11"/>
  <c r="E99" i="11" s="1"/>
  <c r="D100" i="11"/>
  <c r="E100" i="11" s="1"/>
  <c r="D101" i="11"/>
  <c r="E101" i="11" s="1"/>
  <c r="D102" i="11"/>
  <c r="E102" i="11" s="1"/>
  <c r="D103" i="11"/>
  <c r="E103" i="11" s="1"/>
  <c r="D104" i="11"/>
  <c r="E104" i="11" s="1"/>
  <c r="D105" i="11"/>
  <c r="E105" i="11" s="1"/>
  <c r="D106" i="11"/>
  <c r="E106" i="11" s="1"/>
  <c r="D107" i="11"/>
  <c r="E107" i="11" s="1"/>
  <c r="D108" i="11"/>
  <c r="E108" i="11" s="1"/>
  <c r="D109" i="11"/>
  <c r="E109" i="11" s="1"/>
  <c r="D110" i="11"/>
  <c r="E110" i="11" s="1"/>
  <c r="D111" i="11"/>
  <c r="E111" i="11" s="1"/>
  <c r="D112" i="11"/>
  <c r="E112" i="11" s="1"/>
  <c r="D113" i="11"/>
  <c r="E113" i="11" s="1"/>
  <c r="D114" i="11"/>
  <c r="E114" i="11" s="1"/>
  <c r="D115" i="11"/>
  <c r="E115" i="11" s="1"/>
  <c r="D116" i="11"/>
  <c r="E116" i="11" s="1"/>
  <c r="D117" i="11"/>
  <c r="E117" i="11" s="1"/>
  <c r="D118" i="11"/>
  <c r="E118" i="11" s="1"/>
  <c r="D119" i="11"/>
  <c r="E119" i="11" s="1"/>
  <c r="D32" i="11"/>
  <c r="E32" i="11" s="1"/>
  <c r="C23" i="11"/>
  <c r="E23" i="11" s="1"/>
  <c r="C22" i="11"/>
  <c r="E22" i="11" s="1"/>
  <c r="C21" i="11"/>
  <c r="E21" i="11" s="1"/>
  <c r="C20" i="11"/>
  <c r="E20" i="11" s="1"/>
  <c r="C19" i="11"/>
  <c r="E19" i="11" s="1"/>
  <c r="C18" i="11"/>
  <c r="E18" i="11" s="1"/>
  <c r="C17" i="11"/>
  <c r="E17" i="11" s="1"/>
  <c r="C16" i="11"/>
  <c r="E16" i="11" s="1"/>
  <c r="E70" i="10"/>
  <c r="D33" i="10"/>
  <c r="E33" i="10" s="1"/>
  <c r="D34" i="10"/>
  <c r="E34" i="10" s="1"/>
  <c r="D35" i="10"/>
  <c r="E35" i="10" s="1"/>
  <c r="D36" i="10"/>
  <c r="E36" i="10" s="1"/>
  <c r="D37" i="10"/>
  <c r="E37" i="10" s="1"/>
  <c r="D38" i="10"/>
  <c r="E38" i="10" s="1"/>
  <c r="D39" i="10"/>
  <c r="E39" i="10" s="1"/>
  <c r="D40" i="10"/>
  <c r="E40" i="10" s="1"/>
  <c r="D41" i="10"/>
  <c r="E41" i="10" s="1"/>
  <c r="D42" i="10"/>
  <c r="E42" i="10" s="1"/>
  <c r="D43" i="10"/>
  <c r="E43" i="10" s="1"/>
  <c r="D44" i="10"/>
  <c r="E44" i="10" s="1"/>
  <c r="D45" i="10"/>
  <c r="E45" i="10" s="1"/>
  <c r="D46" i="10"/>
  <c r="E46" i="10" s="1"/>
  <c r="D47" i="10"/>
  <c r="E47" i="10" s="1"/>
  <c r="D48" i="10"/>
  <c r="E48" i="10" s="1"/>
  <c r="D49" i="10"/>
  <c r="E49" i="10" s="1"/>
  <c r="D50" i="10"/>
  <c r="E50" i="10" s="1"/>
  <c r="D51" i="10"/>
  <c r="E51" i="10" s="1"/>
  <c r="D52" i="10"/>
  <c r="E52" i="10" s="1"/>
  <c r="D53" i="10"/>
  <c r="E53" i="10" s="1"/>
  <c r="D54" i="10"/>
  <c r="E54" i="10" s="1"/>
  <c r="D55" i="10"/>
  <c r="E55" i="10" s="1"/>
  <c r="D56" i="10"/>
  <c r="E56" i="10" s="1"/>
  <c r="D57" i="10"/>
  <c r="E57" i="10" s="1"/>
  <c r="D58" i="10"/>
  <c r="E58" i="10" s="1"/>
  <c r="D59" i="10"/>
  <c r="E59" i="10" s="1"/>
  <c r="D60" i="10"/>
  <c r="E60" i="10" s="1"/>
  <c r="D61" i="10"/>
  <c r="E61" i="10" s="1"/>
  <c r="D62" i="10"/>
  <c r="E62" i="10" s="1"/>
  <c r="D63" i="10"/>
  <c r="E63" i="10" s="1"/>
  <c r="D64" i="10"/>
  <c r="E64" i="10" s="1"/>
  <c r="D65" i="10"/>
  <c r="E65" i="10" s="1"/>
  <c r="D66" i="10"/>
  <c r="E66" i="10" s="1"/>
  <c r="D67" i="10"/>
  <c r="E67" i="10" s="1"/>
  <c r="D68" i="10"/>
  <c r="E68" i="10" s="1"/>
  <c r="D69" i="10"/>
  <c r="E69" i="10" s="1"/>
  <c r="D70" i="10"/>
  <c r="D71" i="10"/>
  <c r="E71" i="10" s="1"/>
  <c r="D72" i="10"/>
  <c r="E72" i="10" s="1"/>
  <c r="D73" i="10"/>
  <c r="E73" i="10" s="1"/>
  <c r="D74" i="10"/>
  <c r="E74" i="10" s="1"/>
  <c r="D75" i="10"/>
  <c r="E75" i="10" s="1"/>
  <c r="D76" i="10"/>
  <c r="E76" i="10" s="1"/>
  <c r="D77" i="10"/>
  <c r="E77" i="10" s="1"/>
  <c r="D78" i="10"/>
  <c r="E78" i="10" s="1"/>
  <c r="D79" i="10"/>
  <c r="E79" i="10" s="1"/>
  <c r="D80" i="10"/>
  <c r="E80" i="10" s="1"/>
  <c r="D81" i="10"/>
  <c r="E81" i="10" s="1"/>
  <c r="D82" i="10"/>
  <c r="E82" i="10" s="1"/>
  <c r="D83" i="10"/>
  <c r="E83" i="10" s="1"/>
  <c r="D84" i="10"/>
  <c r="E84" i="10" s="1"/>
  <c r="D85" i="10"/>
  <c r="E85" i="10" s="1"/>
  <c r="D86" i="10"/>
  <c r="E86" i="10" s="1"/>
  <c r="D87" i="10"/>
  <c r="E87" i="10" s="1"/>
  <c r="D88" i="10"/>
  <c r="E88" i="10" s="1"/>
  <c r="D89" i="10"/>
  <c r="E89" i="10" s="1"/>
  <c r="D90" i="10"/>
  <c r="E90" i="10" s="1"/>
  <c r="D91" i="10"/>
  <c r="E91" i="10" s="1"/>
  <c r="D92" i="10"/>
  <c r="E92" i="10" s="1"/>
  <c r="D93" i="10"/>
  <c r="E93" i="10" s="1"/>
  <c r="D94" i="10"/>
  <c r="E94" i="10" s="1"/>
  <c r="D95" i="10"/>
  <c r="E95" i="10" s="1"/>
  <c r="D96" i="10"/>
  <c r="E96" i="10" s="1"/>
  <c r="D97" i="10"/>
  <c r="E97" i="10" s="1"/>
  <c r="D98" i="10"/>
  <c r="E98" i="10" s="1"/>
  <c r="D99" i="10"/>
  <c r="E99" i="10" s="1"/>
  <c r="D100" i="10"/>
  <c r="E100" i="10" s="1"/>
  <c r="D101" i="10"/>
  <c r="E101" i="10" s="1"/>
  <c r="D102" i="10"/>
  <c r="E102" i="10" s="1"/>
  <c r="D103" i="10"/>
  <c r="E103" i="10" s="1"/>
  <c r="D32" i="10"/>
  <c r="E32" i="10" s="1"/>
  <c r="C22" i="10"/>
  <c r="E22" i="10" s="1"/>
  <c r="C21" i="10"/>
  <c r="E21" i="10" s="1"/>
  <c r="C20" i="10"/>
  <c r="E20" i="10" s="1"/>
  <c r="C19" i="10"/>
  <c r="E19" i="10" s="1"/>
  <c r="C18" i="10"/>
  <c r="E18" i="10" s="1"/>
  <c r="C17" i="10"/>
  <c r="E17" i="10" s="1"/>
  <c r="C16" i="10"/>
  <c r="E16" i="10" s="1"/>
  <c r="C15" i="10"/>
  <c r="E15" i="10" s="1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D17" i="9"/>
  <c r="D18" i="9"/>
  <c r="D19" i="9"/>
  <c r="D20" i="9"/>
  <c r="D21" i="9"/>
  <c r="D16" i="9"/>
  <c r="C12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D17" i="8"/>
  <c r="D18" i="8"/>
  <c r="D19" i="8"/>
  <c r="D20" i="8"/>
  <c r="D21" i="8"/>
  <c r="D16" i="8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D17" i="7"/>
  <c r="D18" i="7"/>
  <c r="D19" i="7"/>
  <c r="D20" i="7"/>
  <c r="D21" i="7"/>
  <c r="D16" i="7"/>
  <c r="E73" i="6"/>
  <c r="E109" i="6"/>
  <c r="E121" i="6"/>
  <c r="D33" i="6"/>
  <c r="E33" i="6" s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D74" i="6"/>
  <c r="E74" i="6" s="1"/>
  <c r="D75" i="6"/>
  <c r="E75" i="6" s="1"/>
  <c r="D76" i="6"/>
  <c r="E76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/>
  <c r="E88" i="6" s="1"/>
  <c r="D89" i="6"/>
  <c r="E89" i="6" s="1"/>
  <c r="D90" i="6"/>
  <c r="E90" i="6" s="1"/>
  <c r="D91" i="6"/>
  <c r="E91" i="6" s="1"/>
  <c r="D92" i="6"/>
  <c r="E92" i="6" s="1"/>
  <c r="D93" i="6"/>
  <c r="E93" i="6" s="1"/>
  <c r="D94" i="6"/>
  <c r="E94" i="6" s="1"/>
  <c r="D95" i="6"/>
  <c r="E95" i="6" s="1"/>
  <c r="D96" i="6"/>
  <c r="E96" i="6" s="1"/>
  <c r="D97" i="6"/>
  <c r="E97" i="6" s="1"/>
  <c r="D98" i="6"/>
  <c r="E98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 s="1"/>
  <c r="D118" i="6"/>
  <c r="E118" i="6" s="1"/>
  <c r="D119" i="6"/>
  <c r="E119" i="6" s="1"/>
  <c r="D120" i="6"/>
  <c r="E120" i="6" s="1"/>
  <c r="D121" i="6"/>
  <c r="D32" i="6"/>
  <c r="E32" i="6" s="1"/>
  <c r="E21" i="6"/>
  <c r="E16" i="6"/>
  <c r="C21" i="6"/>
  <c r="C20" i="6"/>
  <c r="E20" i="6" s="1"/>
  <c r="C19" i="6"/>
  <c r="E19" i="6" s="1"/>
  <c r="C18" i="6"/>
  <c r="E18" i="6" s="1"/>
  <c r="C17" i="6"/>
  <c r="E17" i="6" s="1"/>
  <c r="C16" i="6"/>
  <c r="D120" i="5"/>
  <c r="E120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33" i="5"/>
  <c r="E33" i="5" s="1"/>
  <c r="C23" i="5"/>
  <c r="E23" i="5" s="1"/>
  <c r="C22" i="5"/>
  <c r="E22" i="5" s="1"/>
  <c r="C21" i="5"/>
  <c r="E21" i="5" s="1"/>
  <c r="C20" i="5"/>
  <c r="E20" i="5" s="1"/>
  <c r="C19" i="5"/>
  <c r="E19" i="5" s="1"/>
  <c r="C18" i="5"/>
  <c r="E18" i="5" s="1"/>
  <c r="C17" i="5"/>
  <c r="E17" i="5" s="1"/>
  <c r="C16" i="5"/>
  <c r="E16" i="5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31" i="4"/>
  <c r="E31" i="4" s="1"/>
  <c r="E22" i="4"/>
  <c r="C23" i="4"/>
  <c r="E23" i="4" s="1"/>
  <c r="C22" i="4"/>
  <c r="C21" i="4"/>
  <c r="E21" i="4" s="1"/>
  <c r="C20" i="4"/>
  <c r="E20" i="4" s="1"/>
  <c r="C19" i="4"/>
  <c r="E19" i="4" s="1"/>
  <c r="C18" i="4"/>
  <c r="E18" i="4" s="1"/>
  <c r="C17" i="4"/>
  <c r="E17" i="4" s="1"/>
  <c r="C16" i="4"/>
  <c r="E16" i="4" s="1"/>
  <c r="E95" i="3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E106" i="3" s="1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32" i="3"/>
  <c r="E32" i="3" s="1"/>
  <c r="E21" i="3"/>
  <c r="C22" i="3"/>
  <c r="E22" i="3" s="1"/>
  <c r="C21" i="3"/>
  <c r="C20" i="3"/>
  <c r="E20" i="3" s="1"/>
  <c r="C19" i="3"/>
  <c r="E19" i="3" s="1"/>
  <c r="C18" i="3"/>
  <c r="E18" i="3" s="1"/>
  <c r="C17" i="3"/>
  <c r="E17" i="3" s="1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D17" i="2"/>
  <c r="D18" i="2"/>
  <c r="D19" i="2"/>
  <c r="D20" i="2"/>
  <c r="D21" i="2"/>
  <c r="D16" i="2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D17" i="1"/>
  <c r="D18" i="1"/>
  <c r="D19" i="1"/>
  <c r="D20" i="1"/>
  <c r="D21" i="1"/>
  <c r="D16" i="1"/>
</calcChain>
</file>

<file path=xl/sharedStrings.xml><?xml version="1.0" encoding="utf-8"?>
<sst xmlns="http://schemas.openxmlformats.org/spreadsheetml/2006/main" count="3120" uniqueCount="402">
  <si>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</si>
  <si>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</si>
  <si>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</si>
  <si>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</si>
  <si>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</si>
  <si>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</si>
  <si>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</si>
  <si>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</si>
  <si>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</si>
  <si>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</si>
  <si>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</si>
  <si>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Numune</t>
  </si>
  <si>
    <t>absorbans</t>
  </si>
  <si>
    <t>result(ng/ml)</t>
  </si>
  <si>
    <t>concentration (ng/ml)</t>
  </si>
  <si>
    <t>result(ng/L)</t>
  </si>
  <si>
    <t>result(EU/L)</t>
  </si>
  <si>
    <t>concentration (EU/L)</t>
  </si>
  <si>
    <t>std6</t>
  </si>
  <si>
    <t>std7</t>
  </si>
  <si>
    <t>result(pg/ml)</t>
  </si>
  <si>
    <t>concentration (pg/ml)</t>
  </si>
  <si>
    <t>concentration (ng/L)</t>
  </si>
  <si>
    <t>concentration (ug/ml)</t>
  </si>
  <si>
    <t>result(ug/ml)</t>
  </si>
  <si>
    <t>Interleukin 17</t>
  </si>
  <si>
    <t>Bovine</t>
  </si>
  <si>
    <t>SunRed</t>
  </si>
  <si>
    <t>Serum</t>
  </si>
  <si>
    <t>201-04-2948</t>
  </si>
  <si>
    <t>ELİSA</t>
  </si>
  <si>
    <t>Mıcroplate reader: BIO-TEK EL X 800-Aotu strıp washer:BIO TEK EL X 50</t>
  </si>
  <si>
    <t>Interleukin 1 beta</t>
  </si>
  <si>
    <t>201-04-0157</t>
  </si>
  <si>
    <t>Interferon gama</t>
  </si>
  <si>
    <t>201-04-0002</t>
  </si>
  <si>
    <t>Interleukin 10</t>
  </si>
  <si>
    <t>201-04-0170</t>
  </si>
  <si>
    <t>Tumor necrosis factor alpha</t>
  </si>
  <si>
    <t>201-04-0007</t>
  </si>
  <si>
    <t>Immunoglobulin G</t>
  </si>
  <si>
    <t>Serum-Colostrum</t>
  </si>
  <si>
    <t>201-04-0108</t>
  </si>
  <si>
    <t>Haptoglobin</t>
  </si>
  <si>
    <t>201-04-0121</t>
  </si>
  <si>
    <t>USCN</t>
  </si>
  <si>
    <t>SEA817Bo</t>
  </si>
  <si>
    <t>Interleukin 6</t>
  </si>
  <si>
    <t>201-04-0008</t>
  </si>
  <si>
    <t>Lactoferrin</t>
  </si>
  <si>
    <t>Colostrum</t>
  </si>
  <si>
    <t>201-04-0119</t>
  </si>
  <si>
    <t>KİT ADI</t>
  </si>
  <si>
    <t>TÜR</t>
  </si>
  <si>
    <t>MARKA</t>
  </si>
  <si>
    <t>Numune Türü</t>
  </si>
  <si>
    <t>CAT. NO</t>
  </si>
  <si>
    <t>Yöntem</t>
  </si>
  <si>
    <t>Kullanılan Cihaz</t>
  </si>
  <si>
    <t>LPS</t>
  </si>
  <si>
    <t>1258-90</t>
  </si>
  <si>
    <t>1258-60</t>
  </si>
  <si>
    <t>1258-30</t>
  </si>
  <si>
    <t>1258-15</t>
  </si>
  <si>
    <t>1258-8</t>
  </si>
  <si>
    <t>1258-4</t>
  </si>
  <si>
    <t>1260-90</t>
  </si>
  <si>
    <t>1260-60</t>
  </si>
  <si>
    <t>1260-30</t>
  </si>
  <si>
    <t>1260-15</t>
  </si>
  <si>
    <t>1260-8</t>
  </si>
  <si>
    <t>1260-4</t>
  </si>
  <si>
    <t>1265-90</t>
  </si>
  <si>
    <t>1265-60</t>
  </si>
  <si>
    <t>1265-30</t>
  </si>
  <si>
    <t>1265-15</t>
  </si>
  <si>
    <t>1265-8</t>
  </si>
  <si>
    <t>1265-4</t>
  </si>
  <si>
    <t>1269-90</t>
  </si>
  <si>
    <t>1269-60</t>
  </si>
  <si>
    <t>1269-30</t>
  </si>
  <si>
    <t>1269-15</t>
  </si>
  <si>
    <t>1269-8</t>
  </si>
  <si>
    <t>1269-4</t>
  </si>
  <si>
    <t>1271-90</t>
  </si>
  <si>
    <t>1271-60</t>
  </si>
  <si>
    <t>1271-30</t>
  </si>
  <si>
    <t>1271-15</t>
  </si>
  <si>
    <t>1271-8</t>
  </si>
  <si>
    <t>1271-4</t>
  </si>
  <si>
    <t>1272-90</t>
  </si>
  <si>
    <t>1272-60</t>
  </si>
  <si>
    <t>1272-30</t>
  </si>
  <si>
    <t>1272-15</t>
  </si>
  <si>
    <t>1272-8</t>
  </si>
  <si>
    <t>1272-4</t>
  </si>
  <si>
    <t>1273-60</t>
  </si>
  <si>
    <t>1273-30</t>
  </si>
  <si>
    <t>1273-15</t>
  </si>
  <si>
    <t>1273-8</t>
  </si>
  <si>
    <t>1273-4</t>
  </si>
  <si>
    <t>11127D-90</t>
  </si>
  <si>
    <t>11127D-60</t>
  </si>
  <si>
    <t>11127D-30</t>
  </si>
  <si>
    <t>11127D-15</t>
  </si>
  <si>
    <t>11127D-8</t>
  </si>
  <si>
    <t>11127D-4</t>
  </si>
  <si>
    <t>1280-90</t>
  </si>
  <si>
    <t>1280-60</t>
  </si>
  <si>
    <t>1280-30</t>
  </si>
  <si>
    <t>1280-15</t>
  </si>
  <si>
    <t>1280-8</t>
  </si>
  <si>
    <t>1280-4</t>
  </si>
  <si>
    <t>1273-90</t>
  </si>
  <si>
    <t>1282-90</t>
  </si>
  <si>
    <t>1282-60</t>
  </si>
  <si>
    <t>1282-30</t>
  </si>
  <si>
    <t>1282-15</t>
  </si>
  <si>
    <t>1282-8</t>
  </si>
  <si>
    <t>1282-4</t>
  </si>
  <si>
    <t>1286-90</t>
  </si>
  <si>
    <t>1286-60</t>
  </si>
  <si>
    <t>1286-30</t>
  </si>
  <si>
    <t>1286-15</t>
  </si>
  <si>
    <t>1286-8</t>
  </si>
  <si>
    <t>1286-4</t>
  </si>
  <si>
    <t>1288-90</t>
  </si>
  <si>
    <t>1288-60</t>
  </si>
  <si>
    <t>1288-30</t>
  </si>
  <si>
    <t>1288-15</t>
  </si>
  <si>
    <t>1288-8</t>
  </si>
  <si>
    <t>1288-4</t>
  </si>
  <si>
    <t>1299-90</t>
  </si>
  <si>
    <t>1299-60</t>
  </si>
  <si>
    <t>1299-30</t>
  </si>
  <si>
    <t>1299-15</t>
  </si>
  <si>
    <t>1299-8</t>
  </si>
  <si>
    <t>1299-4</t>
  </si>
  <si>
    <t>1297-90</t>
  </si>
  <si>
    <t>1297-60</t>
  </si>
  <si>
    <t>1297-30</t>
  </si>
  <si>
    <t>1297-15</t>
  </si>
  <si>
    <t>1297-8</t>
  </si>
  <si>
    <t>1297-4</t>
  </si>
  <si>
    <t>990-90</t>
  </si>
  <si>
    <t>990-60</t>
  </si>
  <si>
    <t>990-30</t>
  </si>
  <si>
    <t>990-15</t>
  </si>
  <si>
    <t>990-8</t>
  </si>
  <si>
    <t>983-90</t>
  </si>
  <si>
    <t>983-60</t>
  </si>
  <si>
    <t>983-30</t>
  </si>
  <si>
    <t>983-15</t>
  </si>
  <si>
    <t>983-8</t>
  </si>
  <si>
    <t>983-4</t>
  </si>
  <si>
    <t>974-90</t>
  </si>
  <si>
    <t>974-60</t>
  </si>
  <si>
    <t>974-30</t>
  </si>
  <si>
    <t>974-15</t>
  </si>
  <si>
    <t>974-8</t>
  </si>
  <si>
    <t>951-90</t>
  </si>
  <si>
    <t>951-60</t>
  </si>
  <si>
    <t>951-30</t>
  </si>
  <si>
    <t>951-15</t>
  </si>
  <si>
    <t>951-8</t>
  </si>
  <si>
    <t>951-4</t>
  </si>
  <si>
    <t>960-90</t>
  </si>
  <si>
    <t>960-60</t>
  </si>
  <si>
    <t>960-30</t>
  </si>
  <si>
    <t>960-15</t>
  </si>
  <si>
    <t>960-8</t>
  </si>
  <si>
    <t>960-4</t>
  </si>
  <si>
    <t>970-90</t>
  </si>
  <si>
    <t>970-60</t>
  </si>
  <si>
    <t>970-30</t>
  </si>
  <si>
    <t>970-15</t>
  </si>
  <si>
    <t>970-8</t>
  </si>
  <si>
    <t>970-4</t>
  </si>
  <si>
    <t>966-90</t>
  </si>
  <si>
    <t>966-60</t>
  </si>
  <si>
    <t>966-30</t>
  </si>
  <si>
    <t>966-15</t>
  </si>
  <si>
    <t>966-8</t>
  </si>
  <si>
    <t>966-4</t>
  </si>
  <si>
    <t>976-90</t>
  </si>
  <si>
    <t>976-60</t>
  </si>
  <si>
    <t>976-30</t>
  </si>
  <si>
    <t>976-16</t>
  </si>
  <si>
    <t>976-8</t>
  </si>
  <si>
    <t>976-4</t>
  </si>
  <si>
    <t>967-90</t>
  </si>
  <si>
    <t>967-60</t>
  </si>
  <si>
    <t>967-30</t>
  </si>
  <si>
    <t>967-15</t>
  </si>
  <si>
    <t>967-8</t>
  </si>
  <si>
    <t>954-90</t>
  </si>
  <si>
    <t>954-60</t>
  </si>
  <si>
    <t>954-30</t>
  </si>
  <si>
    <t>954-15</t>
  </si>
  <si>
    <t>954-8</t>
  </si>
  <si>
    <t>954-4</t>
  </si>
  <si>
    <t>1300-90</t>
  </si>
  <si>
    <t>1300-60</t>
  </si>
  <si>
    <t>1300-30</t>
  </si>
  <si>
    <t>1300-15</t>
  </si>
  <si>
    <t>1300-8</t>
  </si>
  <si>
    <t>1300-4</t>
  </si>
  <si>
    <t>1326-90</t>
  </si>
  <si>
    <t>1326-60</t>
  </si>
  <si>
    <t>1326-30</t>
  </si>
  <si>
    <t>1326-15</t>
  </si>
  <si>
    <t>1326-8</t>
  </si>
  <si>
    <t>1326-4</t>
  </si>
  <si>
    <t>1349-90</t>
  </si>
  <si>
    <t>1349-60</t>
  </si>
  <si>
    <t>1349-30</t>
  </si>
  <si>
    <t>1349-15</t>
  </si>
  <si>
    <t>1349-8</t>
  </si>
  <si>
    <t>1349-4</t>
  </si>
  <si>
    <t>1351-90</t>
  </si>
  <si>
    <t>1351-60</t>
  </si>
  <si>
    <t>1351-30</t>
  </si>
  <si>
    <t>1351-15</t>
  </si>
  <si>
    <t>1351-8</t>
  </si>
  <si>
    <t>1351-4</t>
  </si>
  <si>
    <t>1352-90</t>
  </si>
  <si>
    <t>1352-60</t>
  </si>
  <si>
    <t>1352-30</t>
  </si>
  <si>
    <t>1352-15</t>
  </si>
  <si>
    <t>1352-8</t>
  </si>
  <si>
    <t>1352-4</t>
  </si>
  <si>
    <t>1447-90</t>
  </si>
  <si>
    <t>1447-60</t>
  </si>
  <si>
    <t>1447-30</t>
  </si>
  <si>
    <t>1447-15</t>
  </si>
  <si>
    <t>1447-8</t>
  </si>
  <si>
    <t>1447-4</t>
  </si>
  <si>
    <t>1498-90</t>
  </si>
  <si>
    <t>1498-60</t>
  </si>
  <si>
    <t>1498-30</t>
  </si>
  <si>
    <t>1498-15</t>
  </si>
  <si>
    <t>1498-8</t>
  </si>
  <si>
    <t>1498-4</t>
  </si>
  <si>
    <t>1428-90</t>
  </si>
  <si>
    <t>1428-60</t>
  </si>
  <si>
    <t>1428-30</t>
  </si>
  <si>
    <t>1428-15</t>
  </si>
  <si>
    <t>1428-8</t>
  </si>
  <si>
    <t>1428-4</t>
  </si>
  <si>
    <t>1451-90</t>
  </si>
  <si>
    <t>1451-60</t>
  </si>
  <si>
    <t>1451-30</t>
  </si>
  <si>
    <t>1451-15</t>
  </si>
  <si>
    <t>1451-8</t>
  </si>
  <si>
    <t>1451-4</t>
  </si>
  <si>
    <t>1437-90</t>
  </si>
  <si>
    <t>1437-60</t>
  </si>
  <si>
    <t>1437-30</t>
  </si>
  <si>
    <t>1437-15</t>
  </si>
  <si>
    <t>1437-8</t>
  </si>
  <si>
    <t>1437-4</t>
  </si>
  <si>
    <t>1444-90</t>
  </si>
  <si>
    <t>1444-60</t>
  </si>
  <si>
    <t>1444-30</t>
  </si>
  <si>
    <t>1444-15</t>
  </si>
  <si>
    <t>1444-8</t>
  </si>
  <si>
    <t>1444-4</t>
  </si>
  <si>
    <t>1480-90</t>
  </si>
  <si>
    <t>1480-60</t>
  </si>
  <si>
    <t>1480-30</t>
  </si>
  <si>
    <t>1480-15</t>
  </si>
  <si>
    <t>1480-8</t>
  </si>
  <si>
    <t>1480-4</t>
  </si>
  <si>
    <t>1448-90</t>
  </si>
  <si>
    <t>1448-60</t>
  </si>
  <si>
    <t>1448-30</t>
  </si>
  <si>
    <t>1448-15</t>
  </si>
  <si>
    <t>1449-8</t>
  </si>
  <si>
    <t>1448-4</t>
  </si>
  <si>
    <t>1496-90</t>
  </si>
  <si>
    <t>1496-60</t>
  </si>
  <si>
    <t>1496-30</t>
  </si>
  <si>
    <t>1496-15</t>
  </si>
  <si>
    <t>1496-8</t>
  </si>
  <si>
    <t>1425-90</t>
  </si>
  <si>
    <t>1425-60</t>
  </si>
  <si>
    <t>1425-30</t>
  </si>
  <si>
    <t>1425-15</t>
  </si>
  <si>
    <t>1425-8</t>
  </si>
  <si>
    <t>1425-4</t>
  </si>
  <si>
    <t>1317-90</t>
  </si>
  <si>
    <t>10764 İNEK</t>
  </si>
  <si>
    <t>11432 DOĞUM</t>
  </si>
  <si>
    <t>11523-21</t>
  </si>
  <si>
    <t>10200-21</t>
  </si>
  <si>
    <t>1432-21</t>
  </si>
  <si>
    <t>10800 DOĞUM</t>
  </si>
  <si>
    <t>10303 DOĞUM</t>
  </si>
  <si>
    <t>9607 İNEK</t>
  </si>
  <si>
    <t>11240-21</t>
  </si>
  <si>
    <t>10122 DOĞUM</t>
  </si>
  <si>
    <t>1236-21</t>
  </si>
  <si>
    <t>9607-21</t>
  </si>
  <si>
    <t>11236 DOĞUM</t>
  </si>
  <si>
    <t>11089 DOĞUM</t>
  </si>
  <si>
    <t>1052-21</t>
  </si>
  <si>
    <t>10102-21</t>
  </si>
  <si>
    <t>11013-21</t>
  </si>
  <si>
    <t>9370 DOĞUM</t>
  </si>
  <si>
    <t>10303-21</t>
  </si>
  <si>
    <t>11518-21</t>
  </si>
  <si>
    <t>1578 DOĞUM</t>
  </si>
  <si>
    <t>11013 DOĞUM</t>
  </si>
  <si>
    <t>1238 DOĞUM</t>
  </si>
  <si>
    <t>11089-21</t>
  </si>
  <si>
    <t>10905-21</t>
  </si>
  <si>
    <t>11173-21</t>
  </si>
  <si>
    <t>10985 DOĞUM</t>
  </si>
  <si>
    <t>10746-21</t>
  </si>
  <si>
    <t>10657 DOĞUM</t>
  </si>
  <si>
    <t>9370-21</t>
  </si>
  <si>
    <t>11013DOĞUM 20.03 5LİTRE</t>
  </si>
  <si>
    <t>1089DOĞUM 29.06 4LİTRE 09.09.22</t>
  </si>
  <si>
    <t>0657DOĞUM 5LİTRE 27,4 DERECE 31.8.22</t>
  </si>
  <si>
    <t>10800DOĞUM 24.6</t>
  </si>
  <si>
    <t>764DOĞUM 14.4</t>
  </si>
  <si>
    <t>11143DOĞUM 6LİTRE 30.3</t>
  </si>
  <si>
    <t>1432DOĞUM 6LİTRE 25.1</t>
  </si>
  <si>
    <t>11236DOĞUM 1LİTRE 26.7</t>
  </si>
  <si>
    <t>1523 500gr süt 17.5</t>
  </si>
  <si>
    <t>0985DOĞUM 5LİTRE 24.7</t>
  </si>
  <si>
    <t>1523 DOĞUM</t>
  </si>
  <si>
    <t>0555  13.3</t>
  </si>
  <si>
    <t>1338DOĞUM 31.4</t>
  </si>
  <si>
    <t>1143DOĞUM 12.4</t>
  </si>
  <si>
    <t>11236DOGUM 1LİTRE 26.7</t>
  </si>
  <si>
    <t>11123-12saat</t>
  </si>
  <si>
    <t>800-12saat 19.1</t>
  </si>
  <si>
    <t>11013-12saat 16.8</t>
  </si>
  <si>
    <t>10989-12saat</t>
  </si>
  <si>
    <t>1338-12saat</t>
  </si>
  <si>
    <t>1089-12saat</t>
  </si>
  <si>
    <t>1346985-12saat</t>
  </si>
  <si>
    <t>0236-12saat</t>
  </si>
  <si>
    <t>1523-12saat</t>
  </si>
  <si>
    <t>1432-12saat</t>
  </si>
  <si>
    <t>657-12saat</t>
  </si>
  <si>
    <t>1089-24saat</t>
  </si>
  <si>
    <t>1432-24saat</t>
  </si>
  <si>
    <t>0657-24saat</t>
  </si>
  <si>
    <t>1236-24saat</t>
  </si>
  <si>
    <t>0764-24saat</t>
  </si>
  <si>
    <t>0985-24saat</t>
  </si>
  <si>
    <t>1523-24saat</t>
  </si>
  <si>
    <t>10135-24saat</t>
  </si>
  <si>
    <t>0800-24saat</t>
  </si>
  <si>
    <t>Lactoferrin Test Principle</t>
  </si>
  <si>
    <t>The kit uses a double-antibody sandwich enzyme-linked immunosorbent assay to assay the level of Bovine Ltf  in samples.</t>
  </si>
  <si>
    <t>Add  Bovine Ltf  a to monoclonal antibody Enzyme well which is pre-coated with Bovine Ltf  a monoclonal antibody, incubation.</t>
  </si>
  <si>
    <t>Then, add Bovine Ltf  a antibodies labeled with biotin, and combined with Stpertavidin-HRP to form immune complex; then carry out incubation and washing again to remove the uncombined enzyme.</t>
  </si>
  <si>
    <t xml:space="preserve">Then add Chromogen Solutions A,B,the color of the liguid changes into the blue, and at he effect of acid, the color finally becomes yellow. </t>
  </si>
  <si>
    <t>The chroma of color and the concentration of the Bovine Ltf of sample were positively correlated.</t>
  </si>
  <si>
    <t>IL-10 Test Principle</t>
  </si>
  <si>
    <t>The kit uses a double-antibody sandwich enzyme-linked immunosorbent assay to assay the level of Bovine IL-10  in samples.</t>
  </si>
  <si>
    <t>Add  Bovine IL-10   a to monoclonal antibody Enzyme well which is pre-coated with Bovine IL-10   a monoclonal antibody, incubation.</t>
  </si>
  <si>
    <t>Then, add Bovine  IL-10   a antibodies labeled with biotin, and combined with Stpertavidin-HRP to form immune complex; then carry out incubation and washing again to remove the uncombined enzyme.</t>
  </si>
  <si>
    <t>The chroma of color and the concentration of the BovineIL-10  of sample were positively correlated.</t>
  </si>
  <si>
    <t>IL-6 Test Principle</t>
  </si>
  <si>
    <t>The kit uses a double-antibody sandwich enzyme-linked immunosorbent assay to assay the level of Bovine IL-6  in samples.</t>
  </si>
  <si>
    <t>Add  Bovine  IL-6   a to monoclonal antibody Enzyme well which is pre-coated with Bovine  IL-6   a monoclonal antibody, incubation.</t>
  </si>
  <si>
    <t>Then, add Bovine  IL-6  a antibodies labeled with biotin, and combined with Stpertavidin-HRP to form immune complex; then carry out incubation and washing again to remove the uncombined enzyme.</t>
  </si>
  <si>
    <t>The chroma of color and the concentration of the Bovine  IL-6  of sample were positively correlated.</t>
  </si>
  <si>
    <t>IL-17 Test Principle</t>
  </si>
  <si>
    <t>The kit uses a double-antibody sandwich enzyme-linked immunosorbent assay to assay the level of Bovine IL-17  in samples.</t>
  </si>
  <si>
    <t>Add  Bovine  IL-17   a to monoclonal antibody Enzyme well which is pre-coated with Bovine IL-17   a monoclonal antibody, incubation.</t>
  </si>
  <si>
    <t>Then, add Bovine  IL-17   a antibodies labeled with biotin, and combined with Stpertavidin-HRP to form immune complex; then carry out incubation and washing again to remove the uncombined enzyme.</t>
  </si>
  <si>
    <t>The chroma of color and the concentration of the Bovine IL-17  of sample were positively correlated.</t>
  </si>
  <si>
    <t>IL1-BETA Test Principle</t>
  </si>
  <si>
    <t>The kit uses a double-antibody sandwich enzyme-linked immunosorbent assay to assay the level of Bovine IL-1B  in samples.</t>
  </si>
  <si>
    <t>Add  Bovine  IL-1B  a to monoclonal antibody Enzyme well which is pre-coated with Bovine IL-1B   a monoclonal antibody, incubation.</t>
  </si>
  <si>
    <t>Then, add Bovine IL-1B   a antibodies labeled with biotin, and combined with Stpertavidin-HRP to form immune complex; then carry out incubation and washing again to remove the uncombined enzyme.</t>
  </si>
  <si>
    <t>The chroma of color and the concentration of the Bovine IL-1B of sample were positively correlated.</t>
  </si>
  <si>
    <t>IFN-y Test Principle</t>
  </si>
  <si>
    <t>The kit uses a double-antibody sandwich enzyme-linked immunosorbent assay to assay the level of Bovine IFN-y  in samples.</t>
  </si>
  <si>
    <t>Add  Bovine IFN-y  a to monoclonal antibody Enzyme well which is pre-coated with Bovine IFN-y  a monoclonal antibody, incubation.</t>
  </si>
  <si>
    <t>Then, add Bovine IFN-y   a antibodies labeled with biotin, and combined with Stpertavidin-HRP to form immune complex; then carry out incubation and washing again to remove the uncombined enzyme.</t>
  </si>
  <si>
    <t>The chroma of color and the concentration of the Bovine IFN-y of sample were positively correlated.</t>
  </si>
  <si>
    <t>TNF-A Test Principle</t>
  </si>
  <si>
    <t>The kit uses a double-antibody sandwich enzyme-linked immunosorbent assay to assay the level of Bovine TNF-A  in samples.</t>
  </si>
  <si>
    <t>Add  Bovine TNF-A   a to monoclonal antibody Enzyme well which is pre-coated with Bovine TNF-A    a monoclonal antibody, incubation.</t>
  </si>
  <si>
    <t>Then, add Bovine TNF-A    a antibodies labeled with biotin, and combined with Stpertavidin-HRP to form immune complex; then carry out incubation and washing again to remove the uncombined enzyme.</t>
  </si>
  <si>
    <t>The chroma of color and the concentration of the Bovine TNF-A  of sample were positively correlated.</t>
  </si>
  <si>
    <t>Hpt Test Principle</t>
  </si>
  <si>
    <t>The kit uses a double-antibody sandwich enzyme-linked immunosorbent assay to assay the level of Bovine Hpt  in samples.</t>
  </si>
  <si>
    <t>Add  Bovine Hpt   a to monoclonal antibody Enzyme well which is pre-coated with Bovine Hpt    a monoclonal antibody, incubation.</t>
  </si>
  <si>
    <t>Then, add Bovine Hpt    a antibodies labeled with biotin, and combined with Stpertavidin-HRP to form immune complex; then carry out incubation and washing again to remove the uncombined enzyme.</t>
  </si>
  <si>
    <t>The chroma of color and the concentration of the Bovine Hpt  of sample were positively correlated.</t>
  </si>
  <si>
    <t>IgG Test Principle</t>
  </si>
  <si>
    <t>The kit uses a double-antibody sandwich enzyme-linked immunosorbent assay to assay the level of Bovine Immunoglobulin G a (IgG) in samples.</t>
  </si>
  <si>
    <t>Add  Bovine Immunoglobulin G a (IgG) a to monoclonal antibody Enzyme well which is pre-coated with Bovine Immunoglobulin G a (IgG) a monoclonal antibody, incubation.</t>
  </si>
  <si>
    <t>Then, add Bovine Immunoglobulin G a (IgG) a antibodies labeled with biotin, and combined with Stpertavidin-HRP to form immune complex; then carry out incubation and washing again to remove the uncombined enzyme.</t>
  </si>
  <si>
    <t>The chroma of color and the concentration of the Bovine Immunoglobulin G a (IgG) a of sample were positively correlated.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</si>
</sst>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3" fillId="4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0757874015748026E-2"/>
                  <c:y val="-0.35353601633129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'LPS-1.PLATE'!$B$16:$B$21</c:f>
              <c:numCache>
                <c:formatCode>General</c:formatCode>
                <c:ptCount val="6"/>
                <c:pt idx="0">
                  <c:v>0.26400000000000001</c:v>
                </c:pt>
                <c:pt idx="1">
                  <c:v>0.96599999999999997</c:v>
                </c:pt>
                <c:pt idx="2">
                  <c:v>1.4470000000000001</c:v>
                </c:pt>
                <c:pt idx="3">
                  <c:v>1.7390000000000001</c:v>
                </c:pt>
                <c:pt idx="4">
                  <c:v>1.929</c:v>
                </c:pt>
                <c:pt idx="5">
                  <c:v>2.2200000000000002</c:v>
                </c:pt>
              </c:numCache>
            </c:numRef>
          </c:xVal>
          <c:yVal>
            <c:numRef>
              <c:f>'LPS-1.PLATE'!$C$16:$C$21</c:f>
              <c:numCache>
                <c:formatCode>General</c:formatCode>
                <c:ptCount val="6"/>
                <c:pt idx="0">
                  <c:v>1000</c:v>
                </c:pt>
                <c:pt idx="1">
                  <c:v>333.33</c:v>
                </c:pt>
                <c:pt idx="2">
                  <c:v>111.11</c:v>
                </c:pt>
                <c:pt idx="3">
                  <c:v>37.04</c:v>
                </c:pt>
                <c:pt idx="4">
                  <c:v>12.35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0-4B8A-8808-8AE67635F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525592"/>
        <c:axId val="570524608"/>
      </c:scatterChart>
      <c:valAx>
        <c:axId val="57052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0524608"/>
        <c:crosses val="autoZero"/>
        <c:crossBetween val="midCat"/>
      </c:valAx>
      <c:valAx>
        <c:axId val="5705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052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6048906386701665"/>
                  <c:y val="0.11085702828813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LTF!$C$15:$C$22</c:f>
              <c:numCache>
                <c:formatCode>General</c:formatCode>
                <c:ptCount val="8"/>
                <c:pt idx="0">
                  <c:v>2.4979999999999998</c:v>
                </c:pt>
                <c:pt idx="1">
                  <c:v>1.575</c:v>
                </c:pt>
                <c:pt idx="2">
                  <c:v>0.88900000000000001</c:v>
                </c:pt>
                <c:pt idx="3">
                  <c:v>0.47099999999999997</c:v>
                </c:pt>
                <c:pt idx="4">
                  <c:v>0.27200000000000002</c:v>
                </c:pt>
                <c:pt idx="5">
                  <c:v>0.18400000000000002</c:v>
                </c:pt>
                <c:pt idx="6">
                  <c:v>6.9000000000000006E-2</c:v>
                </c:pt>
                <c:pt idx="7">
                  <c:v>0</c:v>
                </c:pt>
              </c:numCache>
            </c:numRef>
          </c:xVal>
          <c:yVal>
            <c:numRef>
              <c:f>LTF!$D$15:$D$22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</c:v>
                </c:pt>
                <c:pt idx="6">
                  <c:v>1.56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3-4D1A-8D8E-46C619CB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711864"/>
        <c:axId val="613708912"/>
      </c:scatterChart>
      <c:valAx>
        <c:axId val="61371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13708912"/>
        <c:crosses val="autoZero"/>
        <c:crossBetween val="midCat"/>
      </c:valAx>
      <c:valAx>
        <c:axId val="6137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1371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IFNg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827055993000875"/>
                  <c:y val="0.104081364829396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'IFNg-1.PLATE'!$C$16:$C$23</c:f>
              <c:numCache>
                <c:formatCode>General</c:formatCode>
                <c:ptCount val="8"/>
                <c:pt idx="0">
                  <c:v>2.2250000000000001</c:v>
                </c:pt>
                <c:pt idx="1">
                  <c:v>1.4570000000000001</c:v>
                </c:pt>
                <c:pt idx="2">
                  <c:v>0.92</c:v>
                </c:pt>
                <c:pt idx="3">
                  <c:v>0.58500000000000008</c:v>
                </c:pt>
                <c:pt idx="4">
                  <c:v>0.34399999999999997</c:v>
                </c:pt>
                <c:pt idx="5">
                  <c:v>0.20100000000000001</c:v>
                </c:pt>
                <c:pt idx="6">
                  <c:v>8.2000000000000003E-2</c:v>
                </c:pt>
                <c:pt idx="7">
                  <c:v>0</c:v>
                </c:pt>
              </c:numCache>
            </c:numRef>
          </c:xVal>
          <c:yVal>
            <c:numRef>
              <c:f>'IFNg-1.PLATE'!$D$16:$D$23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</c:v>
                </c:pt>
                <c:pt idx="6">
                  <c:v>15.6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4-47CE-979C-DCB93B92A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13360"/>
        <c:axId val="574315984"/>
      </c:scatterChart>
      <c:valAx>
        <c:axId val="57431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4315984"/>
        <c:crosses val="autoZero"/>
        <c:crossBetween val="midCat"/>
      </c:valAx>
      <c:valAx>
        <c:axId val="5743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431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IFNg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8617475940507434"/>
                  <c:y val="6.65594925634295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'IFNg-2.PLATE'!$C$16:$C$23</c:f>
              <c:numCache>
                <c:formatCode>General</c:formatCode>
                <c:ptCount val="8"/>
                <c:pt idx="0">
                  <c:v>2.6869999999999998</c:v>
                </c:pt>
                <c:pt idx="1">
                  <c:v>1.7929999999999999</c:v>
                </c:pt>
                <c:pt idx="2">
                  <c:v>1.1839999999999999</c:v>
                </c:pt>
                <c:pt idx="3">
                  <c:v>0.76300000000000001</c:v>
                </c:pt>
                <c:pt idx="4">
                  <c:v>0.47000000000000008</c:v>
                </c:pt>
                <c:pt idx="5">
                  <c:v>0.31399999999999995</c:v>
                </c:pt>
                <c:pt idx="6">
                  <c:v>0.12</c:v>
                </c:pt>
                <c:pt idx="7">
                  <c:v>0</c:v>
                </c:pt>
              </c:numCache>
            </c:numRef>
          </c:xVal>
          <c:yVal>
            <c:numRef>
              <c:f>'IFNg-2.PLATE'!$D$16:$D$23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</c:v>
                </c:pt>
                <c:pt idx="6">
                  <c:v>15.6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8-42D4-8819-701E701F4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86536"/>
        <c:axId val="664432768"/>
      </c:scatterChart>
      <c:valAx>
        <c:axId val="60868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4432768"/>
        <c:crosses val="autoZero"/>
        <c:crossBetween val="midCat"/>
      </c:valAx>
      <c:valAx>
        <c:axId val="6644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0868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IFNg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72438757655293"/>
                  <c:y val="0.10148585593467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'IFNg-3.PLATE'!$C$16:$C$21</c:f>
              <c:numCache>
                <c:formatCode>General</c:formatCode>
                <c:ptCount val="6"/>
                <c:pt idx="0">
                  <c:v>2.6970000000000001</c:v>
                </c:pt>
                <c:pt idx="1">
                  <c:v>1.7509999999999999</c:v>
                </c:pt>
                <c:pt idx="2">
                  <c:v>1.196</c:v>
                </c:pt>
                <c:pt idx="3">
                  <c:v>0.7350000000000001</c:v>
                </c:pt>
                <c:pt idx="4">
                  <c:v>0.44600000000000006</c:v>
                </c:pt>
                <c:pt idx="5">
                  <c:v>0</c:v>
                </c:pt>
              </c:numCache>
            </c:numRef>
          </c:xVal>
          <c:yVal>
            <c:numRef>
              <c:f>'IFNg-3.PLATE'!$D$16:$D$21</c:f>
              <c:numCache>
                <c:formatCode>General</c:formatCode>
                <c:ptCount val="6"/>
                <c:pt idx="0">
                  <c:v>240</c:v>
                </c:pt>
                <c:pt idx="1">
                  <c:v>120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0-4B2C-A2A6-2335ACC25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18280"/>
        <c:axId val="574322544"/>
      </c:scatterChart>
      <c:valAx>
        <c:axId val="57431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4322544"/>
        <c:crosses val="autoZero"/>
        <c:crossBetween val="midCat"/>
      </c:valAx>
      <c:valAx>
        <c:axId val="5743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431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200240594925637"/>
                  <c:y val="0.109908501020705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'IL10-1.PLATE'!$C$16:$C$23</c:f>
              <c:numCache>
                <c:formatCode>General</c:formatCode>
                <c:ptCount val="8"/>
                <c:pt idx="0">
                  <c:v>2.5380000000000003</c:v>
                </c:pt>
                <c:pt idx="1">
                  <c:v>1.57</c:v>
                </c:pt>
                <c:pt idx="2">
                  <c:v>0.99399999999999999</c:v>
                </c:pt>
                <c:pt idx="3">
                  <c:v>0.54200000000000004</c:v>
                </c:pt>
                <c:pt idx="4">
                  <c:v>0.30600000000000005</c:v>
                </c:pt>
                <c:pt idx="5">
                  <c:v>0.18500000000000003</c:v>
                </c:pt>
                <c:pt idx="6">
                  <c:v>4.7000000000000014E-2</c:v>
                </c:pt>
                <c:pt idx="7">
                  <c:v>0</c:v>
                </c:pt>
              </c:numCache>
            </c:numRef>
          </c:xVal>
          <c:yVal>
            <c:numRef>
              <c:f>'IL10-1.PLATE'!$D$16:$D$23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</c:v>
                </c:pt>
                <c:pt idx="6">
                  <c:v>15.6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A-4078-9FEF-938EEAD06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441296"/>
        <c:axId val="664438016"/>
      </c:scatterChart>
      <c:valAx>
        <c:axId val="66444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4438016"/>
        <c:crosses val="autoZero"/>
        <c:crossBetween val="midCat"/>
      </c:valAx>
      <c:valAx>
        <c:axId val="6644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444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0472637795275592"/>
                  <c:y val="0.115969305920093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'IL10-2.PLATE'!$C$16:$C$23</c:f>
              <c:numCache>
                <c:formatCode>General</c:formatCode>
                <c:ptCount val="8"/>
                <c:pt idx="0">
                  <c:v>2.4489999999999998</c:v>
                </c:pt>
                <c:pt idx="1">
                  <c:v>1.643</c:v>
                </c:pt>
                <c:pt idx="2">
                  <c:v>1.01</c:v>
                </c:pt>
                <c:pt idx="3">
                  <c:v>0.64500000000000002</c:v>
                </c:pt>
                <c:pt idx="4">
                  <c:v>0.41200000000000003</c:v>
                </c:pt>
                <c:pt idx="5">
                  <c:v>0.22</c:v>
                </c:pt>
                <c:pt idx="6">
                  <c:v>0.128</c:v>
                </c:pt>
                <c:pt idx="7">
                  <c:v>0</c:v>
                </c:pt>
              </c:numCache>
            </c:numRef>
          </c:xVal>
          <c:yVal>
            <c:numRef>
              <c:f>'IL10-2.PLATE'!$D$16:$D$23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</c:v>
                </c:pt>
                <c:pt idx="6">
                  <c:v>15.6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1-45EC-BC9C-F794B963C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62200"/>
        <c:axId val="458162856"/>
      </c:scatterChart>
      <c:valAx>
        <c:axId val="458162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8162856"/>
        <c:crosses val="autoZero"/>
        <c:crossBetween val="midCat"/>
      </c:valAx>
      <c:valAx>
        <c:axId val="45816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8162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708136482939634"/>
                  <c:y val="9.2175925925925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'IL10-3.PLATE'!$C$17:$C$22</c:f>
              <c:numCache>
                <c:formatCode>General</c:formatCode>
                <c:ptCount val="6"/>
                <c:pt idx="0">
                  <c:v>2.6750000000000003</c:v>
                </c:pt>
                <c:pt idx="1">
                  <c:v>1.6890000000000001</c:v>
                </c:pt>
                <c:pt idx="2">
                  <c:v>1.0250000000000001</c:v>
                </c:pt>
                <c:pt idx="3">
                  <c:v>0.61899999999999999</c:v>
                </c:pt>
                <c:pt idx="4">
                  <c:v>0.36099999999999999</c:v>
                </c:pt>
                <c:pt idx="5">
                  <c:v>0</c:v>
                </c:pt>
              </c:numCache>
            </c:numRef>
          </c:xVal>
          <c:yVal>
            <c:numRef>
              <c:f>'IL10-3.PLATE'!$D$17:$D$22</c:f>
              <c:numCache>
                <c:formatCode>General</c:formatCode>
                <c:ptCount val="6"/>
                <c:pt idx="0">
                  <c:v>320</c:v>
                </c:pt>
                <c:pt idx="1">
                  <c:v>160</c:v>
                </c:pt>
                <c:pt idx="2">
                  <c:v>80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3-4215-8BA0-6C369584D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17096"/>
        <c:axId val="665415784"/>
      </c:scatterChart>
      <c:valAx>
        <c:axId val="66541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5415784"/>
        <c:crosses val="autoZero"/>
        <c:crossBetween val="midCat"/>
      </c:valAx>
      <c:valAx>
        <c:axId val="66541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541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1076946631671043"/>
                  <c:y val="7.26698745990084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'HPT-1.PLATE'!$C$16:$C$23</c:f>
              <c:numCache>
                <c:formatCode>General</c:formatCode>
                <c:ptCount val="8"/>
                <c:pt idx="0">
                  <c:v>2.6339999999999999</c:v>
                </c:pt>
                <c:pt idx="1">
                  <c:v>1.6879999999999999</c:v>
                </c:pt>
                <c:pt idx="2">
                  <c:v>1.0999999999999999</c:v>
                </c:pt>
                <c:pt idx="3">
                  <c:v>0.628</c:v>
                </c:pt>
                <c:pt idx="4">
                  <c:v>0.39</c:v>
                </c:pt>
                <c:pt idx="5">
                  <c:v>0.215</c:v>
                </c:pt>
                <c:pt idx="6">
                  <c:v>8.1000000000000016E-2</c:v>
                </c:pt>
                <c:pt idx="7">
                  <c:v>0</c:v>
                </c:pt>
              </c:numCache>
            </c:numRef>
          </c:xVal>
          <c:yVal>
            <c:numRef>
              <c:f>'HPT-1.PLATE'!$D$16:$D$23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</c:v>
                </c:pt>
                <c:pt idx="6">
                  <c:v>15.6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9-4DED-9C75-A0F7253C4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03320"/>
        <c:axId val="665403648"/>
      </c:scatterChart>
      <c:valAx>
        <c:axId val="66540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5403648"/>
        <c:crosses val="autoZero"/>
        <c:crossBetween val="midCat"/>
      </c:valAx>
      <c:valAx>
        <c:axId val="6654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540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'HPT-2.PLATE'!$C$16:$C$23</c:f>
              <c:numCache>
                <c:formatCode>General</c:formatCode>
                <c:ptCount val="8"/>
                <c:pt idx="0">
                  <c:v>2.1419999999999999</c:v>
                </c:pt>
                <c:pt idx="1">
                  <c:v>1.365</c:v>
                </c:pt>
                <c:pt idx="2">
                  <c:v>0.80100000000000005</c:v>
                </c:pt>
                <c:pt idx="3">
                  <c:v>0.51600000000000001</c:v>
                </c:pt>
                <c:pt idx="4">
                  <c:v>0.32000000000000006</c:v>
                </c:pt>
                <c:pt idx="5">
                  <c:v>0.126</c:v>
                </c:pt>
                <c:pt idx="6">
                  <c:v>3.2000000000000001E-2</c:v>
                </c:pt>
                <c:pt idx="7">
                  <c:v>0</c:v>
                </c:pt>
              </c:numCache>
            </c:numRef>
          </c:xVal>
          <c:yVal>
            <c:numRef>
              <c:f>'HPT-2.PLATE'!$D$16:$D$23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</c:v>
                </c:pt>
                <c:pt idx="6">
                  <c:v>15.6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F-4C79-97BD-DC4BD521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56296"/>
        <c:axId val="458160888"/>
      </c:scatterChart>
      <c:valAx>
        <c:axId val="45815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8160888"/>
        <c:crosses val="autoZero"/>
        <c:crossBetween val="midCat"/>
      </c:valAx>
      <c:valAx>
        <c:axId val="45816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8156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HPT</a:t>
            </a:r>
          </a:p>
        </c:rich>
      </c:tx>
      <c:layout>
        <c:manualLayout>
          <c:xMode val="edge"/>
          <c:yMode val="edge"/>
          <c:x val="0.4651456692913386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220209973753281"/>
                  <c:y val="7.1894502770487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'HPT-3.PLATE'!$C$16:$C$23</c:f>
              <c:numCache>
                <c:formatCode>General</c:formatCode>
                <c:ptCount val="8"/>
                <c:pt idx="0">
                  <c:v>2.1419999999999999</c:v>
                </c:pt>
                <c:pt idx="1">
                  <c:v>1.365</c:v>
                </c:pt>
                <c:pt idx="2">
                  <c:v>0.80100000000000005</c:v>
                </c:pt>
                <c:pt idx="3">
                  <c:v>0.51600000000000001</c:v>
                </c:pt>
                <c:pt idx="4">
                  <c:v>0.32000000000000006</c:v>
                </c:pt>
                <c:pt idx="5">
                  <c:v>0.126</c:v>
                </c:pt>
                <c:pt idx="6">
                  <c:v>3.2000000000000001E-2</c:v>
                </c:pt>
                <c:pt idx="7">
                  <c:v>0</c:v>
                </c:pt>
              </c:numCache>
            </c:numRef>
          </c:xVal>
          <c:yVal>
            <c:numRef>
              <c:f>'HPT-3.PLATE'!$D$16:$D$23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</c:v>
                </c:pt>
                <c:pt idx="6">
                  <c:v>15.6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7-42A0-9326-BADB942B6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86248"/>
        <c:axId val="660884608"/>
      </c:scatterChart>
      <c:valAx>
        <c:axId val="66088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0884608"/>
        <c:crosses val="autoZero"/>
        <c:crossBetween val="midCat"/>
      </c:valAx>
      <c:valAx>
        <c:axId val="6608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0886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085936132983377"/>
                  <c:y val="-0.37989100320793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'LPS-2.PLATE'!$B$16:$B$21</c:f>
              <c:numCache>
                <c:formatCode>General</c:formatCode>
                <c:ptCount val="6"/>
                <c:pt idx="0">
                  <c:v>0.246</c:v>
                </c:pt>
                <c:pt idx="1">
                  <c:v>0.99299999999999999</c:v>
                </c:pt>
                <c:pt idx="2">
                  <c:v>1.5429999999999999</c:v>
                </c:pt>
                <c:pt idx="3">
                  <c:v>1.7989999999999999</c:v>
                </c:pt>
                <c:pt idx="4">
                  <c:v>2.0939999999999999</c:v>
                </c:pt>
                <c:pt idx="5">
                  <c:v>2.3370000000000002</c:v>
                </c:pt>
              </c:numCache>
            </c:numRef>
          </c:xVal>
          <c:yVal>
            <c:numRef>
              <c:f>'LPS-2.PLATE'!$C$16:$C$21</c:f>
              <c:numCache>
                <c:formatCode>General</c:formatCode>
                <c:ptCount val="6"/>
                <c:pt idx="0">
                  <c:v>1000</c:v>
                </c:pt>
                <c:pt idx="1">
                  <c:v>333.33</c:v>
                </c:pt>
                <c:pt idx="2">
                  <c:v>111.11</c:v>
                </c:pt>
                <c:pt idx="3">
                  <c:v>37.04</c:v>
                </c:pt>
                <c:pt idx="4">
                  <c:v>12.35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6-49A1-9526-9F7773A60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61752"/>
        <c:axId val="452958800"/>
      </c:scatterChart>
      <c:valAx>
        <c:axId val="45296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2958800"/>
        <c:crosses val="autoZero"/>
        <c:crossBetween val="midCat"/>
      </c:valAx>
      <c:valAx>
        <c:axId val="4529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296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935783027121607"/>
                  <c:y val="7.45089676290463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'IL17-1.PLATE'!$C$16:$C$23</c:f>
              <c:numCache>
                <c:formatCode>General</c:formatCode>
                <c:ptCount val="8"/>
                <c:pt idx="0">
                  <c:v>2.198</c:v>
                </c:pt>
                <c:pt idx="1">
                  <c:v>1.405</c:v>
                </c:pt>
                <c:pt idx="2">
                  <c:v>0.89600000000000002</c:v>
                </c:pt>
                <c:pt idx="3">
                  <c:v>0.49799999999999994</c:v>
                </c:pt>
                <c:pt idx="4">
                  <c:v>0.32999999999999996</c:v>
                </c:pt>
                <c:pt idx="5">
                  <c:v>0.19800000000000001</c:v>
                </c:pt>
                <c:pt idx="6">
                  <c:v>5.800000000000001E-2</c:v>
                </c:pt>
                <c:pt idx="7">
                  <c:v>0</c:v>
                </c:pt>
              </c:numCache>
            </c:numRef>
          </c:xVal>
          <c:yVal>
            <c:numRef>
              <c:f>'IL17-1.PLATE'!$D$16:$D$23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</c:v>
                </c:pt>
                <c:pt idx="5">
                  <c:v>15.6</c:v>
                </c:pt>
                <c:pt idx="6">
                  <c:v>7.8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DE-4FDA-B7E8-9B738B2B9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63288"/>
        <c:axId val="660880672"/>
      </c:scatterChart>
      <c:valAx>
        <c:axId val="66086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0880672"/>
        <c:crosses val="autoZero"/>
        <c:crossBetween val="midCat"/>
      </c:valAx>
      <c:valAx>
        <c:axId val="6608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086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207786526684164"/>
                  <c:y val="0.11595180810731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'IL17-2.PLATE'!$C$17:$C$24</c:f>
              <c:numCache>
                <c:formatCode>General</c:formatCode>
                <c:ptCount val="8"/>
                <c:pt idx="0">
                  <c:v>2.202</c:v>
                </c:pt>
                <c:pt idx="1">
                  <c:v>1.3740000000000001</c:v>
                </c:pt>
                <c:pt idx="2">
                  <c:v>0.98100000000000009</c:v>
                </c:pt>
                <c:pt idx="3">
                  <c:v>0.50600000000000001</c:v>
                </c:pt>
                <c:pt idx="4">
                  <c:v>0.33499999999999996</c:v>
                </c:pt>
                <c:pt idx="5">
                  <c:v>0.22099999999999997</c:v>
                </c:pt>
                <c:pt idx="6">
                  <c:v>7.1999999999999995E-2</c:v>
                </c:pt>
                <c:pt idx="7">
                  <c:v>0</c:v>
                </c:pt>
              </c:numCache>
            </c:numRef>
          </c:xVal>
          <c:yVal>
            <c:numRef>
              <c:f>'IL17-2.PLATE'!$D$17:$D$24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</c:v>
                </c:pt>
                <c:pt idx="5">
                  <c:v>15.6</c:v>
                </c:pt>
                <c:pt idx="6">
                  <c:v>7.8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0-4592-B3B8-374D5AC4E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796008"/>
        <c:axId val="662802568"/>
      </c:scatterChart>
      <c:valAx>
        <c:axId val="662796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2802568"/>
        <c:crosses val="autoZero"/>
        <c:crossBetween val="midCat"/>
      </c:valAx>
      <c:valAx>
        <c:axId val="66280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279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711592300962379"/>
                  <c:y val="9.9753207932341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'IL17-3.PLATE'!$C$16:$C$21</c:f>
              <c:numCache>
                <c:formatCode>General</c:formatCode>
                <c:ptCount val="6"/>
                <c:pt idx="0">
                  <c:v>2.0840000000000001</c:v>
                </c:pt>
                <c:pt idx="1">
                  <c:v>1.2470000000000001</c:v>
                </c:pt>
                <c:pt idx="2">
                  <c:v>0.68600000000000005</c:v>
                </c:pt>
                <c:pt idx="3">
                  <c:v>0.40499999999999997</c:v>
                </c:pt>
                <c:pt idx="4">
                  <c:v>0.19900000000000001</c:v>
                </c:pt>
                <c:pt idx="5">
                  <c:v>0</c:v>
                </c:pt>
              </c:numCache>
            </c:numRef>
          </c:xVal>
          <c:yVal>
            <c:numRef>
              <c:f>'IL17-3.PLATE'!$D$16:$D$21</c:f>
              <c:numCache>
                <c:formatCode>General</c:formatCode>
                <c:ptCount val="6"/>
                <c:pt idx="0">
                  <c:v>240</c:v>
                </c:pt>
                <c:pt idx="1">
                  <c:v>120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E-4D0F-BC42-2FCB5C1DE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690192"/>
        <c:axId val="669698720"/>
      </c:scatterChart>
      <c:valAx>
        <c:axId val="6696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9698720"/>
        <c:crosses val="autoZero"/>
        <c:crossBetween val="midCat"/>
      </c:valAx>
      <c:valAx>
        <c:axId val="6696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969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524628171478567"/>
                  <c:y val="8.36209536307961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'TNFA-1.PLATE'!$C$17:$C$24</c:f>
              <c:numCache>
                <c:formatCode>General</c:formatCode>
                <c:ptCount val="8"/>
                <c:pt idx="0">
                  <c:v>2.4060000000000001</c:v>
                </c:pt>
                <c:pt idx="1">
                  <c:v>1.5680000000000001</c:v>
                </c:pt>
                <c:pt idx="2">
                  <c:v>0.8899999999999999</c:v>
                </c:pt>
                <c:pt idx="3">
                  <c:v>0.59200000000000008</c:v>
                </c:pt>
                <c:pt idx="4">
                  <c:v>0.35</c:v>
                </c:pt>
                <c:pt idx="5">
                  <c:v>0.2</c:v>
                </c:pt>
                <c:pt idx="6">
                  <c:v>7.7999999999999986E-2</c:v>
                </c:pt>
                <c:pt idx="7">
                  <c:v>0</c:v>
                </c:pt>
              </c:numCache>
            </c:numRef>
          </c:xVal>
          <c:yVal>
            <c:numRef>
              <c:f>'TNFA-1.PLATE'!$D$17:$D$24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</c:v>
                </c:pt>
                <c:pt idx="5">
                  <c:v>15.6</c:v>
                </c:pt>
                <c:pt idx="6">
                  <c:v>7.8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1-4626-B093-8BB5249BF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178696"/>
        <c:axId val="659184600"/>
      </c:scatterChart>
      <c:valAx>
        <c:axId val="65917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9184600"/>
        <c:crosses val="autoZero"/>
        <c:crossBetween val="midCat"/>
      </c:valAx>
      <c:valAx>
        <c:axId val="65918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917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944575678040247"/>
                  <c:y val="9.01151939340915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'TNFA-2.PLATE'!$C$16:$C$23</c:f>
              <c:numCache>
                <c:formatCode>General</c:formatCode>
                <c:ptCount val="8"/>
                <c:pt idx="0">
                  <c:v>2.597</c:v>
                </c:pt>
                <c:pt idx="1">
                  <c:v>1.7009999999999998</c:v>
                </c:pt>
                <c:pt idx="2">
                  <c:v>0.97</c:v>
                </c:pt>
                <c:pt idx="3">
                  <c:v>0.59499999999999997</c:v>
                </c:pt>
                <c:pt idx="4">
                  <c:v>0.39200000000000002</c:v>
                </c:pt>
                <c:pt idx="5">
                  <c:v>0.19500000000000001</c:v>
                </c:pt>
                <c:pt idx="6">
                  <c:v>7.400000000000001E-2</c:v>
                </c:pt>
                <c:pt idx="7">
                  <c:v>0</c:v>
                </c:pt>
              </c:numCache>
            </c:numRef>
          </c:xVal>
          <c:yVal>
            <c:numRef>
              <c:f>'TNFA-2.PLATE'!$D$16:$D$23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</c:v>
                </c:pt>
                <c:pt idx="5">
                  <c:v>15.6</c:v>
                </c:pt>
                <c:pt idx="6">
                  <c:v>7.8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9-42D5-9D38-248228E2F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178040"/>
        <c:axId val="659180664"/>
      </c:scatterChart>
      <c:valAx>
        <c:axId val="65917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9180664"/>
        <c:crosses val="autoZero"/>
        <c:crossBetween val="midCat"/>
      </c:valAx>
      <c:valAx>
        <c:axId val="65918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917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013342082239719"/>
                  <c:y val="5.89730971128608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'TNFA-3.PLATE'!$C$16:$C$21</c:f>
              <c:numCache>
                <c:formatCode>General</c:formatCode>
                <c:ptCount val="6"/>
                <c:pt idx="0">
                  <c:v>2.5660000000000003</c:v>
                </c:pt>
                <c:pt idx="1">
                  <c:v>1.466</c:v>
                </c:pt>
                <c:pt idx="2">
                  <c:v>0.82400000000000007</c:v>
                </c:pt>
                <c:pt idx="3">
                  <c:v>0.47200000000000003</c:v>
                </c:pt>
                <c:pt idx="4">
                  <c:v>0.23199999999999998</c:v>
                </c:pt>
                <c:pt idx="5">
                  <c:v>0</c:v>
                </c:pt>
              </c:numCache>
            </c:numRef>
          </c:xVal>
          <c:yVal>
            <c:numRef>
              <c:f>'TNFA-3.PLATE'!$D$16:$D$21</c:f>
              <c:numCache>
                <c:formatCode>General</c:formatCode>
                <c:ptCount val="6"/>
                <c:pt idx="0">
                  <c:v>2400</c:v>
                </c:pt>
                <c:pt idx="1">
                  <c:v>1200</c:v>
                </c:pt>
                <c:pt idx="2">
                  <c:v>600</c:v>
                </c:pt>
                <c:pt idx="3">
                  <c:v>300</c:v>
                </c:pt>
                <c:pt idx="4">
                  <c:v>150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4-4BD4-BAAB-28AEBB7F6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28024"/>
        <c:axId val="615629664"/>
      </c:scatterChart>
      <c:valAx>
        <c:axId val="61562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15629664"/>
        <c:crosses val="autoZero"/>
        <c:crossBetween val="midCat"/>
      </c:valAx>
      <c:valAx>
        <c:axId val="6156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1562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IL1-B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9978083989501314"/>
                  <c:y val="4.5295275590551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'IL1B-1.PLATE'!$C$17:$C$24</c:f>
              <c:numCache>
                <c:formatCode>General</c:formatCode>
                <c:ptCount val="8"/>
                <c:pt idx="0">
                  <c:v>2.306</c:v>
                </c:pt>
                <c:pt idx="1">
                  <c:v>1.508</c:v>
                </c:pt>
                <c:pt idx="2">
                  <c:v>0.94</c:v>
                </c:pt>
                <c:pt idx="3">
                  <c:v>0.55899999999999994</c:v>
                </c:pt>
                <c:pt idx="4">
                  <c:v>0.35100000000000003</c:v>
                </c:pt>
                <c:pt idx="5">
                  <c:v>0.21000000000000002</c:v>
                </c:pt>
                <c:pt idx="6">
                  <c:v>8.5999999999999993E-2</c:v>
                </c:pt>
                <c:pt idx="7">
                  <c:v>0</c:v>
                </c:pt>
              </c:numCache>
            </c:numRef>
          </c:xVal>
          <c:yVal>
            <c:numRef>
              <c:f>'IL1B-1.PLATE'!$D$17:$D$24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</c:v>
                </c:pt>
                <c:pt idx="6">
                  <c:v>15.6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F-4ED9-90A0-81C9F431F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634912"/>
        <c:axId val="615630648"/>
      </c:scatterChart>
      <c:valAx>
        <c:axId val="61563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15630648"/>
        <c:crosses val="autoZero"/>
        <c:crossBetween val="midCat"/>
      </c:valAx>
      <c:valAx>
        <c:axId val="61563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1563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IL1-B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6816338582677166"/>
                  <c:y val="0.12269101778944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'IL1B-2.PLATE'!$C$16:$C$23</c:f>
              <c:numCache>
                <c:formatCode>General</c:formatCode>
                <c:ptCount val="8"/>
                <c:pt idx="0">
                  <c:v>2.2840000000000003</c:v>
                </c:pt>
                <c:pt idx="1">
                  <c:v>1.472</c:v>
                </c:pt>
                <c:pt idx="2">
                  <c:v>0.91999999999999993</c:v>
                </c:pt>
                <c:pt idx="3">
                  <c:v>0.56099999999999994</c:v>
                </c:pt>
                <c:pt idx="4">
                  <c:v>0.33100000000000002</c:v>
                </c:pt>
                <c:pt idx="5">
                  <c:v>0.19400000000000001</c:v>
                </c:pt>
                <c:pt idx="6">
                  <c:v>7.8000000000000014E-2</c:v>
                </c:pt>
                <c:pt idx="7">
                  <c:v>0</c:v>
                </c:pt>
              </c:numCache>
            </c:numRef>
          </c:xVal>
          <c:yVal>
            <c:numRef>
              <c:f>'IL1B-2.PLATE'!$D$16:$D$23</c:f>
              <c:numCache>
                <c:formatCode>General</c:formatCode>
                <c:ptCount val="8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</c:v>
                </c:pt>
                <c:pt idx="6">
                  <c:v>15.6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F-4133-9AA7-E54E3F48D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07128"/>
        <c:axId val="574311720"/>
      </c:scatterChart>
      <c:valAx>
        <c:axId val="57430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4311720"/>
        <c:crosses val="autoZero"/>
        <c:crossBetween val="midCat"/>
      </c:valAx>
      <c:valAx>
        <c:axId val="57431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4307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IL1-B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5934514435695536"/>
                  <c:y val="0.10182050160396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'IL1B-3.PLATE'!$C$16:$C$21</c:f>
              <c:numCache>
                <c:formatCode>General</c:formatCode>
                <c:ptCount val="6"/>
                <c:pt idx="0">
                  <c:v>2.548</c:v>
                </c:pt>
                <c:pt idx="1">
                  <c:v>1.5010000000000001</c:v>
                </c:pt>
                <c:pt idx="2">
                  <c:v>0.8819999999999999</c:v>
                </c:pt>
                <c:pt idx="3">
                  <c:v>0.54800000000000004</c:v>
                </c:pt>
                <c:pt idx="4">
                  <c:v>0.308</c:v>
                </c:pt>
                <c:pt idx="5">
                  <c:v>0</c:v>
                </c:pt>
              </c:numCache>
            </c:numRef>
          </c:xVal>
          <c:yVal>
            <c:numRef>
              <c:f>'IL1B-3.PLATE'!$D$16:$D$21</c:f>
              <c:numCache>
                <c:formatCode>General</c:formatCode>
                <c:ptCount val="6"/>
                <c:pt idx="0">
                  <c:v>240</c:v>
                </c:pt>
                <c:pt idx="1">
                  <c:v>120</c:v>
                </c:pt>
                <c:pt idx="2">
                  <c:v>60</c:v>
                </c:pt>
                <c:pt idx="3">
                  <c:v>30</c:v>
                </c:pt>
                <c:pt idx="4">
                  <c:v>15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2-48AB-882F-F4A7FC61B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701344"/>
        <c:axId val="669704296"/>
      </c:scatterChart>
      <c:valAx>
        <c:axId val="66970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9704296"/>
        <c:crosses val="autoZero"/>
        <c:crossBetween val="midCat"/>
      </c:valAx>
      <c:valAx>
        <c:axId val="66970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6970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5843022747156608"/>
                  <c:y val="0.115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'LPS-3.PLATE'!$C$17:$C$22</c:f>
              <c:numCache>
                <c:formatCode>General</c:formatCode>
                <c:ptCount val="6"/>
                <c:pt idx="0">
                  <c:v>2.8819999999999997</c:v>
                </c:pt>
                <c:pt idx="1">
                  <c:v>1.8989999999999998</c:v>
                </c:pt>
                <c:pt idx="2">
                  <c:v>1.2</c:v>
                </c:pt>
                <c:pt idx="3">
                  <c:v>0.70800000000000007</c:v>
                </c:pt>
                <c:pt idx="4">
                  <c:v>0.39700000000000002</c:v>
                </c:pt>
                <c:pt idx="5">
                  <c:v>0</c:v>
                </c:pt>
              </c:numCache>
            </c:numRef>
          </c:xVal>
          <c:yVal>
            <c:numRef>
              <c:f>'LPS-3.PLATE'!$D$17:$D$22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B-4434-9523-681D40420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94736"/>
        <c:axId val="608691128"/>
      </c:scatterChart>
      <c:valAx>
        <c:axId val="60869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08691128"/>
        <c:crosses val="autoZero"/>
        <c:crossBetween val="midCat"/>
      </c:valAx>
      <c:valAx>
        <c:axId val="60869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0869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746303587051617"/>
                  <c:y val="8.29746281714785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'IL6-1.PLATE'!$C$16:$C$23</c:f>
              <c:numCache>
                <c:formatCode>General</c:formatCode>
                <c:ptCount val="8"/>
                <c:pt idx="0">
                  <c:v>2.5299999999999998</c:v>
                </c:pt>
                <c:pt idx="1">
                  <c:v>1.71</c:v>
                </c:pt>
                <c:pt idx="2">
                  <c:v>1.159</c:v>
                </c:pt>
                <c:pt idx="3">
                  <c:v>0.74299999999999999</c:v>
                </c:pt>
                <c:pt idx="4">
                  <c:v>0.46399999999999997</c:v>
                </c:pt>
                <c:pt idx="5">
                  <c:v>0.29600000000000004</c:v>
                </c:pt>
                <c:pt idx="6">
                  <c:v>0.18</c:v>
                </c:pt>
                <c:pt idx="7">
                  <c:v>0</c:v>
                </c:pt>
              </c:numCache>
            </c:numRef>
          </c:xVal>
          <c:yVal>
            <c:numRef>
              <c:f>'IL6-1.PLATE'!$D$16:$D$23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</c:v>
                </c:pt>
                <c:pt idx="5">
                  <c:v>15.6</c:v>
                </c:pt>
                <c:pt idx="6">
                  <c:v>7.8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B-4D2E-9B51-500B61FB0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525592"/>
        <c:axId val="570520344"/>
      </c:scatterChart>
      <c:valAx>
        <c:axId val="57052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0520344"/>
        <c:crosses val="autoZero"/>
        <c:crossBetween val="midCat"/>
      </c:valAx>
      <c:valAx>
        <c:axId val="57052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052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layout>
        <c:manualLayout>
          <c:xMode val="edge"/>
          <c:yMode val="edge"/>
          <c:x val="0.4595901137357830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3940463692038497"/>
                  <c:y val="8.91418780985710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'IL6-2.PLATE'!$C$16:$C$23</c:f>
              <c:numCache>
                <c:formatCode>General</c:formatCode>
                <c:ptCount val="8"/>
                <c:pt idx="0">
                  <c:v>2.681</c:v>
                </c:pt>
                <c:pt idx="1">
                  <c:v>1.835</c:v>
                </c:pt>
                <c:pt idx="2">
                  <c:v>1.24</c:v>
                </c:pt>
                <c:pt idx="3">
                  <c:v>0.78</c:v>
                </c:pt>
                <c:pt idx="4">
                  <c:v>0.48299999999999998</c:v>
                </c:pt>
                <c:pt idx="5">
                  <c:v>0.34600000000000003</c:v>
                </c:pt>
                <c:pt idx="6">
                  <c:v>0.17500000000000004</c:v>
                </c:pt>
                <c:pt idx="7">
                  <c:v>0</c:v>
                </c:pt>
              </c:numCache>
            </c:numRef>
          </c:xVal>
          <c:yVal>
            <c:numRef>
              <c:f>'IL6-2.PLATE'!$D$16:$D$23</c:f>
              <c:numCache>
                <c:formatCode>General</c:formatCode>
                <c:ptCount val="8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  <c:pt idx="3">
                  <c:v>62.5</c:v>
                </c:pt>
                <c:pt idx="4">
                  <c:v>31.2</c:v>
                </c:pt>
                <c:pt idx="5">
                  <c:v>15.6</c:v>
                </c:pt>
                <c:pt idx="6">
                  <c:v>7.8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F-4C62-B68E-B14C92A6F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10752"/>
        <c:axId val="572814360"/>
      </c:scatterChart>
      <c:valAx>
        <c:axId val="57281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2814360"/>
        <c:crosses val="autoZero"/>
        <c:crossBetween val="midCat"/>
      </c:valAx>
      <c:valAx>
        <c:axId val="57281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281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335170603674541"/>
                  <c:y val="0.1106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'IL6-3.PLATE'!$C$16:$C$21</c:f>
              <c:numCache>
                <c:formatCode>General</c:formatCode>
                <c:ptCount val="6"/>
                <c:pt idx="0">
                  <c:v>2.843</c:v>
                </c:pt>
                <c:pt idx="1">
                  <c:v>1.9120000000000001</c:v>
                </c:pt>
                <c:pt idx="2">
                  <c:v>1.24</c:v>
                </c:pt>
                <c:pt idx="3">
                  <c:v>0.875</c:v>
                </c:pt>
                <c:pt idx="4">
                  <c:v>0.46699999999999997</c:v>
                </c:pt>
                <c:pt idx="5">
                  <c:v>0</c:v>
                </c:pt>
              </c:numCache>
            </c:numRef>
          </c:xVal>
          <c:yVal>
            <c:numRef>
              <c:f>'IL6-3.PLATE'!$D$16:$D$21</c:f>
              <c:numCache>
                <c:formatCode>General</c:formatCode>
                <c:ptCount val="6"/>
                <c:pt idx="0">
                  <c:v>3200</c:v>
                </c:pt>
                <c:pt idx="1">
                  <c:v>1600</c:v>
                </c:pt>
                <c:pt idx="2">
                  <c:v>800</c:v>
                </c:pt>
                <c:pt idx="3">
                  <c:v>400</c:v>
                </c:pt>
                <c:pt idx="4">
                  <c:v>200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4-4FC7-8422-C3EB3D38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761512"/>
        <c:axId val="577762496"/>
      </c:scatterChart>
      <c:valAx>
        <c:axId val="57776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7762496"/>
        <c:crosses val="autoZero"/>
        <c:crossBetween val="midCat"/>
      </c:valAx>
      <c:valAx>
        <c:axId val="5777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776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6169641294838144"/>
                  <c:y val="-0.34181357538641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'IgG-1.PLATE'!$B$16:$B$21</c:f>
              <c:numCache>
                <c:formatCode>General</c:formatCode>
                <c:ptCount val="6"/>
                <c:pt idx="0">
                  <c:v>0.19800000000000001</c:v>
                </c:pt>
                <c:pt idx="1">
                  <c:v>0.99299999999999999</c:v>
                </c:pt>
                <c:pt idx="2">
                  <c:v>1.5429999999999999</c:v>
                </c:pt>
                <c:pt idx="3">
                  <c:v>1.863</c:v>
                </c:pt>
                <c:pt idx="4">
                  <c:v>2.1150000000000002</c:v>
                </c:pt>
                <c:pt idx="5">
                  <c:v>2.3559999999999999</c:v>
                </c:pt>
              </c:numCache>
            </c:numRef>
          </c:xVal>
          <c:yVal>
            <c:numRef>
              <c:f>'IgG-1.PLATE'!$C$16:$C$21</c:f>
              <c:numCache>
                <c:formatCode>General</c:formatCode>
                <c:ptCount val="6"/>
                <c:pt idx="0">
                  <c:v>100</c:v>
                </c:pt>
                <c:pt idx="1">
                  <c:v>33.33</c:v>
                </c:pt>
                <c:pt idx="2">
                  <c:v>11.11</c:v>
                </c:pt>
                <c:pt idx="3">
                  <c:v>3.7</c:v>
                </c:pt>
                <c:pt idx="4">
                  <c:v>1.23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D-43A8-8C53-8B39FC603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15344"/>
        <c:axId val="572812720"/>
      </c:scatterChart>
      <c:valAx>
        <c:axId val="57281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2812720"/>
        <c:crosses val="autoZero"/>
        <c:crossBetween val="midCat"/>
      </c:valAx>
      <c:valAx>
        <c:axId val="5728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7281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557983377077869"/>
                  <c:y val="-0.20797572178477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'IgG-2.PLATE'!$B$16:$B$21</c:f>
              <c:numCache>
                <c:formatCode>General</c:formatCode>
                <c:ptCount val="6"/>
                <c:pt idx="0">
                  <c:v>0.14000000000000001</c:v>
                </c:pt>
                <c:pt idx="1">
                  <c:v>0.88600000000000001</c:v>
                </c:pt>
                <c:pt idx="2">
                  <c:v>1.3680000000000001</c:v>
                </c:pt>
                <c:pt idx="3">
                  <c:v>1.665</c:v>
                </c:pt>
                <c:pt idx="4">
                  <c:v>1.9970000000000001</c:v>
                </c:pt>
                <c:pt idx="5">
                  <c:v>2.331</c:v>
                </c:pt>
              </c:numCache>
            </c:numRef>
          </c:xVal>
          <c:yVal>
            <c:numRef>
              <c:f>'IgG-2.PLATE'!$C$16:$C$21</c:f>
              <c:numCache>
                <c:formatCode>General</c:formatCode>
                <c:ptCount val="6"/>
                <c:pt idx="0">
                  <c:v>100</c:v>
                </c:pt>
                <c:pt idx="1">
                  <c:v>33.33</c:v>
                </c:pt>
                <c:pt idx="2">
                  <c:v>11.11</c:v>
                </c:pt>
                <c:pt idx="3">
                  <c:v>3.7</c:v>
                </c:pt>
                <c:pt idx="4">
                  <c:v>1.23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B-41D3-96D4-9660E5D2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518792"/>
        <c:axId val="452519776"/>
      </c:scatterChart>
      <c:valAx>
        <c:axId val="45251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2519776"/>
        <c:crosses val="autoZero"/>
        <c:crossBetween val="midCat"/>
      </c:valAx>
      <c:valAx>
        <c:axId val="4525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2518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00728346456693"/>
                  <c:y val="-0.427536453776611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'IgG-3.PLATE'!$B$16:$B$21</c:f>
              <c:numCache>
                <c:formatCode>General</c:formatCode>
                <c:ptCount val="6"/>
                <c:pt idx="0">
                  <c:v>0.14300000000000002</c:v>
                </c:pt>
                <c:pt idx="1">
                  <c:v>0.96299999999999997</c:v>
                </c:pt>
                <c:pt idx="2">
                  <c:v>1.4590000000000001</c:v>
                </c:pt>
                <c:pt idx="3">
                  <c:v>1.7210000000000001</c:v>
                </c:pt>
                <c:pt idx="4">
                  <c:v>1.9950000000000001</c:v>
                </c:pt>
                <c:pt idx="5">
                  <c:v>2.2909999999999999</c:v>
                </c:pt>
              </c:numCache>
            </c:numRef>
          </c:xVal>
          <c:yVal>
            <c:numRef>
              <c:f>'IgG-3.PLATE'!$C$16:$C$21</c:f>
              <c:numCache>
                <c:formatCode>General</c:formatCode>
                <c:ptCount val="6"/>
                <c:pt idx="0">
                  <c:v>100</c:v>
                </c:pt>
                <c:pt idx="1">
                  <c:v>33.33</c:v>
                </c:pt>
                <c:pt idx="2">
                  <c:v>11.11</c:v>
                </c:pt>
                <c:pt idx="3">
                  <c:v>3.7</c:v>
                </c:pt>
                <c:pt idx="4">
                  <c:v>1.23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F-489E-BEDF-4EBFA25D6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378104"/>
        <c:axId val="610380728"/>
      </c:scatterChart>
      <c:valAx>
        <c:axId val="61037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10380728"/>
        <c:crosses val="autoZero"/>
        <c:crossBetween val="midCat"/>
      </c:valAx>
      <c:valAx>
        <c:axId val="61038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1037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11</xdr:row>
      <xdr:rowOff>0</xdr:rowOff>
    </xdr:from>
    <xdr:to>
      <xdr:col>12</xdr:col>
      <xdr:colOff>502920</xdr:colOff>
      <xdr:row>26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12</xdr:row>
      <xdr:rowOff>7620</xdr:rowOff>
    </xdr:from>
    <xdr:to>
      <xdr:col>13</xdr:col>
      <xdr:colOff>541020</xdr:colOff>
      <xdr:row>27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11</xdr:row>
      <xdr:rowOff>15240</xdr:rowOff>
    </xdr:from>
    <xdr:to>
      <xdr:col>14</xdr:col>
      <xdr:colOff>525780</xdr:colOff>
      <xdr:row>26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10</xdr:row>
      <xdr:rowOff>175260</xdr:rowOff>
    </xdr:from>
    <xdr:to>
      <xdr:col>14</xdr:col>
      <xdr:colOff>518160</xdr:colOff>
      <xdr:row>25</xdr:row>
      <xdr:rowOff>175260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11</xdr:row>
      <xdr:rowOff>22860</xdr:rowOff>
    </xdr:from>
    <xdr:to>
      <xdr:col>13</xdr:col>
      <xdr:colOff>457200</xdr:colOff>
      <xdr:row>26</xdr:row>
      <xdr:rowOff>22860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11</xdr:row>
      <xdr:rowOff>22860</xdr:rowOff>
    </xdr:from>
    <xdr:to>
      <xdr:col>13</xdr:col>
      <xdr:colOff>502920</xdr:colOff>
      <xdr:row>26</xdr:row>
      <xdr:rowOff>22860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11</xdr:row>
      <xdr:rowOff>57150</xdr:rowOff>
    </xdr:from>
    <xdr:to>
      <xdr:col>14</xdr:col>
      <xdr:colOff>396240</xdr:colOff>
      <xdr:row>26</xdr:row>
      <xdr:rowOff>57150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11</xdr:row>
      <xdr:rowOff>3810</xdr:rowOff>
    </xdr:from>
    <xdr:to>
      <xdr:col>14</xdr:col>
      <xdr:colOff>472440</xdr:colOff>
      <xdr:row>26</xdr:row>
      <xdr:rowOff>3810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11</xdr:row>
      <xdr:rowOff>11430</xdr:rowOff>
    </xdr:from>
    <xdr:to>
      <xdr:col>14</xdr:col>
      <xdr:colOff>525780</xdr:colOff>
      <xdr:row>26</xdr:row>
      <xdr:rowOff>11430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10</xdr:row>
      <xdr:rowOff>179070</xdr:rowOff>
    </xdr:from>
    <xdr:to>
      <xdr:col>13</xdr:col>
      <xdr:colOff>594360</xdr:colOff>
      <xdr:row>25</xdr:row>
      <xdr:rowOff>179070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11</xdr:row>
      <xdr:rowOff>34290</xdr:rowOff>
    </xdr:from>
    <xdr:to>
      <xdr:col>14</xdr:col>
      <xdr:colOff>487680</xdr:colOff>
      <xdr:row>26</xdr:row>
      <xdr:rowOff>34290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11</xdr:row>
      <xdr:rowOff>30480</xdr:rowOff>
    </xdr:from>
    <xdr:to>
      <xdr:col>12</xdr:col>
      <xdr:colOff>563880</xdr:colOff>
      <xdr:row>26</xdr:row>
      <xdr:rowOff>30480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11</xdr:row>
      <xdr:rowOff>19050</xdr:rowOff>
    </xdr:from>
    <xdr:to>
      <xdr:col>13</xdr:col>
      <xdr:colOff>441960</xdr:colOff>
      <xdr:row>26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11</xdr:row>
      <xdr:rowOff>41910</xdr:rowOff>
    </xdr:from>
    <xdr:to>
      <xdr:col>14</xdr:col>
      <xdr:colOff>502920</xdr:colOff>
      <xdr:row>26</xdr:row>
      <xdr:rowOff>41910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11</xdr:row>
      <xdr:rowOff>34290</xdr:rowOff>
    </xdr:from>
    <xdr:to>
      <xdr:col>13</xdr:col>
      <xdr:colOff>525780</xdr:colOff>
      <xdr:row>26</xdr:row>
      <xdr:rowOff>34290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182880</xdr:colOff>
      <xdr:row>11</xdr:row>
      <xdr:rowOff>11430</xdr:rowOff>
    </xdr:from>
    <xdr:to>
      <xdr:col>14</xdr:col>
      <xdr:colOff>487680</xdr:colOff>
      <xdr:row>26</xdr:row>
      <xdr:rowOff>11430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10</xdr:row>
      <xdr:rowOff>171450</xdr:rowOff>
    </xdr:from>
    <xdr:to>
      <xdr:col>14</xdr:col>
      <xdr:colOff>441960</xdr:colOff>
      <xdr:row>25</xdr:row>
      <xdr:rowOff>171450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11</xdr:row>
      <xdr:rowOff>19050</xdr:rowOff>
    </xdr:from>
    <xdr:to>
      <xdr:col>13</xdr:col>
      <xdr:colOff>464820</xdr:colOff>
      <xdr:row>26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11</xdr:row>
      <xdr:rowOff>41910</xdr:rowOff>
    </xdr:from>
    <xdr:to>
      <xdr:col>14</xdr:col>
      <xdr:colOff>396240</xdr:colOff>
      <xdr:row>26</xdr:row>
      <xdr:rowOff>41910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12</xdr:row>
      <xdr:rowOff>49530</xdr:rowOff>
    </xdr:from>
    <xdr:to>
      <xdr:col>13</xdr:col>
      <xdr:colOff>495300</xdr:colOff>
      <xdr:row>27</xdr:row>
      <xdr:rowOff>49530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12</xdr:row>
      <xdr:rowOff>26670</xdr:rowOff>
    </xdr:from>
    <xdr:to>
      <xdr:col>13</xdr:col>
      <xdr:colOff>396240</xdr:colOff>
      <xdr:row>27</xdr:row>
      <xdr:rowOff>26670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3</xdr:col>
      <xdr:colOff>1146368</xdr:colOff>
      <xdr:row>75</xdr:row>
      <xdr:rowOff>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54780"/>
          <a:ext cx="6769928" cy="10058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1165860</xdr:colOff>
      <xdr:row>19</xdr:row>
      <xdr:rowOff>182354</xdr:rowOff>
    </xdr:from>
    <xdr:to>
      <xdr:col>7</xdr:col>
      <xdr:colOff>259080</xdr:colOff>
      <xdr:row>46</xdr:row>
      <xdr:rowOff>55967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9420" y="3946634"/>
          <a:ext cx="6987540" cy="48189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11</xdr:row>
      <xdr:rowOff>7620</xdr:rowOff>
    </xdr:from>
    <xdr:to>
      <xdr:col>13</xdr:col>
      <xdr:colOff>586740</xdr:colOff>
      <xdr:row>26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11</xdr:row>
      <xdr:rowOff>0</xdr:rowOff>
    </xdr:from>
    <xdr:to>
      <xdr:col>13</xdr:col>
      <xdr:colOff>586740</xdr:colOff>
      <xdr:row>26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10</xdr:row>
      <xdr:rowOff>175260</xdr:rowOff>
    </xdr:from>
    <xdr:to>
      <xdr:col>13</xdr:col>
      <xdr:colOff>426720</xdr:colOff>
      <xdr:row>25</xdr:row>
      <xdr:rowOff>175260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11</xdr:row>
      <xdr:rowOff>0</xdr:rowOff>
    </xdr:from>
    <xdr:to>
      <xdr:col>13</xdr:col>
      <xdr:colOff>472440</xdr:colOff>
      <xdr:row>26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11</xdr:row>
      <xdr:rowOff>0</xdr:rowOff>
    </xdr:from>
    <xdr:to>
      <xdr:col>13</xdr:col>
      <xdr:colOff>0</xdr:colOff>
      <xdr:row>26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11</xdr:row>
      <xdr:rowOff>15240</xdr:rowOff>
    </xdr:from>
    <xdr:to>
      <xdr:col>13</xdr:col>
      <xdr:colOff>38100</xdr:colOff>
      <xdr:row>26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11</xdr:row>
      <xdr:rowOff>7620</xdr:rowOff>
    </xdr:from>
    <xdr:to>
      <xdr:col>12</xdr:col>
      <xdr:colOff>533400</xdr:colOff>
      <xdr:row>26</xdr:row>
      <xdr:rowOff>7620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21"/>
  <sheetViews>
    <sheetView workbookViewId="0">
      <selection activeCell="O2" sqref="O2"/>
    </sheetView>
  </sheetViews>
  <sheetFormatPr defaultRowHeight="15" x14ac:dyDescent="0.25"/>
  <cols>
    <col min="1" max="1" width="17.42578125" customWidth="1"/>
    <col min="2" max="2" width="13.28515625" customWidth="1"/>
    <col min="3" max="3" width="16.85546875" customWidth="1"/>
  </cols>
  <sheetData>
    <row r="2" spans="1:12" x14ac:dyDescent="0.25">
      <c r="A2" s="2">
        <v>0.26400000000000001</v>
      </c>
      <c r="B2" s="6">
        <v>0.311</v>
      </c>
      <c r="C2" s="6">
        <v>0.24099999999999999</v>
      </c>
      <c r="D2" s="6">
        <v>0.40200000000000002</v>
      </c>
      <c r="E2" s="6">
        <v>0.309</v>
      </c>
      <c r="F2" s="6">
        <v>0.129</v>
      </c>
      <c r="G2" s="6">
        <v>0.65300000000000002</v>
      </c>
      <c r="H2" s="6">
        <v>0.155</v>
      </c>
      <c r="I2" s="6">
        <v>0.155</v>
      </c>
      <c r="J2" s="6">
        <v>0.52800000000000002</v>
      </c>
      <c r="K2" s="6">
        <v>0.28899999999999998</v>
      </c>
      <c r="L2" s="6">
        <v>0.24399999999999999</v>
      </c>
    </row>
    <row r="3" spans="1:12" x14ac:dyDescent="0.25">
      <c r="A3" s="2">
        <v>0.96599999999999997</v>
      </c>
      <c r="B3" s="6">
        <v>0.20200000000000001</v>
      </c>
      <c r="C3" s="6">
        <v>0.26500000000000001</v>
      </c>
      <c r="D3" s="6">
        <v>0.22900000000000001</v>
      </c>
      <c r="E3" s="6">
        <v>0.19400000000000001</v>
      </c>
      <c r="F3" s="6">
        <v>0.124</v>
      </c>
      <c r="G3" s="6">
        <v>0.36399999999999999</v>
      </c>
      <c r="H3" s="6">
        <v>0.14100000000000001</v>
      </c>
      <c r="I3" s="6">
        <v>0.58599999999999997</v>
      </c>
      <c r="J3" s="6">
        <v>0.308</v>
      </c>
      <c r="K3" s="6">
        <v>0.251</v>
      </c>
      <c r="L3" s="6">
        <v>0.38700000000000001</v>
      </c>
    </row>
    <row r="4" spans="1:12" x14ac:dyDescent="0.25">
      <c r="A4" s="2">
        <v>1.4470000000000001</v>
      </c>
      <c r="B4" s="6">
        <v>0.17300000000000001</v>
      </c>
      <c r="C4" s="6">
        <v>0.64800000000000002</v>
      </c>
      <c r="D4" s="6">
        <v>0.30199999999999999</v>
      </c>
      <c r="E4" s="6">
        <v>0.21</v>
      </c>
      <c r="F4" s="6">
        <v>0.23100000000000001</v>
      </c>
      <c r="G4" s="6">
        <v>0.28500000000000003</v>
      </c>
      <c r="H4" s="6">
        <v>0.153</v>
      </c>
      <c r="I4" s="6">
        <v>0.72699999999999998</v>
      </c>
      <c r="J4" s="6">
        <v>0.248</v>
      </c>
      <c r="K4" s="6">
        <v>0.26</v>
      </c>
      <c r="L4" s="6">
        <v>0.26600000000000001</v>
      </c>
    </row>
    <row r="5" spans="1:12" x14ac:dyDescent="0.25">
      <c r="A5" s="2">
        <v>1.7390000000000001</v>
      </c>
      <c r="B5" s="6">
        <v>0.13800000000000001</v>
      </c>
      <c r="C5" s="6">
        <v>0.41200000000000003</v>
      </c>
      <c r="D5" s="6">
        <v>0.19400000000000001</v>
      </c>
      <c r="E5" s="6">
        <v>0.152</v>
      </c>
      <c r="F5" s="6">
        <v>0.20600000000000002</v>
      </c>
      <c r="G5" s="6">
        <v>0.219</v>
      </c>
      <c r="H5" s="6">
        <v>0.25</v>
      </c>
      <c r="I5" s="6">
        <v>0.47900000000000004</v>
      </c>
      <c r="J5" s="6">
        <v>0.17699999999999999</v>
      </c>
      <c r="K5" s="6">
        <v>0.60799999999999998</v>
      </c>
      <c r="L5" s="6">
        <v>0.22700000000000001</v>
      </c>
    </row>
    <row r="6" spans="1:12" x14ac:dyDescent="0.25">
      <c r="A6" s="2">
        <v>1.929</v>
      </c>
      <c r="B6" s="6">
        <v>0.66300000000000003</v>
      </c>
      <c r="C6" s="6">
        <v>0.29799999999999999</v>
      </c>
      <c r="D6" s="6">
        <v>0.21199999999999999</v>
      </c>
      <c r="E6" s="6">
        <v>0.16800000000000001</v>
      </c>
      <c r="F6" s="6">
        <v>0.16300000000000001</v>
      </c>
      <c r="G6" s="6">
        <v>0.13600000000000001</v>
      </c>
      <c r="H6" s="6">
        <v>0.223</v>
      </c>
      <c r="I6" s="6">
        <v>0.373</v>
      </c>
      <c r="J6" s="6">
        <v>0.153</v>
      </c>
      <c r="K6" s="6">
        <v>0.54300000000000004</v>
      </c>
      <c r="L6" s="6">
        <v>0.18</v>
      </c>
    </row>
    <row r="7" spans="1:12" x14ac:dyDescent="0.25">
      <c r="A7" s="5">
        <v>2.2200000000000002</v>
      </c>
      <c r="B7" s="6">
        <v>0.17300000000000001</v>
      </c>
      <c r="C7" s="6">
        <v>0.23100000000000001</v>
      </c>
      <c r="D7" s="6">
        <v>0.11900000000000001</v>
      </c>
      <c r="E7" s="6">
        <v>0.14499999999999999</v>
      </c>
      <c r="F7" s="6">
        <v>0.158</v>
      </c>
      <c r="G7" s="6">
        <v>0.192</v>
      </c>
      <c r="H7" s="6">
        <v>0.17400000000000002</v>
      </c>
      <c r="I7" s="6">
        <v>0.36299999999999999</v>
      </c>
      <c r="J7" s="6">
        <v>0.57899999999999996</v>
      </c>
      <c r="K7" s="6">
        <v>0.47700000000000004</v>
      </c>
      <c r="L7" s="6">
        <v>0.16700000000000001</v>
      </c>
    </row>
    <row r="8" spans="1:12" x14ac:dyDescent="0.25">
      <c r="A8" s="6">
        <v>0.72799999999999998</v>
      </c>
      <c r="B8" s="6">
        <v>0.38700000000000001</v>
      </c>
      <c r="C8" s="6">
        <v>0.20100000000000001</v>
      </c>
      <c r="D8" s="6">
        <v>0.374</v>
      </c>
      <c r="E8" s="6">
        <v>0.13500000000000001</v>
      </c>
      <c r="F8" s="6">
        <v>0.14000000000000001</v>
      </c>
      <c r="G8" s="6">
        <v>0.182</v>
      </c>
      <c r="H8" s="6">
        <v>0.152</v>
      </c>
      <c r="I8" s="6">
        <v>0.315</v>
      </c>
      <c r="J8" s="6">
        <v>0.48399999999999999</v>
      </c>
      <c r="K8" s="6">
        <v>0.40200000000000002</v>
      </c>
      <c r="L8" s="6">
        <v>0.16300000000000001</v>
      </c>
    </row>
    <row r="9" spans="1:12" x14ac:dyDescent="0.25">
      <c r="A9" s="6">
        <v>0.44800000000000001</v>
      </c>
      <c r="B9" s="6">
        <v>0.317</v>
      </c>
      <c r="C9" s="6">
        <v>0.185</v>
      </c>
      <c r="D9" s="6">
        <v>0.33600000000000002</v>
      </c>
      <c r="E9" s="6">
        <v>0.12</v>
      </c>
      <c r="F9" s="6">
        <v>0.55000000000000004</v>
      </c>
      <c r="G9" s="6">
        <v>0.152</v>
      </c>
      <c r="H9" s="6">
        <v>0.13500000000000001</v>
      </c>
      <c r="I9" s="6">
        <v>0.69600000000000006</v>
      </c>
      <c r="J9" s="6">
        <v>0.34200000000000003</v>
      </c>
      <c r="K9" s="6">
        <v>0.248</v>
      </c>
      <c r="L9" s="6">
        <v>0.39300000000000002</v>
      </c>
    </row>
    <row r="12" spans="1:12" x14ac:dyDescent="0.25">
      <c r="A12" t="s">
        <v>0</v>
      </c>
    </row>
    <row r="15" spans="1:12" x14ac:dyDescent="0.25">
      <c r="B15" s="1" t="s">
        <v>1</v>
      </c>
      <c r="C15" s="1" t="s">
        <v>3</v>
      </c>
      <c r="D15" s="1" t="s">
        <v>4</v>
      </c>
    </row>
    <row r="16" spans="1:12" x14ac:dyDescent="0.25">
      <c r="A16" t="s">
        <v>5</v>
      </c>
      <c r="B16" s="2">
        <v>0.26400000000000001</v>
      </c>
      <c r="C16" s="3">
        <v>1000</v>
      </c>
      <c r="D16" s="4">
        <f>(324.23*B16*B16)-(1305.8*B16)+(1314.9)</f>
        <v>992.76633408000009</v>
      </c>
    </row>
    <row r="17" spans="1:10" x14ac:dyDescent="0.25">
      <c r="A17" t="s">
        <v>6</v>
      </c>
      <c r="B17" s="2">
        <v>0.96599999999999997</v>
      </c>
      <c r="C17" s="3">
        <v>333.33</v>
      </c>
      <c r="D17" s="4">
        <f t="shared" ref="D17:D21" si="0">(324.23*B17*B17)-(1305.8*B17)+(1314.9)</f>
        <v>356.05436988000019</v>
      </c>
    </row>
    <row r="18" spans="1:10" x14ac:dyDescent="0.25">
      <c r="A18" t="s">
        <v>7</v>
      </c>
      <c r="B18" s="2">
        <v>1.4470000000000001</v>
      </c>
      <c r="C18" s="3">
        <v>111.11</v>
      </c>
      <c r="D18" s="4">
        <f t="shared" si="0"/>
        <v>104.28309207000007</v>
      </c>
    </row>
    <row r="19" spans="1:10" x14ac:dyDescent="0.25">
      <c r="A19" t="s">
        <v>8</v>
      </c>
      <c r="B19" s="2">
        <v>1.7390000000000001</v>
      </c>
      <c r="C19" s="3">
        <v>37.04</v>
      </c>
      <c r="D19" s="4">
        <f t="shared" si="0"/>
        <v>24.6245518300002</v>
      </c>
    </row>
    <row r="20" spans="1:10" x14ac:dyDescent="0.25">
      <c r="A20" t="s">
        <v>9</v>
      </c>
      <c r="B20" s="2">
        <v>1.929</v>
      </c>
      <c r="C20" s="3">
        <v>12.35</v>
      </c>
      <c r="D20" s="4">
        <f t="shared" si="0"/>
        <v>2.4849234300004355</v>
      </c>
    </row>
    <row r="21" spans="1:10" x14ac:dyDescent="0.25">
      <c r="A21" t="s">
        <v>10</v>
      </c>
      <c r="B21" s="5">
        <v>2.2200000000000002</v>
      </c>
      <c r="C21" s="3">
        <v>0</v>
      </c>
      <c r="D21" s="4">
        <f t="shared" si="0"/>
        <v>13.959132000000409</v>
      </c>
    </row>
    <row r="27" spans="1:10" x14ac:dyDescent="0.25">
      <c r="I27" s="10" t="s">
        <v>14</v>
      </c>
      <c r="J27" s="10"/>
    </row>
    <row r="31" spans="1:10" x14ac:dyDescent="0.25">
      <c r="A31" s="8" t="s">
        <v>11</v>
      </c>
      <c r="B31" s="6" t="s">
        <v>12</v>
      </c>
      <c r="C31" s="9" t="s">
        <v>13</v>
      </c>
    </row>
    <row r="32" spans="1:10" x14ac:dyDescent="0.25">
      <c r="A32" s="8" t="s">
        <v>60</v>
      </c>
      <c r="B32" s="6">
        <v>0.72799999999999998</v>
      </c>
      <c r="C32" s="4">
        <f t="shared" ref="C32:C63" si="1">(324.23*B32*B32)-(1305.8*B32)+(1314.9)</f>
        <v>536.11431232000018</v>
      </c>
    </row>
    <row r="33" spans="1:3" x14ac:dyDescent="0.25">
      <c r="A33" s="8" t="s">
        <v>61</v>
      </c>
      <c r="B33" s="6">
        <v>0.44800000000000001</v>
      </c>
      <c r="C33" s="4">
        <f t="shared" si="1"/>
        <v>794.97585792000018</v>
      </c>
    </row>
    <row r="34" spans="1:3" x14ac:dyDescent="0.25">
      <c r="A34" s="8" t="s">
        <v>62</v>
      </c>
      <c r="B34" s="6">
        <v>0.311</v>
      </c>
      <c r="C34" s="4">
        <f t="shared" si="1"/>
        <v>940.15604983000014</v>
      </c>
    </row>
    <row r="35" spans="1:3" x14ac:dyDescent="0.25">
      <c r="A35" s="8" t="s">
        <v>63</v>
      </c>
      <c r="B35" s="6">
        <v>0.20200000000000001</v>
      </c>
      <c r="C35" s="4">
        <f t="shared" si="1"/>
        <v>1064.35828092</v>
      </c>
    </row>
    <row r="36" spans="1:3" x14ac:dyDescent="0.25">
      <c r="A36" s="8" t="s">
        <v>64</v>
      </c>
      <c r="B36" s="6">
        <v>0.17300000000000001</v>
      </c>
      <c r="C36" s="4">
        <f t="shared" si="1"/>
        <v>1098.70047967</v>
      </c>
    </row>
    <row r="37" spans="1:3" x14ac:dyDescent="0.25">
      <c r="A37" s="8" t="s">
        <v>65</v>
      </c>
      <c r="B37" s="6">
        <v>0.13800000000000001</v>
      </c>
      <c r="C37" s="4">
        <f t="shared" si="1"/>
        <v>1140.8742361200002</v>
      </c>
    </row>
    <row r="38" spans="1:3" x14ac:dyDescent="0.25">
      <c r="A38" s="8" t="s">
        <v>66</v>
      </c>
      <c r="B38" s="6">
        <v>0.66300000000000003</v>
      </c>
      <c r="C38" s="4">
        <f t="shared" si="1"/>
        <v>591.67605687000014</v>
      </c>
    </row>
    <row r="39" spans="1:3" x14ac:dyDescent="0.25">
      <c r="A39" s="8" t="s">
        <v>67</v>
      </c>
      <c r="B39" s="6">
        <v>0.17300000000000001</v>
      </c>
      <c r="C39" s="4">
        <f t="shared" si="1"/>
        <v>1098.70047967</v>
      </c>
    </row>
    <row r="40" spans="1:3" x14ac:dyDescent="0.25">
      <c r="A40" s="8" t="s">
        <v>68</v>
      </c>
      <c r="B40" s="6">
        <v>0.38700000000000001</v>
      </c>
      <c r="C40" s="4">
        <f t="shared" si="1"/>
        <v>858.11500287000013</v>
      </c>
    </row>
    <row r="41" spans="1:3" x14ac:dyDescent="0.25">
      <c r="A41" s="8" t="s">
        <v>69</v>
      </c>
      <c r="B41" s="6">
        <v>0.317</v>
      </c>
      <c r="C41" s="4">
        <f t="shared" si="1"/>
        <v>933.54294847000006</v>
      </c>
    </row>
    <row r="42" spans="1:3" x14ac:dyDescent="0.25">
      <c r="A42" s="8" t="s">
        <v>70</v>
      </c>
      <c r="B42" s="6">
        <v>0.24099999999999999</v>
      </c>
      <c r="C42" s="4">
        <f t="shared" si="1"/>
        <v>1019.0338026300001</v>
      </c>
    </row>
    <row r="43" spans="1:3" x14ac:dyDescent="0.25">
      <c r="A43" s="8" t="s">
        <v>71</v>
      </c>
      <c r="B43" s="6">
        <v>0.26500000000000001</v>
      </c>
      <c r="C43" s="4">
        <f t="shared" si="1"/>
        <v>991.63205175000007</v>
      </c>
    </row>
    <row r="44" spans="1:3" x14ac:dyDescent="0.25">
      <c r="A44" s="8" t="s">
        <v>72</v>
      </c>
      <c r="B44" s="6">
        <v>0.64800000000000002</v>
      </c>
      <c r="C44" s="4">
        <f t="shared" si="1"/>
        <v>604.88707392000003</v>
      </c>
    </row>
    <row r="45" spans="1:3" x14ac:dyDescent="0.25">
      <c r="A45" s="8" t="s">
        <v>73</v>
      </c>
      <c r="B45" s="6">
        <v>0.41200000000000003</v>
      </c>
      <c r="C45" s="4">
        <f t="shared" si="1"/>
        <v>831.94649712000012</v>
      </c>
    </row>
    <row r="46" spans="1:3" x14ac:dyDescent="0.25">
      <c r="A46" s="8" t="s">
        <v>74</v>
      </c>
      <c r="B46" s="6">
        <v>0.29799999999999999</v>
      </c>
      <c r="C46" s="4">
        <f t="shared" si="1"/>
        <v>954.56452092000018</v>
      </c>
    </row>
    <row r="47" spans="1:3" x14ac:dyDescent="0.25">
      <c r="A47" s="8" t="s">
        <v>75</v>
      </c>
      <c r="B47" s="6">
        <v>0.23100000000000001</v>
      </c>
      <c r="C47" s="4">
        <f t="shared" si="1"/>
        <v>1030.56143703</v>
      </c>
    </row>
    <row r="48" spans="1:3" x14ac:dyDescent="0.25">
      <c r="A48" s="8" t="s">
        <v>76</v>
      </c>
      <c r="B48" s="6">
        <v>0.20100000000000001</v>
      </c>
      <c r="C48" s="4">
        <f t="shared" si="1"/>
        <v>1065.5334162300001</v>
      </c>
    </row>
    <row r="49" spans="1:3" x14ac:dyDescent="0.25">
      <c r="A49" s="8" t="s">
        <v>77</v>
      </c>
      <c r="B49" s="6">
        <v>0.185</v>
      </c>
      <c r="C49" s="4">
        <f t="shared" si="1"/>
        <v>1084.42377175</v>
      </c>
    </row>
    <row r="50" spans="1:3" x14ac:dyDescent="0.25">
      <c r="A50" s="8" t="s">
        <v>78</v>
      </c>
      <c r="B50" s="6">
        <v>0.40200000000000002</v>
      </c>
      <c r="C50" s="4">
        <f t="shared" si="1"/>
        <v>842.36526492000007</v>
      </c>
    </row>
    <row r="51" spans="1:3" x14ac:dyDescent="0.25">
      <c r="A51" s="8" t="s">
        <v>79</v>
      </c>
      <c r="B51" s="6">
        <v>0.22900000000000001</v>
      </c>
      <c r="C51" s="4">
        <f t="shared" si="1"/>
        <v>1032.8747454300001</v>
      </c>
    </row>
    <row r="52" spans="1:3" x14ac:dyDescent="0.25">
      <c r="A52" s="8" t="s">
        <v>80</v>
      </c>
      <c r="B52" s="6">
        <v>0.30199999999999999</v>
      </c>
      <c r="C52" s="4">
        <f t="shared" si="1"/>
        <v>950.11947292000013</v>
      </c>
    </row>
    <row r="53" spans="1:3" x14ac:dyDescent="0.25">
      <c r="A53" s="8" t="s">
        <v>81</v>
      </c>
      <c r="B53" s="6">
        <v>0.19400000000000001</v>
      </c>
      <c r="C53" s="4">
        <f t="shared" si="1"/>
        <v>1073.7775202800001</v>
      </c>
    </row>
    <row r="54" spans="1:3" x14ac:dyDescent="0.25">
      <c r="A54" s="8" t="s">
        <v>82</v>
      </c>
      <c r="B54" s="6">
        <v>0.21199999999999999</v>
      </c>
      <c r="C54" s="4">
        <f t="shared" si="1"/>
        <v>1052.6425931200001</v>
      </c>
    </row>
    <row r="55" spans="1:3" x14ac:dyDescent="0.25">
      <c r="A55" s="8" t="s">
        <v>83</v>
      </c>
      <c r="B55" s="6">
        <v>0.11900000000000001</v>
      </c>
      <c r="C55" s="4">
        <f t="shared" si="1"/>
        <v>1164.10122103</v>
      </c>
    </row>
    <row r="56" spans="1:3" x14ac:dyDescent="0.25">
      <c r="A56" s="8" t="s">
        <v>84</v>
      </c>
      <c r="B56" s="6">
        <v>0.374</v>
      </c>
      <c r="C56" s="4">
        <f t="shared" si="1"/>
        <v>871.88279548000014</v>
      </c>
    </row>
    <row r="57" spans="1:3" x14ac:dyDescent="0.25">
      <c r="A57" s="8" t="s">
        <v>85</v>
      </c>
      <c r="B57" s="6">
        <v>0.33600000000000002</v>
      </c>
      <c r="C57" s="4">
        <f t="shared" si="1"/>
        <v>912.75547008000012</v>
      </c>
    </row>
    <row r="58" spans="1:3" x14ac:dyDescent="0.25">
      <c r="A58" s="8" t="s">
        <v>86</v>
      </c>
      <c r="B58" s="6">
        <v>0.309</v>
      </c>
      <c r="C58" s="4">
        <f t="shared" si="1"/>
        <v>942.36560463000012</v>
      </c>
    </row>
    <row r="59" spans="1:3" x14ac:dyDescent="0.25">
      <c r="A59" s="8" t="s">
        <v>87</v>
      </c>
      <c r="B59" s="6">
        <v>0.19400000000000001</v>
      </c>
      <c r="C59" s="4">
        <f t="shared" si="1"/>
        <v>1073.7775202800001</v>
      </c>
    </row>
    <row r="60" spans="1:3" x14ac:dyDescent="0.25">
      <c r="A60" s="8" t="s">
        <v>88</v>
      </c>
      <c r="B60" s="6">
        <v>0.21</v>
      </c>
      <c r="C60" s="4">
        <f t="shared" si="1"/>
        <v>1054.9805430000001</v>
      </c>
    </row>
    <row r="61" spans="1:3" x14ac:dyDescent="0.25">
      <c r="A61" s="8" t="s">
        <v>89</v>
      </c>
      <c r="B61" s="6">
        <v>0.152</v>
      </c>
      <c r="C61" s="4">
        <f t="shared" si="1"/>
        <v>1123.9094099200001</v>
      </c>
    </row>
    <row r="62" spans="1:3" x14ac:dyDescent="0.25">
      <c r="A62" s="8" t="s">
        <v>90</v>
      </c>
      <c r="B62" s="6">
        <v>0.16800000000000001</v>
      </c>
      <c r="C62" s="4">
        <f t="shared" si="1"/>
        <v>1104.6766675200001</v>
      </c>
    </row>
    <row r="63" spans="1:3" x14ac:dyDescent="0.25">
      <c r="A63" s="8" t="s">
        <v>91</v>
      </c>
      <c r="B63" s="6">
        <v>0.14499999999999999</v>
      </c>
      <c r="C63" s="4">
        <f t="shared" si="1"/>
        <v>1132.3759357500001</v>
      </c>
    </row>
    <row r="64" spans="1:3" x14ac:dyDescent="0.25">
      <c r="A64" s="8" t="s">
        <v>92</v>
      </c>
      <c r="B64" s="6">
        <v>0.13500000000000001</v>
      </c>
      <c r="C64" s="4">
        <f t="shared" ref="C64:C95" si="2">(324.23*B64*B64)-(1305.8*B64)+(1314.9)</f>
        <v>1144.52609175</v>
      </c>
    </row>
    <row r="65" spans="1:3" x14ac:dyDescent="0.25">
      <c r="A65" s="8" t="s">
        <v>93</v>
      </c>
      <c r="B65" s="6">
        <v>0.12</v>
      </c>
      <c r="C65" s="4">
        <f t="shared" si="2"/>
        <v>1162.872912</v>
      </c>
    </row>
    <row r="66" spans="1:3" x14ac:dyDescent="0.25">
      <c r="A66" s="8" t="s">
        <v>94</v>
      </c>
      <c r="B66" s="6">
        <v>0.129</v>
      </c>
      <c r="C66" s="4">
        <f t="shared" si="2"/>
        <v>1151.84731143</v>
      </c>
    </row>
    <row r="67" spans="1:3" x14ac:dyDescent="0.25">
      <c r="A67" s="8" t="s">
        <v>95</v>
      </c>
      <c r="B67" s="6">
        <v>0.124</v>
      </c>
      <c r="C67" s="4">
        <f t="shared" si="2"/>
        <v>1157.9661604800001</v>
      </c>
    </row>
    <row r="68" spans="1:3" x14ac:dyDescent="0.25">
      <c r="A68" s="8" t="s">
        <v>96</v>
      </c>
      <c r="B68" s="6">
        <v>0.23100000000000001</v>
      </c>
      <c r="C68" s="4">
        <f t="shared" si="2"/>
        <v>1030.56143703</v>
      </c>
    </row>
    <row r="69" spans="1:3" x14ac:dyDescent="0.25">
      <c r="A69" s="8" t="s">
        <v>97</v>
      </c>
      <c r="B69" s="6">
        <v>0.20600000000000002</v>
      </c>
      <c r="C69" s="4">
        <f t="shared" si="2"/>
        <v>1059.6642242800001</v>
      </c>
    </row>
    <row r="70" spans="1:3" x14ac:dyDescent="0.25">
      <c r="A70" s="8" t="s">
        <v>98</v>
      </c>
      <c r="B70" s="6">
        <v>0.16300000000000001</v>
      </c>
      <c r="C70" s="4">
        <f t="shared" si="2"/>
        <v>1110.6690668700001</v>
      </c>
    </row>
    <row r="71" spans="1:3" x14ac:dyDescent="0.25">
      <c r="A71" s="8" t="s">
        <v>99</v>
      </c>
      <c r="B71" s="6">
        <v>0.158</v>
      </c>
      <c r="C71" s="4">
        <f t="shared" si="2"/>
        <v>1116.67767772</v>
      </c>
    </row>
    <row r="72" spans="1:3" x14ac:dyDescent="0.25">
      <c r="A72" s="8" t="s">
        <v>100</v>
      </c>
      <c r="B72" s="6">
        <v>0.14000000000000001</v>
      </c>
      <c r="C72" s="4">
        <f t="shared" si="2"/>
        <v>1138.442908</v>
      </c>
    </row>
    <row r="73" spans="1:3" x14ac:dyDescent="0.25">
      <c r="A73" s="8" t="s">
        <v>101</v>
      </c>
      <c r="B73" s="6">
        <v>0.55000000000000004</v>
      </c>
      <c r="C73" s="4">
        <f t="shared" si="2"/>
        <v>694.78957500000001</v>
      </c>
    </row>
    <row r="74" spans="1:3" x14ac:dyDescent="0.25">
      <c r="A74" s="8" t="s">
        <v>102</v>
      </c>
      <c r="B74" s="6">
        <v>0.65300000000000002</v>
      </c>
      <c r="C74" s="4">
        <f t="shared" si="2"/>
        <v>600.46719007000002</v>
      </c>
    </row>
    <row r="75" spans="1:3" x14ac:dyDescent="0.25">
      <c r="A75" s="8" t="s">
        <v>103</v>
      </c>
      <c r="B75" s="6">
        <v>0.36399999999999999</v>
      </c>
      <c r="C75" s="4">
        <f t="shared" si="2"/>
        <v>882.54797808000012</v>
      </c>
    </row>
    <row r="76" spans="1:3" x14ac:dyDescent="0.25">
      <c r="A76" s="8" t="s">
        <v>104</v>
      </c>
      <c r="B76" s="6">
        <v>0.28500000000000003</v>
      </c>
      <c r="C76" s="4">
        <f t="shared" si="2"/>
        <v>969.08258175000014</v>
      </c>
    </row>
    <row r="77" spans="1:3" x14ac:dyDescent="0.25">
      <c r="A77" s="8" t="s">
        <v>105</v>
      </c>
      <c r="B77" s="6">
        <v>0.219</v>
      </c>
      <c r="C77" s="4">
        <f t="shared" si="2"/>
        <v>1044.4801950300002</v>
      </c>
    </row>
    <row r="78" spans="1:3" x14ac:dyDescent="0.25">
      <c r="A78" s="8" t="s">
        <v>106</v>
      </c>
      <c r="B78" s="6">
        <v>0.13600000000000001</v>
      </c>
      <c r="C78" s="4">
        <f t="shared" si="2"/>
        <v>1143.3081580800001</v>
      </c>
    </row>
    <row r="79" spans="1:3" x14ac:dyDescent="0.25">
      <c r="A79" s="8" t="s">
        <v>107</v>
      </c>
      <c r="B79" s="6">
        <v>0.192</v>
      </c>
      <c r="C79" s="4">
        <f t="shared" si="2"/>
        <v>1076.13881472</v>
      </c>
    </row>
    <row r="80" spans="1:3" x14ac:dyDescent="0.25">
      <c r="A80" s="8" t="s">
        <v>108</v>
      </c>
      <c r="B80" s="6">
        <v>0.182</v>
      </c>
      <c r="C80" s="4">
        <f t="shared" si="2"/>
        <v>1087.9841945200001</v>
      </c>
    </row>
    <row r="81" spans="1:3" x14ac:dyDescent="0.25">
      <c r="A81" s="8" t="s">
        <v>109</v>
      </c>
      <c r="B81" s="6">
        <v>0.152</v>
      </c>
      <c r="C81" s="4">
        <f t="shared" si="2"/>
        <v>1123.9094099200001</v>
      </c>
    </row>
    <row r="82" spans="1:3" x14ac:dyDescent="0.25">
      <c r="A82" s="8" t="s">
        <v>110</v>
      </c>
      <c r="B82" s="6">
        <v>0.155</v>
      </c>
      <c r="C82" s="4">
        <f t="shared" si="2"/>
        <v>1120.2906257500001</v>
      </c>
    </row>
    <row r="83" spans="1:3" x14ac:dyDescent="0.25">
      <c r="A83" s="8" t="s">
        <v>111</v>
      </c>
      <c r="B83" s="6">
        <v>0.14100000000000001</v>
      </c>
      <c r="C83" s="4">
        <f t="shared" si="2"/>
        <v>1137.2282166300001</v>
      </c>
    </row>
    <row r="84" spans="1:3" x14ac:dyDescent="0.25">
      <c r="A84" s="8" t="s">
        <v>112</v>
      </c>
      <c r="B84" s="6">
        <v>0.153</v>
      </c>
      <c r="C84" s="4">
        <f t="shared" si="2"/>
        <v>1122.70250007</v>
      </c>
    </row>
    <row r="85" spans="1:3" x14ac:dyDescent="0.25">
      <c r="A85" s="8" t="s">
        <v>113</v>
      </c>
      <c r="B85" s="6">
        <v>0.25</v>
      </c>
      <c r="C85" s="4">
        <f t="shared" si="2"/>
        <v>1008.7143750000001</v>
      </c>
    </row>
    <row r="86" spans="1:3" x14ac:dyDescent="0.25">
      <c r="A86" s="8" t="s">
        <v>96</v>
      </c>
      <c r="B86" s="6">
        <v>0.223</v>
      </c>
      <c r="C86" s="4">
        <f t="shared" si="2"/>
        <v>1039.8302336700001</v>
      </c>
    </row>
    <row r="87" spans="1:3" x14ac:dyDescent="0.25">
      <c r="A87" s="8" t="s">
        <v>97</v>
      </c>
      <c r="B87" s="6">
        <v>0.17400000000000002</v>
      </c>
      <c r="C87" s="4">
        <f t="shared" si="2"/>
        <v>1097.5071874800001</v>
      </c>
    </row>
    <row r="88" spans="1:3" x14ac:dyDescent="0.25">
      <c r="A88" s="8" t="s">
        <v>98</v>
      </c>
      <c r="B88" s="6">
        <v>0.152</v>
      </c>
      <c r="C88" s="4">
        <f t="shared" si="2"/>
        <v>1123.9094099200001</v>
      </c>
    </row>
    <row r="89" spans="1:3" x14ac:dyDescent="0.25">
      <c r="A89" s="8" t="s">
        <v>99</v>
      </c>
      <c r="B89" s="6">
        <v>0.13500000000000001</v>
      </c>
      <c r="C89" s="4">
        <f t="shared" si="2"/>
        <v>1144.52609175</v>
      </c>
    </row>
    <row r="90" spans="1:3" x14ac:dyDescent="0.25">
      <c r="A90" s="8" t="s">
        <v>100</v>
      </c>
      <c r="B90" s="6">
        <v>0.155</v>
      </c>
      <c r="C90" s="4">
        <f t="shared" si="2"/>
        <v>1120.2906257500001</v>
      </c>
    </row>
    <row r="91" spans="1:3" x14ac:dyDescent="0.25">
      <c r="A91" s="8" t="s">
        <v>114</v>
      </c>
      <c r="B91" s="6">
        <v>0.58599999999999997</v>
      </c>
      <c r="C91" s="4">
        <f t="shared" si="2"/>
        <v>661.04048508000017</v>
      </c>
    </row>
    <row r="92" spans="1:3" x14ac:dyDescent="0.25">
      <c r="A92" s="8" t="s">
        <v>115</v>
      </c>
      <c r="B92" s="6">
        <v>0.72699999999999998</v>
      </c>
      <c r="C92" s="4">
        <f t="shared" si="2"/>
        <v>536.94835767000006</v>
      </c>
    </row>
    <row r="93" spans="1:3" x14ac:dyDescent="0.25">
      <c r="A93" s="8" t="s">
        <v>116</v>
      </c>
      <c r="B93" s="6">
        <v>0.47900000000000004</v>
      </c>
      <c r="C93" s="4">
        <f t="shared" si="2"/>
        <v>763.81345543000009</v>
      </c>
    </row>
    <row r="94" spans="1:3" x14ac:dyDescent="0.25">
      <c r="A94" s="8" t="s">
        <v>117</v>
      </c>
      <c r="B94" s="6">
        <v>0.373</v>
      </c>
      <c r="C94" s="4">
        <f t="shared" si="2"/>
        <v>872.94639567000013</v>
      </c>
    </row>
    <row r="95" spans="1:3" x14ac:dyDescent="0.25">
      <c r="A95" s="8" t="s">
        <v>118</v>
      </c>
      <c r="B95" s="6">
        <v>0.36299999999999999</v>
      </c>
      <c r="C95" s="4">
        <f t="shared" si="2"/>
        <v>883.61806287000013</v>
      </c>
    </row>
    <row r="96" spans="1:3" x14ac:dyDescent="0.25">
      <c r="A96" s="8" t="s">
        <v>119</v>
      </c>
      <c r="B96" s="6">
        <v>0.315</v>
      </c>
      <c r="C96" s="4">
        <f t="shared" ref="C96:C127" si="3">(324.23*B96*B96)-(1305.8*B96)+(1314.9)</f>
        <v>935.74472175000005</v>
      </c>
    </row>
    <row r="97" spans="1:3" x14ac:dyDescent="0.25">
      <c r="A97" s="8" t="s">
        <v>120</v>
      </c>
      <c r="B97" s="6">
        <v>0.69600000000000006</v>
      </c>
      <c r="C97" s="4">
        <f t="shared" si="3"/>
        <v>563.1253996800001</v>
      </c>
    </row>
    <row r="98" spans="1:3" x14ac:dyDescent="0.25">
      <c r="A98" s="8" t="s">
        <v>121</v>
      </c>
      <c r="B98" s="6">
        <v>0.52800000000000002</v>
      </c>
      <c r="C98" s="4">
        <f t="shared" si="3"/>
        <v>715.8277363200001</v>
      </c>
    </row>
    <row r="99" spans="1:3" x14ac:dyDescent="0.25">
      <c r="A99" s="8" t="s">
        <v>122</v>
      </c>
      <c r="B99" s="6">
        <v>0.308</v>
      </c>
      <c r="C99" s="4">
        <f t="shared" si="3"/>
        <v>943.47135472000014</v>
      </c>
    </row>
    <row r="100" spans="1:3" x14ac:dyDescent="0.25">
      <c r="A100" s="8" t="s">
        <v>123</v>
      </c>
      <c r="B100" s="6">
        <v>0.248</v>
      </c>
      <c r="C100" s="4">
        <f t="shared" si="3"/>
        <v>1011.0030419200001</v>
      </c>
    </row>
    <row r="101" spans="1:3" x14ac:dyDescent="0.25">
      <c r="A101" s="8" t="s">
        <v>124</v>
      </c>
      <c r="B101" s="6">
        <v>0.17699999999999999</v>
      </c>
      <c r="C101" s="4">
        <f t="shared" si="3"/>
        <v>1093.9312016700001</v>
      </c>
    </row>
    <row r="102" spans="1:3" x14ac:dyDescent="0.25">
      <c r="A102" s="8" t="s">
        <v>125</v>
      </c>
      <c r="B102" s="6">
        <v>0.153</v>
      </c>
      <c r="C102" s="4">
        <f t="shared" si="3"/>
        <v>1122.70250007</v>
      </c>
    </row>
    <row r="103" spans="1:3" x14ac:dyDescent="0.25">
      <c r="A103" s="8" t="s">
        <v>126</v>
      </c>
      <c r="B103" s="6">
        <v>0.57899999999999996</v>
      </c>
      <c r="C103" s="4">
        <f t="shared" si="3"/>
        <v>667.53698943000018</v>
      </c>
    </row>
    <row r="104" spans="1:3" x14ac:dyDescent="0.25">
      <c r="A104" s="8" t="s">
        <v>127</v>
      </c>
      <c r="B104" s="6">
        <v>0.48399999999999999</v>
      </c>
      <c r="C104" s="4">
        <f t="shared" si="3"/>
        <v>758.84562288000006</v>
      </c>
    </row>
    <row r="105" spans="1:3" x14ac:dyDescent="0.25">
      <c r="A105" s="8" t="s">
        <v>128</v>
      </c>
      <c r="B105" s="6">
        <v>0.34200000000000003</v>
      </c>
      <c r="C105" s="4">
        <f t="shared" si="3"/>
        <v>906.23963772000002</v>
      </c>
    </row>
    <row r="106" spans="1:3" x14ac:dyDescent="0.25">
      <c r="A106" s="8" t="s">
        <v>129</v>
      </c>
      <c r="B106" s="6">
        <v>0.28899999999999998</v>
      </c>
      <c r="C106" s="4">
        <f t="shared" si="3"/>
        <v>964.60381383000004</v>
      </c>
    </row>
    <row r="107" spans="1:3" x14ac:dyDescent="0.25">
      <c r="A107" s="8" t="s">
        <v>130</v>
      </c>
      <c r="B107" s="6">
        <v>0.251</v>
      </c>
      <c r="C107" s="4">
        <f t="shared" si="3"/>
        <v>1007.5710142300002</v>
      </c>
    </row>
    <row r="108" spans="1:3" x14ac:dyDescent="0.25">
      <c r="A108" s="8" t="s">
        <v>131</v>
      </c>
      <c r="B108" s="6">
        <v>0.26</v>
      </c>
      <c r="C108" s="4">
        <f t="shared" si="3"/>
        <v>997.30994800000008</v>
      </c>
    </row>
    <row r="109" spans="1:3" x14ac:dyDescent="0.25">
      <c r="A109" s="8" t="s">
        <v>132</v>
      </c>
      <c r="B109" s="6">
        <v>0.60799999999999998</v>
      </c>
      <c r="C109" s="4">
        <f t="shared" si="3"/>
        <v>640.8297587200002</v>
      </c>
    </row>
    <row r="110" spans="1:3" x14ac:dyDescent="0.25">
      <c r="A110" s="8" t="s">
        <v>133</v>
      </c>
      <c r="B110" s="6">
        <v>0.54300000000000004</v>
      </c>
      <c r="C110" s="4">
        <f t="shared" si="3"/>
        <v>701.44949127000007</v>
      </c>
    </row>
    <row r="111" spans="1:3" x14ac:dyDescent="0.25">
      <c r="A111" s="8" t="s">
        <v>134</v>
      </c>
      <c r="B111" s="6">
        <v>0.47700000000000004</v>
      </c>
      <c r="C111" s="4">
        <f t="shared" si="3"/>
        <v>765.80512767000005</v>
      </c>
    </row>
    <row r="112" spans="1:3" x14ac:dyDescent="0.25">
      <c r="A112" s="8" t="s">
        <v>135</v>
      </c>
      <c r="B112" s="6">
        <v>0.40200000000000002</v>
      </c>
      <c r="C112" s="4">
        <f t="shared" si="3"/>
        <v>842.36526492000007</v>
      </c>
    </row>
    <row r="113" spans="1:3" x14ac:dyDescent="0.25">
      <c r="A113" s="8" t="s">
        <v>136</v>
      </c>
      <c r="B113" s="6">
        <v>0.248</v>
      </c>
      <c r="C113" s="4">
        <f t="shared" si="3"/>
        <v>1011.0030419200001</v>
      </c>
    </row>
    <row r="114" spans="1:3" x14ac:dyDescent="0.25">
      <c r="A114" s="8" t="s">
        <v>137</v>
      </c>
      <c r="B114" s="6">
        <v>0.24399999999999999</v>
      </c>
      <c r="C114" s="4">
        <f t="shared" si="3"/>
        <v>1015.5881572800001</v>
      </c>
    </row>
    <row r="115" spans="1:3" x14ac:dyDescent="0.25">
      <c r="A115" s="8" t="s">
        <v>138</v>
      </c>
      <c r="B115" s="6">
        <v>0.38700000000000001</v>
      </c>
      <c r="C115" s="4">
        <f t="shared" si="3"/>
        <v>858.11500287000013</v>
      </c>
    </row>
    <row r="116" spans="1:3" x14ac:dyDescent="0.25">
      <c r="A116" s="8" t="s">
        <v>139</v>
      </c>
      <c r="B116" s="6">
        <v>0.26600000000000001</v>
      </c>
      <c r="C116" s="4">
        <f t="shared" si="3"/>
        <v>990.49841788000003</v>
      </c>
    </row>
    <row r="117" spans="1:3" x14ac:dyDescent="0.25">
      <c r="A117" s="8" t="s">
        <v>140</v>
      </c>
      <c r="B117" s="6">
        <v>0.22700000000000001</v>
      </c>
      <c r="C117" s="4">
        <f t="shared" si="3"/>
        <v>1035.1906476700001</v>
      </c>
    </row>
    <row r="118" spans="1:3" x14ac:dyDescent="0.25">
      <c r="A118" s="8" t="s">
        <v>141</v>
      </c>
      <c r="B118" s="6">
        <v>0.18</v>
      </c>
      <c r="C118" s="4">
        <f t="shared" si="3"/>
        <v>1090.3610520000002</v>
      </c>
    </row>
    <row r="119" spans="1:3" x14ac:dyDescent="0.25">
      <c r="A119" s="8" t="s">
        <v>142</v>
      </c>
      <c r="B119" s="6">
        <v>0.16700000000000001</v>
      </c>
      <c r="C119" s="4">
        <f t="shared" si="3"/>
        <v>1105.87385047</v>
      </c>
    </row>
    <row r="120" spans="1:3" x14ac:dyDescent="0.25">
      <c r="A120" s="8" t="s">
        <v>143</v>
      </c>
      <c r="B120" s="6">
        <v>0.16300000000000001</v>
      </c>
      <c r="C120" s="4">
        <f t="shared" si="3"/>
        <v>1110.6690668700001</v>
      </c>
    </row>
    <row r="121" spans="1:3" x14ac:dyDescent="0.25">
      <c r="A121" s="8" t="s">
        <v>144</v>
      </c>
      <c r="B121" s="6">
        <v>0.39300000000000002</v>
      </c>
      <c r="C121" s="4">
        <f t="shared" si="3"/>
        <v>851.79759927000009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K103"/>
  <sheetViews>
    <sheetView workbookViewId="0">
      <selection activeCell="M2" sqref="M2"/>
    </sheetView>
  </sheetViews>
  <sheetFormatPr defaultRowHeight="15" x14ac:dyDescent="0.25"/>
  <cols>
    <col min="1" max="1" width="39.28515625" customWidth="1"/>
    <col min="2" max="2" width="13.28515625" customWidth="1"/>
    <col min="3" max="3" width="12.5703125" customWidth="1"/>
    <col min="4" max="4" width="13" customWidth="1"/>
    <col min="5" max="5" width="20.28515625" customWidth="1"/>
  </cols>
  <sheetData>
    <row r="2" spans="1:11" x14ac:dyDescent="0.25">
      <c r="A2" s="2">
        <v>2.593</v>
      </c>
      <c r="B2" s="6">
        <v>1.724</v>
      </c>
      <c r="C2" s="6">
        <v>1.419</v>
      </c>
      <c r="D2" s="6">
        <v>2.202</v>
      </c>
      <c r="E2" s="6">
        <v>0.80400000000000005</v>
      </c>
      <c r="F2" s="6">
        <v>0.98499999999999999</v>
      </c>
      <c r="G2" s="6">
        <v>1.244</v>
      </c>
      <c r="H2" s="6">
        <v>0.32800000000000001</v>
      </c>
      <c r="I2" s="6">
        <v>2.4580000000000002</v>
      </c>
      <c r="J2" s="6">
        <v>2.4369999999999998</v>
      </c>
      <c r="K2" s="6">
        <v>2.4279999999999999</v>
      </c>
    </row>
    <row r="3" spans="1:11" x14ac:dyDescent="0.25">
      <c r="A3" s="2">
        <v>1.67</v>
      </c>
      <c r="B3" s="6">
        <v>1.5920000000000001</v>
      </c>
      <c r="C3" s="6">
        <v>1.69</v>
      </c>
      <c r="D3" s="6">
        <v>2.1659999999999999</v>
      </c>
      <c r="E3" s="6">
        <v>0.79900000000000004</v>
      </c>
      <c r="F3" s="6">
        <v>0.95400000000000007</v>
      </c>
      <c r="G3" s="6">
        <v>1.0549999999999999</v>
      </c>
      <c r="H3" s="6">
        <v>0.316</v>
      </c>
      <c r="I3" s="6">
        <v>2.3770000000000002</v>
      </c>
      <c r="J3" s="6">
        <v>2.2109999999999999</v>
      </c>
      <c r="K3" s="6">
        <v>2.556</v>
      </c>
    </row>
    <row r="4" spans="1:11" x14ac:dyDescent="0.25">
      <c r="A4" s="2">
        <v>0.98399999999999999</v>
      </c>
      <c r="B4" s="6">
        <v>0.99199999999999999</v>
      </c>
      <c r="C4" s="6">
        <v>0.78300000000000003</v>
      </c>
      <c r="D4" s="6">
        <v>1.1779999999999999</v>
      </c>
      <c r="E4" s="6">
        <v>1.4610000000000001</v>
      </c>
      <c r="F4" s="6">
        <v>1.72</v>
      </c>
      <c r="G4" s="6">
        <v>2.5990000000000002</v>
      </c>
      <c r="H4" s="6">
        <v>0.754</v>
      </c>
      <c r="I4" s="6">
        <v>2.8730000000000002</v>
      </c>
      <c r="J4" s="6">
        <v>1.486</v>
      </c>
      <c r="K4" s="6">
        <v>2.5030000000000001</v>
      </c>
    </row>
    <row r="5" spans="1:11" x14ac:dyDescent="0.25">
      <c r="A5" s="2">
        <v>0.56599999999999995</v>
      </c>
      <c r="B5" s="6">
        <v>1.21</v>
      </c>
      <c r="C5" s="6">
        <v>0.751</v>
      </c>
      <c r="D5" s="6">
        <v>1.056</v>
      </c>
      <c r="E5" s="6">
        <v>1.5449999999999999</v>
      </c>
      <c r="F5" s="6">
        <v>1.8440000000000001</v>
      </c>
      <c r="G5" s="6">
        <v>2.609</v>
      </c>
      <c r="H5" s="6">
        <v>0.86299999999999999</v>
      </c>
      <c r="I5" s="6">
        <v>2.8770000000000002</v>
      </c>
      <c r="J5" s="6">
        <v>1.7110000000000001</v>
      </c>
      <c r="K5" s="6">
        <v>2.3420000000000001</v>
      </c>
    </row>
    <row r="6" spans="1:11" x14ac:dyDescent="0.25">
      <c r="A6" s="2">
        <v>0.36699999999999999</v>
      </c>
      <c r="B6" s="6">
        <v>0.54700000000000004</v>
      </c>
      <c r="C6" s="6">
        <v>0.23800000000000002</v>
      </c>
      <c r="D6" s="6">
        <v>0.441</v>
      </c>
      <c r="E6" s="6">
        <v>2.1739999999999999</v>
      </c>
      <c r="F6" s="6">
        <v>1.2150000000000001</v>
      </c>
      <c r="G6" s="6">
        <v>2.7549999999999999</v>
      </c>
      <c r="H6" s="6">
        <v>2.056</v>
      </c>
      <c r="I6" s="6">
        <v>2.5140000000000002</v>
      </c>
      <c r="J6" s="6">
        <v>2.15</v>
      </c>
      <c r="K6" s="6">
        <v>2.0270000000000001</v>
      </c>
    </row>
    <row r="7" spans="1:11" x14ac:dyDescent="0.25">
      <c r="A7" s="2">
        <v>0.27900000000000003</v>
      </c>
      <c r="B7" s="6">
        <v>0.442</v>
      </c>
      <c r="C7" s="6">
        <v>0.19800000000000001</v>
      </c>
      <c r="D7" s="6">
        <v>0.43099999999999999</v>
      </c>
      <c r="E7" s="6">
        <v>2.5680000000000001</v>
      </c>
      <c r="F7" s="6">
        <v>1.292</v>
      </c>
      <c r="G7" s="6">
        <v>2.8540000000000001</v>
      </c>
      <c r="H7" s="6">
        <v>2.008</v>
      </c>
      <c r="I7" s="6">
        <v>2.391</v>
      </c>
      <c r="J7" s="6">
        <v>1.9100000000000001</v>
      </c>
      <c r="K7" s="6">
        <v>1.7550000000000001</v>
      </c>
    </row>
    <row r="8" spans="1:11" x14ac:dyDescent="0.25">
      <c r="A8" s="2">
        <v>0.16400000000000001</v>
      </c>
      <c r="B8" s="6">
        <v>0.47700000000000004</v>
      </c>
      <c r="C8" s="6">
        <v>1.679</v>
      </c>
      <c r="D8" s="6">
        <v>2.343</v>
      </c>
      <c r="E8" s="6">
        <v>0.88700000000000001</v>
      </c>
      <c r="F8" s="6">
        <v>1.948</v>
      </c>
      <c r="G8" s="6">
        <v>2.496</v>
      </c>
      <c r="H8" s="6">
        <v>0.86099999999999999</v>
      </c>
      <c r="I8" s="6">
        <v>2.1829999999999998</v>
      </c>
      <c r="J8" s="6">
        <v>0.68</v>
      </c>
      <c r="K8" s="6">
        <v>0.871</v>
      </c>
    </row>
    <row r="9" spans="1:11" x14ac:dyDescent="0.25">
      <c r="A9" s="5">
        <v>9.5000000000000001E-2</v>
      </c>
      <c r="B9" s="6">
        <v>0.42199999999999999</v>
      </c>
      <c r="C9" s="6">
        <v>1.659</v>
      </c>
      <c r="D9" s="6">
        <v>2.4889999999999999</v>
      </c>
      <c r="E9" s="6">
        <v>0.80100000000000005</v>
      </c>
      <c r="F9" s="6">
        <v>1.863</v>
      </c>
      <c r="G9" s="6">
        <v>2.403</v>
      </c>
      <c r="H9" s="6">
        <v>0.78700000000000003</v>
      </c>
      <c r="I9" s="6">
        <v>2.194</v>
      </c>
      <c r="J9" s="6">
        <v>0.53800000000000003</v>
      </c>
      <c r="K9" s="6">
        <v>0.374</v>
      </c>
    </row>
    <row r="14" spans="1:11" x14ac:dyDescent="0.25">
      <c r="B14" s="1" t="s">
        <v>1</v>
      </c>
      <c r="C14" s="1" t="s">
        <v>2</v>
      </c>
      <c r="D14" s="1" t="s">
        <v>3</v>
      </c>
      <c r="E14" s="1" t="s">
        <v>4</v>
      </c>
    </row>
    <row r="15" spans="1:11" x14ac:dyDescent="0.25">
      <c r="A15" t="s">
        <v>5</v>
      </c>
      <c r="B15" s="2">
        <v>2.593</v>
      </c>
      <c r="C15" s="3">
        <f>B15-B22</f>
        <v>2.4979999999999998</v>
      </c>
      <c r="D15" s="3">
        <v>100</v>
      </c>
      <c r="E15" s="4">
        <f>(7.9423*C15*C15)+(19.978*C15)+(0.1506)</f>
        <v>99.615627769199989</v>
      </c>
    </row>
    <row r="16" spans="1:11" x14ac:dyDescent="0.25">
      <c r="A16" t="s">
        <v>6</v>
      </c>
      <c r="B16" s="2">
        <v>1.67</v>
      </c>
      <c r="C16" s="3">
        <f>B16-B22</f>
        <v>1.575</v>
      </c>
      <c r="D16" s="3">
        <v>50</v>
      </c>
      <c r="E16" s="4">
        <f t="shared" ref="E16:E22" si="0">(7.9423*C16*C16)+(19.978*C16)+(0.1506)</f>
        <v>51.317817937499996</v>
      </c>
    </row>
    <row r="17" spans="1:11" x14ac:dyDescent="0.25">
      <c r="A17" t="s">
        <v>7</v>
      </c>
      <c r="B17" s="2">
        <v>0.98399999999999999</v>
      </c>
      <c r="C17" s="3">
        <f>B17-B22</f>
        <v>0.88900000000000001</v>
      </c>
      <c r="D17" s="3">
        <v>25</v>
      </c>
      <c r="E17" s="4">
        <f t="shared" si="0"/>
        <v>24.188008478300002</v>
      </c>
    </row>
    <row r="18" spans="1:11" x14ac:dyDescent="0.25">
      <c r="A18" t="s">
        <v>8</v>
      </c>
      <c r="B18" s="2">
        <v>0.56599999999999995</v>
      </c>
      <c r="C18" s="3">
        <f>B18-B22</f>
        <v>0.47099999999999997</v>
      </c>
      <c r="D18" s="3">
        <v>12.5</v>
      </c>
      <c r="E18" s="4">
        <f t="shared" si="0"/>
        <v>11.322165774300002</v>
      </c>
    </row>
    <row r="19" spans="1:11" x14ac:dyDescent="0.25">
      <c r="A19" t="s">
        <v>9</v>
      </c>
      <c r="B19" s="2">
        <v>0.36699999999999999</v>
      </c>
      <c r="C19" s="3">
        <f>B19-B22</f>
        <v>0.27200000000000002</v>
      </c>
      <c r="D19" s="3">
        <v>6.25</v>
      </c>
      <c r="E19" s="4">
        <f t="shared" si="0"/>
        <v>6.1722191232000005</v>
      </c>
    </row>
    <row r="20" spans="1:11" x14ac:dyDescent="0.25">
      <c r="A20" t="s">
        <v>18</v>
      </c>
      <c r="B20" s="2">
        <v>0.27900000000000003</v>
      </c>
      <c r="C20" s="3">
        <f>(B20-B22)</f>
        <v>0.18400000000000002</v>
      </c>
      <c r="D20" s="3">
        <v>3.12</v>
      </c>
      <c r="E20" s="4">
        <f t="shared" si="0"/>
        <v>4.0954465088000012</v>
      </c>
    </row>
    <row r="21" spans="1:11" x14ac:dyDescent="0.25">
      <c r="A21" t="s">
        <v>19</v>
      </c>
      <c r="B21" s="2">
        <v>0.16400000000000001</v>
      </c>
      <c r="C21" s="3">
        <f>B21-B22</f>
        <v>6.9000000000000006E-2</v>
      </c>
      <c r="D21" s="3">
        <v>1.56</v>
      </c>
      <c r="E21" s="4">
        <f t="shared" si="0"/>
        <v>1.5668952903000002</v>
      </c>
    </row>
    <row r="22" spans="1:11" x14ac:dyDescent="0.25">
      <c r="A22" t="s">
        <v>10</v>
      </c>
      <c r="B22" s="5">
        <v>9.5000000000000001E-2</v>
      </c>
      <c r="C22" s="3">
        <f>B22-B22</f>
        <v>0</v>
      </c>
      <c r="D22" s="3">
        <v>0</v>
      </c>
      <c r="E22" s="4">
        <f t="shared" si="0"/>
        <v>0.15060000000000001</v>
      </c>
    </row>
    <row r="28" spans="1:11" x14ac:dyDescent="0.25">
      <c r="J28" s="10" t="s">
        <v>14</v>
      </c>
      <c r="K28" s="10"/>
    </row>
    <row r="31" spans="1:11" x14ac:dyDescent="0.25">
      <c r="A31" s="8" t="s">
        <v>11</v>
      </c>
      <c r="B31" s="6" t="s">
        <v>12</v>
      </c>
      <c r="C31" s="7" t="s">
        <v>10</v>
      </c>
      <c r="D31" s="3" t="s">
        <v>2</v>
      </c>
      <c r="E31" s="9" t="s">
        <v>13</v>
      </c>
    </row>
    <row r="32" spans="1:11" x14ac:dyDescent="0.25">
      <c r="A32" s="8" t="s">
        <v>321</v>
      </c>
      <c r="B32" s="6">
        <v>1.724</v>
      </c>
      <c r="C32" s="5">
        <v>9.5000000000000001E-2</v>
      </c>
      <c r="D32" s="3">
        <f t="shared" ref="D32:D63" si="1">(B32-C32)</f>
        <v>1.629</v>
      </c>
      <c r="E32" s="4">
        <f t="shared" ref="E32:E63" si="2">(7.9423*D32*D32)+(19.978*D32)+(0.1506)</f>
        <v>53.770774914299999</v>
      </c>
    </row>
    <row r="33" spans="1:5" x14ac:dyDescent="0.25">
      <c r="A33" s="8" t="s">
        <v>321</v>
      </c>
      <c r="B33" s="6">
        <v>1.5920000000000001</v>
      </c>
      <c r="C33" s="5">
        <v>9.5000000000000001E-2</v>
      </c>
      <c r="D33" s="3">
        <f t="shared" si="1"/>
        <v>1.4970000000000001</v>
      </c>
      <c r="E33" s="4">
        <f t="shared" si="2"/>
        <v>47.856431780700007</v>
      </c>
    </row>
    <row r="34" spans="1:5" x14ac:dyDescent="0.25">
      <c r="A34" s="8" t="s">
        <v>322</v>
      </c>
      <c r="B34" s="6">
        <v>0.99199999999999999</v>
      </c>
      <c r="C34" s="5">
        <v>9.5000000000000001E-2</v>
      </c>
      <c r="D34" s="3">
        <f t="shared" si="1"/>
        <v>0.89700000000000002</v>
      </c>
      <c r="E34" s="4">
        <f t="shared" si="2"/>
        <v>24.461312060700003</v>
      </c>
    </row>
    <row r="35" spans="1:5" x14ac:dyDescent="0.25">
      <c r="A35" s="8" t="s">
        <v>322</v>
      </c>
      <c r="B35" s="6">
        <v>1.21</v>
      </c>
      <c r="C35" s="5">
        <v>9.5000000000000001E-2</v>
      </c>
      <c r="D35" s="3">
        <f t="shared" si="1"/>
        <v>1.115</v>
      </c>
      <c r="E35" s="4">
        <f t="shared" si="2"/>
        <v>32.3001359175</v>
      </c>
    </row>
    <row r="36" spans="1:5" x14ac:dyDescent="0.25">
      <c r="A36" s="8" t="s">
        <v>323</v>
      </c>
      <c r="B36" s="6">
        <v>0.54700000000000004</v>
      </c>
      <c r="C36" s="5">
        <v>9.5000000000000001E-2</v>
      </c>
      <c r="D36" s="3">
        <f t="shared" si="1"/>
        <v>0.45200000000000007</v>
      </c>
      <c r="E36" s="4">
        <f t="shared" si="2"/>
        <v>10.803299659200004</v>
      </c>
    </row>
    <row r="37" spans="1:5" x14ac:dyDescent="0.25">
      <c r="A37" s="8" t="s">
        <v>323</v>
      </c>
      <c r="B37" s="6">
        <v>0.442</v>
      </c>
      <c r="C37" s="5">
        <v>9.5000000000000001E-2</v>
      </c>
      <c r="D37" s="3">
        <f t="shared" si="1"/>
        <v>0.34699999999999998</v>
      </c>
      <c r="E37" s="4">
        <f t="shared" si="2"/>
        <v>8.0392904007000006</v>
      </c>
    </row>
    <row r="38" spans="1:5" x14ac:dyDescent="0.25">
      <c r="A38" s="8" t="s">
        <v>324</v>
      </c>
      <c r="B38" s="6">
        <v>0.47700000000000004</v>
      </c>
      <c r="C38" s="5">
        <v>9.5000000000000001E-2</v>
      </c>
      <c r="D38" s="3">
        <f t="shared" si="1"/>
        <v>0.38200000000000001</v>
      </c>
      <c r="E38" s="4">
        <f t="shared" si="2"/>
        <v>8.9411681852000022</v>
      </c>
    </row>
    <row r="39" spans="1:5" x14ac:dyDescent="0.25">
      <c r="A39" s="8" t="s">
        <v>324</v>
      </c>
      <c r="B39" s="6">
        <v>0.42199999999999999</v>
      </c>
      <c r="C39" s="5">
        <v>9.5000000000000001E-2</v>
      </c>
      <c r="D39" s="3">
        <f t="shared" si="1"/>
        <v>0.32699999999999996</v>
      </c>
      <c r="E39" s="4">
        <f t="shared" si="2"/>
        <v>7.5326681966999995</v>
      </c>
    </row>
    <row r="40" spans="1:5" x14ac:dyDescent="0.25">
      <c r="A40" s="8" t="s">
        <v>325</v>
      </c>
      <c r="B40" s="6">
        <v>1.419</v>
      </c>
      <c r="C40" s="5">
        <v>9.5000000000000001E-2</v>
      </c>
      <c r="D40" s="3">
        <f t="shared" si="1"/>
        <v>1.3240000000000001</v>
      </c>
      <c r="E40" s="4">
        <f t="shared" si="2"/>
        <v>40.524133284800001</v>
      </c>
    </row>
    <row r="41" spans="1:5" x14ac:dyDescent="0.25">
      <c r="A41" s="8" t="s">
        <v>325</v>
      </c>
      <c r="B41" s="6">
        <v>1.69</v>
      </c>
      <c r="C41" s="5">
        <v>9.5000000000000001E-2</v>
      </c>
      <c r="D41" s="3">
        <f t="shared" si="1"/>
        <v>1.595</v>
      </c>
      <c r="E41" s="4">
        <f t="shared" si="2"/>
        <v>52.220919757499999</v>
      </c>
    </row>
    <row r="42" spans="1:5" x14ac:dyDescent="0.25">
      <c r="A42" s="8" t="s">
        <v>326</v>
      </c>
      <c r="B42" s="6">
        <v>0.78300000000000003</v>
      </c>
      <c r="C42" s="5">
        <v>9.5000000000000001E-2</v>
      </c>
      <c r="D42" s="3">
        <f t="shared" si="1"/>
        <v>0.68800000000000006</v>
      </c>
      <c r="E42" s="4">
        <f t="shared" si="2"/>
        <v>17.654904051200003</v>
      </c>
    </row>
    <row r="43" spans="1:5" x14ac:dyDescent="0.25">
      <c r="A43" s="8" t="s">
        <v>326</v>
      </c>
      <c r="B43" s="6">
        <v>0.751</v>
      </c>
      <c r="C43" s="5">
        <v>9.5000000000000001E-2</v>
      </c>
      <c r="D43" s="3">
        <f t="shared" si="1"/>
        <v>0.65600000000000003</v>
      </c>
      <c r="E43" s="4">
        <f t="shared" si="2"/>
        <v>16.674025612800005</v>
      </c>
    </row>
    <row r="44" spans="1:5" x14ac:dyDescent="0.25">
      <c r="A44" s="8" t="s">
        <v>327</v>
      </c>
      <c r="B44" s="6">
        <v>0.23800000000000002</v>
      </c>
      <c r="C44" s="5">
        <v>9.5000000000000001E-2</v>
      </c>
      <c r="D44" s="3">
        <f t="shared" si="1"/>
        <v>0.14300000000000002</v>
      </c>
      <c r="E44" s="4">
        <f t="shared" si="2"/>
        <v>3.1698660927000004</v>
      </c>
    </row>
    <row r="45" spans="1:5" x14ac:dyDescent="0.25">
      <c r="A45" s="8" t="s">
        <v>327</v>
      </c>
      <c r="B45" s="6">
        <v>0.19800000000000001</v>
      </c>
      <c r="C45" s="5">
        <v>9.5000000000000001E-2</v>
      </c>
      <c r="D45" s="3">
        <f t="shared" si="1"/>
        <v>0.10300000000000001</v>
      </c>
      <c r="E45" s="4">
        <f t="shared" si="2"/>
        <v>2.2925938607000003</v>
      </c>
    </row>
    <row r="46" spans="1:5" x14ac:dyDescent="0.25">
      <c r="A46" s="8" t="s">
        <v>328</v>
      </c>
      <c r="B46" s="6">
        <v>1.679</v>
      </c>
      <c r="C46" s="5">
        <v>9.5000000000000001E-2</v>
      </c>
      <c r="D46" s="3">
        <f t="shared" si="1"/>
        <v>1.5840000000000001</v>
      </c>
      <c r="E46" s="4">
        <f t="shared" si="2"/>
        <v>51.723427468799997</v>
      </c>
    </row>
    <row r="47" spans="1:5" x14ac:dyDescent="0.25">
      <c r="A47" s="8" t="s">
        <v>328</v>
      </c>
      <c r="B47" s="6">
        <v>1.659</v>
      </c>
      <c r="C47" s="5">
        <v>9.5000000000000001E-2</v>
      </c>
      <c r="D47" s="3">
        <f t="shared" si="1"/>
        <v>1.5640000000000001</v>
      </c>
      <c r="E47" s="4">
        <f t="shared" si="2"/>
        <v>50.823820260800005</v>
      </c>
    </row>
    <row r="48" spans="1:5" x14ac:dyDescent="0.25">
      <c r="A48" s="8" t="s">
        <v>329</v>
      </c>
      <c r="B48" s="6">
        <v>2.202</v>
      </c>
      <c r="C48" s="5">
        <v>9.5000000000000001E-2</v>
      </c>
      <c r="D48" s="3">
        <f t="shared" si="1"/>
        <v>2.1069999999999998</v>
      </c>
      <c r="E48" s="4">
        <f t="shared" si="2"/>
        <v>77.503681792699993</v>
      </c>
    </row>
    <row r="49" spans="1:5" x14ac:dyDescent="0.25">
      <c r="A49" s="8" t="s">
        <v>329</v>
      </c>
      <c r="B49" s="6">
        <v>2.1659999999999999</v>
      </c>
      <c r="C49" s="5">
        <v>9.5000000000000001E-2</v>
      </c>
      <c r="D49" s="3">
        <f t="shared" si="1"/>
        <v>2.0709999999999997</v>
      </c>
      <c r="E49" s="4">
        <f t="shared" si="2"/>
        <v>75.589888334299985</v>
      </c>
    </row>
    <row r="50" spans="1:5" x14ac:dyDescent="0.25">
      <c r="A50" s="8" t="s">
        <v>330</v>
      </c>
      <c r="B50" s="6">
        <v>1.1779999999999999</v>
      </c>
      <c r="C50" s="5">
        <v>9.5000000000000001E-2</v>
      </c>
      <c r="D50" s="3">
        <f t="shared" si="1"/>
        <v>1.083</v>
      </c>
      <c r="E50" s="4">
        <f t="shared" si="2"/>
        <v>31.102210304700002</v>
      </c>
    </row>
    <row r="51" spans="1:5" x14ac:dyDescent="0.25">
      <c r="A51" s="8" t="s">
        <v>330</v>
      </c>
      <c r="B51" s="6">
        <v>1.056</v>
      </c>
      <c r="C51" s="5">
        <v>9.5000000000000001E-2</v>
      </c>
      <c r="D51" s="3">
        <f t="shared" si="1"/>
        <v>0.96100000000000008</v>
      </c>
      <c r="E51" s="4">
        <f t="shared" si="2"/>
        <v>26.684338838300004</v>
      </c>
    </row>
    <row r="52" spans="1:5" x14ac:dyDescent="0.25">
      <c r="A52" s="8" t="s">
        <v>331</v>
      </c>
      <c r="B52" s="6">
        <v>0.441</v>
      </c>
      <c r="C52" s="5">
        <v>9.5000000000000001E-2</v>
      </c>
      <c r="D52" s="3">
        <f t="shared" si="1"/>
        <v>0.34599999999999997</v>
      </c>
      <c r="E52" s="4">
        <f t="shared" si="2"/>
        <v>8.013808386800001</v>
      </c>
    </row>
    <row r="53" spans="1:5" x14ac:dyDescent="0.25">
      <c r="A53" s="8" t="s">
        <v>331</v>
      </c>
      <c r="B53" s="6">
        <v>0.43099999999999999</v>
      </c>
      <c r="C53" s="5">
        <v>9.5000000000000001E-2</v>
      </c>
      <c r="D53" s="3">
        <f t="shared" si="1"/>
        <v>0.33599999999999997</v>
      </c>
      <c r="E53" s="4">
        <f t="shared" si="2"/>
        <v>7.7598619007999989</v>
      </c>
    </row>
    <row r="54" spans="1:5" x14ac:dyDescent="0.25">
      <c r="A54" s="8" t="s">
        <v>332</v>
      </c>
      <c r="B54" s="6">
        <v>2.343</v>
      </c>
      <c r="C54" s="5">
        <v>9.5000000000000001E-2</v>
      </c>
      <c r="D54" s="3">
        <f t="shared" si="1"/>
        <v>2.2479999999999998</v>
      </c>
      <c r="E54" s="4">
        <f t="shared" si="2"/>
        <v>85.197588819199993</v>
      </c>
    </row>
    <row r="55" spans="1:5" x14ac:dyDescent="0.25">
      <c r="A55" s="8" t="s">
        <v>332</v>
      </c>
      <c r="B55" s="6">
        <v>2.4889999999999999</v>
      </c>
      <c r="C55" s="5">
        <v>9.5000000000000001E-2</v>
      </c>
      <c r="D55" s="3">
        <f t="shared" si="1"/>
        <v>2.3939999999999997</v>
      </c>
      <c r="E55" s="4">
        <f t="shared" si="2"/>
        <v>93.497127682799984</v>
      </c>
    </row>
    <row r="56" spans="1:5" x14ac:dyDescent="0.25">
      <c r="A56" s="8">
        <v>9640</v>
      </c>
      <c r="B56" s="6">
        <v>0.80400000000000005</v>
      </c>
      <c r="C56" s="5">
        <v>9.5000000000000001E-2</v>
      </c>
      <c r="D56" s="3">
        <f t="shared" si="1"/>
        <v>0.70900000000000007</v>
      </c>
      <c r="E56" s="4">
        <f t="shared" si="2"/>
        <v>18.307445306300004</v>
      </c>
    </row>
    <row r="57" spans="1:5" x14ac:dyDescent="0.25">
      <c r="A57" s="8">
        <v>9640</v>
      </c>
      <c r="B57" s="6">
        <v>0.79900000000000004</v>
      </c>
      <c r="C57" s="5">
        <v>9.5000000000000001E-2</v>
      </c>
      <c r="D57" s="3">
        <f t="shared" si="1"/>
        <v>0.70400000000000007</v>
      </c>
      <c r="E57" s="4">
        <f t="shared" si="2"/>
        <v>18.151442956800004</v>
      </c>
    </row>
    <row r="58" spans="1:5" x14ac:dyDescent="0.25">
      <c r="A58" s="8" t="s">
        <v>333</v>
      </c>
      <c r="B58" s="6">
        <v>1.4610000000000001</v>
      </c>
      <c r="C58" s="5">
        <v>9.5000000000000001E-2</v>
      </c>
      <c r="D58" s="3">
        <f t="shared" si="1"/>
        <v>1.3660000000000001</v>
      </c>
      <c r="E58" s="4">
        <f t="shared" si="2"/>
        <v>42.260530338800002</v>
      </c>
    </row>
    <row r="59" spans="1:5" x14ac:dyDescent="0.25">
      <c r="A59" s="8" t="s">
        <v>333</v>
      </c>
      <c r="B59" s="6">
        <v>1.5449999999999999</v>
      </c>
      <c r="C59" s="5">
        <v>9.5000000000000001E-2</v>
      </c>
      <c r="D59" s="3">
        <f t="shared" si="1"/>
        <v>1.45</v>
      </c>
      <c r="E59" s="4">
        <f t="shared" si="2"/>
        <v>45.81738575</v>
      </c>
    </row>
    <row r="60" spans="1:5" x14ac:dyDescent="0.25">
      <c r="A60" s="8" t="s">
        <v>334</v>
      </c>
      <c r="B60" s="6">
        <v>2.1739999999999999</v>
      </c>
      <c r="C60" s="5">
        <v>9.5000000000000001E-2</v>
      </c>
      <c r="D60" s="3">
        <f t="shared" si="1"/>
        <v>2.0789999999999997</v>
      </c>
      <c r="E60" s="4">
        <f t="shared" si="2"/>
        <v>76.013396694299985</v>
      </c>
    </row>
    <row r="61" spans="1:5" x14ac:dyDescent="0.25">
      <c r="A61" s="8" t="s">
        <v>334</v>
      </c>
      <c r="B61" s="6">
        <v>2.5680000000000001</v>
      </c>
      <c r="C61" s="5">
        <v>9.5000000000000001E-2</v>
      </c>
      <c r="D61" s="3">
        <f t="shared" si="1"/>
        <v>2.4729999999999999</v>
      </c>
      <c r="E61" s="4">
        <f t="shared" si="2"/>
        <v>98.129148436700007</v>
      </c>
    </row>
    <row r="62" spans="1:5" x14ac:dyDescent="0.25">
      <c r="A62" s="8" t="s">
        <v>335</v>
      </c>
      <c r="B62" s="6">
        <v>0.88700000000000001</v>
      </c>
      <c r="C62" s="5">
        <v>9.5000000000000001E-2</v>
      </c>
      <c r="D62" s="3">
        <f t="shared" si="1"/>
        <v>0.79200000000000004</v>
      </c>
      <c r="E62" s="4">
        <f t="shared" si="2"/>
        <v>20.955094867200003</v>
      </c>
    </row>
    <row r="63" spans="1:5" x14ac:dyDescent="0.25">
      <c r="A63" s="8" t="s">
        <v>335</v>
      </c>
      <c r="B63" s="6">
        <v>0.80100000000000005</v>
      </c>
      <c r="C63" s="5">
        <v>9.5000000000000001E-2</v>
      </c>
      <c r="D63" s="3">
        <f t="shared" si="1"/>
        <v>0.70600000000000007</v>
      </c>
      <c r="E63" s="4">
        <f t="shared" si="2"/>
        <v>18.213796242800004</v>
      </c>
    </row>
    <row r="64" spans="1:5" x14ac:dyDescent="0.25">
      <c r="A64" s="8" t="s">
        <v>336</v>
      </c>
      <c r="B64" s="6">
        <v>0.98499999999999999</v>
      </c>
      <c r="C64" s="5">
        <v>9.5000000000000001E-2</v>
      </c>
      <c r="D64" s="3">
        <f t="shared" ref="D64:D95" si="3">(B64-C64)</f>
        <v>0.89</v>
      </c>
      <c r="E64" s="4">
        <f t="shared" ref="E64:E95" si="4">(7.9423*D64*D64)+(19.978*D64)+(0.1506)</f>
        <v>24.222115830000003</v>
      </c>
    </row>
    <row r="65" spans="1:5" x14ac:dyDescent="0.25">
      <c r="A65" s="8" t="s">
        <v>336</v>
      </c>
      <c r="B65" s="6">
        <v>0.95400000000000007</v>
      </c>
      <c r="C65" s="5">
        <v>9.5000000000000001E-2</v>
      </c>
      <c r="D65" s="3">
        <f t="shared" si="3"/>
        <v>0.8590000000000001</v>
      </c>
      <c r="E65" s="4">
        <f t="shared" si="4"/>
        <v>23.172174266300004</v>
      </c>
    </row>
    <row r="66" spans="1:5" x14ac:dyDescent="0.25">
      <c r="A66" s="8" t="s">
        <v>337</v>
      </c>
      <c r="B66" s="6">
        <v>1.72</v>
      </c>
      <c r="C66" s="5">
        <v>9.5000000000000001E-2</v>
      </c>
      <c r="D66" s="3">
        <f t="shared" si="3"/>
        <v>1.625</v>
      </c>
      <c r="E66" s="4">
        <f t="shared" si="4"/>
        <v>53.587485937499999</v>
      </c>
    </row>
    <row r="67" spans="1:5" x14ac:dyDescent="0.25">
      <c r="A67" s="8" t="s">
        <v>337</v>
      </c>
      <c r="B67" s="6">
        <v>1.8440000000000001</v>
      </c>
      <c r="C67" s="5">
        <v>9.5000000000000001E-2</v>
      </c>
      <c r="D67" s="3">
        <f t="shared" si="3"/>
        <v>1.7490000000000001</v>
      </c>
      <c r="E67" s="4">
        <f t="shared" si="4"/>
        <v>59.387625642300009</v>
      </c>
    </row>
    <row r="68" spans="1:5" x14ac:dyDescent="0.25">
      <c r="A68" s="8" t="s">
        <v>338</v>
      </c>
      <c r="B68" s="6">
        <v>1.2150000000000001</v>
      </c>
      <c r="C68" s="5">
        <v>9.5000000000000001E-2</v>
      </c>
      <c r="D68" s="3">
        <f t="shared" si="3"/>
        <v>1.1200000000000001</v>
      </c>
      <c r="E68" s="4">
        <f t="shared" si="4"/>
        <v>32.488781119999999</v>
      </c>
    </row>
    <row r="69" spans="1:5" x14ac:dyDescent="0.25">
      <c r="A69" s="8" t="s">
        <v>338</v>
      </c>
      <c r="B69" s="6">
        <v>1.292</v>
      </c>
      <c r="C69" s="5">
        <v>9.5000000000000001E-2</v>
      </c>
      <c r="D69" s="3">
        <f t="shared" si="3"/>
        <v>1.1970000000000001</v>
      </c>
      <c r="E69" s="4">
        <f t="shared" si="4"/>
        <v>35.444064920700001</v>
      </c>
    </row>
    <row r="70" spans="1:5" x14ac:dyDescent="0.25">
      <c r="A70" s="8" t="s">
        <v>339</v>
      </c>
      <c r="B70" s="6">
        <v>1.948</v>
      </c>
      <c r="C70" s="5">
        <v>9.5000000000000001E-2</v>
      </c>
      <c r="D70" s="3">
        <f t="shared" si="3"/>
        <v>1.853</v>
      </c>
      <c r="E70" s="4">
        <f t="shared" si="4"/>
        <v>64.4405867607</v>
      </c>
    </row>
    <row r="71" spans="1:5" x14ac:dyDescent="0.25">
      <c r="A71" s="8" t="s">
        <v>339</v>
      </c>
      <c r="B71" s="6">
        <v>1.863</v>
      </c>
      <c r="C71" s="5">
        <v>9.5000000000000001E-2</v>
      </c>
      <c r="D71" s="3">
        <f t="shared" si="3"/>
        <v>1.768</v>
      </c>
      <c r="E71" s="4">
        <f t="shared" si="4"/>
        <v>60.297935955200003</v>
      </c>
    </row>
    <row r="72" spans="1:5" x14ac:dyDescent="0.25">
      <c r="A72" s="8" t="s">
        <v>340</v>
      </c>
      <c r="B72" s="6">
        <v>1.244</v>
      </c>
      <c r="C72" s="5">
        <v>9.5000000000000001E-2</v>
      </c>
      <c r="D72" s="3">
        <f t="shared" si="3"/>
        <v>1.149</v>
      </c>
      <c r="E72" s="4">
        <f t="shared" si="4"/>
        <v>33.5907544023</v>
      </c>
    </row>
    <row r="73" spans="1:5" x14ac:dyDescent="0.25">
      <c r="A73" s="8" t="s">
        <v>340</v>
      </c>
      <c r="B73" s="6">
        <v>1.0549999999999999</v>
      </c>
      <c r="C73" s="5">
        <v>9.5000000000000001E-2</v>
      </c>
      <c r="D73" s="3">
        <f t="shared" si="3"/>
        <v>0.96</v>
      </c>
      <c r="E73" s="4">
        <f t="shared" si="4"/>
        <v>26.64910368</v>
      </c>
    </row>
    <row r="74" spans="1:5" x14ac:dyDescent="0.25">
      <c r="A74" s="8" t="s">
        <v>341</v>
      </c>
      <c r="B74" s="6">
        <v>2.5990000000000002</v>
      </c>
      <c r="C74" s="5">
        <v>9.5000000000000001E-2</v>
      </c>
      <c r="D74" s="3">
        <f t="shared" si="3"/>
        <v>2.504</v>
      </c>
      <c r="E74" s="4">
        <f t="shared" si="4"/>
        <v>99.973860076799994</v>
      </c>
    </row>
    <row r="75" spans="1:5" x14ac:dyDescent="0.25">
      <c r="A75" s="8" t="s">
        <v>341</v>
      </c>
      <c r="B75" s="6">
        <v>2.609</v>
      </c>
      <c r="C75" s="5">
        <v>9.5000000000000001E-2</v>
      </c>
      <c r="D75" s="3">
        <f t="shared" si="3"/>
        <v>2.5139999999999998</v>
      </c>
      <c r="E75" s="4">
        <f t="shared" si="4"/>
        <v>100.57218469079999</v>
      </c>
    </row>
    <row r="76" spans="1:5" x14ac:dyDescent="0.25">
      <c r="A76" s="8" t="s">
        <v>342</v>
      </c>
      <c r="B76" s="6">
        <v>2.7549999999999999</v>
      </c>
      <c r="C76" s="5">
        <v>9.5000000000000001E-2</v>
      </c>
      <c r="D76" s="3">
        <f t="shared" si="3"/>
        <v>2.6599999999999997</v>
      </c>
      <c r="E76" s="4">
        <f t="shared" si="4"/>
        <v>109.48861787999999</v>
      </c>
    </row>
    <row r="77" spans="1:5" x14ac:dyDescent="0.25">
      <c r="A77" s="8" t="s">
        <v>342</v>
      </c>
      <c r="B77" s="6">
        <v>2.8540000000000001</v>
      </c>
      <c r="C77" s="5">
        <v>9.5000000000000001E-2</v>
      </c>
      <c r="D77" s="3">
        <f t="shared" si="3"/>
        <v>2.7589999999999999</v>
      </c>
      <c r="E77" s="4">
        <f t="shared" si="4"/>
        <v>115.72733292629999</v>
      </c>
    </row>
    <row r="78" spans="1:5" x14ac:dyDescent="0.25">
      <c r="A78" s="8" t="s">
        <v>343</v>
      </c>
      <c r="B78" s="6">
        <v>2.496</v>
      </c>
      <c r="C78" s="5">
        <v>9.5000000000000001E-2</v>
      </c>
      <c r="D78" s="3">
        <f t="shared" si="3"/>
        <v>2.4009999999999998</v>
      </c>
      <c r="E78" s="4">
        <f t="shared" si="4"/>
        <v>93.903556982299989</v>
      </c>
    </row>
    <row r="79" spans="1:5" x14ac:dyDescent="0.25">
      <c r="A79" s="8" t="s">
        <v>343</v>
      </c>
      <c r="B79" s="6">
        <v>2.403</v>
      </c>
      <c r="C79" s="5">
        <v>9.5000000000000001E-2</v>
      </c>
      <c r="D79" s="3">
        <f t="shared" si="3"/>
        <v>2.3079999999999998</v>
      </c>
      <c r="E79" s="4">
        <f t="shared" si="4"/>
        <v>88.567375947199992</v>
      </c>
    </row>
    <row r="80" spans="1:5" x14ac:dyDescent="0.25">
      <c r="A80" s="8" t="s">
        <v>344</v>
      </c>
      <c r="B80" s="6">
        <v>0.32800000000000001</v>
      </c>
      <c r="C80" s="5">
        <v>9.5000000000000001E-2</v>
      </c>
      <c r="D80" s="3">
        <f t="shared" si="3"/>
        <v>0.23300000000000001</v>
      </c>
      <c r="E80" s="4">
        <f t="shared" si="4"/>
        <v>5.2366535247000003</v>
      </c>
    </row>
    <row r="81" spans="1:5" x14ac:dyDescent="0.25">
      <c r="A81" s="8" t="s">
        <v>344</v>
      </c>
      <c r="B81" s="6">
        <v>0.316</v>
      </c>
      <c r="C81" s="5">
        <v>9.5000000000000001E-2</v>
      </c>
      <c r="D81" s="3">
        <f t="shared" si="3"/>
        <v>0.221</v>
      </c>
      <c r="E81" s="4">
        <f t="shared" si="4"/>
        <v>4.9536478743000005</v>
      </c>
    </row>
    <row r="82" spans="1:5" x14ac:dyDescent="0.25">
      <c r="A82" s="8" t="s">
        <v>345</v>
      </c>
      <c r="B82" s="6">
        <v>0.754</v>
      </c>
      <c r="C82" s="5">
        <v>9.5000000000000001E-2</v>
      </c>
      <c r="D82" s="3">
        <f t="shared" si="3"/>
        <v>0.65900000000000003</v>
      </c>
      <c r="E82" s="4">
        <f t="shared" si="4"/>
        <v>16.765291986300003</v>
      </c>
    </row>
    <row r="83" spans="1:5" x14ac:dyDescent="0.25">
      <c r="A83" s="8" t="s">
        <v>345</v>
      </c>
      <c r="B83" s="6">
        <v>0.86299999999999999</v>
      </c>
      <c r="C83" s="5">
        <v>9.5000000000000001E-2</v>
      </c>
      <c r="D83" s="3">
        <f t="shared" si="3"/>
        <v>0.76800000000000002</v>
      </c>
      <c r="E83" s="4">
        <f t="shared" si="4"/>
        <v>20.178263155200003</v>
      </c>
    </row>
    <row r="84" spans="1:5" x14ac:dyDescent="0.25">
      <c r="A84" s="8" t="s">
        <v>346</v>
      </c>
      <c r="B84" s="6">
        <v>2.056</v>
      </c>
      <c r="C84" s="5">
        <v>9.5000000000000001E-2</v>
      </c>
      <c r="D84" s="3">
        <f t="shared" si="3"/>
        <v>1.9610000000000001</v>
      </c>
      <c r="E84" s="4">
        <f t="shared" si="4"/>
        <v>69.869739438300002</v>
      </c>
    </row>
    <row r="85" spans="1:5" x14ac:dyDescent="0.25">
      <c r="A85" s="8" t="s">
        <v>346</v>
      </c>
      <c r="B85" s="6">
        <v>2.008</v>
      </c>
      <c r="C85" s="5">
        <v>9.5000000000000001E-2</v>
      </c>
      <c r="D85" s="3">
        <f t="shared" si="3"/>
        <v>1.913</v>
      </c>
      <c r="E85" s="4">
        <f t="shared" si="4"/>
        <v>67.433908868700001</v>
      </c>
    </row>
    <row r="86" spans="1:5" x14ac:dyDescent="0.25">
      <c r="A86" s="8" t="s">
        <v>347</v>
      </c>
      <c r="B86" s="6">
        <v>0.86099999999999999</v>
      </c>
      <c r="C86" s="5">
        <v>9.5000000000000001E-2</v>
      </c>
      <c r="D86" s="3">
        <f t="shared" si="3"/>
        <v>0.76600000000000001</v>
      </c>
      <c r="E86" s="4">
        <f t="shared" si="4"/>
        <v>20.113940178800004</v>
      </c>
    </row>
    <row r="87" spans="1:5" x14ac:dyDescent="0.25">
      <c r="A87" s="8" t="s">
        <v>347</v>
      </c>
      <c r="B87" s="6">
        <v>0.78700000000000003</v>
      </c>
      <c r="C87" s="5">
        <v>9.5000000000000001E-2</v>
      </c>
      <c r="D87" s="3">
        <f t="shared" si="3"/>
        <v>0.69200000000000006</v>
      </c>
      <c r="E87" s="4">
        <f t="shared" si="4"/>
        <v>17.778657547200002</v>
      </c>
    </row>
    <row r="88" spans="1:5" x14ac:dyDescent="0.25">
      <c r="A88" s="8" t="s">
        <v>348</v>
      </c>
      <c r="B88" s="6">
        <v>2.4580000000000002</v>
      </c>
      <c r="C88" s="5">
        <v>9.5000000000000001E-2</v>
      </c>
      <c r="D88" s="3">
        <f t="shared" si="3"/>
        <v>2.363</v>
      </c>
      <c r="E88" s="4">
        <f t="shared" si="4"/>
        <v>91.706582528700011</v>
      </c>
    </row>
    <row r="89" spans="1:5" x14ac:dyDescent="0.25">
      <c r="A89" s="8" t="s">
        <v>348</v>
      </c>
      <c r="B89" s="6">
        <v>2.3770000000000002</v>
      </c>
      <c r="C89" s="5">
        <v>9.5000000000000001E-2</v>
      </c>
      <c r="D89" s="3">
        <f t="shared" si="3"/>
        <v>2.282</v>
      </c>
      <c r="E89" s="4">
        <f t="shared" si="4"/>
        <v>87.100113865200001</v>
      </c>
    </row>
    <row r="90" spans="1:5" x14ac:dyDescent="0.25">
      <c r="A90" s="8" t="s">
        <v>349</v>
      </c>
      <c r="B90" s="6">
        <v>2.8730000000000002</v>
      </c>
      <c r="C90" s="5">
        <v>9.5000000000000001E-2</v>
      </c>
      <c r="D90" s="3">
        <f t="shared" si="3"/>
        <v>2.778</v>
      </c>
      <c r="E90" s="4">
        <f t="shared" si="4"/>
        <v>116.9424687132</v>
      </c>
    </row>
    <row r="91" spans="1:5" x14ac:dyDescent="0.25">
      <c r="A91" s="8" t="s">
        <v>349</v>
      </c>
      <c r="B91" s="6">
        <v>2.8770000000000002</v>
      </c>
      <c r="C91" s="5">
        <v>9.5000000000000001E-2</v>
      </c>
      <c r="D91" s="3">
        <f t="shared" si="3"/>
        <v>2.782</v>
      </c>
      <c r="E91" s="4">
        <f t="shared" si="4"/>
        <v>117.1990174652</v>
      </c>
    </row>
    <row r="92" spans="1:5" x14ac:dyDescent="0.25">
      <c r="A92" s="8" t="s">
        <v>350</v>
      </c>
      <c r="B92" s="6">
        <v>2.5140000000000002</v>
      </c>
      <c r="C92" s="5">
        <v>9.5000000000000001E-2</v>
      </c>
      <c r="D92" s="3">
        <f t="shared" si="3"/>
        <v>2.419</v>
      </c>
      <c r="E92" s="4">
        <f t="shared" si="4"/>
        <v>94.952234930299994</v>
      </c>
    </row>
    <row r="93" spans="1:5" x14ac:dyDescent="0.25">
      <c r="A93" s="8" t="s">
        <v>350</v>
      </c>
      <c r="B93" s="6">
        <v>2.391</v>
      </c>
      <c r="C93" s="5">
        <v>9.5000000000000001E-2</v>
      </c>
      <c r="D93" s="3">
        <f t="shared" si="3"/>
        <v>2.2959999999999998</v>
      </c>
      <c r="E93" s="4">
        <f t="shared" si="4"/>
        <v>87.888843756799986</v>
      </c>
    </row>
    <row r="94" spans="1:5" x14ac:dyDescent="0.25">
      <c r="A94" s="8" t="s">
        <v>351</v>
      </c>
      <c r="B94" s="6">
        <v>2.1829999999999998</v>
      </c>
      <c r="C94" s="5">
        <v>9.5000000000000001E-2</v>
      </c>
      <c r="D94" s="3">
        <f t="shared" si="3"/>
        <v>2.0879999999999996</v>
      </c>
      <c r="E94" s="4">
        <f t="shared" si="4"/>
        <v>76.491058771199974</v>
      </c>
    </row>
    <row r="95" spans="1:5" x14ac:dyDescent="0.25">
      <c r="A95" s="8" t="s">
        <v>351</v>
      </c>
      <c r="B95" s="6">
        <v>2.194</v>
      </c>
      <c r="C95" s="5">
        <v>9.5000000000000001E-2</v>
      </c>
      <c r="D95" s="3">
        <f t="shared" si="3"/>
        <v>2.0989999999999998</v>
      </c>
      <c r="E95" s="4">
        <f t="shared" si="4"/>
        <v>77.076615282299997</v>
      </c>
    </row>
    <row r="96" spans="1:5" x14ac:dyDescent="0.25">
      <c r="A96" s="8" t="s">
        <v>352</v>
      </c>
      <c r="B96" s="6">
        <v>2.4369999999999998</v>
      </c>
      <c r="C96" s="5">
        <v>9.5000000000000001E-2</v>
      </c>
      <c r="D96" s="3">
        <f t="shared" ref="D96:D127" si="5">(B96-C96)</f>
        <v>2.3419999999999996</v>
      </c>
      <c r="E96" s="4">
        <f t="shared" ref="E96:E127" si="6">(7.9423*D96*D96)+(19.978*D96)+(0.1506)</f>
        <v>90.502305577199976</v>
      </c>
    </row>
    <row r="97" spans="1:5" x14ac:dyDescent="0.25">
      <c r="A97" s="8" t="s">
        <v>352</v>
      </c>
      <c r="B97" s="6">
        <v>2.2109999999999999</v>
      </c>
      <c r="C97" s="5">
        <v>9.5000000000000001E-2</v>
      </c>
      <c r="D97" s="3">
        <f t="shared" si="5"/>
        <v>2.1159999999999997</v>
      </c>
      <c r="E97" s="4">
        <f t="shared" si="6"/>
        <v>77.985346788799987</v>
      </c>
    </row>
    <row r="98" spans="1:5" x14ac:dyDescent="0.25">
      <c r="A98" s="8" t="s">
        <v>353</v>
      </c>
      <c r="B98" s="6">
        <v>1.486</v>
      </c>
      <c r="C98" s="5">
        <v>9.5000000000000001E-2</v>
      </c>
      <c r="D98" s="3">
        <f t="shared" si="5"/>
        <v>1.391</v>
      </c>
      <c r="E98" s="4">
        <f t="shared" si="6"/>
        <v>43.307403366300001</v>
      </c>
    </row>
    <row r="99" spans="1:5" x14ac:dyDescent="0.25">
      <c r="A99" s="8" t="s">
        <v>353</v>
      </c>
      <c r="B99" s="6">
        <v>1.7110000000000001</v>
      </c>
      <c r="C99" s="5">
        <v>9.5000000000000001E-2</v>
      </c>
      <c r="D99" s="3">
        <f t="shared" si="5"/>
        <v>1.6160000000000001</v>
      </c>
      <c r="E99" s="4">
        <f t="shared" si="6"/>
        <v>53.176014988800006</v>
      </c>
    </row>
    <row r="100" spans="1:5" x14ac:dyDescent="0.25">
      <c r="A100" s="8" t="s">
        <v>354</v>
      </c>
      <c r="B100" s="6">
        <v>2.15</v>
      </c>
      <c r="C100" s="5">
        <v>9.5000000000000001E-2</v>
      </c>
      <c r="D100" s="3">
        <f t="shared" si="5"/>
        <v>2.0549999999999997</v>
      </c>
      <c r="E100" s="4">
        <f t="shared" si="6"/>
        <v>74.745921457499975</v>
      </c>
    </row>
    <row r="101" spans="1:5" x14ac:dyDescent="0.25">
      <c r="A101" s="8" t="s">
        <v>354</v>
      </c>
      <c r="B101" s="6">
        <v>1.9100000000000001</v>
      </c>
      <c r="C101" s="5">
        <v>9.5000000000000001E-2</v>
      </c>
      <c r="D101" s="3">
        <f t="shared" si="5"/>
        <v>1.8150000000000002</v>
      </c>
      <c r="E101" s="4">
        <f t="shared" si="6"/>
        <v>62.57439321750001</v>
      </c>
    </row>
    <row r="102" spans="1:5" x14ac:dyDescent="0.25">
      <c r="A102" s="8" t="s">
        <v>355</v>
      </c>
      <c r="B102" s="6">
        <v>0.68</v>
      </c>
      <c r="C102" s="5">
        <v>9.5000000000000001E-2</v>
      </c>
      <c r="D102" s="3">
        <f t="shared" si="5"/>
        <v>0.58500000000000008</v>
      </c>
      <c r="E102" s="4">
        <f t="shared" si="6"/>
        <v>14.555783617500003</v>
      </c>
    </row>
    <row r="103" spans="1:5" x14ac:dyDescent="0.25">
      <c r="A103" s="8" t="s">
        <v>355</v>
      </c>
      <c r="B103" s="6">
        <v>0.53800000000000003</v>
      </c>
      <c r="C103" s="5">
        <v>9.5000000000000001E-2</v>
      </c>
      <c r="D103" s="3">
        <f t="shared" si="5"/>
        <v>0.44300000000000006</v>
      </c>
      <c r="E103" s="4">
        <f t="shared" si="6"/>
        <v>10.559522432700003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L119"/>
  <sheetViews>
    <sheetView workbookViewId="0">
      <selection activeCell="O2" sqref="O2"/>
    </sheetView>
  </sheetViews>
  <sheetFormatPr defaultRowHeight="15" x14ac:dyDescent="0.25"/>
  <cols>
    <col min="1" max="1" width="15.28515625" customWidth="1"/>
    <col min="2" max="2" width="12" customWidth="1"/>
    <col min="3" max="3" width="10.28515625" customWidth="1"/>
    <col min="4" max="4" width="11.85546875" customWidth="1"/>
    <col min="5" max="5" width="19.7109375" customWidth="1"/>
  </cols>
  <sheetData>
    <row r="2" spans="1:12" x14ac:dyDescent="0.25">
      <c r="A2" s="2">
        <v>2.3029999999999999</v>
      </c>
      <c r="B2" s="6">
        <v>0.25700000000000001</v>
      </c>
      <c r="C2" s="6">
        <v>1.347</v>
      </c>
      <c r="D2" s="6">
        <v>1.8980000000000001</v>
      </c>
      <c r="E2" s="6">
        <v>0.35799999999999998</v>
      </c>
      <c r="F2" s="6">
        <v>1.929</v>
      </c>
      <c r="G2" s="6">
        <v>1.9550000000000001</v>
      </c>
      <c r="H2" s="6">
        <v>1.133</v>
      </c>
      <c r="I2" s="6">
        <v>1.895</v>
      </c>
      <c r="J2" s="6">
        <v>1.429</v>
      </c>
      <c r="K2" s="6">
        <v>0.60799999999999998</v>
      </c>
      <c r="L2" s="6">
        <v>1.75</v>
      </c>
    </row>
    <row r="3" spans="1:12" x14ac:dyDescent="0.25">
      <c r="A3" s="2">
        <v>1.5350000000000001</v>
      </c>
      <c r="B3" s="6">
        <v>0.504</v>
      </c>
      <c r="C3" s="6">
        <v>1.593</v>
      </c>
      <c r="D3" s="6">
        <v>1.8440000000000001</v>
      </c>
      <c r="E3" s="6">
        <v>0.71</v>
      </c>
      <c r="F3" s="6">
        <v>1.881</v>
      </c>
      <c r="G3" s="6">
        <v>2.0760000000000001</v>
      </c>
      <c r="H3" s="6">
        <v>1.5649999999999999</v>
      </c>
      <c r="I3" s="6">
        <v>1.8680000000000001</v>
      </c>
      <c r="J3" s="6">
        <v>0.37</v>
      </c>
      <c r="K3" s="6">
        <v>1.492</v>
      </c>
      <c r="L3" s="6">
        <v>1.8320000000000001</v>
      </c>
    </row>
    <row r="4" spans="1:12" x14ac:dyDescent="0.25">
      <c r="A4" s="2">
        <v>0.998</v>
      </c>
      <c r="B4" s="6">
        <v>1.506</v>
      </c>
      <c r="C4" s="6">
        <v>1.756</v>
      </c>
      <c r="D4" s="6">
        <v>0.439</v>
      </c>
      <c r="E4" s="6">
        <v>1.2010000000000001</v>
      </c>
      <c r="F4" s="6">
        <v>1.7610000000000001</v>
      </c>
      <c r="G4" s="6">
        <v>0.21</v>
      </c>
      <c r="H4" s="6">
        <v>1.891</v>
      </c>
      <c r="I4" s="6">
        <v>1.879</v>
      </c>
      <c r="J4" s="6">
        <v>0.86099999999999999</v>
      </c>
      <c r="K4" s="6">
        <v>1.5649999999999999</v>
      </c>
      <c r="L4" s="6">
        <v>1.6600000000000001</v>
      </c>
    </row>
    <row r="5" spans="1:12" x14ac:dyDescent="0.25">
      <c r="A5" s="2">
        <v>0.66300000000000003</v>
      </c>
      <c r="B5" s="6">
        <v>1.849</v>
      </c>
      <c r="C5" s="6">
        <v>1.68</v>
      </c>
      <c r="D5" s="6">
        <v>1.351</v>
      </c>
      <c r="E5" s="6">
        <v>1.7250000000000001</v>
      </c>
      <c r="F5" s="6">
        <v>1.9000000000000001</v>
      </c>
      <c r="G5" s="6">
        <v>0.246</v>
      </c>
      <c r="H5" s="6">
        <v>1.806</v>
      </c>
      <c r="I5" s="6">
        <v>0.16300000000000001</v>
      </c>
      <c r="J5" s="6">
        <v>1.9180000000000001</v>
      </c>
      <c r="K5" s="6">
        <v>1.6600000000000001</v>
      </c>
      <c r="L5" s="6">
        <v>0.33100000000000002</v>
      </c>
    </row>
    <row r="6" spans="1:12" x14ac:dyDescent="0.25">
      <c r="A6" s="2">
        <v>0.42199999999999999</v>
      </c>
      <c r="B6" s="6">
        <v>1.929</v>
      </c>
      <c r="C6" s="6">
        <v>0.30299999999999999</v>
      </c>
      <c r="D6" s="6">
        <v>1.877</v>
      </c>
      <c r="E6" s="6">
        <v>1.871</v>
      </c>
      <c r="F6" s="6">
        <v>0.44400000000000001</v>
      </c>
      <c r="G6" s="6">
        <v>0.68200000000000005</v>
      </c>
      <c r="H6" s="6">
        <v>1.6679999999999999</v>
      </c>
      <c r="I6" s="6">
        <v>0.17300000000000001</v>
      </c>
      <c r="J6" s="6">
        <v>2.0420000000000003</v>
      </c>
      <c r="K6" s="6">
        <v>1.5569999999999999</v>
      </c>
      <c r="L6" s="6">
        <v>1.2510000000000001</v>
      </c>
    </row>
    <row r="7" spans="1:12" x14ac:dyDescent="0.25">
      <c r="A7" s="2">
        <v>0.27900000000000003</v>
      </c>
      <c r="B7" s="6">
        <v>1.8560000000000001</v>
      </c>
      <c r="C7" s="6">
        <v>0.61399999999999999</v>
      </c>
      <c r="D7" s="6">
        <v>2.0110000000000001</v>
      </c>
      <c r="E7" s="6">
        <v>1.8180000000000001</v>
      </c>
      <c r="F7" s="6">
        <v>0.77300000000000002</v>
      </c>
      <c r="G7" s="6">
        <v>1.1910000000000001</v>
      </c>
      <c r="H7" s="6">
        <v>1.9410000000000001</v>
      </c>
      <c r="I7" s="6">
        <v>0.32700000000000001</v>
      </c>
      <c r="J7" s="6">
        <v>2.0409999999999999</v>
      </c>
      <c r="K7" s="6">
        <v>0.47400000000000003</v>
      </c>
      <c r="L7" s="6">
        <v>1.639</v>
      </c>
    </row>
    <row r="8" spans="1:12" x14ac:dyDescent="0.25">
      <c r="A8" s="2">
        <v>0.16</v>
      </c>
      <c r="B8" s="6">
        <v>0.315</v>
      </c>
      <c r="C8" s="6">
        <v>1.506</v>
      </c>
      <c r="D8" s="6">
        <v>1.978</v>
      </c>
      <c r="E8" s="6">
        <v>1.752</v>
      </c>
      <c r="F8" s="6">
        <v>1.663</v>
      </c>
      <c r="G8" s="6">
        <v>1.661</v>
      </c>
      <c r="H8" s="6">
        <v>1.544</v>
      </c>
      <c r="I8" s="6">
        <v>0.77500000000000002</v>
      </c>
      <c r="J8" s="6">
        <v>1.903</v>
      </c>
      <c r="K8" s="6">
        <v>1.0030000000000001</v>
      </c>
      <c r="L8" s="6">
        <v>1.829</v>
      </c>
    </row>
    <row r="9" spans="1:12" x14ac:dyDescent="0.25">
      <c r="A9" s="5">
        <v>7.8E-2</v>
      </c>
      <c r="B9" s="6">
        <v>1.407</v>
      </c>
      <c r="C9" s="6">
        <v>1.722</v>
      </c>
      <c r="D9" s="6">
        <v>1.885</v>
      </c>
      <c r="E9" s="6">
        <v>1.829</v>
      </c>
      <c r="F9" s="6">
        <v>1.7150000000000001</v>
      </c>
      <c r="G9" s="6">
        <v>0.192</v>
      </c>
      <c r="H9" s="6">
        <v>1.635</v>
      </c>
      <c r="I9" s="6">
        <v>0.87</v>
      </c>
      <c r="J9" s="6">
        <v>0.32</v>
      </c>
      <c r="K9" s="6">
        <v>1.4910000000000001</v>
      </c>
      <c r="L9" s="6">
        <v>1.915</v>
      </c>
    </row>
    <row r="15" spans="1:12" x14ac:dyDescent="0.25">
      <c r="B15" s="1" t="s">
        <v>1</v>
      </c>
      <c r="C15" s="1" t="s">
        <v>2</v>
      </c>
      <c r="D15" s="1" t="s">
        <v>3</v>
      </c>
      <c r="E15" s="1" t="s">
        <v>4</v>
      </c>
    </row>
    <row r="16" spans="1:12" x14ac:dyDescent="0.25">
      <c r="A16" t="s">
        <v>5</v>
      </c>
      <c r="B16" s="2">
        <v>2.3029999999999999</v>
      </c>
      <c r="C16" s="3">
        <f>B16-B23</f>
        <v>2.2250000000000001</v>
      </c>
      <c r="D16" s="3">
        <v>1000</v>
      </c>
      <c r="E16" s="4">
        <f>(139.25*C16*C16)+(140.1*C16)-(0.4694)</f>
        <v>1000.6276312500001</v>
      </c>
    </row>
    <row r="17" spans="1:12" x14ac:dyDescent="0.25">
      <c r="A17" t="s">
        <v>6</v>
      </c>
      <c r="B17" s="2">
        <v>1.5350000000000001</v>
      </c>
      <c r="C17" s="3">
        <f>B17-B23</f>
        <v>1.4570000000000001</v>
      </c>
      <c r="D17" s="3">
        <v>500</v>
      </c>
      <c r="E17" s="4">
        <f t="shared" ref="E17:E23" si="0">(139.25*C17*C17)+(140.1*C17)-(0.4694)</f>
        <v>499.26302325000006</v>
      </c>
    </row>
    <row r="18" spans="1:12" x14ac:dyDescent="0.25">
      <c r="A18" t="s">
        <v>7</v>
      </c>
      <c r="B18" s="2">
        <v>0.998</v>
      </c>
      <c r="C18" s="3">
        <f>B18-B23</f>
        <v>0.92</v>
      </c>
      <c r="D18" s="3">
        <v>250</v>
      </c>
      <c r="E18" s="4">
        <f t="shared" si="0"/>
        <v>246.28379999999999</v>
      </c>
    </row>
    <row r="19" spans="1:12" x14ac:dyDescent="0.25">
      <c r="A19" t="s">
        <v>8</v>
      </c>
      <c r="B19" s="2">
        <v>0.66300000000000003</v>
      </c>
      <c r="C19" s="3">
        <f>B19-B23</f>
        <v>0.58500000000000008</v>
      </c>
      <c r="D19" s="3">
        <v>125</v>
      </c>
      <c r="E19" s="4">
        <f t="shared" si="0"/>
        <v>129.14393125000001</v>
      </c>
    </row>
    <row r="20" spans="1:12" x14ac:dyDescent="0.25">
      <c r="A20" t="s">
        <v>9</v>
      </c>
      <c r="B20" s="2">
        <v>0.42199999999999999</v>
      </c>
      <c r="C20" s="3">
        <f>B20-B23</f>
        <v>0.34399999999999997</v>
      </c>
      <c r="D20" s="3">
        <v>62.5</v>
      </c>
      <c r="E20" s="4">
        <f t="shared" si="0"/>
        <v>64.203288000000001</v>
      </c>
    </row>
    <row r="21" spans="1:12" x14ac:dyDescent="0.25">
      <c r="A21" t="s">
        <v>18</v>
      </c>
      <c r="B21" s="2">
        <v>0.27900000000000003</v>
      </c>
      <c r="C21" s="3">
        <f>(B21-B23)</f>
        <v>0.20100000000000001</v>
      </c>
      <c r="D21" s="3">
        <v>31.2</v>
      </c>
      <c r="E21" s="4">
        <f t="shared" si="0"/>
        <v>33.316539249999998</v>
      </c>
    </row>
    <row r="22" spans="1:12" x14ac:dyDescent="0.25">
      <c r="A22" t="s">
        <v>19</v>
      </c>
      <c r="B22" s="2">
        <v>0.16</v>
      </c>
      <c r="C22" s="3">
        <f>B22-B23</f>
        <v>8.2000000000000003E-2</v>
      </c>
      <c r="D22" s="3">
        <v>15.6</v>
      </c>
      <c r="E22" s="4">
        <f t="shared" si="0"/>
        <v>11.955117000000001</v>
      </c>
    </row>
    <row r="23" spans="1:12" x14ac:dyDescent="0.25">
      <c r="A23" t="s">
        <v>10</v>
      </c>
      <c r="B23" s="5">
        <v>7.8E-2</v>
      </c>
      <c r="C23" s="3">
        <f>B23-B23</f>
        <v>0</v>
      </c>
      <c r="D23" s="3">
        <v>0</v>
      </c>
      <c r="E23" s="4">
        <f t="shared" si="0"/>
        <v>-0.46939999999999998</v>
      </c>
    </row>
    <row r="27" spans="1:12" x14ac:dyDescent="0.25">
      <c r="K27" s="10" t="s">
        <v>21</v>
      </c>
      <c r="L27" s="10"/>
    </row>
    <row r="31" spans="1:12" x14ac:dyDescent="0.25">
      <c r="A31" s="8" t="s">
        <v>11</v>
      </c>
      <c r="B31" s="6" t="s">
        <v>12</v>
      </c>
      <c r="C31" s="7" t="s">
        <v>10</v>
      </c>
      <c r="D31" s="3" t="s">
        <v>2</v>
      </c>
      <c r="E31" s="9" t="s">
        <v>20</v>
      </c>
    </row>
    <row r="32" spans="1:12" x14ac:dyDescent="0.25">
      <c r="A32" s="8" t="s">
        <v>60</v>
      </c>
      <c r="B32" s="6">
        <v>0.25700000000000001</v>
      </c>
      <c r="C32" s="5">
        <v>7.8E-2</v>
      </c>
      <c r="D32" s="3">
        <f t="shared" ref="D32:D63" si="1">(B32-C32)</f>
        <v>0.17899999999999999</v>
      </c>
      <c r="E32" s="4">
        <f t="shared" ref="E32:E63" si="2">(139.25*D32*D32)+(140.1*D32)-(0.4694)</f>
        <v>29.070209249999998</v>
      </c>
    </row>
    <row r="33" spans="1:5" x14ac:dyDescent="0.25">
      <c r="A33" s="8" t="s">
        <v>61</v>
      </c>
      <c r="B33" s="6">
        <v>0.504</v>
      </c>
      <c r="C33" s="5">
        <v>7.8E-2</v>
      </c>
      <c r="D33" s="3">
        <f t="shared" si="1"/>
        <v>0.42599999999999999</v>
      </c>
      <c r="E33" s="4">
        <f t="shared" si="2"/>
        <v>84.483733000000001</v>
      </c>
    </row>
    <row r="34" spans="1:5" x14ac:dyDescent="0.25">
      <c r="A34" s="8" t="s">
        <v>62</v>
      </c>
      <c r="B34" s="6">
        <v>1.506</v>
      </c>
      <c r="C34" s="5">
        <v>7.8E-2</v>
      </c>
      <c r="D34" s="3">
        <f t="shared" si="1"/>
        <v>1.4279999999999999</v>
      </c>
      <c r="E34" s="4">
        <f t="shared" si="2"/>
        <v>483.54977199999996</v>
      </c>
    </row>
    <row r="35" spans="1:5" x14ac:dyDescent="0.25">
      <c r="A35" s="8" t="s">
        <v>63</v>
      </c>
      <c r="B35" s="6">
        <v>1.849</v>
      </c>
      <c r="C35" s="5">
        <v>7.8E-2</v>
      </c>
      <c r="D35" s="3">
        <f t="shared" si="1"/>
        <v>1.7709999999999999</v>
      </c>
      <c r="E35" s="4">
        <f t="shared" si="2"/>
        <v>684.39710924999997</v>
      </c>
    </row>
    <row r="36" spans="1:5" x14ac:dyDescent="0.25">
      <c r="A36" s="8" t="s">
        <v>64</v>
      </c>
      <c r="B36" s="6">
        <v>1.929</v>
      </c>
      <c r="C36" s="5">
        <v>7.8E-2</v>
      </c>
      <c r="D36" s="3">
        <f t="shared" si="1"/>
        <v>1.851</v>
      </c>
      <c r="E36" s="4">
        <f t="shared" si="2"/>
        <v>735.95418925000001</v>
      </c>
    </row>
    <row r="37" spans="1:5" x14ac:dyDescent="0.25">
      <c r="A37" s="8" t="s">
        <v>65</v>
      </c>
      <c r="B37" s="6">
        <v>1.8560000000000001</v>
      </c>
      <c r="C37" s="5">
        <v>7.8E-2</v>
      </c>
      <c r="D37" s="3">
        <f t="shared" si="1"/>
        <v>1.778</v>
      </c>
      <c r="E37" s="4">
        <f t="shared" si="2"/>
        <v>688.83719700000006</v>
      </c>
    </row>
    <row r="38" spans="1:5" x14ac:dyDescent="0.25">
      <c r="A38" s="8" t="s">
        <v>66</v>
      </c>
      <c r="B38" s="6">
        <v>0.315</v>
      </c>
      <c r="C38" s="5">
        <v>7.8E-2</v>
      </c>
      <c r="D38" s="3">
        <f t="shared" si="1"/>
        <v>0.23699999999999999</v>
      </c>
      <c r="E38" s="4">
        <f t="shared" si="2"/>
        <v>40.555833249999999</v>
      </c>
    </row>
    <row r="39" spans="1:5" x14ac:dyDescent="0.25">
      <c r="A39" s="8" t="s">
        <v>67</v>
      </c>
      <c r="B39" s="6">
        <v>1.407</v>
      </c>
      <c r="C39" s="5">
        <v>7.8E-2</v>
      </c>
      <c r="D39" s="3">
        <f t="shared" si="1"/>
        <v>1.329</v>
      </c>
      <c r="E39" s="4">
        <f t="shared" si="2"/>
        <v>431.67255924999995</v>
      </c>
    </row>
    <row r="40" spans="1:5" x14ac:dyDescent="0.25">
      <c r="A40" s="8" t="s">
        <v>68</v>
      </c>
      <c r="B40" s="6">
        <v>1.347</v>
      </c>
      <c r="C40" s="5">
        <v>7.8E-2</v>
      </c>
      <c r="D40" s="3">
        <f t="shared" si="1"/>
        <v>1.2689999999999999</v>
      </c>
      <c r="E40" s="4">
        <f t="shared" si="2"/>
        <v>401.56026924999998</v>
      </c>
    </row>
    <row r="41" spans="1:5" x14ac:dyDescent="0.25">
      <c r="A41" s="8" t="s">
        <v>69</v>
      </c>
      <c r="B41" s="6">
        <v>1.593</v>
      </c>
      <c r="C41" s="5">
        <v>7.8E-2</v>
      </c>
      <c r="D41" s="3">
        <f t="shared" si="1"/>
        <v>1.5149999999999999</v>
      </c>
      <c r="E41" s="4">
        <f t="shared" si="2"/>
        <v>531.39218125000002</v>
      </c>
    </row>
    <row r="42" spans="1:5" x14ac:dyDescent="0.25">
      <c r="A42" s="8" t="s">
        <v>70</v>
      </c>
      <c r="B42" s="6">
        <v>1.756</v>
      </c>
      <c r="C42" s="5">
        <v>7.8E-2</v>
      </c>
      <c r="D42" s="3">
        <f t="shared" si="1"/>
        <v>1.6779999999999999</v>
      </c>
      <c r="E42" s="4">
        <f t="shared" si="2"/>
        <v>626.70239700000002</v>
      </c>
    </row>
    <row r="43" spans="1:5" x14ac:dyDescent="0.25">
      <c r="A43" s="8" t="s">
        <v>71</v>
      </c>
      <c r="B43" s="6">
        <v>1.68</v>
      </c>
      <c r="C43" s="5">
        <v>7.8E-2</v>
      </c>
      <c r="D43" s="3">
        <f t="shared" si="1"/>
        <v>1.6019999999999999</v>
      </c>
      <c r="E43" s="4">
        <f t="shared" si="2"/>
        <v>581.34255699999994</v>
      </c>
    </row>
    <row r="44" spans="1:5" x14ac:dyDescent="0.25">
      <c r="A44" s="8" t="s">
        <v>72</v>
      </c>
      <c r="B44" s="6">
        <v>0.30299999999999999</v>
      </c>
      <c r="C44" s="5">
        <v>7.8E-2</v>
      </c>
      <c r="D44" s="3">
        <f t="shared" si="1"/>
        <v>0.22499999999999998</v>
      </c>
      <c r="E44" s="4">
        <f t="shared" si="2"/>
        <v>38.102631249999995</v>
      </c>
    </row>
    <row r="45" spans="1:5" x14ac:dyDescent="0.25">
      <c r="A45" s="8" t="s">
        <v>73</v>
      </c>
      <c r="B45" s="6">
        <v>0.61399999999999999</v>
      </c>
      <c r="C45" s="5">
        <v>7.8E-2</v>
      </c>
      <c r="D45" s="3">
        <f t="shared" si="1"/>
        <v>0.53600000000000003</v>
      </c>
      <c r="E45" s="4">
        <f t="shared" si="2"/>
        <v>114.63016800000001</v>
      </c>
    </row>
    <row r="46" spans="1:5" x14ac:dyDescent="0.25">
      <c r="A46" s="8" t="s">
        <v>74</v>
      </c>
      <c r="B46" s="6">
        <v>1.506</v>
      </c>
      <c r="C46" s="5">
        <v>7.8E-2</v>
      </c>
      <c r="D46" s="3">
        <f t="shared" si="1"/>
        <v>1.4279999999999999</v>
      </c>
      <c r="E46" s="4">
        <f t="shared" si="2"/>
        <v>483.54977199999996</v>
      </c>
    </row>
    <row r="47" spans="1:5" x14ac:dyDescent="0.25">
      <c r="A47" s="8" t="s">
        <v>75</v>
      </c>
      <c r="B47" s="6">
        <v>1.722</v>
      </c>
      <c r="C47" s="5">
        <v>7.8E-2</v>
      </c>
      <c r="D47" s="3">
        <f t="shared" si="1"/>
        <v>1.6439999999999999</v>
      </c>
      <c r="E47" s="4">
        <f t="shared" si="2"/>
        <v>606.21098800000004</v>
      </c>
    </row>
    <row r="48" spans="1:5" x14ac:dyDescent="0.25">
      <c r="A48" s="8" t="s">
        <v>76</v>
      </c>
      <c r="B48" s="6">
        <v>1.8980000000000001</v>
      </c>
      <c r="C48" s="5">
        <v>7.8E-2</v>
      </c>
      <c r="D48" s="3">
        <f t="shared" si="1"/>
        <v>1.82</v>
      </c>
      <c r="E48" s="4">
        <f t="shared" si="2"/>
        <v>715.76430000000005</v>
      </c>
    </row>
    <row r="49" spans="1:5" x14ac:dyDescent="0.25">
      <c r="A49" s="8" t="s">
        <v>77</v>
      </c>
      <c r="B49" s="6">
        <v>1.8440000000000001</v>
      </c>
      <c r="C49" s="5">
        <v>7.8E-2</v>
      </c>
      <c r="D49" s="3">
        <f t="shared" si="1"/>
        <v>1.766</v>
      </c>
      <c r="E49" s="4">
        <f t="shared" si="2"/>
        <v>681.23397300000011</v>
      </c>
    </row>
    <row r="50" spans="1:5" x14ac:dyDescent="0.25">
      <c r="A50" s="8" t="s">
        <v>78</v>
      </c>
      <c r="B50" s="6">
        <v>0.439</v>
      </c>
      <c r="C50" s="5">
        <v>7.8E-2</v>
      </c>
      <c r="D50" s="3">
        <f t="shared" si="1"/>
        <v>0.36099999999999999</v>
      </c>
      <c r="E50" s="4">
        <f t="shared" si="2"/>
        <v>68.253899250000003</v>
      </c>
    </row>
    <row r="51" spans="1:5" x14ac:dyDescent="0.25">
      <c r="A51" s="8" t="s">
        <v>79</v>
      </c>
      <c r="B51" s="6">
        <v>1.351</v>
      </c>
      <c r="C51" s="5">
        <v>7.8E-2</v>
      </c>
      <c r="D51" s="3">
        <f t="shared" si="1"/>
        <v>1.2729999999999999</v>
      </c>
      <c r="E51" s="4">
        <f t="shared" si="2"/>
        <v>403.53656324999992</v>
      </c>
    </row>
    <row r="52" spans="1:5" x14ac:dyDescent="0.25">
      <c r="A52" s="8" t="s">
        <v>80</v>
      </c>
      <c r="B52" s="6">
        <v>1.877</v>
      </c>
      <c r="C52" s="5">
        <v>7.8E-2</v>
      </c>
      <c r="D52" s="3">
        <f t="shared" si="1"/>
        <v>1.7989999999999999</v>
      </c>
      <c r="E52" s="4">
        <f t="shared" si="2"/>
        <v>702.23933925000006</v>
      </c>
    </row>
    <row r="53" spans="1:5" x14ac:dyDescent="0.25">
      <c r="A53" s="8" t="s">
        <v>81</v>
      </c>
      <c r="B53" s="6">
        <v>2.0110000000000001</v>
      </c>
      <c r="C53" s="5">
        <v>7.8E-2</v>
      </c>
      <c r="D53" s="3">
        <f t="shared" si="1"/>
        <v>1.9330000000000001</v>
      </c>
      <c r="E53" s="4">
        <f t="shared" si="2"/>
        <v>790.64999325000008</v>
      </c>
    </row>
    <row r="54" spans="1:5" x14ac:dyDescent="0.25">
      <c r="A54" s="8" t="s">
        <v>82</v>
      </c>
      <c r="B54" s="6">
        <v>1.978</v>
      </c>
      <c r="C54" s="5">
        <v>7.8E-2</v>
      </c>
      <c r="D54" s="3">
        <f t="shared" si="1"/>
        <v>1.9</v>
      </c>
      <c r="E54" s="4">
        <f t="shared" si="2"/>
        <v>768.41309999999999</v>
      </c>
    </row>
    <row r="55" spans="1:5" x14ac:dyDescent="0.25">
      <c r="A55" s="8" t="s">
        <v>83</v>
      </c>
      <c r="B55" s="6">
        <v>1.885</v>
      </c>
      <c r="C55" s="5">
        <v>7.8E-2</v>
      </c>
      <c r="D55" s="3">
        <f t="shared" si="1"/>
        <v>1.8069999999999999</v>
      </c>
      <c r="E55" s="4">
        <f t="shared" si="2"/>
        <v>707.37722324999993</v>
      </c>
    </row>
    <row r="56" spans="1:5" x14ac:dyDescent="0.25">
      <c r="A56" s="8" t="s">
        <v>84</v>
      </c>
      <c r="B56" s="6">
        <v>0.35799999999999998</v>
      </c>
      <c r="C56" s="5">
        <v>7.8E-2</v>
      </c>
      <c r="D56" s="3">
        <f t="shared" si="1"/>
        <v>0.27999999999999997</v>
      </c>
      <c r="E56" s="4">
        <f t="shared" si="2"/>
        <v>49.675799999999988</v>
      </c>
    </row>
    <row r="57" spans="1:5" x14ac:dyDescent="0.25">
      <c r="A57" s="8" t="s">
        <v>85</v>
      </c>
      <c r="B57" s="6">
        <v>0.71</v>
      </c>
      <c r="C57" s="5">
        <v>7.8E-2</v>
      </c>
      <c r="D57" s="3">
        <f t="shared" si="1"/>
        <v>0.63200000000000001</v>
      </c>
      <c r="E57" s="4">
        <f t="shared" si="2"/>
        <v>143.693592</v>
      </c>
    </row>
    <row r="58" spans="1:5" x14ac:dyDescent="0.25">
      <c r="A58" s="8" t="s">
        <v>86</v>
      </c>
      <c r="B58" s="6">
        <v>1.2010000000000001</v>
      </c>
      <c r="C58" s="5">
        <v>7.8E-2</v>
      </c>
      <c r="D58" s="3">
        <f t="shared" si="1"/>
        <v>1.123</v>
      </c>
      <c r="E58" s="4">
        <f t="shared" si="2"/>
        <v>332.47511324999999</v>
      </c>
    </row>
    <row r="59" spans="1:5" x14ac:dyDescent="0.25">
      <c r="A59" s="8" t="s">
        <v>87</v>
      </c>
      <c r="B59" s="6">
        <v>1.7250000000000001</v>
      </c>
      <c r="C59" s="5">
        <v>7.8E-2</v>
      </c>
      <c r="D59" s="3">
        <f t="shared" si="1"/>
        <v>1.647</v>
      </c>
      <c r="E59" s="4">
        <f t="shared" si="2"/>
        <v>608.00610325000002</v>
      </c>
    </row>
    <row r="60" spans="1:5" x14ac:dyDescent="0.25">
      <c r="A60" s="8" t="s">
        <v>88</v>
      </c>
      <c r="B60" s="6">
        <v>1.871</v>
      </c>
      <c r="C60" s="5">
        <v>7.8E-2</v>
      </c>
      <c r="D60" s="3">
        <f t="shared" si="1"/>
        <v>1.7929999999999999</v>
      </c>
      <c r="E60" s="4">
        <f t="shared" si="2"/>
        <v>698.39762324999992</v>
      </c>
    </row>
    <row r="61" spans="1:5" x14ac:dyDescent="0.25">
      <c r="A61" s="8" t="s">
        <v>89</v>
      </c>
      <c r="B61" s="6">
        <v>1.8180000000000001</v>
      </c>
      <c r="C61" s="5">
        <v>7.8E-2</v>
      </c>
      <c r="D61" s="3">
        <f t="shared" si="1"/>
        <v>1.74</v>
      </c>
      <c r="E61" s="4">
        <f t="shared" si="2"/>
        <v>664.89790000000005</v>
      </c>
    </row>
    <row r="62" spans="1:5" x14ac:dyDescent="0.25">
      <c r="A62" s="8" t="s">
        <v>90</v>
      </c>
      <c r="B62" s="6">
        <v>1.752</v>
      </c>
      <c r="C62" s="5">
        <v>7.8E-2</v>
      </c>
      <c r="D62" s="3">
        <f t="shared" si="1"/>
        <v>1.6739999999999999</v>
      </c>
      <c r="E62" s="4">
        <f t="shared" si="2"/>
        <v>624.27493300000003</v>
      </c>
    </row>
    <row r="63" spans="1:5" x14ac:dyDescent="0.25">
      <c r="A63" s="8" t="s">
        <v>91</v>
      </c>
      <c r="B63" s="6">
        <v>1.829</v>
      </c>
      <c r="C63" s="5">
        <v>7.8E-2</v>
      </c>
      <c r="D63" s="3">
        <f t="shared" si="1"/>
        <v>1.7509999999999999</v>
      </c>
      <c r="E63" s="4">
        <f t="shared" si="2"/>
        <v>671.78633924999997</v>
      </c>
    </row>
    <row r="64" spans="1:5" x14ac:dyDescent="0.25">
      <c r="A64" s="8" t="s">
        <v>92</v>
      </c>
      <c r="B64" s="6">
        <v>1.929</v>
      </c>
      <c r="C64" s="5">
        <v>7.8E-2</v>
      </c>
      <c r="D64" s="3">
        <f t="shared" ref="D64:D95" si="3">(B64-C64)</f>
        <v>1.851</v>
      </c>
      <c r="E64" s="4">
        <f t="shared" ref="E64:E95" si="4">(139.25*D64*D64)+(140.1*D64)-(0.4694)</f>
        <v>735.95418925000001</v>
      </c>
    </row>
    <row r="65" spans="1:5" x14ac:dyDescent="0.25">
      <c r="A65" s="8" t="s">
        <v>93</v>
      </c>
      <c r="B65" s="6">
        <v>1.881</v>
      </c>
      <c r="C65" s="5">
        <v>7.8E-2</v>
      </c>
      <c r="D65" s="3">
        <f t="shared" si="3"/>
        <v>1.8029999999999999</v>
      </c>
      <c r="E65" s="4">
        <f t="shared" si="4"/>
        <v>704.80605324999999</v>
      </c>
    </row>
    <row r="66" spans="1:5" x14ac:dyDescent="0.25">
      <c r="A66" s="8" t="s">
        <v>94</v>
      </c>
      <c r="B66" s="6">
        <v>1.7610000000000001</v>
      </c>
      <c r="C66" s="5">
        <v>7.8E-2</v>
      </c>
      <c r="D66" s="3">
        <f t="shared" si="3"/>
        <v>1.6830000000000001</v>
      </c>
      <c r="E66" s="4">
        <f t="shared" si="4"/>
        <v>629.74299325000015</v>
      </c>
    </row>
    <row r="67" spans="1:5" x14ac:dyDescent="0.25">
      <c r="A67" s="8" t="s">
        <v>95</v>
      </c>
      <c r="B67" s="6">
        <v>1.9000000000000001</v>
      </c>
      <c r="C67" s="5">
        <v>7.8E-2</v>
      </c>
      <c r="D67" s="3">
        <f t="shared" si="3"/>
        <v>1.8220000000000001</v>
      </c>
      <c r="E67" s="4">
        <f t="shared" si="4"/>
        <v>717.05879700000014</v>
      </c>
    </row>
    <row r="68" spans="1:5" x14ac:dyDescent="0.25">
      <c r="A68" s="8" t="s">
        <v>96</v>
      </c>
      <c r="B68" s="6">
        <v>0.44400000000000001</v>
      </c>
      <c r="C68" s="5">
        <v>7.8E-2</v>
      </c>
      <c r="D68" s="3">
        <f t="shared" si="3"/>
        <v>0.36599999999999999</v>
      </c>
      <c r="E68" s="4">
        <f t="shared" si="4"/>
        <v>69.460572999999997</v>
      </c>
    </row>
    <row r="69" spans="1:5" x14ac:dyDescent="0.25">
      <c r="A69" s="8" t="s">
        <v>97</v>
      </c>
      <c r="B69" s="6">
        <v>0.77300000000000002</v>
      </c>
      <c r="C69" s="5">
        <v>7.8E-2</v>
      </c>
      <c r="D69" s="3">
        <f t="shared" si="3"/>
        <v>0.69500000000000006</v>
      </c>
      <c r="E69" s="4">
        <f t="shared" si="4"/>
        <v>164.16133124999999</v>
      </c>
    </row>
    <row r="70" spans="1:5" x14ac:dyDescent="0.25">
      <c r="A70" s="8" t="s">
        <v>98</v>
      </c>
      <c r="B70" s="6">
        <v>1.663</v>
      </c>
      <c r="C70" s="5">
        <v>7.8E-2</v>
      </c>
      <c r="D70" s="3">
        <f t="shared" si="3"/>
        <v>1.585</v>
      </c>
      <c r="E70" s="4">
        <f t="shared" si="4"/>
        <v>571.41643124999996</v>
      </c>
    </row>
    <row r="71" spans="1:5" x14ac:dyDescent="0.25">
      <c r="A71" s="8" t="s">
        <v>99</v>
      </c>
      <c r="B71" s="6">
        <v>1.7150000000000001</v>
      </c>
      <c r="C71" s="5">
        <v>7.8E-2</v>
      </c>
      <c r="D71" s="3">
        <f t="shared" si="3"/>
        <v>1.637</v>
      </c>
      <c r="E71" s="4">
        <f t="shared" si="4"/>
        <v>602.03213325000002</v>
      </c>
    </row>
    <row r="72" spans="1:5" x14ac:dyDescent="0.25">
      <c r="A72" s="8" t="s">
        <v>100</v>
      </c>
      <c r="B72" s="6">
        <v>1.9550000000000001</v>
      </c>
      <c r="C72" s="5">
        <v>7.8E-2</v>
      </c>
      <c r="D72" s="3">
        <f t="shared" si="3"/>
        <v>1.877</v>
      </c>
      <c r="E72" s="4">
        <f t="shared" si="4"/>
        <v>753.09401324999999</v>
      </c>
    </row>
    <row r="73" spans="1:5" x14ac:dyDescent="0.25">
      <c r="A73" s="8" t="s">
        <v>101</v>
      </c>
      <c r="B73" s="6">
        <v>2.0760000000000001</v>
      </c>
      <c r="C73" s="5">
        <v>7.8E-2</v>
      </c>
      <c r="D73" s="3">
        <f t="shared" si="3"/>
        <v>1.998</v>
      </c>
      <c r="E73" s="4">
        <f t="shared" si="4"/>
        <v>835.3369570000001</v>
      </c>
    </row>
    <row r="74" spans="1:5" x14ac:dyDescent="0.25">
      <c r="A74" s="8" t="s">
        <v>102</v>
      </c>
      <c r="B74" s="6">
        <v>0.21</v>
      </c>
      <c r="C74" s="5">
        <v>7.8E-2</v>
      </c>
      <c r="D74" s="3">
        <f t="shared" si="3"/>
        <v>0.13200000000000001</v>
      </c>
      <c r="E74" s="4">
        <f t="shared" si="4"/>
        <v>20.450092000000001</v>
      </c>
    </row>
    <row r="75" spans="1:5" x14ac:dyDescent="0.25">
      <c r="A75" s="8" t="s">
        <v>103</v>
      </c>
      <c r="B75" s="6">
        <v>0.246</v>
      </c>
      <c r="C75" s="5">
        <v>7.8E-2</v>
      </c>
      <c r="D75" s="3">
        <f t="shared" si="3"/>
        <v>0.16799999999999998</v>
      </c>
      <c r="E75" s="4">
        <f t="shared" si="4"/>
        <v>26.997591999999994</v>
      </c>
    </row>
    <row r="76" spans="1:5" x14ac:dyDescent="0.25">
      <c r="A76" s="8" t="s">
        <v>104</v>
      </c>
      <c r="B76" s="6">
        <v>0.68200000000000005</v>
      </c>
      <c r="C76" s="5">
        <v>7.8E-2</v>
      </c>
      <c r="D76" s="3">
        <f t="shared" si="3"/>
        <v>0.60400000000000009</v>
      </c>
      <c r="E76" s="4">
        <f t="shared" si="4"/>
        <v>134.95162800000003</v>
      </c>
    </row>
    <row r="77" spans="1:5" x14ac:dyDescent="0.25">
      <c r="A77" s="8" t="s">
        <v>105</v>
      </c>
      <c r="B77" s="6">
        <v>1.1910000000000001</v>
      </c>
      <c r="C77" s="5">
        <v>7.8E-2</v>
      </c>
      <c r="D77" s="3">
        <f t="shared" si="3"/>
        <v>1.113</v>
      </c>
      <c r="E77" s="4">
        <f t="shared" si="4"/>
        <v>327.96048324999998</v>
      </c>
    </row>
    <row r="78" spans="1:5" x14ac:dyDescent="0.25">
      <c r="A78" s="8" t="s">
        <v>106</v>
      </c>
      <c r="B78" s="6">
        <v>1.661</v>
      </c>
      <c r="C78" s="5">
        <v>7.8E-2</v>
      </c>
      <c r="D78" s="3">
        <f t="shared" si="3"/>
        <v>1.583</v>
      </c>
      <c r="E78" s="4">
        <f t="shared" si="4"/>
        <v>570.25394325000002</v>
      </c>
    </row>
    <row r="79" spans="1:5" x14ac:dyDescent="0.25">
      <c r="A79" s="8" t="s">
        <v>107</v>
      </c>
      <c r="B79" s="6">
        <v>0.192</v>
      </c>
      <c r="C79" s="5">
        <v>7.8E-2</v>
      </c>
      <c r="D79" s="3">
        <f t="shared" si="3"/>
        <v>0.114</v>
      </c>
      <c r="E79" s="4">
        <f t="shared" si="4"/>
        <v>17.311692999999998</v>
      </c>
    </row>
    <row r="80" spans="1:5" x14ac:dyDescent="0.25">
      <c r="A80" s="8" t="s">
        <v>108</v>
      </c>
      <c r="B80" s="6">
        <v>1.133</v>
      </c>
      <c r="C80" s="5">
        <v>7.8E-2</v>
      </c>
      <c r="D80" s="3">
        <f t="shared" si="3"/>
        <v>1.0549999999999999</v>
      </c>
      <c r="E80" s="4">
        <f t="shared" si="4"/>
        <v>302.32483124999999</v>
      </c>
    </row>
    <row r="81" spans="1:5" x14ac:dyDescent="0.25">
      <c r="A81" s="8" t="s">
        <v>109</v>
      </c>
      <c r="B81" s="6">
        <v>1.5649999999999999</v>
      </c>
      <c r="C81" s="5">
        <v>7.8E-2</v>
      </c>
      <c r="D81" s="3">
        <f t="shared" si="3"/>
        <v>1.4869999999999999</v>
      </c>
      <c r="E81" s="4">
        <f t="shared" si="4"/>
        <v>515.76458324999999</v>
      </c>
    </row>
    <row r="82" spans="1:5" x14ac:dyDescent="0.25">
      <c r="A82" s="8" t="s">
        <v>110</v>
      </c>
      <c r="B82" s="6">
        <v>1.891</v>
      </c>
      <c r="C82" s="5">
        <v>7.8E-2</v>
      </c>
      <c r="D82" s="3">
        <f t="shared" si="3"/>
        <v>1.8129999999999999</v>
      </c>
      <c r="E82" s="4">
        <f t="shared" si="4"/>
        <v>711.24233325</v>
      </c>
    </row>
    <row r="83" spans="1:5" x14ac:dyDescent="0.25">
      <c r="A83" s="8" t="s">
        <v>111</v>
      </c>
      <c r="B83" s="6">
        <v>1.806</v>
      </c>
      <c r="C83" s="5">
        <v>7.8E-2</v>
      </c>
      <c r="D83" s="3">
        <f t="shared" si="3"/>
        <v>1.728</v>
      </c>
      <c r="E83" s="4">
        <f t="shared" si="4"/>
        <v>657.42167200000006</v>
      </c>
    </row>
    <row r="84" spans="1:5" x14ac:dyDescent="0.25">
      <c r="A84" s="8" t="s">
        <v>112</v>
      </c>
      <c r="B84" s="6">
        <v>1.6679999999999999</v>
      </c>
      <c r="C84" s="5">
        <v>7.8E-2</v>
      </c>
      <c r="D84" s="3">
        <f t="shared" si="3"/>
        <v>1.5899999999999999</v>
      </c>
      <c r="E84" s="4">
        <f t="shared" si="4"/>
        <v>574.32752499999992</v>
      </c>
    </row>
    <row r="85" spans="1:5" x14ac:dyDescent="0.25">
      <c r="A85" s="8" t="s">
        <v>113</v>
      </c>
      <c r="B85" s="6">
        <v>1.9410000000000001</v>
      </c>
      <c r="C85" s="5">
        <v>7.8E-2</v>
      </c>
      <c r="D85" s="3">
        <f t="shared" si="3"/>
        <v>1.863</v>
      </c>
      <c r="E85" s="4">
        <f t="shared" si="4"/>
        <v>743.84148325000001</v>
      </c>
    </row>
    <row r="86" spans="1:5" x14ac:dyDescent="0.25">
      <c r="A86" s="8" t="s">
        <v>96</v>
      </c>
      <c r="B86" s="6">
        <v>1.544</v>
      </c>
      <c r="C86" s="5">
        <v>7.8E-2</v>
      </c>
      <c r="D86" s="3">
        <f t="shared" si="3"/>
        <v>1.466</v>
      </c>
      <c r="E86" s="4">
        <f t="shared" si="4"/>
        <v>504.18717299999997</v>
      </c>
    </row>
    <row r="87" spans="1:5" x14ac:dyDescent="0.25">
      <c r="A87" s="8" t="s">
        <v>97</v>
      </c>
      <c r="B87" s="6">
        <v>1.635</v>
      </c>
      <c r="C87" s="5">
        <v>7.8E-2</v>
      </c>
      <c r="D87" s="3">
        <f t="shared" si="3"/>
        <v>1.5569999999999999</v>
      </c>
      <c r="E87" s="4">
        <f t="shared" si="4"/>
        <v>555.24297324999998</v>
      </c>
    </row>
    <row r="88" spans="1:5" x14ac:dyDescent="0.25">
      <c r="A88" s="8" t="s">
        <v>98</v>
      </c>
      <c r="B88" s="6">
        <v>1.895</v>
      </c>
      <c r="C88" s="5">
        <v>7.8E-2</v>
      </c>
      <c r="D88" s="3">
        <f t="shared" si="3"/>
        <v>1.8169999999999999</v>
      </c>
      <c r="E88" s="4">
        <f t="shared" si="4"/>
        <v>713.82464325000001</v>
      </c>
    </row>
    <row r="89" spans="1:5" x14ac:dyDescent="0.25">
      <c r="A89" s="8" t="s">
        <v>99</v>
      </c>
      <c r="B89" s="6">
        <v>1.8680000000000001</v>
      </c>
      <c r="C89" s="5">
        <v>7.8E-2</v>
      </c>
      <c r="D89" s="3">
        <f t="shared" si="3"/>
        <v>1.79</v>
      </c>
      <c r="E89" s="4">
        <f t="shared" si="4"/>
        <v>696.48052500000006</v>
      </c>
    </row>
    <row r="90" spans="1:5" x14ac:dyDescent="0.25">
      <c r="A90" s="8" t="s">
        <v>100</v>
      </c>
      <c r="B90" s="6">
        <v>1.879</v>
      </c>
      <c r="C90" s="5">
        <v>7.8E-2</v>
      </c>
      <c r="D90" s="3">
        <f t="shared" si="3"/>
        <v>1.8009999999999999</v>
      </c>
      <c r="E90" s="4">
        <f t="shared" si="4"/>
        <v>703.52213925000001</v>
      </c>
    </row>
    <row r="91" spans="1:5" x14ac:dyDescent="0.25">
      <c r="A91" s="8" t="s">
        <v>114</v>
      </c>
      <c r="B91" s="6">
        <v>0.16300000000000001</v>
      </c>
      <c r="C91" s="5">
        <v>7.8E-2</v>
      </c>
      <c r="D91" s="3">
        <f t="shared" si="3"/>
        <v>8.5000000000000006E-2</v>
      </c>
      <c r="E91" s="4">
        <f t="shared" si="4"/>
        <v>12.445181250000001</v>
      </c>
    </row>
    <row r="92" spans="1:5" x14ac:dyDescent="0.25">
      <c r="A92" s="8" t="s">
        <v>115</v>
      </c>
      <c r="B92" s="6">
        <v>0.17300000000000001</v>
      </c>
      <c r="C92" s="5">
        <v>7.8E-2</v>
      </c>
      <c r="D92" s="3">
        <f t="shared" si="3"/>
        <v>9.5000000000000015E-2</v>
      </c>
      <c r="E92" s="4">
        <f t="shared" si="4"/>
        <v>14.096831250000001</v>
      </c>
    </row>
    <row r="93" spans="1:5" x14ac:dyDescent="0.25">
      <c r="A93" s="8" t="s">
        <v>116</v>
      </c>
      <c r="B93" s="6">
        <v>0.32700000000000001</v>
      </c>
      <c r="C93" s="5">
        <v>7.8E-2</v>
      </c>
      <c r="D93" s="3">
        <f t="shared" si="3"/>
        <v>0.249</v>
      </c>
      <c r="E93" s="4">
        <f t="shared" si="4"/>
        <v>43.049139250000003</v>
      </c>
    </row>
    <row r="94" spans="1:5" x14ac:dyDescent="0.25">
      <c r="A94" s="8" t="s">
        <v>117</v>
      </c>
      <c r="B94" s="6">
        <v>0.77500000000000002</v>
      </c>
      <c r="C94" s="5">
        <v>7.8E-2</v>
      </c>
      <c r="D94" s="3">
        <f t="shared" si="3"/>
        <v>0.69700000000000006</v>
      </c>
      <c r="E94" s="4">
        <f t="shared" si="4"/>
        <v>164.82920325000003</v>
      </c>
    </row>
    <row r="95" spans="1:5" x14ac:dyDescent="0.25">
      <c r="A95" s="8" t="s">
        <v>118</v>
      </c>
      <c r="B95" s="6">
        <v>0.87</v>
      </c>
      <c r="C95" s="5">
        <v>7.8E-2</v>
      </c>
      <c r="D95" s="3">
        <f t="shared" si="3"/>
        <v>0.79200000000000004</v>
      </c>
      <c r="E95" s="4">
        <f t="shared" si="4"/>
        <v>197.83631199999999</v>
      </c>
    </row>
    <row r="96" spans="1:5" x14ac:dyDescent="0.25">
      <c r="A96" s="8" t="s">
        <v>119</v>
      </c>
      <c r="B96" s="6">
        <v>1.429</v>
      </c>
      <c r="C96" s="5">
        <v>7.8E-2</v>
      </c>
      <c r="D96" s="3">
        <f t="shared" ref="D96:D127" si="5">(B96-C96)</f>
        <v>1.351</v>
      </c>
      <c r="E96" s="4">
        <f t="shared" ref="E96:E127" si="6">(139.25*D96*D96)+(140.1*D96)-(0.4694)</f>
        <v>442.96493924999999</v>
      </c>
    </row>
    <row r="97" spans="1:5" x14ac:dyDescent="0.25">
      <c r="A97" s="8" t="s">
        <v>120</v>
      </c>
      <c r="B97" s="6">
        <v>0.37</v>
      </c>
      <c r="C97" s="5">
        <v>7.8E-2</v>
      </c>
      <c r="D97" s="3">
        <f t="shared" si="5"/>
        <v>0.29199999999999998</v>
      </c>
      <c r="E97" s="4">
        <f t="shared" si="6"/>
        <v>52.312811999999994</v>
      </c>
    </row>
    <row r="98" spans="1:5" x14ac:dyDescent="0.25">
      <c r="A98" s="8" t="s">
        <v>121</v>
      </c>
      <c r="B98" s="6">
        <v>0.86099999999999999</v>
      </c>
      <c r="C98" s="5">
        <v>7.8E-2</v>
      </c>
      <c r="D98" s="3">
        <f t="shared" si="5"/>
        <v>0.78300000000000003</v>
      </c>
      <c r="E98" s="4">
        <f t="shared" si="6"/>
        <v>194.60154325000002</v>
      </c>
    </row>
    <row r="99" spans="1:5" x14ac:dyDescent="0.25">
      <c r="A99" s="8" t="s">
        <v>122</v>
      </c>
      <c r="B99" s="6">
        <v>1.9180000000000001</v>
      </c>
      <c r="C99" s="5">
        <v>7.8E-2</v>
      </c>
      <c r="D99" s="3">
        <f t="shared" si="5"/>
        <v>1.84</v>
      </c>
      <c r="E99" s="4">
        <f t="shared" si="6"/>
        <v>728.75940000000014</v>
      </c>
    </row>
    <row r="100" spans="1:5" x14ac:dyDescent="0.25">
      <c r="A100" s="8" t="s">
        <v>123</v>
      </c>
      <c r="B100" s="6">
        <v>2.0420000000000003</v>
      </c>
      <c r="C100" s="5">
        <v>7.8E-2</v>
      </c>
      <c r="D100" s="3">
        <f t="shared" si="5"/>
        <v>1.9640000000000002</v>
      </c>
      <c r="E100" s="4">
        <f t="shared" si="6"/>
        <v>811.81546800000024</v>
      </c>
    </row>
    <row r="101" spans="1:5" x14ac:dyDescent="0.25">
      <c r="A101" s="8" t="s">
        <v>124</v>
      </c>
      <c r="B101" s="6">
        <v>2.0409999999999999</v>
      </c>
      <c r="C101" s="5">
        <v>7.8E-2</v>
      </c>
      <c r="D101" s="3">
        <f t="shared" si="5"/>
        <v>1.9629999999999999</v>
      </c>
      <c r="E101" s="4">
        <f t="shared" si="6"/>
        <v>811.12853324999992</v>
      </c>
    </row>
    <row r="102" spans="1:5" x14ac:dyDescent="0.25">
      <c r="A102" s="8" t="s">
        <v>125</v>
      </c>
      <c r="B102" s="6">
        <v>1.903</v>
      </c>
      <c r="C102" s="5">
        <v>7.8E-2</v>
      </c>
      <c r="D102" s="3">
        <f t="shared" si="5"/>
        <v>1.825</v>
      </c>
      <c r="E102" s="4">
        <f t="shared" si="6"/>
        <v>719.00263125000004</v>
      </c>
    </row>
    <row r="103" spans="1:5" x14ac:dyDescent="0.25">
      <c r="A103" s="8" t="s">
        <v>126</v>
      </c>
      <c r="B103" s="6">
        <v>0.32</v>
      </c>
      <c r="C103" s="5">
        <v>7.8E-2</v>
      </c>
      <c r="D103" s="3">
        <f t="shared" si="5"/>
        <v>0.24199999999999999</v>
      </c>
      <c r="E103" s="4">
        <f t="shared" si="6"/>
        <v>41.589836999999996</v>
      </c>
    </row>
    <row r="104" spans="1:5" x14ac:dyDescent="0.25">
      <c r="A104" s="8" t="s">
        <v>127</v>
      </c>
      <c r="B104" s="6">
        <v>0.60799999999999998</v>
      </c>
      <c r="C104" s="5">
        <v>7.8E-2</v>
      </c>
      <c r="D104" s="3">
        <f t="shared" si="5"/>
        <v>0.53</v>
      </c>
      <c r="E104" s="4">
        <f t="shared" si="6"/>
        <v>112.89892500000001</v>
      </c>
    </row>
    <row r="105" spans="1:5" x14ac:dyDescent="0.25">
      <c r="A105" s="8" t="s">
        <v>128</v>
      </c>
      <c r="B105" s="6">
        <v>1.492</v>
      </c>
      <c r="C105" s="5">
        <v>7.8E-2</v>
      </c>
      <c r="D105" s="3">
        <f t="shared" si="5"/>
        <v>1.4139999999999999</v>
      </c>
      <c r="E105" s="4">
        <f t="shared" si="6"/>
        <v>476.04789299999999</v>
      </c>
    </row>
    <row r="106" spans="1:5" x14ac:dyDescent="0.25">
      <c r="A106" s="8" t="s">
        <v>129</v>
      </c>
      <c r="B106" s="6">
        <v>1.5649999999999999</v>
      </c>
      <c r="C106" s="5">
        <v>7.8E-2</v>
      </c>
      <c r="D106" s="3">
        <f t="shared" si="5"/>
        <v>1.4869999999999999</v>
      </c>
      <c r="E106" s="4">
        <f t="shared" si="6"/>
        <v>515.76458324999999</v>
      </c>
    </row>
    <row r="107" spans="1:5" x14ac:dyDescent="0.25">
      <c r="A107" s="8" t="s">
        <v>130</v>
      </c>
      <c r="B107" s="6">
        <v>1.6600000000000001</v>
      </c>
      <c r="C107" s="5">
        <v>7.8E-2</v>
      </c>
      <c r="D107" s="3">
        <f t="shared" si="5"/>
        <v>1.5820000000000001</v>
      </c>
      <c r="E107" s="4">
        <f t="shared" si="6"/>
        <v>569.67311700000016</v>
      </c>
    </row>
    <row r="108" spans="1:5" x14ac:dyDescent="0.25">
      <c r="A108" s="8" t="s">
        <v>131</v>
      </c>
      <c r="B108" s="6">
        <v>1.5569999999999999</v>
      </c>
      <c r="C108" s="5">
        <v>7.8E-2</v>
      </c>
      <c r="D108" s="3">
        <f t="shared" si="5"/>
        <v>1.4789999999999999</v>
      </c>
      <c r="E108" s="4">
        <f t="shared" si="6"/>
        <v>511.3396592499999</v>
      </c>
    </row>
    <row r="109" spans="1:5" x14ac:dyDescent="0.25">
      <c r="A109" s="8" t="s">
        <v>132</v>
      </c>
      <c r="B109" s="6">
        <v>0.47400000000000003</v>
      </c>
      <c r="C109" s="5">
        <v>7.8E-2</v>
      </c>
      <c r="D109" s="3">
        <f t="shared" si="5"/>
        <v>0.39600000000000002</v>
      </c>
      <c r="E109" s="4">
        <f t="shared" si="6"/>
        <v>76.846828000000002</v>
      </c>
    </row>
    <row r="110" spans="1:5" x14ac:dyDescent="0.25">
      <c r="A110" s="8" t="s">
        <v>133</v>
      </c>
      <c r="B110" s="6">
        <v>1.0030000000000001</v>
      </c>
      <c r="C110" s="5">
        <v>7.8E-2</v>
      </c>
      <c r="D110" s="3">
        <f t="shared" si="5"/>
        <v>0.92500000000000016</v>
      </c>
      <c r="E110" s="4">
        <f t="shared" si="6"/>
        <v>248.26888125000008</v>
      </c>
    </row>
    <row r="111" spans="1:5" x14ac:dyDescent="0.25">
      <c r="A111" s="8" t="s">
        <v>134</v>
      </c>
      <c r="B111" s="6">
        <v>1.4910000000000001</v>
      </c>
      <c r="C111" s="5">
        <v>7.8E-2</v>
      </c>
      <c r="D111" s="3">
        <f t="shared" si="5"/>
        <v>1.413</v>
      </c>
      <c r="E111" s="4">
        <f t="shared" si="6"/>
        <v>475.51413324999999</v>
      </c>
    </row>
    <row r="112" spans="1:5" x14ac:dyDescent="0.25">
      <c r="A112" s="8" t="s">
        <v>135</v>
      </c>
      <c r="B112" s="6">
        <v>1.75</v>
      </c>
      <c r="C112" s="5">
        <v>7.8E-2</v>
      </c>
      <c r="D112" s="3">
        <f t="shared" si="5"/>
        <v>1.6719999999999999</v>
      </c>
      <c r="E112" s="4">
        <f t="shared" si="6"/>
        <v>623.06287199999997</v>
      </c>
    </row>
    <row r="113" spans="1:5" x14ac:dyDescent="0.25">
      <c r="A113" s="8" t="s">
        <v>136</v>
      </c>
      <c r="B113" s="6">
        <v>1.8320000000000001</v>
      </c>
      <c r="C113" s="5">
        <v>7.8E-2</v>
      </c>
      <c r="D113" s="3">
        <f t="shared" si="5"/>
        <v>1.754</v>
      </c>
      <c r="E113" s="4">
        <f t="shared" si="6"/>
        <v>673.67085300000008</v>
      </c>
    </row>
    <row r="114" spans="1:5" x14ac:dyDescent="0.25">
      <c r="A114" s="8" t="s">
        <v>137</v>
      </c>
      <c r="B114" s="6">
        <v>1.6600000000000001</v>
      </c>
      <c r="C114" s="5">
        <v>7.8E-2</v>
      </c>
      <c r="D114" s="3">
        <f t="shared" si="5"/>
        <v>1.5820000000000001</v>
      </c>
      <c r="E114" s="4">
        <f t="shared" si="6"/>
        <v>569.67311700000016</v>
      </c>
    </row>
    <row r="115" spans="1:5" x14ac:dyDescent="0.25">
      <c r="A115" s="8" t="s">
        <v>138</v>
      </c>
      <c r="B115" s="6">
        <v>0.33100000000000002</v>
      </c>
      <c r="C115" s="5">
        <v>7.8E-2</v>
      </c>
      <c r="D115" s="3">
        <f t="shared" si="5"/>
        <v>0.253</v>
      </c>
      <c r="E115" s="4">
        <f t="shared" si="6"/>
        <v>43.88915325</v>
      </c>
    </row>
    <row r="116" spans="1:5" x14ac:dyDescent="0.25">
      <c r="A116" s="8" t="s">
        <v>139</v>
      </c>
      <c r="B116" s="6">
        <v>1.2510000000000001</v>
      </c>
      <c r="C116" s="5">
        <v>7.8E-2</v>
      </c>
      <c r="D116" s="3">
        <f t="shared" si="5"/>
        <v>1.173</v>
      </c>
      <c r="E116" s="4">
        <f t="shared" si="6"/>
        <v>355.46601325</v>
      </c>
    </row>
    <row r="117" spans="1:5" x14ac:dyDescent="0.25">
      <c r="A117" s="8" t="s">
        <v>140</v>
      </c>
      <c r="B117" s="6">
        <v>1.639</v>
      </c>
      <c r="C117" s="5">
        <v>7.8E-2</v>
      </c>
      <c r="D117" s="3">
        <f t="shared" si="5"/>
        <v>1.5609999999999999</v>
      </c>
      <c r="E117" s="4">
        <f t="shared" si="6"/>
        <v>557.54009925000003</v>
      </c>
    </row>
    <row r="118" spans="1:5" x14ac:dyDescent="0.25">
      <c r="A118" s="8" t="s">
        <v>141</v>
      </c>
      <c r="B118" s="6">
        <v>1.829</v>
      </c>
      <c r="C118" s="5">
        <v>7.8E-2</v>
      </c>
      <c r="D118" s="3">
        <f t="shared" si="5"/>
        <v>1.7509999999999999</v>
      </c>
      <c r="E118" s="4">
        <f t="shared" si="6"/>
        <v>671.78633924999997</v>
      </c>
    </row>
    <row r="119" spans="1:5" x14ac:dyDescent="0.25">
      <c r="A119" s="8" t="s">
        <v>142</v>
      </c>
      <c r="B119" s="6">
        <v>1.915</v>
      </c>
      <c r="C119" s="5">
        <v>7.8E-2</v>
      </c>
      <c r="D119" s="3">
        <f t="shared" si="5"/>
        <v>1.837</v>
      </c>
      <c r="E119" s="4">
        <f t="shared" si="6"/>
        <v>726.80303325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119"/>
  <sheetViews>
    <sheetView workbookViewId="0">
      <selection activeCell="N2" sqref="N2"/>
    </sheetView>
  </sheetViews>
  <sheetFormatPr defaultRowHeight="15" x14ac:dyDescent="0.25"/>
  <cols>
    <col min="1" max="1" width="16" customWidth="1"/>
    <col min="2" max="2" width="12" customWidth="1"/>
    <col min="3" max="3" width="11.7109375" customWidth="1"/>
    <col min="4" max="4" width="11.85546875" customWidth="1"/>
    <col min="5" max="5" width="17.85546875" customWidth="1"/>
  </cols>
  <sheetData>
    <row r="2" spans="1:12" x14ac:dyDescent="0.25">
      <c r="A2" s="2">
        <v>2.7829999999999999</v>
      </c>
      <c r="B2" s="6">
        <v>2.0390000000000001</v>
      </c>
      <c r="C2" s="6">
        <v>1.706</v>
      </c>
      <c r="D2" s="6">
        <v>1.8780000000000001</v>
      </c>
      <c r="E2" s="6">
        <v>0.71899999999999997</v>
      </c>
      <c r="F2" s="6">
        <v>0.29099999999999998</v>
      </c>
      <c r="G2" s="6">
        <v>1.913</v>
      </c>
      <c r="H2" s="6">
        <v>1.486</v>
      </c>
      <c r="I2" s="6">
        <v>1.099</v>
      </c>
      <c r="J2" s="6">
        <v>1.518</v>
      </c>
      <c r="K2" s="6">
        <v>0.219</v>
      </c>
      <c r="L2" s="6">
        <v>0.755</v>
      </c>
    </row>
    <row r="3" spans="1:12" x14ac:dyDescent="0.25">
      <c r="A3" s="2">
        <v>1.889</v>
      </c>
      <c r="B3" s="6">
        <v>0.90100000000000002</v>
      </c>
      <c r="C3" s="6">
        <v>2.0089999999999999</v>
      </c>
      <c r="D3" s="6">
        <v>0.27100000000000002</v>
      </c>
      <c r="E3" s="6">
        <v>1.7250000000000001</v>
      </c>
      <c r="F3" s="6">
        <v>1.296</v>
      </c>
      <c r="G3" s="6">
        <v>0.877</v>
      </c>
      <c r="H3" s="6">
        <v>1.665</v>
      </c>
      <c r="I3" s="6">
        <v>1.2650000000000001</v>
      </c>
      <c r="J3" s="6">
        <v>1.802</v>
      </c>
      <c r="K3" s="6">
        <v>0.218</v>
      </c>
      <c r="L3" s="6">
        <v>0.77600000000000002</v>
      </c>
    </row>
    <row r="4" spans="1:12" x14ac:dyDescent="0.25">
      <c r="A4" s="2">
        <v>1.28</v>
      </c>
      <c r="B4" s="6">
        <v>1.5250000000000001</v>
      </c>
      <c r="C4" s="6">
        <v>2.0260000000000002</v>
      </c>
      <c r="D4" s="6">
        <v>0.24</v>
      </c>
      <c r="E4" s="6">
        <v>1.8260000000000001</v>
      </c>
      <c r="F4" s="6">
        <v>0.40100000000000002</v>
      </c>
      <c r="G4" s="6">
        <v>1.5580000000000001</v>
      </c>
      <c r="H4" s="6">
        <v>1.823</v>
      </c>
      <c r="I4" s="6">
        <v>0.41600000000000004</v>
      </c>
      <c r="J4" s="6">
        <v>1.8800000000000001</v>
      </c>
      <c r="K4" s="6">
        <v>0.317</v>
      </c>
      <c r="L4" s="6">
        <v>0.188</v>
      </c>
    </row>
    <row r="5" spans="1:12" x14ac:dyDescent="0.25">
      <c r="A5" s="2">
        <v>0.85899999999999999</v>
      </c>
      <c r="B5" s="6">
        <v>2.101</v>
      </c>
      <c r="C5" s="6">
        <v>1.8940000000000001</v>
      </c>
      <c r="D5" s="6">
        <v>0.63500000000000001</v>
      </c>
      <c r="E5" s="6">
        <v>1.919</v>
      </c>
      <c r="F5" s="6">
        <v>0.28999999999999998</v>
      </c>
      <c r="G5" s="6">
        <v>1.9080000000000001</v>
      </c>
      <c r="H5" s="6">
        <v>1.639</v>
      </c>
      <c r="I5" s="6">
        <v>0.78200000000000003</v>
      </c>
      <c r="J5" s="6">
        <v>1.905</v>
      </c>
      <c r="K5" s="6">
        <v>0.315</v>
      </c>
      <c r="L5" s="6">
        <v>0.28999999999999998</v>
      </c>
    </row>
    <row r="6" spans="1:12" x14ac:dyDescent="0.25">
      <c r="A6" s="2">
        <v>0.56600000000000006</v>
      </c>
      <c r="B6" s="6">
        <v>2.1160000000000001</v>
      </c>
      <c r="C6" s="6">
        <v>1.1970000000000001</v>
      </c>
      <c r="D6" s="6">
        <v>0.98699999999999999</v>
      </c>
      <c r="E6" s="6">
        <v>1.784</v>
      </c>
      <c r="F6" s="6">
        <v>0.98</v>
      </c>
      <c r="G6" s="6">
        <v>1.72</v>
      </c>
      <c r="H6" s="6">
        <v>0.2</v>
      </c>
      <c r="I6" s="6">
        <v>1.7630000000000001</v>
      </c>
      <c r="J6" s="6">
        <v>2.0169999999999999</v>
      </c>
      <c r="K6" s="6">
        <v>0.15</v>
      </c>
      <c r="L6" s="6">
        <v>1.391</v>
      </c>
    </row>
    <row r="7" spans="1:12" x14ac:dyDescent="0.25">
      <c r="A7" s="2">
        <v>0.41</v>
      </c>
      <c r="B7" s="6">
        <v>2.2240000000000002</v>
      </c>
      <c r="C7" s="6">
        <v>1.81</v>
      </c>
      <c r="D7" s="6">
        <v>1.081</v>
      </c>
      <c r="E7" s="6">
        <v>0.14899999999999999</v>
      </c>
      <c r="F7" s="6">
        <v>1.738</v>
      </c>
      <c r="G7" s="6">
        <v>1.905</v>
      </c>
      <c r="H7" s="6">
        <v>0.20800000000000002</v>
      </c>
      <c r="I7" s="6">
        <v>1.81</v>
      </c>
      <c r="J7" s="6">
        <v>1.865</v>
      </c>
      <c r="K7" s="6">
        <v>0.155</v>
      </c>
      <c r="L7" s="6">
        <v>1.677</v>
      </c>
    </row>
    <row r="8" spans="1:12" x14ac:dyDescent="0.25">
      <c r="A8" s="2">
        <v>0.216</v>
      </c>
      <c r="B8" s="6">
        <v>0.57200000000000006</v>
      </c>
      <c r="C8" s="6">
        <v>1.8280000000000001</v>
      </c>
      <c r="D8" s="6">
        <v>1.254</v>
      </c>
      <c r="E8" s="6">
        <v>0.17</v>
      </c>
      <c r="F8" s="6">
        <v>1.8</v>
      </c>
      <c r="G8" s="6">
        <v>1.9279999999999999</v>
      </c>
      <c r="H8" s="6">
        <v>0.22500000000000001</v>
      </c>
      <c r="I8" s="6">
        <v>1.903</v>
      </c>
      <c r="J8" s="6">
        <v>0.14699999999999999</v>
      </c>
      <c r="K8" s="6">
        <v>0.42099999999999999</v>
      </c>
      <c r="L8" s="6">
        <v>1.9020000000000001</v>
      </c>
    </row>
    <row r="9" spans="1:12" x14ac:dyDescent="0.25">
      <c r="A9" s="5">
        <v>9.6000000000000002E-2</v>
      </c>
      <c r="B9" s="6">
        <v>1.651</v>
      </c>
      <c r="C9" s="6">
        <v>1.9180000000000001</v>
      </c>
      <c r="D9" s="6">
        <v>0.27900000000000003</v>
      </c>
      <c r="E9" s="6">
        <v>0.249</v>
      </c>
      <c r="F9" s="6">
        <v>1.86</v>
      </c>
      <c r="G9" s="6">
        <v>0.47300000000000003</v>
      </c>
      <c r="H9" s="6">
        <v>0.82300000000000006</v>
      </c>
      <c r="I9" s="6">
        <v>1.7790000000000001</v>
      </c>
      <c r="J9" s="6">
        <v>0.13400000000000001</v>
      </c>
      <c r="K9" s="6">
        <v>0.50900000000000001</v>
      </c>
      <c r="L9" s="6">
        <v>1.736</v>
      </c>
    </row>
    <row r="15" spans="1:12" x14ac:dyDescent="0.25">
      <c r="B15" s="1" t="s">
        <v>1</v>
      </c>
      <c r="C15" s="1" t="s">
        <v>2</v>
      </c>
      <c r="D15" s="1" t="s">
        <v>3</v>
      </c>
      <c r="E15" s="1" t="s">
        <v>4</v>
      </c>
    </row>
    <row r="16" spans="1:12" x14ac:dyDescent="0.25">
      <c r="A16" t="s">
        <v>5</v>
      </c>
      <c r="B16" s="2">
        <v>2.7829999999999999</v>
      </c>
      <c r="C16" s="3">
        <f>B16-B23</f>
        <v>2.6869999999999998</v>
      </c>
      <c r="D16" s="3">
        <v>1000</v>
      </c>
      <c r="E16" s="4">
        <f>(107.07*C16*C16)+(85.273*C16)-(0.7812)</f>
        <v>1001.3894318299998</v>
      </c>
    </row>
    <row r="17" spans="1:12" x14ac:dyDescent="0.25">
      <c r="A17" t="s">
        <v>6</v>
      </c>
      <c r="B17" s="2">
        <v>1.889</v>
      </c>
      <c r="C17" s="3">
        <f>B17-B23</f>
        <v>1.7929999999999999</v>
      </c>
      <c r="D17" s="3">
        <v>500</v>
      </c>
      <c r="E17" s="4">
        <f t="shared" ref="E17:E23" si="0">(107.07*C17*C17)+(85.273*C17)-(0.7812)</f>
        <v>496.32717142999991</v>
      </c>
    </row>
    <row r="18" spans="1:12" x14ac:dyDescent="0.25">
      <c r="A18" t="s">
        <v>7</v>
      </c>
      <c r="B18" s="2">
        <v>1.28</v>
      </c>
      <c r="C18" s="3">
        <f>B18-B23</f>
        <v>1.1839999999999999</v>
      </c>
      <c r="D18" s="3">
        <v>250</v>
      </c>
      <c r="E18" s="4">
        <f t="shared" si="0"/>
        <v>250.27875391999999</v>
      </c>
    </row>
    <row r="19" spans="1:12" x14ac:dyDescent="0.25">
      <c r="A19" t="s">
        <v>8</v>
      </c>
      <c r="B19" s="2">
        <v>0.85899999999999999</v>
      </c>
      <c r="C19" s="3">
        <f>B19-B23</f>
        <v>0.76300000000000001</v>
      </c>
      <c r="D19" s="3">
        <v>125</v>
      </c>
      <c r="E19" s="4">
        <f t="shared" si="0"/>
        <v>126.61493383</v>
      </c>
    </row>
    <row r="20" spans="1:12" x14ac:dyDescent="0.25">
      <c r="A20" t="s">
        <v>9</v>
      </c>
      <c r="B20" s="2">
        <v>0.56600000000000006</v>
      </c>
      <c r="C20" s="3">
        <f>B20-B23</f>
        <v>0.47000000000000008</v>
      </c>
      <c r="D20" s="3">
        <v>62.5</v>
      </c>
      <c r="E20" s="4">
        <f t="shared" si="0"/>
        <v>62.948873000000006</v>
      </c>
    </row>
    <row r="21" spans="1:12" x14ac:dyDescent="0.25">
      <c r="A21" t="s">
        <v>18</v>
      </c>
      <c r="B21" s="2">
        <v>0.41</v>
      </c>
      <c r="C21" s="3">
        <f>(B21-B23)</f>
        <v>0.31399999999999995</v>
      </c>
      <c r="D21" s="3">
        <v>31.2</v>
      </c>
      <c r="E21" s="4">
        <f t="shared" si="0"/>
        <v>36.551195719999996</v>
      </c>
    </row>
    <row r="22" spans="1:12" x14ac:dyDescent="0.25">
      <c r="A22" t="s">
        <v>19</v>
      </c>
      <c r="B22" s="2">
        <v>0.216</v>
      </c>
      <c r="C22" s="3">
        <f>B22-B23</f>
        <v>0.12</v>
      </c>
      <c r="D22" s="3">
        <v>15.6</v>
      </c>
      <c r="E22" s="4">
        <f t="shared" si="0"/>
        <v>10.993367999999998</v>
      </c>
    </row>
    <row r="23" spans="1:12" x14ac:dyDescent="0.25">
      <c r="A23" t="s">
        <v>10</v>
      </c>
      <c r="B23" s="5">
        <v>9.6000000000000002E-2</v>
      </c>
      <c r="C23" s="3">
        <f>B23-B23</f>
        <v>0</v>
      </c>
      <c r="D23" s="3">
        <v>0</v>
      </c>
      <c r="E23" s="4">
        <f t="shared" si="0"/>
        <v>-0.78120000000000001</v>
      </c>
    </row>
    <row r="27" spans="1:12" x14ac:dyDescent="0.25">
      <c r="K27" s="10" t="s">
        <v>21</v>
      </c>
      <c r="L27" s="10"/>
    </row>
    <row r="31" spans="1:12" x14ac:dyDescent="0.25">
      <c r="A31" s="8" t="s">
        <v>11</v>
      </c>
      <c r="B31" s="6" t="s">
        <v>12</v>
      </c>
      <c r="C31" s="7" t="s">
        <v>10</v>
      </c>
      <c r="D31" s="3" t="s">
        <v>2</v>
      </c>
      <c r="E31" s="9" t="s">
        <v>20</v>
      </c>
    </row>
    <row r="32" spans="1:12" x14ac:dyDescent="0.25">
      <c r="A32" s="8" t="s">
        <v>143</v>
      </c>
      <c r="B32" s="6">
        <v>2.0390000000000001</v>
      </c>
      <c r="C32" s="5">
        <v>9.6000000000000002E-2</v>
      </c>
      <c r="D32" s="3">
        <f t="shared" ref="D32:D63" si="1">(B32-C32)</f>
        <v>1.9430000000000001</v>
      </c>
      <c r="E32" s="4">
        <f t="shared" ref="E32:E63" si="2">(107.07*D32*D32)+(85.273*D32)-(0.7812)</f>
        <v>569.12014942999997</v>
      </c>
    </row>
    <row r="33" spans="1:5" x14ac:dyDescent="0.25">
      <c r="A33" s="8" t="s">
        <v>144</v>
      </c>
      <c r="B33" s="6">
        <v>0.90100000000000002</v>
      </c>
      <c r="C33" s="5">
        <v>9.6000000000000002E-2</v>
      </c>
      <c r="D33" s="3">
        <f t="shared" si="1"/>
        <v>0.80500000000000005</v>
      </c>
      <c r="E33" s="4">
        <f t="shared" si="2"/>
        <v>137.24760175</v>
      </c>
    </row>
    <row r="34" spans="1:5" x14ac:dyDescent="0.25">
      <c r="A34" s="8" t="s">
        <v>145</v>
      </c>
      <c r="B34" s="6">
        <v>1.5250000000000001</v>
      </c>
      <c r="C34" s="5">
        <v>9.6000000000000002E-2</v>
      </c>
      <c r="D34" s="3">
        <f t="shared" si="1"/>
        <v>1.429</v>
      </c>
      <c r="E34" s="4">
        <f t="shared" si="2"/>
        <v>339.71524686999999</v>
      </c>
    </row>
    <row r="35" spans="1:5" x14ac:dyDescent="0.25">
      <c r="A35" s="8" t="s">
        <v>146</v>
      </c>
      <c r="B35" s="6">
        <v>2.101</v>
      </c>
      <c r="C35" s="5">
        <v>9.6000000000000002E-2</v>
      </c>
      <c r="D35" s="3">
        <f t="shared" si="1"/>
        <v>2.0049999999999999</v>
      </c>
      <c r="E35" s="4">
        <f t="shared" si="2"/>
        <v>600.61524174999988</v>
      </c>
    </row>
    <row r="36" spans="1:5" x14ac:dyDescent="0.25">
      <c r="A36" s="8" t="s">
        <v>147</v>
      </c>
      <c r="B36" s="6">
        <v>2.1160000000000001</v>
      </c>
      <c r="C36" s="5">
        <v>9.6000000000000002E-2</v>
      </c>
      <c r="D36" s="3">
        <f t="shared" si="1"/>
        <v>2.02</v>
      </c>
      <c r="E36" s="4">
        <f t="shared" si="2"/>
        <v>608.35868799999992</v>
      </c>
    </row>
    <row r="37" spans="1:5" x14ac:dyDescent="0.25">
      <c r="A37" s="8" t="s">
        <v>148</v>
      </c>
      <c r="B37" s="6">
        <v>2.2240000000000002</v>
      </c>
      <c r="C37" s="5">
        <v>9.6000000000000002E-2</v>
      </c>
      <c r="D37" s="3">
        <f t="shared" si="1"/>
        <v>2.1280000000000001</v>
      </c>
      <c r="E37" s="4">
        <f t="shared" si="2"/>
        <v>665.53381888000001</v>
      </c>
    </row>
    <row r="38" spans="1:5" x14ac:dyDescent="0.25">
      <c r="A38" s="8" t="s">
        <v>149</v>
      </c>
      <c r="B38" s="6">
        <v>0.57200000000000006</v>
      </c>
      <c r="C38" s="5">
        <v>9.6000000000000002E-2</v>
      </c>
      <c r="D38" s="3">
        <f t="shared" si="1"/>
        <v>0.47600000000000009</v>
      </c>
      <c r="E38" s="4">
        <f t="shared" si="2"/>
        <v>64.068240320000015</v>
      </c>
    </row>
    <row r="39" spans="1:5" x14ac:dyDescent="0.25">
      <c r="A39" s="8" t="s">
        <v>150</v>
      </c>
      <c r="B39" s="6">
        <v>1.651</v>
      </c>
      <c r="C39" s="5">
        <v>9.6000000000000002E-2</v>
      </c>
      <c r="D39" s="3">
        <f t="shared" si="1"/>
        <v>1.5549999999999999</v>
      </c>
      <c r="E39" s="4">
        <f t="shared" si="2"/>
        <v>390.71625174999997</v>
      </c>
    </row>
    <row r="40" spans="1:5" x14ac:dyDescent="0.25">
      <c r="A40" s="8" t="s">
        <v>151</v>
      </c>
      <c r="B40" s="6">
        <v>1.706</v>
      </c>
      <c r="C40" s="5">
        <v>9.6000000000000002E-2</v>
      </c>
      <c r="D40" s="3">
        <f t="shared" si="1"/>
        <v>1.6099999999999999</v>
      </c>
      <c r="E40" s="4">
        <f t="shared" si="2"/>
        <v>414.04447699999992</v>
      </c>
    </row>
    <row r="41" spans="1:5" x14ac:dyDescent="0.25">
      <c r="A41" s="8" t="s">
        <v>152</v>
      </c>
      <c r="B41" s="6">
        <v>2.0089999999999999</v>
      </c>
      <c r="C41" s="5">
        <v>9.6000000000000002E-2</v>
      </c>
      <c r="D41" s="3">
        <f t="shared" si="1"/>
        <v>1.9129999999999998</v>
      </c>
      <c r="E41" s="4">
        <f t="shared" si="2"/>
        <v>554.17610182999988</v>
      </c>
    </row>
    <row r="42" spans="1:5" x14ac:dyDescent="0.25">
      <c r="A42" s="8" t="s">
        <v>153</v>
      </c>
      <c r="B42" s="6">
        <v>2.0260000000000002</v>
      </c>
      <c r="C42" s="5">
        <v>9.6000000000000002E-2</v>
      </c>
      <c r="D42" s="3">
        <f t="shared" si="1"/>
        <v>1.9300000000000002</v>
      </c>
      <c r="E42" s="4">
        <f t="shared" si="2"/>
        <v>562.62073300000009</v>
      </c>
    </row>
    <row r="43" spans="1:5" x14ac:dyDescent="0.25">
      <c r="A43" s="8" t="s">
        <v>154</v>
      </c>
      <c r="B43" s="6">
        <v>1.8940000000000001</v>
      </c>
      <c r="C43" s="5">
        <v>9.6000000000000002E-2</v>
      </c>
      <c r="D43" s="3">
        <f t="shared" si="1"/>
        <v>1.798</v>
      </c>
      <c r="E43" s="4">
        <f t="shared" si="2"/>
        <v>498.67597827999998</v>
      </c>
    </row>
    <row r="44" spans="1:5" x14ac:dyDescent="0.25">
      <c r="A44" s="8" t="s">
        <v>155</v>
      </c>
      <c r="B44" s="6">
        <v>1.1970000000000001</v>
      </c>
      <c r="C44" s="5">
        <v>9.6000000000000002E-2</v>
      </c>
      <c r="D44" s="3">
        <f t="shared" si="1"/>
        <v>1.101</v>
      </c>
      <c r="E44" s="4">
        <f t="shared" si="2"/>
        <v>222.89473406999997</v>
      </c>
    </row>
    <row r="45" spans="1:5" x14ac:dyDescent="0.25">
      <c r="A45" s="8" t="s">
        <v>156</v>
      </c>
      <c r="B45" s="6">
        <v>1.81</v>
      </c>
      <c r="C45" s="5">
        <v>9.6000000000000002E-2</v>
      </c>
      <c r="D45" s="3">
        <f t="shared" si="1"/>
        <v>1.714</v>
      </c>
      <c r="E45" s="4">
        <f t="shared" si="2"/>
        <v>459.92653971999994</v>
      </c>
    </row>
    <row r="46" spans="1:5" x14ac:dyDescent="0.25">
      <c r="A46" s="8" t="s">
        <v>157</v>
      </c>
      <c r="B46" s="6">
        <v>1.8280000000000001</v>
      </c>
      <c r="C46" s="5">
        <v>9.6000000000000002E-2</v>
      </c>
      <c r="D46" s="3">
        <f t="shared" si="1"/>
        <v>1.732</v>
      </c>
      <c r="E46" s="4">
        <f t="shared" si="2"/>
        <v>468.10279167999994</v>
      </c>
    </row>
    <row r="47" spans="1:5" x14ac:dyDescent="0.25">
      <c r="A47" s="8" t="s">
        <v>158</v>
      </c>
      <c r="B47" s="6">
        <v>1.9180000000000001</v>
      </c>
      <c r="C47" s="5">
        <v>9.6000000000000002E-2</v>
      </c>
      <c r="D47" s="3">
        <f t="shared" si="1"/>
        <v>1.8220000000000001</v>
      </c>
      <c r="E47" s="4">
        <f t="shared" si="2"/>
        <v>510.02477188</v>
      </c>
    </row>
    <row r="48" spans="1:5" x14ac:dyDescent="0.25">
      <c r="A48" s="8" t="s">
        <v>159</v>
      </c>
      <c r="B48" s="6">
        <v>1.8780000000000001</v>
      </c>
      <c r="C48" s="5">
        <v>9.6000000000000002E-2</v>
      </c>
      <c r="D48" s="3">
        <f t="shared" si="1"/>
        <v>1.782</v>
      </c>
      <c r="E48" s="4">
        <f t="shared" si="2"/>
        <v>491.17864067999994</v>
      </c>
    </row>
    <row r="49" spans="1:5" x14ac:dyDescent="0.25">
      <c r="A49" s="8" t="s">
        <v>160</v>
      </c>
      <c r="B49" s="6">
        <v>0.27100000000000002</v>
      </c>
      <c r="C49" s="5">
        <v>9.6000000000000002E-2</v>
      </c>
      <c r="D49" s="3">
        <f t="shared" si="1"/>
        <v>0.17500000000000002</v>
      </c>
      <c r="E49" s="4">
        <f t="shared" si="2"/>
        <v>17.420593750000002</v>
      </c>
    </row>
    <row r="50" spans="1:5" x14ac:dyDescent="0.25">
      <c r="A50" s="8" t="s">
        <v>161</v>
      </c>
      <c r="B50" s="6">
        <v>0.24</v>
      </c>
      <c r="C50" s="5">
        <v>9.6000000000000002E-2</v>
      </c>
      <c r="D50" s="3">
        <f t="shared" si="1"/>
        <v>0.14399999999999999</v>
      </c>
      <c r="E50" s="4">
        <f t="shared" si="2"/>
        <v>13.718315519999999</v>
      </c>
    </row>
    <row r="51" spans="1:5" x14ac:dyDescent="0.25">
      <c r="A51" s="8" t="s">
        <v>162</v>
      </c>
      <c r="B51" s="6">
        <v>0.63500000000000001</v>
      </c>
      <c r="C51" s="5">
        <v>9.6000000000000002E-2</v>
      </c>
      <c r="D51" s="3">
        <f t="shared" si="1"/>
        <v>0.53900000000000003</v>
      </c>
      <c r="E51" s="4">
        <f t="shared" si="2"/>
        <v>76.287030470000005</v>
      </c>
    </row>
    <row r="52" spans="1:5" x14ac:dyDescent="0.25">
      <c r="A52" s="8" t="s">
        <v>163</v>
      </c>
      <c r="B52" s="6">
        <v>0.98699999999999999</v>
      </c>
      <c r="C52" s="5">
        <v>9.6000000000000002E-2</v>
      </c>
      <c r="D52" s="3">
        <f t="shared" si="1"/>
        <v>0.89100000000000001</v>
      </c>
      <c r="E52" s="4">
        <f t="shared" si="2"/>
        <v>160.19788166999996</v>
      </c>
    </row>
    <row r="53" spans="1:5" x14ac:dyDescent="0.25">
      <c r="A53" s="8" t="s">
        <v>164</v>
      </c>
      <c r="B53" s="6">
        <v>1.081</v>
      </c>
      <c r="C53" s="5">
        <v>9.6000000000000002E-2</v>
      </c>
      <c r="D53" s="3">
        <f t="shared" si="1"/>
        <v>0.98499999999999999</v>
      </c>
      <c r="E53" s="4">
        <f t="shared" si="2"/>
        <v>187.09469574999997</v>
      </c>
    </row>
    <row r="54" spans="1:5" x14ac:dyDescent="0.25">
      <c r="A54" s="8" t="s">
        <v>165</v>
      </c>
      <c r="B54" s="6">
        <v>1.254</v>
      </c>
      <c r="C54" s="5">
        <v>9.6000000000000002E-2</v>
      </c>
      <c r="D54" s="3">
        <f t="shared" si="1"/>
        <v>1.1579999999999999</v>
      </c>
      <c r="E54" s="4">
        <f t="shared" si="2"/>
        <v>241.54194947999994</v>
      </c>
    </row>
    <row r="55" spans="1:5" x14ac:dyDescent="0.25">
      <c r="A55" s="8" t="s">
        <v>166</v>
      </c>
      <c r="B55" s="6">
        <v>0.27900000000000003</v>
      </c>
      <c r="C55" s="5">
        <v>9.6000000000000002E-2</v>
      </c>
      <c r="D55" s="3">
        <f t="shared" si="1"/>
        <v>0.18300000000000002</v>
      </c>
      <c r="E55" s="4">
        <f t="shared" si="2"/>
        <v>18.409426230000005</v>
      </c>
    </row>
    <row r="56" spans="1:5" x14ac:dyDescent="0.25">
      <c r="A56" s="8" t="s">
        <v>167</v>
      </c>
      <c r="B56" s="6">
        <v>0.71899999999999997</v>
      </c>
      <c r="C56" s="5">
        <v>9.6000000000000002E-2</v>
      </c>
      <c r="D56" s="3">
        <f t="shared" si="1"/>
        <v>0.623</v>
      </c>
      <c r="E56" s="4">
        <f t="shared" si="2"/>
        <v>93.900851029999998</v>
      </c>
    </row>
    <row r="57" spans="1:5" x14ac:dyDescent="0.25">
      <c r="A57" s="8" t="s">
        <v>168</v>
      </c>
      <c r="B57" s="6">
        <v>1.7250000000000001</v>
      </c>
      <c r="C57" s="5">
        <v>9.6000000000000002E-2</v>
      </c>
      <c r="D57" s="3">
        <f t="shared" si="1"/>
        <v>1.629</v>
      </c>
      <c r="E57" s="4">
        <f t="shared" si="2"/>
        <v>422.25385886999999</v>
      </c>
    </row>
    <row r="58" spans="1:5" x14ac:dyDescent="0.25">
      <c r="A58" s="8" t="s">
        <v>169</v>
      </c>
      <c r="B58" s="6">
        <v>1.8260000000000001</v>
      </c>
      <c r="C58" s="5">
        <v>9.6000000000000002E-2</v>
      </c>
      <c r="D58" s="3">
        <f t="shared" si="1"/>
        <v>1.73</v>
      </c>
      <c r="E58" s="4">
        <f t="shared" si="2"/>
        <v>467.19089299999996</v>
      </c>
    </row>
    <row r="59" spans="1:5" x14ac:dyDescent="0.25">
      <c r="A59" s="8" t="s">
        <v>170</v>
      </c>
      <c r="B59" s="6">
        <v>1.919</v>
      </c>
      <c r="C59" s="5">
        <v>9.6000000000000002E-2</v>
      </c>
      <c r="D59" s="3">
        <f t="shared" si="1"/>
        <v>1.823</v>
      </c>
      <c r="E59" s="4">
        <f t="shared" si="2"/>
        <v>510.50031502999991</v>
      </c>
    </row>
    <row r="60" spans="1:5" x14ac:dyDescent="0.25">
      <c r="A60" s="8" t="s">
        <v>171</v>
      </c>
      <c r="B60" s="6">
        <v>1.784</v>
      </c>
      <c r="C60" s="5">
        <v>9.6000000000000002E-2</v>
      </c>
      <c r="D60" s="3">
        <f t="shared" si="1"/>
        <v>1.6879999999999999</v>
      </c>
      <c r="E60" s="4">
        <f t="shared" si="2"/>
        <v>448.23888607999993</v>
      </c>
    </row>
    <row r="61" spans="1:5" x14ac:dyDescent="0.25">
      <c r="A61" s="8" t="s">
        <v>172</v>
      </c>
      <c r="B61" s="6">
        <v>0.14899999999999999</v>
      </c>
      <c r="C61" s="5">
        <v>9.6000000000000002E-2</v>
      </c>
      <c r="D61" s="3">
        <f t="shared" si="1"/>
        <v>5.2999999999999992E-2</v>
      </c>
      <c r="E61" s="4">
        <f t="shared" si="2"/>
        <v>4.0390286299999989</v>
      </c>
    </row>
    <row r="62" spans="1:5" x14ac:dyDescent="0.25">
      <c r="A62" s="8" t="s">
        <v>173</v>
      </c>
      <c r="B62" s="6">
        <v>0.17</v>
      </c>
      <c r="C62" s="5">
        <v>9.6000000000000002E-2</v>
      </c>
      <c r="D62" s="3">
        <f t="shared" si="1"/>
        <v>7.400000000000001E-2</v>
      </c>
      <c r="E62" s="4">
        <f t="shared" si="2"/>
        <v>6.1153173199999999</v>
      </c>
    </row>
    <row r="63" spans="1:5" x14ac:dyDescent="0.25">
      <c r="A63" s="8" t="s">
        <v>174</v>
      </c>
      <c r="B63" s="6">
        <v>0.249</v>
      </c>
      <c r="C63" s="5">
        <v>9.6000000000000002E-2</v>
      </c>
      <c r="D63" s="3">
        <f t="shared" si="1"/>
        <v>0.153</v>
      </c>
      <c r="E63" s="4">
        <f t="shared" si="2"/>
        <v>14.771970629999998</v>
      </c>
    </row>
    <row r="64" spans="1:5" x14ac:dyDescent="0.25">
      <c r="A64" s="8" t="s">
        <v>175</v>
      </c>
      <c r="B64" s="6">
        <v>0.29099999999999998</v>
      </c>
      <c r="C64" s="5">
        <v>9.6000000000000002E-2</v>
      </c>
      <c r="D64" s="3">
        <f t="shared" ref="D64:D95" si="3">(B64-C64)</f>
        <v>0.19499999999999998</v>
      </c>
      <c r="E64" s="4">
        <f t="shared" ref="E64:E95" si="4">(107.07*D64*D64)+(85.273*D64)-(0.7812)</f>
        <v>19.918371749999999</v>
      </c>
    </row>
    <row r="65" spans="1:5" x14ac:dyDescent="0.25">
      <c r="A65" s="8" t="s">
        <v>176</v>
      </c>
      <c r="B65" s="6">
        <v>1.296</v>
      </c>
      <c r="C65" s="5">
        <v>9.6000000000000002E-2</v>
      </c>
      <c r="D65" s="3">
        <f t="shared" si="3"/>
        <v>1.2</v>
      </c>
      <c r="E65" s="4">
        <f t="shared" si="4"/>
        <v>255.72719999999993</v>
      </c>
    </row>
    <row r="66" spans="1:5" x14ac:dyDescent="0.25">
      <c r="A66" s="8" t="s">
        <v>177</v>
      </c>
      <c r="B66" s="6">
        <v>0.40100000000000002</v>
      </c>
      <c r="C66" s="5">
        <v>9.6000000000000002E-2</v>
      </c>
      <c r="D66" s="3">
        <f t="shared" si="3"/>
        <v>0.30500000000000005</v>
      </c>
      <c r="E66" s="4">
        <f t="shared" si="4"/>
        <v>35.187251750000001</v>
      </c>
    </row>
    <row r="67" spans="1:5" x14ac:dyDescent="0.25">
      <c r="A67" s="8" t="s">
        <v>178</v>
      </c>
      <c r="B67" s="6">
        <v>0.28999999999999998</v>
      </c>
      <c r="C67" s="5">
        <v>9.6000000000000002E-2</v>
      </c>
      <c r="D67" s="3">
        <f t="shared" si="3"/>
        <v>0.19399999999999998</v>
      </c>
      <c r="E67" s="4">
        <f t="shared" si="4"/>
        <v>19.791448519999996</v>
      </c>
    </row>
    <row r="68" spans="1:5" x14ac:dyDescent="0.25">
      <c r="A68" s="8" t="s">
        <v>179</v>
      </c>
      <c r="B68" s="6">
        <v>0.98</v>
      </c>
      <c r="C68" s="5">
        <v>9.6000000000000002E-2</v>
      </c>
      <c r="D68" s="3">
        <f t="shared" si="3"/>
        <v>0.88400000000000001</v>
      </c>
      <c r="E68" s="4">
        <f t="shared" si="4"/>
        <v>158.27062591999999</v>
      </c>
    </row>
    <row r="69" spans="1:5" x14ac:dyDescent="0.25">
      <c r="A69" s="8" t="s">
        <v>180</v>
      </c>
      <c r="B69" s="6">
        <v>1.738</v>
      </c>
      <c r="C69" s="5">
        <v>9.6000000000000002E-2</v>
      </c>
      <c r="D69" s="3">
        <f t="shared" si="3"/>
        <v>1.6419999999999999</v>
      </c>
      <c r="E69" s="4">
        <f t="shared" si="4"/>
        <v>427.91534547999993</v>
      </c>
    </row>
    <row r="70" spans="1:5" x14ac:dyDescent="0.25">
      <c r="A70" s="8" t="s">
        <v>181</v>
      </c>
      <c r="B70" s="6">
        <v>1.8</v>
      </c>
      <c r="C70" s="5">
        <v>9.6000000000000002E-2</v>
      </c>
      <c r="D70" s="3">
        <f t="shared" si="3"/>
        <v>1.704</v>
      </c>
      <c r="E70" s="4">
        <f t="shared" si="4"/>
        <v>455.41415711999991</v>
      </c>
    </row>
    <row r="71" spans="1:5" x14ac:dyDescent="0.25">
      <c r="A71" s="8" t="s">
        <v>182</v>
      </c>
      <c r="B71" s="6">
        <v>1.86</v>
      </c>
      <c r="C71" s="5">
        <v>9.6000000000000002E-2</v>
      </c>
      <c r="D71" s="3">
        <f t="shared" si="3"/>
        <v>1.764</v>
      </c>
      <c r="E71" s="4">
        <f t="shared" si="4"/>
        <v>482.80966272000001</v>
      </c>
    </row>
    <row r="72" spans="1:5" x14ac:dyDescent="0.25">
      <c r="A72" s="8" t="s">
        <v>183</v>
      </c>
      <c r="B72" s="6">
        <v>1.913</v>
      </c>
      <c r="C72" s="5">
        <v>9.6000000000000002E-2</v>
      </c>
      <c r="D72" s="3">
        <f t="shared" si="3"/>
        <v>1.8169999999999999</v>
      </c>
      <c r="E72" s="4">
        <f t="shared" si="4"/>
        <v>507.65026822999994</v>
      </c>
    </row>
    <row r="73" spans="1:5" x14ac:dyDescent="0.25">
      <c r="A73" s="8" t="s">
        <v>184</v>
      </c>
      <c r="B73" s="6">
        <v>0.877</v>
      </c>
      <c r="C73" s="5">
        <v>9.6000000000000002E-2</v>
      </c>
      <c r="D73" s="3">
        <f t="shared" si="3"/>
        <v>0.78100000000000003</v>
      </c>
      <c r="E73" s="4">
        <f t="shared" si="4"/>
        <v>131.12553727</v>
      </c>
    </row>
    <row r="74" spans="1:5" x14ac:dyDescent="0.25">
      <c r="A74" s="8" t="s">
        <v>185</v>
      </c>
      <c r="B74" s="6">
        <v>1.5580000000000001</v>
      </c>
      <c r="C74" s="5">
        <v>9.6000000000000002E-2</v>
      </c>
      <c r="D74" s="3">
        <f t="shared" si="3"/>
        <v>1.462</v>
      </c>
      <c r="E74" s="4">
        <f t="shared" si="4"/>
        <v>352.74405507999995</v>
      </c>
    </row>
    <row r="75" spans="1:5" x14ac:dyDescent="0.25">
      <c r="A75" s="8" t="s">
        <v>186</v>
      </c>
      <c r="B75" s="6">
        <v>1.9080000000000001</v>
      </c>
      <c r="C75" s="5">
        <v>9.6000000000000002E-2</v>
      </c>
      <c r="D75" s="3">
        <f t="shared" si="3"/>
        <v>1.8120000000000001</v>
      </c>
      <c r="E75" s="4">
        <f t="shared" si="4"/>
        <v>505.28111808</v>
      </c>
    </row>
    <row r="76" spans="1:5" x14ac:dyDescent="0.25">
      <c r="A76" s="8" t="s">
        <v>187</v>
      </c>
      <c r="B76" s="6">
        <v>1.72</v>
      </c>
      <c r="C76" s="5">
        <v>9.6000000000000002E-2</v>
      </c>
      <c r="D76" s="3">
        <f t="shared" si="3"/>
        <v>1.6239999999999999</v>
      </c>
      <c r="E76" s="4">
        <f t="shared" si="4"/>
        <v>420.08600031999993</v>
      </c>
    </row>
    <row r="77" spans="1:5" x14ac:dyDescent="0.25">
      <c r="A77" s="8" t="s">
        <v>188</v>
      </c>
      <c r="B77" s="6">
        <v>1.905</v>
      </c>
      <c r="C77" s="5">
        <v>9.6000000000000002E-2</v>
      </c>
      <c r="D77" s="3">
        <f t="shared" si="3"/>
        <v>1.8089999999999999</v>
      </c>
      <c r="E77" s="4">
        <f t="shared" si="4"/>
        <v>503.86219766999994</v>
      </c>
    </row>
    <row r="78" spans="1:5" x14ac:dyDescent="0.25">
      <c r="A78" s="8" t="s">
        <v>189</v>
      </c>
      <c r="B78" s="6">
        <v>1.9279999999999999</v>
      </c>
      <c r="C78" s="5">
        <v>9.6000000000000002E-2</v>
      </c>
      <c r="D78" s="3">
        <f t="shared" si="3"/>
        <v>1.8319999999999999</v>
      </c>
      <c r="E78" s="4">
        <f t="shared" si="4"/>
        <v>514.78983967999989</v>
      </c>
    </row>
    <row r="79" spans="1:5" x14ac:dyDescent="0.25">
      <c r="A79" s="8" t="s">
        <v>190</v>
      </c>
      <c r="B79" s="6">
        <v>0.47300000000000003</v>
      </c>
      <c r="C79" s="5">
        <v>9.6000000000000002E-2</v>
      </c>
      <c r="D79" s="3">
        <f t="shared" si="3"/>
        <v>0.377</v>
      </c>
      <c r="E79" s="4">
        <f t="shared" si="4"/>
        <v>46.584473029999998</v>
      </c>
    </row>
    <row r="80" spans="1:5" x14ac:dyDescent="0.25">
      <c r="A80" s="8" t="s">
        <v>191</v>
      </c>
      <c r="B80" s="6">
        <v>1.486</v>
      </c>
      <c r="C80" s="5">
        <v>9.6000000000000002E-2</v>
      </c>
      <c r="D80" s="3">
        <f t="shared" si="3"/>
        <v>1.39</v>
      </c>
      <c r="E80" s="4">
        <f t="shared" si="4"/>
        <v>324.61821699999996</v>
      </c>
    </row>
    <row r="81" spans="1:5" x14ac:dyDescent="0.25">
      <c r="A81" s="8" t="s">
        <v>192</v>
      </c>
      <c r="B81" s="6">
        <v>1.665</v>
      </c>
      <c r="C81" s="5">
        <v>9.6000000000000002E-2</v>
      </c>
      <c r="D81" s="3">
        <f t="shared" si="3"/>
        <v>1.569</v>
      </c>
      <c r="E81" s="4">
        <f t="shared" si="4"/>
        <v>396.59288727000001</v>
      </c>
    </row>
    <row r="82" spans="1:5" x14ac:dyDescent="0.25">
      <c r="A82" s="8" t="s">
        <v>193</v>
      </c>
      <c r="B82" s="6">
        <v>1.823</v>
      </c>
      <c r="C82" s="5">
        <v>9.6000000000000002E-2</v>
      </c>
      <c r="D82" s="3">
        <f t="shared" si="3"/>
        <v>1.7269999999999999</v>
      </c>
      <c r="E82" s="4">
        <f t="shared" si="4"/>
        <v>465.82465102999993</v>
      </c>
    </row>
    <row r="83" spans="1:5" x14ac:dyDescent="0.25">
      <c r="A83" s="8" t="s">
        <v>194</v>
      </c>
      <c r="B83" s="6">
        <v>1.639</v>
      </c>
      <c r="C83" s="5">
        <v>9.6000000000000002E-2</v>
      </c>
      <c r="D83" s="3">
        <f t="shared" si="3"/>
        <v>1.5429999999999999</v>
      </c>
      <c r="E83" s="4">
        <f t="shared" si="4"/>
        <v>385.71254142999993</v>
      </c>
    </row>
    <row r="84" spans="1:5" x14ac:dyDescent="0.25">
      <c r="A84" s="8" t="s">
        <v>195</v>
      </c>
      <c r="B84" s="6">
        <v>0.2</v>
      </c>
      <c r="C84" s="5">
        <v>9.6000000000000002E-2</v>
      </c>
      <c r="D84" s="3">
        <f t="shared" si="3"/>
        <v>0.10400000000000001</v>
      </c>
      <c r="E84" s="4">
        <f t="shared" si="4"/>
        <v>9.2452611200000003</v>
      </c>
    </row>
    <row r="85" spans="1:5" x14ac:dyDescent="0.25">
      <c r="A85" s="8" t="s">
        <v>196</v>
      </c>
      <c r="B85" s="6">
        <v>0.20800000000000002</v>
      </c>
      <c r="C85" s="5">
        <v>9.6000000000000002E-2</v>
      </c>
      <c r="D85" s="3">
        <f t="shared" si="3"/>
        <v>0.11200000000000002</v>
      </c>
      <c r="E85" s="4">
        <f t="shared" si="4"/>
        <v>10.112462080000002</v>
      </c>
    </row>
    <row r="86" spans="1:5" x14ac:dyDescent="0.25">
      <c r="A86" s="8" t="s">
        <v>197</v>
      </c>
      <c r="B86" s="6">
        <v>0.22500000000000001</v>
      </c>
      <c r="C86" s="5">
        <v>9.6000000000000002E-2</v>
      </c>
      <c r="D86" s="3">
        <f t="shared" si="3"/>
        <v>0.129</v>
      </c>
      <c r="E86" s="4">
        <f t="shared" si="4"/>
        <v>12.00076887</v>
      </c>
    </row>
    <row r="87" spans="1:5" x14ac:dyDescent="0.25">
      <c r="A87" s="8" t="s">
        <v>198</v>
      </c>
      <c r="B87" s="6">
        <v>0.82300000000000006</v>
      </c>
      <c r="C87" s="5">
        <v>9.6000000000000002E-2</v>
      </c>
      <c r="D87" s="3">
        <f t="shared" si="3"/>
        <v>0.72700000000000009</v>
      </c>
      <c r="E87" s="4">
        <f t="shared" si="4"/>
        <v>117.80187103000002</v>
      </c>
    </row>
    <row r="88" spans="1:5" x14ac:dyDescent="0.25">
      <c r="A88" s="8" t="s">
        <v>199</v>
      </c>
      <c r="B88" s="6">
        <v>1.099</v>
      </c>
      <c r="C88" s="5">
        <v>9.6000000000000002E-2</v>
      </c>
      <c r="D88" s="3">
        <f t="shared" si="3"/>
        <v>1.0029999999999999</v>
      </c>
      <c r="E88" s="4">
        <f t="shared" si="4"/>
        <v>192.46100262999994</v>
      </c>
    </row>
    <row r="89" spans="1:5" x14ac:dyDescent="0.25">
      <c r="A89" s="8" t="s">
        <v>200</v>
      </c>
      <c r="B89" s="6">
        <v>1.2650000000000001</v>
      </c>
      <c r="C89" s="5">
        <v>9.6000000000000002E-2</v>
      </c>
      <c r="D89" s="3">
        <f t="shared" si="3"/>
        <v>1.169</v>
      </c>
      <c r="E89" s="4">
        <f t="shared" si="4"/>
        <v>245.22062326999998</v>
      </c>
    </row>
    <row r="90" spans="1:5" x14ac:dyDescent="0.25">
      <c r="A90" s="8" t="s">
        <v>201</v>
      </c>
      <c r="B90" s="6">
        <v>0.41600000000000004</v>
      </c>
      <c r="C90" s="5">
        <v>9.6000000000000002E-2</v>
      </c>
      <c r="D90" s="3">
        <f t="shared" si="3"/>
        <v>0.32000000000000006</v>
      </c>
      <c r="E90" s="4">
        <f t="shared" si="4"/>
        <v>37.47012800000001</v>
      </c>
    </row>
    <row r="91" spans="1:5" x14ac:dyDescent="0.25">
      <c r="A91" s="8" t="s">
        <v>202</v>
      </c>
      <c r="B91" s="6">
        <v>0.78200000000000003</v>
      </c>
      <c r="C91" s="5">
        <v>9.6000000000000002E-2</v>
      </c>
      <c r="D91" s="3">
        <f t="shared" si="3"/>
        <v>0.68600000000000005</v>
      </c>
      <c r="E91" s="4">
        <f t="shared" si="4"/>
        <v>108.10279172000001</v>
      </c>
    </row>
    <row r="92" spans="1:5" x14ac:dyDescent="0.25">
      <c r="A92" s="8" t="s">
        <v>203</v>
      </c>
      <c r="B92" s="6">
        <v>1.7630000000000001</v>
      </c>
      <c r="C92" s="5">
        <v>9.6000000000000002E-2</v>
      </c>
      <c r="D92" s="3">
        <f t="shared" si="3"/>
        <v>1.667</v>
      </c>
      <c r="E92" s="4">
        <f t="shared" si="4"/>
        <v>438.90453622999996</v>
      </c>
    </row>
    <row r="93" spans="1:5" x14ac:dyDescent="0.25">
      <c r="A93" s="8" t="s">
        <v>204</v>
      </c>
      <c r="B93" s="6">
        <v>1.81</v>
      </c>
      <c r="C93" s="5">
        <v>9.6000000000000002E-2</v>
      </c>
      <c r="D93" s="3">
        <f t="shared" si="3"/>
        <v>1.714</v>
      </c>
      <c r="E93" s="4">
        <f t="shared" si="4"/>
        <v>459.92653971999994</v>
      </c>
    </row>
    <row r="94" spans="1:5" x14ac:dyDescent="0.25">
      <c r="A94" s="8" t="s">
        <v>205</v>
      </c>
      <c r="B94" s="6">
        <v>1.903</v>
      </c>
      <c r="C94" s="5">
        <v>9.6000000000000002E-2</v>
      </c>
      <c r="D94" s="3">
        <f t="shared" si="3"/>
        <v>1.8069999999999999</v>
      </c>
      <c r="E94" s="4">
        <f t="shared" si="4"/>
        <v>502.9173214299999</v>
      </c>
    </row>
    <row r="95" spans="1:5" x14ac:dyDescent="0.25">
      <c r="A95" s="8" t="s">
        <v>206</v>
      </c>
      <c r="B95" s="6">
        <v>1.7790000000000001</v>
      </c>
      <c r="C95" s="5">
        <v>9.6000000000000002E-2</v>
      </c>
      <c r="D95" s="3">
        <f t="shared" si="3"/>
        <v>1.6830000000000001</v>
      </c>
      <c r="E95" s="4">
        <f t="shared" si="4"/>
        <v>446.00785622999996</v>
      </c>
    </row>
    <row r="96" spans="1:5" x14ac:dyDescent="0.25">
      <c r="A96" s="8" t="s">
        <v>207</v>
      </c>
      <c r="B96" s="6">
        <v>1.518</v>
      </c>
      <c r="C96" s="5">
        <v>9.6000000000000002E-2</v>
      </c>
      <c r="D96" s="3">
        <f t="shared" ref="D96:D127" si="5">(B96-C96)</f>
        <v>1.4219999999999999</v>
      </c>
      <c r="E96" s="4">
        <f t="shared" ref="E96:E127" si="6">(107.07*D96*D96)+(85.273*D96)-(0.7812)</f>
        <v>336.98153987999996</v>
      </c>
    </row>
    <row r="97" spans="1:5" x14ac:dyDescent="0.25">
      <c r="A97" s="8" t="s">
        <v>208</v>
      </c>
      <c r="B97" s="6">
        <v>1.802</v>
      </c>
      <c r="C97" s="5">
        <v>9.6000000000000002E-2</v>
      </c>
      <c r="D97" s="3">
        <f t="shared" si="5"/>
        <v>1.706</v>
      </c>
      <c r="E97" s="4">
        <f t="shared" si="6"/>
        <v>456.31492051999993</v>
      </c>
    </row>
    <row r="98" spans="1:5" x14ac:dyDescent="0.25">
      <c r="A98" s="8" t="s">
        <v>209</v>
      </c>
      <c r="B98" s="6">
        <v>1.8800000000000001</v>
      </c>
      <c r="C98" s="5">
        <v>9.6000000000000002E-2</v>
      </c>
      <c r="D98" s="3">
        <f t="shared" si="5"/>
        <v>1.784</v>
      </c>
      <c r="E98" s="4">
        <f t="shared" si="6"/>
        <v>492.11280991999996</v>
      </c>
    </row>
    <row r="99" spans="1:5" x14ac:dyDescent="0.25">
      <c r="A99" s="8" t="s">
        <v>210</v>
      </c>
      <c r="B99" s="6">
        <v>1.905</v>
      </c>
      <c r="C99" s="5">
        <v>9.6000000000000002E-2</v>
      </c>
      <c r="D99" s="3">
        <f t="shared" si="5"/>
        <v>1.8089999999999999</v>
      </c>
      <c r="E99" s="4">
        <f t="shared" si="6"/>
        <v>503.86219766999994</v>
      </c>
    </row>
    <row r="100" spans="1:5" x14ac:dyDescent="0.25">
      <c r="A100" s="8" t="s">
        <v>211</v>
      </c>
      <c r="B100" s="6">
        <v>2.0169999999999999</v>
      </c>
      <c r="C100" s="5">
        <v>9.6000000000000002E-2</v>
      </c>
      <c r="D100" s="3">
        <f t="shared" si="5"/>
        <v>1.9209999999999998</v>
      </c>
      <c r="E100" s="4">
        <f t="shared" si="6"/>
        <v>558.14233686999989</v>
      </c>
    </row>
    <row r="101" spans="1:5" x14ac:dyDescent="0.25">
      <c r="A101" s="8" t="s">
        <v>212</v>
      </c>
      <c r="B101" s="6">
        <v>1.865</v>
      </c>
      <c r="C101" s="5">
        <v>9.6000000000000002E-2</v>
      </c>
      <c r="D101" s="3">
        <f t="shared" si="5"/>
        <v>1.7689999999999999</v>
      </c>
      <c r="E101" s="4">
        <f t="shared" si="6"/>
        <v>485.1274192699999</v>
      </c>
    </row>
    <row r="102" spans="1:5" x14ac:dyDescent="0.25">
      <c r="A102" s="8" t="s">
        <v>213</v>
      </c>
      <c r="B102" s="6">
        <v>0.14699999999999999</v>
      </c>
      <c r="C102" s="5">
        <v>9.6000000000000002E-2</v>
      </c>
      <c r="D102" s="3">
        <f t="shared" si="5"/>
        <v>5.099999999999999E-2</v>
      </c>
      <c r="E102" s="4">
        <f t="shared" si="6"/>
        <v>3.8462120699999991</v>
      </c>
    </row>
    <row r="103" spans="1:5" x14ac:dyDescent="0.25">
      <c r="A103" s="8" t="s">
        <v>214</v>
      </c>
      <c r="B103" s="6">
        <v>0.13400000000000001</v>
      </c>
      <c r="C103" s="5">
        <v>9.6000000000000002E-2</v>
      </c>
      <c r="D103" s="3">
        <f t="shared" si="5"/>
        <v>3.8000000000000006E-2</v>
      </c>
      <c r="E103" s="4">
        <f t="shared" si="6"/>
        <v>2.6137830800000006</v>
      </c>
    </row>
    <row r="104" spans="1:5" x14ac:dyDescent="0.25">
      <c r="A104" s="8" t="s">
        <v>215</v>
      </c>
      <c r="B104" s="6">
        <v>0.219</v>
      </c>
      <c r="C104" s="5">
        <v>9.6000000000000002E-2</v>
      </c>
      <c r="D104" s="3">
        <f t="shared" si="5"/>
        <v>0.123</v>
      </c>
      <c r="E104" s="4">
        <f t="shared" si="6"/>
        <v>11.32724103</v>
      </c>
    </row>
    <row r="105" spans="1:5" x14ac:dyDescent="0.25">
      <c r="A105" s="8" t="s">
        <v>216</v>
      </c>
      <c r="B105" s="6">
        <v>0.218</v>
      </c>
      <c r="C105" s="5">
        <v>9.6000000000000002E-2</v>
      </c>
      <c r="D105" s="3">
        <f t="shared" si="5"/>
        <v>0.122</v>
      </c>
      <c r="E105" s="4">
        <f t="shared" si="6"/>
        <v>11.215735879999999</v>
      </c>
    </row>
    <row r="106" spans="1:5" x14ac:dyDescent="0.25">
      <c r="A106" s="8" t="s">
        <v>217</v>
      </c>
      <c r="B106" s="6">
        <v>0.317</v>
      </c>
      <c r="C106" s="5">
        <v>9.6000000000000002E-2</v>
      </c>
      <c r="D106" s="3">
        <f t="shared" si="5"/>
        <v>0.221</v>
      </c>
      <c r="E106" s="4">
        <f t="shared" si="6"/>
        <v>23.293538870000003</v>
      </c>
    </row>
    <row r="107" spans="1:5" x14ac:dyDescent="0.25">
      <c r="A107" s="8" t="s">
        <v>218</v>
      </c>
      <c r="B107" s="6">
        <v>0.315</v>
      </c>
      <c r="C107" s="5">
        <v>9.6000000000000002E-2</v>
      </c>
      <c r="D107" s="3">
        <f t="shared" si="5"/>
        <v>0.219</v>
      </c>
      <c r="E107" s="4">
        <f t="shared" si="6"/>
        <v>23.02877127</v>
      </c>
    </row>
    <row r="108" spans="1:5" x14ac:dyDescent="0.25">
      <c r="A108" s="8" t="s">
        <v>219</v>
      </c>
      <c r="B108" s="6">
        <v>0.15</v>
      </c>
      <c r="C108" s="5">
        <v>9.6000000000000002E-2</v>
      </c>
      <c r="D108" s="3">
        <f t="shared" si="5"/>
        <v>5.3999999999999992E-2</v>
      </c>
      <c r="E108" s="4">
        <f t="shared" si="6"/>
        <v>4.1357581199999984</v>
      </c>
    </row>
    <row r="109" spans="1:5" x14ac:dyDescent="0.25">
      <c r="A109" s="8" t="s">
        <v>220</v>
      </c>
      <c r="B109" s="6">
        <v>0.155</v>
      </c>
      <c r="C109" s="5">
        <v>9.6000000000000002E-2</v>
      </c>
      <c r="D109" s="3">
        <f t="shared" si="5"/>
        <v>5.8999999999999997E-2</v>
      </c>
      <c r="E109" s="4">
        <f t="shared" si="6"/>
        <v>4.6226176699999995</v>
      </c>
    </row>
    <row r="110" spans="1:5" x14ac:dyDescent="0.25">
      <c r="A110" s="8" t="s">
        <v>221</v>
      </c>
      <c r="B110" s="6">
        <v>0.42099999999999999</v>
      </c>
      <c r="C110" s="5">
        <v>9.6000000000000002E-2</v>
      </c>
      <c r="D110" s="3">
        <f t="shared" si="5"/>
        <v>0.32499999999999996</v>
      </c>
      <c r="E110" s="4">
        <f t="shared" si="6"/>
        <v>38.241793749999992</v>
      </c>
    </row>
    <row r="111" spans="1:5" x14ac:dyDescent="0.25">
      <c r="A111" s="8" t="s">
        <v>222</v>
      </c>
      <c r="B111" s="6">
        <v>0.50900000000000001</v>
      </c>
      <c r="C111" s="5">
        <v>9.6000000000000002E-2</v>
      </c>
      <c r="D111" s="3">
        <f t="shared" si="5"/>
        <v>0.41300000000000003</v>
      </c>
      <c r="E111" s="4">
        <f t="shared" si="6"/>
        <v>52.699371830000004</v>
      </c>
    </row>
    <row r="112" spans="1:5" x14ac:dyDescent="0.25">
      <c r="A112" s="8" t="s">
        <v>223</v>
      </c>
      <c r="B112" s="6">
        <v>0.755</v>
      </c>
      <c r="C112" s="5">
        <v>9.6000000000000002E-2</v>
      </c>
      <c r="D112" s="3">
        <f t="shared" si="5"/>
        <v>0.65900000000000003</v>
      </c>
      <c r="E112" s="4">
        <f t="shared" si="6"/>
        <v>101.91217367</v>
      </c>
    </row>
    <row r="113" spans="1:5" x14ac:dyDescent="0.25">
      <c r="A113" s="8" t="s">
        <v>224</v>
      </c>
      <c r="B113" s="6">
        <v>0.77600000000000002</v>
      </c>
      <c r="C113" s="5">
        <v>9.6000000000000002E-2</v>
      </c>
      <c r="D113" s="3">
        <f t="shared" si="5"/>
        <v>0.68</v>
      </c>
      <c r="E113" s="4">
        <f t="shared" si="6"/>
        <v>106.71360800000001</v>
      </c>
    </row>
    <row r="114" spans="1:5" x14ac:dyDescent="0.25">
      <c r="A114" s="8" t="s">
        <v>225</v>
      </c>
      <c r="B114" s="6">
        <v>0.188</v>
      </c>
      <c r="C114" s="5">
        <v>9.6000000000000002E-2</v>
      </c>
      <c r="D114" s="3">
        <f t="shared" si="5"/>
        <v>9.1999999999999998E-2</v>
      </c>
      <c r="E114" s="4">
        <f t="shared" si="6"/>
        <v>7.9701564799999982</v>
      </c>
    </row>
    <row r="115" spans="1:5" x14ac:dyDescent="0.25">
      <c r="A115" s="8" t="s">
        <v>226</v>
      </c>
      <c r="B115" s="6">
        <v>0.28999999999999998</v>
      </c>
      <c r="C115" s="5">
        <v>9.6000000000000002E-2</v>
      </c>
      <c r="D115" s="3">
        <f t="shared" si="5"/>
        <v>0.19399999999999998</v>
      </c>
      <c r="E115" s="4">
        <f t="shared" si="6"/>
        <v>19.791448519999996</v>
      </c>
    </row>
    <row r="116" spans="1:5" x14ac:dyDescent="0.25">
      <c r="A116" s="8" t="s">
        <v>227</v>
      </c>
      <c r="B116" s="6">
        <v>1.391</v>
      </c>
      <c r="C116" s="5">
        <v>9.6000000000000002E-2</v>
      </c>
      <c r="D116" s="3">
        <f t="shared" si="5"/>
        <v>1.2949999999999999</v>
      </c>
      <c r="E116" s="4">
        <f t="shared" si="6"/>
        <v>289.20640174999994</v>
      </c>
    </row>
    <row r="117" spans="1:5" x14ac:dyDescent="0.25">
      <c r="A117" s="8" t="s">
        <v>228</v>
      </c>
      <c r="B117" s="6">
        <v>1.677</v>
      </c>
      <c r="C117" s="5">
        <v>9.6000000000000002E-2</v>
      </c>
      <c r="D117" s="3">
        <f t="shared" si="5"/>
        <v>1.581</v>
      </c>
      <c r="E117" s="4">
        <f t="shared" si="6"/>
        <v>401.66340926999987</v>
      </c>
    </row>
    <row r="118" spans="1:5" x14ac:dyDescent="0.25">
      <c r="A118" s="8" t="s">
        <v>229</v>
      </c>
      <c r="B118" s="6">
        <v>1.9020000000000001</v>
      </c>
      <c r="C118" s="5">
        <v>9.6000000000000002E-2</v>
      </c>
      <c r="D118" s="3">
        <f t="shared" si="5"/>
        <v>1.806</v>
      </c>
      <c r="E118" s="4">
        <f t="shared" si="6"/>
        <v>502.44520451999995</v>
      </c>
    </row>
    <row r="119" spans="1:5" x14ac:dyDescent="0.25">
      <c r="A119" s="8" t="s">
        <v>230</v>
      </c>
      <c r="B119" s="6">
        <v>1.736</v>
      </c>
      <c r="C119" s="5">
        <v>9.6000000000000002E-2</v>
      </c>
      <c r="D119" s="3">
        <f t="shared" si="5"/>
        <v>1.64</v>
      </c>
      <c r="E119" s="4">
        <f t="shared" si="6"/>
        <v>427.04199199999994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121"/>
  <sheetViews>
    <sheetView workbookViewId="0">
      <selection activeCell="N2" sqref="N2"/>
    </sheetView>
  </sheetViews>
  <sheetFormatPr defaultRowHeight="15" x14ac:dyDescent="0.25"/>
  <cols>
    <col min="1" max="1" width="15.42578125" customWidth="1"/>
    <col min="2" max="2" width="12.7109375" customWidth="1"/>
    <col min="3" max="3" width="11.140625" customWidth="1"/>
    <col min="4" max="4" width="11.42578125" customWidth="1"/>
    <col min="5" max="5" width="21.5703125" customWidth="1"/>
  </cols>
  <sheetData>
    <row r="2" spans="1:12" x14ac:dyDescent="0.25">
      <c r="A2" s="2">
        <v>2.7930000000000001</v>
      </c>
      <c r="B2" s="6">
        <v>1.8009999999999999</v>
      </c>
      <c r="C2" s="6">
        <v>1.1819999999999999</v>
      </c>
      <c r="D2" s="6">
        <v>1.8980000000000001</v>
      </c>
      <c r="E2" s="6">
        <v>1.7330000000000001</v>
      </c>
      <c r="F2" s="6">
        <v>1.3460000000000001</v>
      </c>
      <c r="G2" s="6">
        <v>1.232</v>
      </c>
      <c r="H2" s="6">
        <v>1.0620000000000001</v>
      </c>
      <c r="I2" s="6">
        <v>1.091</v>
      </c>
      <c r="J2" s="6">
        <v>1.127</v>
      </c>
      <c r="K2" s="6">
        <v>1.165</v>
      </c>
      <c r="L2" s="6">
        <v>1.2610000000000001</v>
      </c>
    </row>
    <row r="3" spans="1:12" x14ac:dyDescent="0.25">
      <c r="A3" s="2">
        <v>1.847</v>
      </c>
      <c r="B3" s="6">
        <v>1.7270000000000001</v>
      </c>
      <c r="C3" s="6">
        <v>1.4060000000000001</v>
      </c>
      <c r="D3" s="6">
        <v>1.2889999999999999</v>
      </c>
      <c r="E3" s="6">
        <v>0.78700000000000003</v>
      </c>
      <c r="F3" s="6">
        <v>0.82200000000000006</v>
      </c>
      <c r="G3" s="6">
        <v>0.91500000000000004</v>
      </c>
      <c r="H3" s="6">
        <v>1.5449999999999999</v>
      </c>
      <c r="I3" s="6">
        <v>1.367</v>
      </c>
      <c r="J3" s="6">
        <v>1.175</v>
      </c>
      <c r="K3" s="6">
        <v>1.2849999999999999</v>
      </c>
      <c r="L3" s="6">
        <v>1.0880000000000001</v>
      </c>
    </row>
    <row r="4" spans="1:12" x14ac:dyDescent="0.25">
      <c r="A4" s="2">
        <v>1.292</v>
      </c>
      <c r="B4" s="6">
        <v>0.443</v>
      </c>
      <c r="C4" s="6">
        <v>1.0840000000000001</v>
      </c>
      <c r="D4" s="6">
        <v>1.2030000000000001</v>
      </c>
      <c r="E4" s="6">
        <v>1.34</v>
      </c>
      <c r="F4" s="6">
        <v>0.75800000000000001</v>
      </c>
      <c r="G4" s="6">
        <v>0.95800000000000007</v>
      </c>
      <c r="H4" s="6">
        <v>1.054</v>
      </c>
      <c r="I4" s="6">
        <v>1.0449999999999999</v>
      </c>
      <c r="J4" s="6">
        <v>1.254</v>
      </c>
      <c r="K4" s="6">
        <v>1.1420000000000001</v>
      </c>
      <c r="L4" s="6">
        <v>1.2230000000000001</v>
      </c>
    </row>
    <row r="5" spans="1:12" x14ac:dyDescent="0.25">
      <c r="A5" s="2">
        <v>0.83100000000000007</v>
      </c>
      <c r="B5" s="6">
        <v>1.379</v>
      </c>
      <c r="C5" s="6">
        <v>1.1890000000000001</v>
      </c>
      <c r="D5" s="6">
        <v>2.1120000000000001</v>
      </c>
      <c r="E5" s="6">
        <v>1.2849999999999999</v>
      </c>
      <c r="F5" s="6">
        <v>1.101</v>
      </c>
      <c r="G5" s="6">
        <v>0.93800000000000006</v>
      </c>
      <c r="H5" s="6">
        <v>1.0230000000000001</v>
      </c>
      <c r="I5" s="6">
        <v>0.97899999999999998</v>
      </c>
      <c r="J5" s="6">
        <v>0.91</v>
      </c>
      <c r="K5" s="6">
        <v>1.034</v>
      </c>
      <c r="L5" s="6">
        <v>1.052</v>
      </c>
    </row>
    <row r="6" spans="1:12" x14ac:dyDescent="0.25">
      <c r="A6" s="2">
        <v>0.54200000000000004</v>
      </c>
      <c r="B6" s="6">
        <v>1.2410000000000001</v>
      </c>
      <c r="C6" s="6">
        <v>1.1280000000000001</v>
      </c>
      <c r="D6" s="6">
        <v>1.7050000000000001</v>
      </c>
      <c r="E6" s="6">
        <v>1.107</v>
      </c>
      <c r="F6" s="6">
        <v>0.98299999999999998</v>
      </c>
      <c r="G6" s="6">
        <v>0.71099999999999997</v>
      </c>
      <c r="H6" s="6">
        <v>0.91400000000000003</v>
      </c>
      <c r="I6" s="6">
        <v>1.143</v>
      </c>
      <c r="J6" s="6">
        <v>0.86199999999999999</v>
      </c>
      <c r="K6" s="6">
        <v>0.88700000000000001</v>
      </c>
      <c r="L6" s="6">
        <v>1.1140000000000001</v>
      </c>
    </row>
    <row r="7" spans="1:12" x14ac:dyDescent="0.25">
      <c r="A7" s="6">
        <v>1.5149999999999999</v>
      </c>
      <c r="B7" s="6">
        <v>1.454</v>
      </c>
      <c r="C7" s="6">
        <v>1.526</v>
      </c>
      <c r="D7" s="6">
        <v>1.5549999999999999</v>
      </c>
      <c r="E7" s="6">
        <v>1.4139999999999999</v>
      </c>
      <c r="F7" s="6">
        <v>1.1990000000000001</v>
      </c>
      <c r="G7" s="6">
        <v>1.0580000000000001</v>
      </c>
      <c r="H7" s="6">
        <v>1.081</v>
      </c>
      <c r="I7" s="6">
        <v>1.19</v>
      </c>
      <c r="J7" s="6">
        <v>0.97199999999999998</v>
      </c>
      <c r="K7" s="6">
        <v>0.82900000000000007</v>
      </c>
      <c r="L7" s="6">
        <v>1.087</v>
      </c>
    </row>
    <row r="8" spans="1:12" x14ac:dyDescent="0.25">
      <c r="A8" s="6">
        <v>1.387</v>
      </c>
      <c r="B8" s="6">
        <v>1.3089999999999999</v>
      </c>
      <c r="C8" s="6">
        <v>0.875</v>
      </c>
      <c r="D8" s="6">
        <v>1.232</v>
      </c>
      <c r="E8" s="6">
        <v>1.0130000000000001</v>
      </c>
      <c r="F8" s="6">
        <v>0.83699999999999997</v>
      </c>
      <c r="G8" s="6">
        <v>0.99</v>
      </c>
      <c r="H8" s="6">
        <v>0.93800000000000006</v>
      </c>
      <c r="I8" s="6">
        <v>1</v>
      </c>
      <c r="J8" s="6">
        <v>0.88700000000000001</v>
      </c>
      <c r="K8" s="6">
        <v>0.89600000000000002</v>
      </c>
      <c r="L8" s="6">
        <v>0.98599999999999999</v>
      </c>
    </row>
    <row r="9" spans="1:12" x14ac:dyDescent="0.25">
      <c r="A9" s="6">
        <v>1.6440000000000001</v>
      </c>
      <c r="B9" s="6">
        <v>1.238</v>
      </c>
      <c r="C9" s="6">
        <v>1.5030000000000001</v>
      </c>
      <c r="D9" s="6">
        <v>0.39200000000000002</v>
      </c>
      <c r="E9" s="6">
        <v>1.3560000000000001</v>
      </c>
      <c r="F9" s="6">
        <v>0.876</v>
      </c>
      <c r="G9" s="6">
        <v>1.1559999999999999</v>
      </c>
      <c r="H9" s="6">
        <v>1.2210000000000001</v>
      </c>
      <c r="I9" s="6">
        <v>0.94500000000000006</v>
      </c>
      <c r="J9" s="6">
        <v>0.55100000000000005</v>
      </c>
      <c r="K9" s="6">
        <v>1.448</v>
      </c>
      <c r="L9" s="6">
        <v>0.95800000000000007</v>
      </c>
    </row>
    <row r="15" spans="1:12" x14ac:dyDescent="0.25">
      <c r="B15" s="1" t="s">
        <v>1</v>
      </c>
      <c r="C15" s="1" t="s">
        <v>2</v>
      </c>
      <c r="D15" s="1" t="s">
        <v>3</v>
      </c>
      <c r="E15" s="1" t="s">
        <v>4</v>
      </c>
    </row>
    <row r="16" spans="1:12" x14ac:dyDescent="0.25">
      <c r="A16" t="s">
        <v>5</v>
      </c>
      <c r="B16" s="2">
        <v>2.7930000000000001</v>
      </c>
      <c r="C16" s="3">
        <f>B16-B21</f>
        <v>2.6970000000000001</v>
      </c>
      <c r="D16" s="3">
        <v>240</v>
      </c>
      <c r="E16" s="4">
        <f>(24.107*C16*C16)+(24.59*C16)-(0.7312)</f>
        <v>240.937743563</v>
      </c>
    </row>
    <row r="17" spans="1:11" x14ac:dyDescent="0.25">
      <c r="A17" t="s">
        <v>6</v>
      </c>
      <c r="B17" s="2">
        <v>1.847</v>
      </c>
      <c r="C17" s="3">
        <f>B17-B21</f>
        <v>1.7509999999999999</v>
      </c>
      <c r="D17" s="3">
        <v>120</v>
      </c>
      <c r="E17" s="4">
        <f t="shared" ref="E17:E21" si="0">(24.107*C17*C17)+(24.59*C17)-(0.7312)</f>
        <v>116.23797610699998</v>
      </c>
    </row>
    <row r="18" spans="1:11" x14ac:dyDescent="0.25">
      <c r="A18" t="s">
        <v>7</v>
      </c>
      <c r="B18" s="2">
        <v>1.292</v>
      </c>
      <c r="C18" s="3">
        <f>B18-B21</f>
        <v>1.196</v>
      </c>
      <c r="D18" s="3">
        <v>60</v>
      </c>
      <c r="E18" s="4">
        <f t="shared" si="0"/>
        <v>63.161478511999988</v>
      </c>
    </row>
    <row r="19" spans="1:11" x14ac:dyDescent="0.25">
      <c r="A19" t="s">
        <v>8</v>
      </c>
      <c r="B19" s="2">
        <v>0.83100000000000007</v>
      </c>
      <c r="C19" s="3">
        <f>B19-B21</f>
        <v>0.7350000000000001</v>
      </c>
      <c r="D19" s="3">
        <v>30</v>
      </c>
      <c r="E19" s="4">
        <f t="shared" si="0"/>
        <v>30.365654075000002</v>
      </c>
    </row>
    <row r="20" spans="1:11" x14ac:dyDescent="0.25">
      <c r="A20" t="s">
        <v>9</v>
      </c>
      <c r="B20" s="2">
        <v>0.54200000000000004</v>
      </c>
      <c r="C20" s="3">
        <f>B20-B21</f>
        <v>0.44600000000000006</v>
      </c>
      <c r="D20" s="3">
        <v>15</v>
      </c>
      <c r="E20" s="4">
        <f t="shared" si="0"/>
        <v>15.031208012000004</v>
      </c>
    </row>
    <row r="21" spans="1:11" x14ac:dyDescent="0.25">
      <c r="A21" t="s">
        <v>10</v>
      </c>
      <c r="B21" s="5">
        <v>9.6000000000000002E-2</v>
      </c>
      <c r="C21" s="3">
        <f>B21-B21</f>
        <v>0</v>
      </c>
      <c r="D21" s="3">
        <v>0</v>
      </c>
      <c r="E21" s="4">
        <f t="shared" si="0"/>
        <v>-0.73119999999999996</v>
      </c>
    </row>
    <row r="27" spans="1:11" x14ac:dyDescent="0.25">
      <c r="J27" s="10" t="s">
        <v>22</v>
      </c>
      <c r="K27" s="10"/>
    </row>
    <row r="31" spans="1:11" x14ac:dyDescent="0.25">
      <c r="A31" s="8" t="s">
        <v>11</v>
      </c>
      <c r="B31" s="6" t="s">
        <v>12</v>
      </c>
      <c r="C31" s="7" t="s">
        <v>10</v>
      </c>
      <c r="D31" s="3" t="s">
        <v>2</v>
      </c>
      <c r="E31" s="9" t="s">
        <v>15</v>
      </c>
    </row>
    <row r="32" spans="1:11" x14ac:dyDescent="0.25">
      <c r="A32" s="8" t="s">
        <v>231</v>
      </c>
      <c r="B32" s="6">
        <v>1.5149999999999999</v>
      </c>
      <c r="C32" s="5">
        <v>9.6000000000000002E-2</v>
      </c>
      <c r="D32" s="3">
        <f t="shared" ref="D32:D63" si="1">(B32-C32)</f>
        <v>1.4189999999999998</v>
      </c>
      <c r="E32" s="4">
        <f t="shared" ref="E32:E63" si="2">(24.107*D32*D32)+(24.59*D32)-(0.7312)</f>
        <v>82.702925026999978</v>
      </c>
    </row>
    <row r="33" spans="1:5" x14ac:dyDescent="0.25">
      <c r="A33" s="8" t="s">
        <v>232</v>
      </c>
      <c r="B33" s="6">
        <v>1.387</v>
      </c>
      <c r="C33" s="5">
        <v>9.6000000000000002E-2</v>
      </c>
      <c r="D33" s="3">
        <f t="shared" si="1"/>
        <v>1.2909999999999999</v>
      </c>
      <c r="E33" s="4">
        <f t="shared" si="2"/>
        <v>71.193168866999997</v>
      </c>
    </row>
    <row r="34" spans="1:5" x14ac:dyDescent="0.25">
      <c r="A34" s="8" t="s">
        <v>233</v>
      </c>
      <c r="B34" s="6">
        <v>1.6440000000000001</v>
      </c>
      <c r="C34" s="5">
        <v>9.6000000000000002E-2</v>
      </c>
      <c r="D34" s="3">
        <f t="shared" si="1"/>
        <v>1.548</v>
      </c>
      <c r="E34" s="4">
        <f t="shared" si="2"/>
        <v>95.10182052799999</v>
      </c>
    </row>
    <row r="35" spans="1:5" x14ac:dyDescent="0.25">
      <c r="A35" s="8" t="s">
        <v>234</v>
      </c>
      <c r="B35" s="6">
        <v>1.8009999999999999</v>
      </c>
      <c r="C35" s="5">
        <v>9.6000000000000002E-2</v>
      </c>
      <c r="D35" s="3">
        <f t="shared" si="1"/>
        <v>1.7049999999999998</v>
      </c>
      <c r="E35" s="4">
        <f t="shared" si="2"/>
        <v>111.27440167499998</v>
      </c>
    </row>
    <row r="36" spans="1:5" x14ac:dyDescent="0.25">
      <c r="A36" s="8" t="s">
        <v>235</v>
      </c>
      <c r="B36" s="6">
        <v>1.7270000000000001</v>
      </c>
      <c r="C36" s="5">
        <v>9.6000000000000002E-2</v>
      </c>
      <c r="D36" s="3">
        <f t="shared" si="1"/>
        <v>1.631</v>
      </c>
      <c r="E36" s="4">
        <f t="shared" si="2"/>
        <v>103.503591227</v>
      </c>
    </row>
    <row r="37" spans="1:5" x14ac:dyDescent="0.25">
      <c r="A37" s="8" t="s">
        <v>236</v>
      </c>
      <c r="B37" s="6">
        <v>0.443</v>
      </c>
      <c r="C37" s="5">
        <v>9.6000000000000002E-2</v>
      </c>
      <c r="D37" s="3">
        <f t="shared" si="1"/>
        <v>0.34699999999999998</v>
      </c>
      <c r="E37" s="4">
        <f t="shared" si="2"/>
        <v>10.704229762999999</v>
      </c>
    </row>
    <row r="38" spans="1:5" x14ac:dyDescent="0.25">
      <c r="A38" s="8" t="s">
        <v>237</v>
      </c>
      <c r="B38" s="6">
        <v>1.379</v>
      </c>
      <c r="C38" s="5">
        <v>9.6000000000000002E-2</v>
      </c>
      <c r="D38" s="3">
        <f t="shared" si="1"/>
        <v>1.2829999999999999</v>
      </c>
      <c r="E38" s="4">
        <f t="shared" si="2"/>
        <v>70.500037522999989</v>
      </c>
    </row>
    <row r="39" spans="1:5" x14ac:dyDescent="0.25">
      <c r="A39" s="8" t="s">
        <v>238</v>
      </c>
      <c r="B39" s="6">
        <v>1.2410000000000001</v>
      </c>
      <c r="C39" s="5">
        <v>9.6000000000000002E-2</v>
      </c>
      <c r="D39" s="3">
        <f t="shared" si="1"/>
        <v>1.145</v>
      </c>
      <c r="E39" s="4">
        <f t="shared" si="2"/>
        <v>59.029229674999996</v>
      </c>
    </row>
    <row r="40" spans="1:5" x14ac:dyDescent="0.25">
      <c r="A40" s="8" t="s">
        <v>239</v>
      </c>
      <c r="B40" s="6">
        <v>1.454</v>
      </c>
      <c r="C40" s="5">
        <v>9.6000000000000002E-2</v>
      </c>
      <c r="D40" s="3">
        <f t="shared" si="1"/>
        <v>1.3579999999999999</v>
      </c>
      <c r="E40" s="4">
        <f t="shared" si="2"/>
        <v>77.119281547999989</v>
      </c>
    </row>
    <row r="41" spans="1:5" x14ac:dyDescent="0.25">
      <c r="A41" s="8" t="s">
        <v>240</v>
      </c>
      <c r="B41" s="6">
        <v>1.3089999999999999</v>
      </c>
      <c r="C41" s="5">
        <v>9.6000000000000002E-2</v>
      </c>
      <c r="D41" s="3">
        <f t="shared" si="1"/>
        <v>1.2129999999999999</v>
      </c>
      <c r="E41" s="4">
        <f t="shared" si="2"/>
        <v>64.566762482999991</v>
      </c>
    </row>
    <row r="42" spans="1:5" x14ac:dyDescent="0.25">
      <c r="A42" s="8" t="s">
        <v>241</v>
      </c>
      <c r="B42" s="6">
        <v>1.238</v>
      </c>
      <c r="C42" s="5">
        <v>9.6000000000000002E-2</v>
      </c>
      <c r="D42" s="3">
        <f t="shared" si="1"/>
        <v>1.1419999999999999</v>
      </c>
      <c r="E42" s="4">
        <f t="shared" si="2"/>
        <v>58.790061547999997</v>
      </c>
    </row>
    <row r="43" spans="1:5" x14ac:dyDescent="0.25">
      <c r="A43" s="8" t="s">
        <v>242</v>
      </c>
      <c r="B43" s="6">
        <v>1.1819999999999999</v>
      </c>
      <c r="C43" s="5">
        <v>9.6000000000000002E-2</v>
      </c>
      <c r="D43" s="3">
        <f t="shared" si="1"/>
        <v>1.0859999999999999</v>
      </c>
      <c r="E43" s="4">
        <f t="shared" si="2"/>
        <v>54.405239371999983</v>
      </c>
    </row>
    <row r="44" spans="1:5" x14ac:dyDescent="0.25">
      <c r="A44" s="8" t="s">
        <v>243</v>
      </c>
      <c r="B44" s="6">
        <v>1.4060000000000001</v>
      </c>
      <c r="C44" s="5">
        <v>9.6000000000000002E-2</v>
      </c>
      <c r="D44" s="3">
        <f t="shared" si="1"/>
        <v>1.31</v>
      </c>
      <c r="E44" s="4">
        <f t="shared" si="2"/>
        <v>72.851722699999996</v>
      </c>
    </row>
    <row r="45" spans="1:5" x14ac:dyDescent="0.25">
      <c r="A45" s="8" t="s">
        <v>244</v>
      </c>
      <c r="B45" s="6">
        <v>1.0840000000000001</v>
      </c>
      <c r="C45" s="5">
        <v>9.6000000000000002E-2</v>
      </c>
      <c r="D45" s="3">
        <f t="shared" si="1"/>
        <v>0.9880000000000001</v>
      </c>
      <c r="E45" s="4">
        <f t="shared" si="2"/>
        <v>47.095623408000002</v>
      </c>
    </row>
    <row r="46" spans="1:5" x14ac:dyDescent="0.25">
      <c r="A46" s="8" t="s">
        <v>245</v>
      </c>
      <c r="B46" s="6">
        <v>1.1890000000000001</v>
      </c>
      <c r="C46" s="5">
        <v>9.6000000000000002E-2</v>
      </c>
      <c r="D46" s="3">
        <f t="shared" si="1"/>
        <v>1.093</v>
      </c>
      <c r="E46" s="4">
        <f t="shared" si="2"/>
        <v>54.945073442999998</v>
      </c>
    </row>
    <row r="47" spans="1:5" x14ac:dyDescent="0.25">
      <c r="A47" s="8" t="s">
        <v>246</v>
      </c>
      <c r="B47" s="6">
        <v>1.1280000000000001</v>
      </c>
      <c r="C47" s="5">
        <v>9.6000000000000002E-2</v>
      </c>
      <c r="D47" s="3">
        <f t="shared" si="1"/>
        <v>1.032</v>
      </c>
      <c r="E47" s="4">
        <f t="shared" si="2"/>
        <v>50.320213568</v>
      </c>
    </row>
    <row r="48" spans="1:5" x14ac:dyDescent="0.25">
      <c r="A48" s="8" t="s">
        <v>247</v>
      </c>
      <c r="B48" s="6">
        <v>1.526</v>
      </c>
      <c r="C48" s="5">
        <v>9.6000000000000002E-2</v>
      </c>
      <c r="D48" s="3">
        <f t="shared" si="1"/>
        <v>1.43</v>
      </c>
      <c r="E48" s="4">
        <f t="shared" si="2"/>
        <v>83.728904299999982</v>
      </c>
    </row>
    <row r="49" spans="1:5" x14ac:dyDescent="0.25">
      <c r="A49" s="8" t="s">
        <v>248</v>
      </c>
      <c r="B49" s="6">
        <v>0.875</v>
      </c>
      <c r="C49" s="5">
        <v>9.6000000000000002E-2</v>
      </c>
      <c r="D49" s="3">
        <f t="shared" si="1"/>
        <v>0.77900000000000003</v>
      </c>
      <c r="E49" s="4">
        <f t="shared" si="2"/>
        <v>33.053525987</v>
      </c>
    </row>
    <row r="50" spans="1:5" x14ac:dyDescent="0.25">
      <c r="A50" s="8" t="s">
        <v>249</v>
      </c>
      <c r="B50" s="6">
        <v>1.5030000000000001</v>
      </c>
      <c r="C50" s="5">
        <v>9.6000000000000002E-2</v>
      </c>
      <c r="D50" s="3">
        <f t="shared" si="1"/>
        <v>1.407</v>
      </c>
      <c r="E50" s="4">
        <f t="shared" si="2"/>
        <v>81.590328443000004</v>
      </c>
    </row>
    <row r="51" spans="1:5" x14ac:dyDescent="0.25">
      <c r="A51" s="8" t="s">
        <v>250</v>
      </c>
      <c r="B51" s="6">
        <v>1.8980000000000001</v>
      </c>
      <c r="C51" s="5">
        <v>9.6000000000000002E-2</v>
      </c>
      <c r="D51" s="3">
        <f t="shared" si="1"/>
        <v>1.802</v>
      </c>
      <c r="E51" s="4">
        <f t="shared" si="2"/>
        <v>121.86032682800001</v>
      </c>
    </row>
    <row r="52" spans="1:5" x14ac:dyDescent="0.25">
      <c r="A52" s="8" t="s">
        <v>251</v>
      </c>
      <c r="B52" s="6">
        <v>1.2889999999999999</v>
      </c>
      <c r="C52" s="5">
        <v>9.6000000000000002E-2</v>
      </c>
      <c r="D52" s="3">
        <f t="shared" si="1"/>
        <v>1.1929999999999998</v>
      </c>
      <c r="E52" s="4">
        <f t="shared" si="2"/>
        <v>62.914933642999983</v>
      </c>
    </row>
    <row r="53" spans="1:5" x14ac:dyDescent="0.25">
      <c r="A53" s="8" t="s">
        <v>252</v>
      </c>
      <c r="B53" s="6">
        <v>1.2030000000000001</v>
      </c>
      <c r="C53" s="5">
        <v>9.6000000000000002E-2</v>
      </c>
      <c r="D53" s="3">
        <f t="shared" si="1"/>
        <v>1.107</v>
      </c>
      <c r="E53" s="4">
        <f t="shared" si="2"/>
        <v>56.031829043000002</v>
      </c>
    </row>
    <row r="54" spans="1:5" x14ac:dyDescent="0.25">
      <c r="A54" s="8" t="s">
        <v>253</v>
      </c>
      <c r="B54" s="6">
        <v>2.1120000000000001</v>
      </c>
      <c r="C54" s="5">
        <v>9.6000000000000002E-2</v>
      </c>
      <c r="D54" s="3">
        <f t="shared" si="1"/>
        <v>2.016</v>
      </c>
      <c r="E54" s="4">
        <f t="shared" si="2"/>
        <v>146.81925939199999</v>
      </c>
    </row>
    <row r="55" spans="1:5" x14ac:dyDescent="0.25">
      <c r="A55" s="8" t="s">
        <v>254</v>
      </c>
      <c r="B55" s="6">
        <v>1.7050000000000001</v>
      </c>
      <c r="C55" s="5">
        <v>9.6000000000000002E-2</v>
      </c>
      <c r="D55" s="3">
        <f t="shared" si="1"/>
        <v>1.609</v>
      </c>
      <c r="E55" s="4">
        <f t="shared" si="2"/>
        <v>101.24426426699999</v>
      </c>
    </row>
    <row r="56" spans="1:5" x14ac:dyDescent="0.25">
      <c r="A56" s="8" t="s">
        <v>255</v>
      </c>
      <c r="B56" s="6">
        <v>1.5549999999999999</v>
      </c>
      <c r="C56" s="5">
        <v>9.6000000000000002E-2</v>
      </c>
      <c r="D56" s="3">
        <f t="shared" si="1"/>
        <v>1.4589999999999999</v>
      </c>
      <c r="E56" s="4">
        <f t="shared" si="2"/>
        <v>86.461722866999992</v>
      </c>
    </row>
    <row r="57" spans="1:5" x14ac:dyDescent="0.25">
      <c r="A57" s="8" t="s">
        <v>256</v>
      </c>
      <c r="B57" s="6">
        <v>1.232</v>
      </c>
      <c r="C57" s="5">
        <v>9.6000000000000002E-2</v>
      </c>
      <c r="D57" s="3">
        <f t="shared" si="1"/>
        <v>1.1359999999999999</v>
      </c>
      <c r="E57" s="4">
        <f t="shared" si="2"/>
        <v>58.313027071999997</v>
      </c>
    </row>
    <row r="58" spans="1:5" x14ac:dyDescent="0.25">
      <c r="A58" s="8" t="s">
        <v>257</v>
      </c>
      <c r="B58" s="6">
        <v>0.39200000000000002</v>
      </c>
      <c r="C58" s="5">
        <v>9.6000000000000002E-2</v>
      </c>
      <c r="D58" s="3">
        <f t="shared" si="1"/>
        <v>0.29600000000000004</v>
      </c>
      <c r="E58" s="4">
        <f t="shared" si="2"/>
        <v>8.6595989120000016</v>
      </c>
    </row>
    <row r="59" spans="1:5" x14ac:dyDescent="0.25">
      <c r="A59" s="8" t="s">
        <v>258</v>
      </c>
      <c r="B59" s="6">
        <v>1.7330000000000001</v>
      </c>
      <c r="C59" s="5">
        <v>9.6000000000000002E-2</v>
      </c>
      <c r="D59" s="3">
        <f t="shared" si="1"/>
        <v>1.637</v>
      </c>
      <c r="E59" s="4">
        <f t="shared" si="2"/>
        <v>104.12382128299998</v>
      </c>
    </row>
    <row r="60" spans="1:5" x14ac:dyDescent="0.25">
      <c r="A60" s="8" t="s">
        <v>259</v>
      </c>
      <c r="B60" s="6">
        <v>0.78700000000000003</v>
      </c>
      <c r="C60" s="5">
        <v>9.6000000000000002E-2</v>
      </c>
      <c r="D60" s="3">
        <f t="shared" si="1"/>
        <v>0.69100000000000006</v>
      </c>
      <c r="E60" s="4">
        <f t="shared" si="2"/>
        <v>27.771124467</v>
      </c>
    </row>
    <row r="61" spans="1:5" x14ac:dyDescent="0.25">
      <c r="A61" s="8" t="s">
        <v>260</v>
      </c>
      <c r="B61" s="6">
        <v>1.34</v>
      </c>
      <c r="C61" s="5">
        <v>9.6000000000000002E-2</v>
      </c>
      <c r="D61" s="3">
        <f t="shared" si="1"/>
        <v>1.244</v>
      </c>
      <c r="E61" s="4">
        <f t="shared" si="2"/>
        <v>67.165210352000003</v>
      </c>
    </row>
    <row r="62" spans="1:5" x14ac:dyDescent="0.25">
      <c r="A62" s="8" t="s">
        <v>261</v>
      </c>
      <c r="B62" s="6">
        <v>1.2849999999999999</v>
      </c>
      <c r="C62" s="5">
        <v>9.6000000000000002E-2</v>
      </c>
      <c r="D62" s="3">
        <f t="shared" si="1"/>
        <v>1.1889999999999998</v>
      </c>
      <c r="E62" s="4">
        <f t="shared" si="2"/>
        <v>62.586882146999983</v>
      </c>
    </row>
    <row r="63" spans="1:5" x14ac:dyDescent="0.25">
      <c r="A63" s="8" t="s">
        <v>262</v>
      </c>
      <c r="B63" s="6">
        <v>1.107</v>
      </c>
      <c r="C63" s="5">
        <v>9.6000000000000002E-2</v>
      </c>
      <c r="D63" s="3">
        <f t="shared" si="1"/>
        <v>1.0109999999999999</v>
      </c>
      <c r="E63" s="4">
        <f t="shared" si="2"/>
        <v>48.769560946999988</v>
      </c>
    </row>
    <row r="64" spans="1:5" x14ac:dyDescent="0.25">
      <c r="A64" s="8" t="s">
        <v>263</v>
      </c>
      <c r="B64" s="6">
        <v>1.4139999999999999</v>
      </c>
      <c r="C64" s="5">
        <v>9.6000000000000002E-2</v>
      </c>
      <c r="D64" s="3">
        <f t="shared" ref="D64:D95" si="3">(B64-C64)</f>
        <v>1.3179999999999998</v>
      </c>
      <c r="E64" s="4">
        <f t="shared" ref="E64:E95" si="4">(24.107*D64*D64)+(24.59*D64)-(0.7312)</f>
        <v>73.555268267999992</v>
      </c>
    </row>
    <row r="65" spans="1:5" x14ac:dyDescent="0.25">
      <c r="A65" s="8" t="s">
        <v>264</v>
      </c>
      <c r="B65" s="6">
        <v>1.0130000000000001</v>
      </c>
      <c r="C65" s="5">
        <v>9.6000000000000002E-2</v>
      </c>
      <c r="D65" s="3">
        <f t="shared" si="3"/>
        <v>0.91700000000000015</v>
      </c>
      <c r="E65" s="4">
        <f t="shared" si="4"/>
        <v>42.089141123000005</v>
      </c>
    </row>
    <row r="66" spans="1:5" x14ac:dyDescent="0.25">
      <c r="A66" s="8" t="s">
        <v>265</v>
      </c>
      <c r="B66" s="6">
        <v>1.3560000000000001</v>
      </c>
      <c r="C66" s="5">
        <v>9.6000000000000002E-2</v>
      </c>
      <c r="D66" s="3">
        <f t="shared" si="3"/>
        <v>1.26</v>
      </c>
      <c r="E66" s="4">
        <f t="shared" si="4"/>
        <v>68.524473200000003</v>
      </c>
    </row>
    <row r="67" spans="1:5" x14ac:dyDescent="0.25">
      <c r="A67" s="8" t="s">
        <v>266</v>
      </c>
      <c r="B67" s="6">
        <v>1.3460000000000001</v>
      </c>
      <c r="C67" s="5">
        <v>9.6000000000000002E-2</v>
      </c>
      <c r="D67" s="3">
        <f t="shared" si="3"/>
        <v>1.25</v>
      </c>
      <c r="E67" s="4">
        <f t="shared" si="4"/>
        <v>67.673487499999993</v>
      </c>
    </row>
    <row r="68" spans="1:5" x14ac:dyDescent="0.25">
      <c r="A68" s="8" t="s">
        <v>267</v>
      </c>
      <c r="B68" s="6">
        <v>0.82200000000000006</v>
      </c>
      <c r="C68" s="5">
        <v>9.6000000000000002E-2</v>
      </c>
      <c r="D68" s="3">
        <f t="shared" si="3"/>
        <v>0.72600000000000009</v>
      </c>
      <c r="E68" s="4">
        <f t="shared" si="4"/>
        <v>29.827361132000004</v>
      </c>
    </row>
    <row r="69" spans="1:5" x14ac:dyDescent="0.25">
      <c r="A69" s="8" t="s">
        <v>268</v>
      </c>
      <c r="B69" s="6">
        <v>0.75800000000000001</v>
      </c>
      <c r="C69" s="5">
        <v>9.6000000000000002E-2</v>
      </c>
      <c r="D69" s="3">
        <f t="shared" si="3"/>
        <v>0.66200000000000003</v>
      </c>
      <c r="E69" s="4">
        <f t="shared" si="4"/>
        <v>26.112128108</v>
      </c>
    </row>
    <row r="70" spans="1:5" x14ac:dyDescent="0.25">
      <c r="A70" s="8" t="s">
        <v>269</v>
      </c>
      <c r="B70" s="6">
        <v>1.101</v>
      </c>
      <c r="C70" s="5">
        <v>9.6000000000000002E-2</v>
      </c>
      <c r="D70" s="3">
        <f t="shared" si="3"/>
        <v>1.0049999999999999</v>
      </c>
      <c r="E70" s="4">
        <f t="shared" si="4"/>
        <v>48.330422674999987</v>
      </c>
    </row>
    <row r="71" spans="1:5" x14ac:dyDescent="0.25">
      <c r="A71" s="8" t="s">
        <v>270</v>
      </c>
      <c r="B71" s="6">
        <v>0.98299999999999998</v>
      </c>
      <c r="C71" s="5">
        <v>9.6000000000000002E-2</v>
      </c>
      <c r="D71" s="3">
        <f t="shared" si="3"/>
        <v>0.88700000000000001</v>
      </c>
      <c r="E71" s="4">
        <f t="shared" si="4"/>
        <v>40.046770283000001</v>
      </c>
    </row>
    <row r="72" spans="1:5" x14ac:dyDescent="0.25">
      <c r="A72" s="8" t="s">
        <v>271</v>
      </c>
      <c r="B72" s="6">
        <v>1.1990000000000001</v>
      </c>
      <c r="C72" s="5">
        <v>9.6000000000000002E-2</v>
      </c>
      <c r="D72" s="3">
        <f t="shared" si="3"/>
        <v>1.103</v>
      </c>
      <c r="E72" s="4">
        <f t="shared" si="4"/>
        <v>55.720363163000002</v>
      </c>
    </row>
    <row r="73" spans="1:5" x14ac:dyDescent="0.25">
      <c r="A73" s="8" t="s">
        <v>272</v>
      </c>
      <c r="B73" s="6">
        <v>0.83699999999999997</v>
      </c>
      <c r="C73" s="5">
        <v>9.6000000000000002E-2</v>
      </c>
      <c r="D73" s="3">
        <f t="shared" si="3"/>
        <v>0.74099999999999999</v>
      </c>
      <c r="E73" s="4">
        <f t="shared" si="4"/>
        <v>30.726685666999998</v>
      </c>
    </row>
    <row r="74" spans="1:5" x14ac:dyDescent="0.25">
      <c r="A74" s="8" t="s">
        <v>273</v>
      </c>
      <c r="B74" s="6">
        <v>0.876</v>
      </c>
      <c r="C74" s="5">
        <v>9.6000000000000002E-2</v>
      </c>
      <c r="D74" s="3">
        <f t="shared" si="3"/>
        <v>0.78</v>
      </c>
      <c r="E74" s="4">
        <f t="shared" si="4"/>
        <v>33.115698799999997</v>
      </c>
    </row>
    <row r="75" spans="1:5" x14ac:dyDescent="0.25">
      <c r="A75" s="8" t="s">
        <v>274</v>
      </c>
      <c r="B75" s="6">
        <v>1.232</v>
      </c>
      <c r="C75" s="5">
        <v>9.6000000000000002E-2</v>
      </c>
      <c r="D75" s="3">
        <f t="shared" si="3"/>
        <v>1.1359999999999999</v>
      </c>
      <c r="E75" s="4">
        <f t="shared" si="4"/>
        <v>58.313027071999997</v>
      </c>
    </row>
    <row r="76" spans="1:5" x14ac:dyDescent="0.25">
      <c r="A76" s="8" t="s">
        <v>275</v>
      </c>
      <c r="B76" s="6">
        <v>0.91500000000000004</v>
      </c>
      <c r="C76" s="5">
        <v>9.6000000000000002E-2</v>
      </c>
      <c r="D76" s="3">
        <f t="shared" si="3"/>
        <v>0.81900000000000006</v>
      </c>
      <c r="E76" s="4">
        <f t="shared" si="4"/>
        <v>35.578045427000006</v>
      </c>
    </row>
    <row r="77" spans="1:5" x14ac:dyDescent="0.25">
      <c r="A77" s="8" t="s">
        <v>276</v>
      </c>
      <c r="B77" s="6">
        <v>0.95800000000000007</v>
      </c>
      <c r="C77" s="5">
        <v>9.6000000000000002E-2</v>
      </c>
      <c r="D77" s="3">
        <f t="shared" si="3"/>
        <v>0.8620000000000001</v>
      </c>
      <c r="E77" s="4">
        <f t="shared" si="4"/>
        <v>38.377941708000002</v>
      </c>
    </row>
    <row r="78" spans="1:5" x14ac:dyDescent="0.25">
      <c r="A78" s="8" t="s">
        <v>277</v>
      </c>
      <c r="B78" s="6">
        <v>0.93800000000000006</v>
      </c>
      <c r="C78" s="5">
        <v>9.6000000000000002E-2</v>
      </c>
      <c r="D78" s="3">
        <f t="shared" si="3"/>
        <v>0.84200000000000008</v>
      </c>
      <c r="E78" s="4">
        <f t="shared" si="4"/>
        <v>37.064575148000003</v>
      </c>
    </row>
    <row r="79" spans="1:5" x14ac:dyDescent="0.25">
      <c r="A79" s="8" t="s">
        <v>278</v>
      </c>
      <c r="B79" s="6">
        <v>0.71099999999999997</v>
      </c>
      <c r="C79" s="5">
        <v>9.6000000000000002E-2</v>
      </c>
      <c r="D79" s="3">
        <f t="shared" si="3"/>
        <v>0.61499999999999999</v>
      </c>
      <c r="E79" s="4">
        <f t="shared" si="4"/>
        <v>23.509520074999998</v>
      </c>
    </row>
    <row r="80" spans="1:5" x14ac:dyDescent="0.25">
      <c r="A80" s="8" t="s">
        <v>279</v>
      </c>
      <c r="B80" s="6">
        <v>1.0580000000000001</v>
      </c>
      <c r="C80" s="5">
        <v>9.6000000000000002E-2</v>
      </c>
      <c r="D80" s="3">
        <f t="shared" si="3"/>
        <v>0.96200000000000008</v>
      </c>
      <c r="E80" s="4">
        <f t="shared" si="4"/>
        <v>45.234058508000004</v>
      </c>
    </row>
    <row r="81" spans="1:5" x14ac:dyDescent="0.25">
      <c r="A81" s="8" t="s">
        <v>280</v>
      </c>
      <c r="B81" s="6">
        <v>0.99</v>
      </c>
      <c r="C81" s="5">
        <v>9.6000000000000002E-2</v>
      </c>
      <c r="D81" s="3">
        <f t="shared" si="3"/>
        <v>0.89400000000000002</v>
      </c>
      <c r="E81" s="4">
        <f t="shared" si="4"/>
        <v>40.519442252000005</v>
      </c>
    </row>
    <row r="82" spans="1:5" x14ac:dyDescent="0.25">
      <c r="A82" s="8" t="s">
        <v>281</v>
      </c>
      <c r="B82" s="6">
        <v>1.1559999999999999</v>
      </c>
      <c r="C82" s="5">
        <v>9.6000000000000002E-2</v>
      </c>
      <c r="D82" s="3">
        <f t="shared" si="3"/>
        <v>1.0599999999999998</v>
      </c>
      <c r="E82" s="4">
        <f t="shared" si="4"/>
        <v>52.420825199999982</v>
      </c>
    </row>
    <row r="83" spans="1:5" x14ac:dyDescent="0.25">
      <c r="A83" s="8" t="s">
        <v>282</v>
      </c>
      <c r="B83" s="6">
        <v>1.0620000000000001</v>
      </c>
      <c r="C83" s="5">
        <v>9.6000000000000002E-2</v>
      </c>
      <c r="D83" s="3">
        <f t="shared" si="3"/>
        <v>0.96600000000000008</v>
      </c>
      <c r="E83" s="4">
        <f t="shared" si="4"/>
        <v>45.518331692000004</v>
      </c>
    </row>
    <row r="84" spans="1:5" x14ac:dyDescent="0.25">
      <c r="A84" s="8" t="s">
        <v>283</v>
      </c>
      <c r="B84" s="6">
        <v>1.5449999999999999</v>
      </c>
      <c r="C84" s="5">
        <v>9.6000000000000002E-2</v>
      </c>
      <c r="D84" s="3">
        <f t="shared" si="3"/>
        <v>1.4489999999999998</v>
      </c>
      <c r="E84" s="4">
        <f t="shared" si="4"/>
        <v>85.514791306999982</v>
      </c>
    </row>
    <row r="85" spans="1:5" x14ac:dyDescent="0.25">
      <c r="A85" s="8" t="s">
        <v>284</v>
      </c>
      <c r="B85" s="6">
        <v>1.054</v>
      </c>
      <c r="C85" s="5">
        <v>9.6000000000000002E-2</v>
      </c>
      <c r="D85" s="3">
        <f t="shared" si="3"/>
        <v>0.95800000000000007</v>
      </c>
      <c r="E85" s="4">
        <f t="shared" si="4"/>
        <v>44.950556748000004</v>
      </c>
    </row>
    <row r="86" spans="1:5" x14ac:dyDescent="0.25">
      <c r="A86" s="8" t="s">
        <v>285</v>
      </c>
      <c r="B86" s="6">
        <v>1.0230000000000001</v>
      </c>
      <c r="C86" s="5">
        <v>9.6000000000000002E-2</v>
      </c>
      <c r="D86" s="3">
        <f t="shared" si="3"/>
        <v>0.92700000000000016</v>
      </c>
      <c r="E86" s="4">
        <f t="shared" si="4"/>
        <v>42.77957420300001</v>
      </c>
    </row>
    <row r="87" spans="1:5" x14ac:dyDescent="0.25">
      <c r="A87" s="8" t="s">
        <v>286</v>
      </c>
      <c r="B87" s="6">
        <v>0.91400000000000003</v>
      </c>
      <c r="C87" s="5">
        <v>9.6000000000000002E-2</v>
      </c>
      <c r="D87" s="3">
        <f t="shared" si="3"/>
        <v>0.81800000000000006</v>
      </c>
      <c r="E87" s="4">
        <f t="shared" si="4"/>
        <v>35.513992268000003</v>
      </c>
    </row>
    <row r="88" spans="1:5" x14ac:dyDescent="0.25">
      <c r="A88" s="8" t="s">
        <v>287</v>
      </c>
      <c r="B88" s="6">
        <v>1.081</v>
      </c>
      <c r="C88" s="5">
        <v>9.6000000000000002E-2</v>
      </c>
      <c r="D88" s="3">
        <f t="shared" si="3"/>
        <v>0.98499999999999999</v>
      </c>
      <c r="E88" s="4">
        <f t="shared" si="4"/>
        <v>46.879164074999991</v>
      </c>
    </row>
    <row r="89" spans="1:5" x14ac:dyDescent="0.25">
      <c r="A89" s="8" t="s">
        <v>288</v>
      </c>
      <c r="B89" s="6">
        <v>0.93800000000000006</v>
      </c>
      <c r="C89" s="5">
        <v>9.6000000000000002E-2</v>
      </c>
      <c r="D89" s="3">
        <f t="shared" si="3"/>
        <v>0.84200000000000008</v>
      </c>
      <c r="E89" s="4">
        <f t="shared" si="4"/>
        <v>37.064575148000003</v>
      </c>
    </row>
    <row r="90" spans="1:5" x14ac:dyDescent="0.25">
      <c r="A90" s="8" t="s">
        <v>289</v>
      </c>
      <c r="B90" s="6">
        <v>1.2210000000000001</v>
      </c>
      <c r="C90" s="5">
        <v>9.6000000000000002E-2</v>
      </c>
      <c r="D90" s="3">
        <f t="shared" si="3"/>
        <v>1.125</v>
      </c>
      <c r="E90" s="4">
        <f t="shared" si="4"/>
        <v>57.442971874999998</v>
      </c>
    </row>
    <row r="91" spans="1:5" x14ac:dyDescent="0.25">
      <c r="A91" s="8" t="s">
        <v>290</v>
      </c>
      <c r="B91" s="6">
        <v>1.091</v>
      </c>
      <c r="C91" s="5">
        <v>9.6000000000000002E-2</v>
      </c>
      <c r="D91" s="3">
        <f t="shared" si="3"/>
        <v>0.995</v>
      </c>
      <c r="E91" s="4">
        <f t="shared" si="4"/>
        <v>47.602382675000001</v>
      </c>
    </row>
    <row r="92" spans="1:5" x14ac:dyDescent="0.25">
      <c r="A92" s="8" t="s">
        <v>291</v>
      </c>
      <c r="B92" s="6">
        <v>1.367</v>
      </c>
      <c r="C92" s="5">
        <v>9.6000000000000002E-2</v>
      </c>
      <c r="D92" s="3">
        <f t="shared" si="3"/>
        <v>1.2709999999999999</v>
      </c>
      <c r="E92" s="4">
        <f t="shared" si="4"/>
        <v>69.466126186999986</v>
      </c>
    </row>
    <row r="93" spans="1:5" x14ac:dyDescent="0.25">
      <c r="A93" s="8" t="s">
        <v>292</v>
      </c>
      <c r="B93" s="6">
        <v>1.0449999999999999</v>
      </c>
      <c r="C93" s="5">
        <v>9.6000000000000002E-2</v>
      </c>
      <c r="D93" s="3">
        <f t="shared" si="3"/>
        <v>0.94899999999999995</v>
      </c>
      <c r="E93" s="4">
        <f t="shared" si="4"/>
        <v>44.315498306999999</v>
      </c>
    </row>
    <row r="94" spans="1:5" x14ac:dyDescent="0.25">
      <c r="A94" s="8" t="s">
        <v>293</v>
      </c>
      <c r="B94" s="6">
        <v>0.97899999999999998</v>
      </c>
      <c r="C94" s="5">
        <v>9.6000000000000002E-2</v>
      </c>
      <c r="D94" s="3">
        <f t="shared" si="3"/>
        <v>0.88300000000000001</v>
      </c>
      <c r="E94" s="4">
        <f t="shared" si="4"/>
        <v>39.777732723</v>
      </c>
    </row>
    <row r="95" spans="1:5" x14ac:dyDescent="0.25">
      <c r="A95" s="8" t="s">
        <v>294</v>
      </c>
      <c r="B95" s="6">
        <v>1.143</v>
      </c>
      <c r="C95" s="5">
        <v>9.6000000000000002E-2</v>
      </c>
      <c r="D95" s="3">
        <f t="shared" si="3"/>
        <v>1.0469999999999999</v>
      </c>
      <c r="E95" s="4">
        <f t="shared" si="4"/>
        <v>51.440840362999992</v>
      </c>
    </row>
    <row r="96" spans="1:5" x14ac:dyDescent="0.25">
      <c r="A96" s="8" t="s">
        <v>295</v>
      </c>
      <c r="B96" s="6">
        <v>1.19</v>
      </c>
      <c r="C96" s="5">
        <v>9.6000000000000002E-2</v>
      </c>
      <c r="D96" s="3">
        <f t="shared" ref="D96:D127" si="5">(B96-C96)</f>
        <v>1.0939999999999999</v>
      </c>
      <c r="E96" s="4">
        <f t="shared" ref="E96:E127" si="6">(24.107*D96*D96)+(24.59*D96)-(0.7312)</f>
        <v>55.022385451999988</v>
      </c>
    </row>
    <row r="97" spans="1:5" x14ac:dyDescent="0.25">
      <c r="A97" s="8" t="s">
        <v>296</v>
      </c>
      <c r="B97" s="6">
        <v>1</v>
      </c>
      <c r="C97" s="5">
        <v>9.6000000000000002E-2</v>
      </c>
      <c r="D97" s="3">
        <f t="shared" si="5"/>
        <v>0.90400000000000003</v>
      </c>
      <c r="E97" s="4">
        <f t="shared" si="6"/>
        <v>41.198786112000001</v>
      </c>
    </row>
    <row r="98" spans="1:5" x14ac:dyDescent="0.25">
      <c r="A98" s="8" t="s">
        <v>297</v>
      </c>
      <c r="B98" s="6">
        <v>0.94500000000000006</v>
      </c>
      <c r="C98" s="5">
        <v>9.6000000000000002E-2</v>
      </c>
      <c r="D98" s="3">
        <f t="shared" si="5"/>
        <v>0.84900000000000009</v>
      </c>
      <c r="E98" s="4">
        <f t="shared" si="6"/>
        <v>37.522059707000004</v>
      </c>
    </row>
    <row r="99" spans="1:5" x14ac:dyDescent="0.25">
      <c r="A99" s="8" t="s">
        <v>298</v>
      </c>
      <c r="B99" s="6">
        <v>1.127</v>
      </c>
      <c r="C99" s="5">
        <v>9.6000000000000002E-2</v>
      </c>
      <c r="D99" s="3">
        <f t="shared" si="5"/>
        <v>1.0309999999999999</v>
      </c>
      <c r="E99" s="4">
        <f t="shared" si="6"/>
        <v>50.245890826999997</v>
      </c>
    </row>
    <row r="100" spans="1:5" x14ac:dyDescent="0.25">
      <c r="A100" s="8" t="s">
        <v>299</v>
      </c>
      <c r="B100" s="6">
        <v>1.175</v>
      </c>
      <c r="C100" s="5">
        <v>9.6000000000000002E-2</v>
      </c>
      <c r="D100" s="3">
        <f t="shared" si="5"/>
        <v>1.079</v>
      </c>
      <c r="E100" s="4">
        <f t="shared" si="6"/>
        <v>53.867767786999991</v>
      </c>
    </row>
    <row r="101" spans="1:5" x14ac:dyDescent="0.25">
      <c r="A101" s="8" t="s">
        <v>300</v>
      </c>
      <c r="B101" s="6">
        <v>1.254</v>
      </c>
      <c r="C101" s="5">
        <v>9.6000000000000002E-2</v>
      </c>
      <c r="D101" s="3">
        <f t="shared" si="5"/>
        <v>1.1579999999999999</v>
      </c>
      <c r="E101" s="4">
        <f t="shared" si="6"/>
        <v>60.070639147999984</v>
      </c>
    </row>
    <row r="102" spans="1:5" x14ac:dyDescent="0.25">
      <c r="A102" s="8" t="s">
        <v>301</v>
      </c>
      <c r="B102" s="6">
        <v>0.91</v>
      </c>
      <c r="C102" s="5">
        <v>9.6000000000000002E-2</v>
      </c>
      <c r="D102" s="3">
        <f t="shared" si="5"/>
        <v>0.81400000000000006</v>
      </c>
      <c r="E102" s="4">
        <f t="shared" si="6"/>
        <v>35.258261772000004</v>
      </c>
    </row>
    <row r="103" spans="1:5" x14ac:dyDescent="0.25">
      <c r="A103" s="8" t="s">
        <v>302</v>
      </c>
      <c r="B103" s="6">
        <v>0.86199999999999999</v>
      </c>
      <c r="C103" s="5">
        <v>9.6000000000000002E-2</v>
      </c>
      <c r="D103" s="3">
        <f t="shared" si="5"/>
        <v>0.76600000000000001</v>
      </c>
      <c r="E103" s="4">
        <f t="shared" si="6"/>
        <v>32.249666892</v>
      </c>
    </row>
    <row r="104" spans="1:5" x14ac:dyDescent="0.25">
      <c r="A104" s="8" t="s">
        <v>303</v>
      </c>
      <c r="B104" s="6">
        <v>0.97199999999999998</v>
      </c>
      <c r="C104" s="5">
        <v>9.6000000000000002E-2</v>
      </c>
      <c r="D104" s="3">
        <f t="shared" si="5"/>
        <v>0.876</v>
      </c>
      <c r="E104" s="4">
        <f t="shared" si="6"/>
        <v>39.308773232</v>
      </c>
    </row>
    <row r="105" spans="1:5" x14ac:dyDescent="0.25">
      <c r="A105" s="8" t="s">
        <v>304</v>
      </c>
      <c r="B105" s="6">
        <v>0.88700000000000001</v>
      </c>
      <c r="C105" s="5">
        <v>9.6000000000000002E-2</v>
      </c>
      <c r="D105" s="3">
        <f t="shared" si="5"/>
        <v>0.79100000000000004</v>
      </c>
      <c r="E105" s="4">
        <f t="shared" si="6"/>
        <v>33.802781867</v>
      </c>
    </row>
    <row r="106" spans="1:5" x14ac:dyDescent="0.25">
      <c r="A106" s="8" t="s">
        <v>305</v>
      </c>
      <c r="B106" s="6">
        <v>0.55100000000000005</v>
      </c>
      <c r="C106" s="5">
        <v>9.6000000000000002E-2</v>
      </c>
      <c r="D106" s="3">
        <f t="shared" si="5"/>
        <v>0.45500000000000007</v>
      </c>
      <c r="E106" s="4">
        <f t="shared" si="6"/>
        <v>15.448001675000002</v>
      </c>
    </row>
    <row r="107" spans="1:5" x14ac:dyDescent="0.25">
      <c r="A107" s="8" t="s">
        <v>306</v>
      </c>
      <c r="B107" s="6">
        <v>1.165</v>
      </c>
      <c r="C107" s="5">
        <v>9.6000000000000002E-2</v>
      </c>
      <c r="D107" s="3">
        <f t="shared" si="5"/>
        <v>1.069</v>
      </c>
      <c r="E107" s="4">
        <f t="shared" si="6"/>
        <v>53.104049426999993</v>
      </c>
    </row>
    <row r="108" spans="1:5" x14ac:dyDescent="0.25">
      <c r="A108" s="8" t="s">
        <v>307</v>
      </c>
      <c r="B108" s="6">
        <v>1.2849999999999999</v>
      </c>
      <c r="C108" s="5">
        <v>9.6000000000000002E-2</v>
      </c>
      <c r="D108" s="3">
        <f t="shared" si="5"/>
        <v>1.1889999999999998</v>
      </c>
      <c r="E108" s="4">
        <f t="shared" si="6"/>
        <v>62.586882146999983</v>
      </c>
    </row>
    <row r="109" spans="1:5" x14ac:dyDescent="0.25">
      <c r="A109" s="8" t="s">
        <v>308</v>
      </c>
      <c r="B109" s="6">
        <v>1.1420000000000001</v>
      </c>
      <c r="C109" s="5">
        <v>9.6000000000000002E-2</v>
      </c>
      <c r="D109" s="3">
        <f t="shared" si="5"/>
        <v>1.046</v>
      </c>
      <c r="E109" s="4">
        <f t="shared" si="6"/>
        <v>51.365794412</v>
      </c>
    </row>
    <row r="110" spans="1:5" x14ac:dyDescent="0.25">
      <c r="A110" s="8" t="s">
        <v>309</v>
      </c>
      <c r="B110" s="6">
        <v>1.034</v>
      </c>
      <c r="C110" s="5">
        <v>9.6000000000000002E-2</v>
      </c>
      <c r="D110" s="3">
        <f t="shared" si="5"/>
        <v>0.93800000000000006</v>
      </c>
      <c r="E110" s="4">
        <f t="shared" si="6"/>
        <v>43.544619308000001</v>
      </c>
    </row>
    <row r="111" spans="1:5" x14ac:dyDescent="0.25">
      <c r="A111" s="8" t="s">
        <v>310</v>
      </c>
      <c r="B111" s="6">
        <v>0.88700000000000001</v>
      </c>
      <c r="C111" s="5">
        <v>9.6000000000000002E-2</v>
      </c>
      <c r="D111" s="3">
        <f t="shared" si="5"/>
        <v>0.79100000000000004</v>
      </c>
      <c r="E111" s="4">
        <f t="shared" si="6"/>
        <v>33.802781867</v>
      </c>
    </row>
    <row r="112" spans="1:5" x14ac:dyDescent="0.25">
      <c r="A112" s="8" t="s">
        <v>311</v>
      </c>
      <c r="B112" s="6">
        <v>0.82900000000000007</v>
      </c>
      <c r="C112" s="5">
        <v>9.6000000000000002E-2</v>
      </c>
      <c r="D112" s="3">
        <f t="shared" si="5"/>
        <v>0.7330000000000001</v>
      </c>
      <c r="E112" s="4">
        <f t="shared" si="6"/>
        <v>30.245695923</v>
      </c>
    </row>
    <row r="113" spans="1:5" x14ac:dyDescent="0.25">
      <c r="A113" s="8" t="s">
        <v>312</v>
      </c>
      <c r="B113" s="6">
        <v>0.89600000000000002</v>
      </c>
      <c r="C113" s="5">
        <v>9.6000000000000002E-2</v>
      </c>
      <c r="D113" s="3">
        <f t="shared" si="5"/>
        <v>0.8</v>
      </c>
      <c r="E113" s="4">
        <f t="shared" si="6"/>
        <v>34.369280000000003</v>
      </c>
    </row>
    <row r="114" spans="1:5" x14ac:dyDescent="0.25">
      <c r="A114" s="8" t="s">
        <v>313</v>
      </c>
      <c r="B114" s="6">
        <v>1.448</v>
      </c>
      <c r="C114" s="5">
        <v>9.6000000000000002E-2</v>
      </c>
      <c r="D114" s="3">
        <f t="shared" si="5"/>
        <v>1.3519999999999999</v>
      </c>
      <c r="E114" s="4">
        <f t="shared" si="6"/>
        <v>76.579761727999994</v>
      </c>
    </row>
    <row r="115" spans="1:5" x14ac:dyDescent="0.25">
      <c r="A115" s="8" t="s">
        <v>314</v>
      </c>
      <c r="B115" s="6">
        <v>1.2610000000000001</v>
      </c>
      <c r="C115" s="5">
        <v>9.6000000000000002E-2</v>
      </c>
      <c r="D115" s="3">
        <f t="shared" si="5"/>
        <v>1.165</v>
      </c>
      <c r="E115" s="4">
        <f t="shared" si="6"/>
        <v>60.634773074999998</v>
      </c>
    </row>
    <row r="116" spans="1:5" x14ac:dyDescent="0.25">
      <c r="A116" s="8" t="s">
        <v>315</v>
      </c>
      <c r="B116" s="6">
        <v>1.0880000000000001</v>
      </c>
      <c r="C116" s="5">
        <v>9.6000000000000002E-2</v>
      </c>
      <c r="D116" s="3">
        <f t="shared" si="5"/>
        <v>0.9920000000000001</v>
      </c>
      <c r="E116" s="4">
        <f t="shared" si="6"/>
        <v>47.384910848000004</v>
      </c>
    </row>
    <row r="117" spans="1:5" x14ac:dyDescent="0.25">
      <c r="A117" s="8" t="s">
        <v>316</v>
      </c>
      <c r="B117" s="6">
        <v>1.2230000000000001</v>
      </c>
      <c r="C117" s="5">
        <v>9.6000000000000002E-2</v>
      </c>
      <c r="D117" s="3">
        <f t="shared" si="5"/>
        <v>1.127</v>
      </c>
      <c r="E117" s="4">
        <f t="shared" si="6"/>
        <v>57.600729803</v>
      </c>
    </row>
    <row r="118" spans="1:5" x14ac:dyDescent="0.25">
      <c r="A118" s="8" t="s">
        <v>317</v>
      </c>
      <c r="B118" s="6">
        <v>1.052</v>
      </c>
      <c r="C118" s="5">
        <v>9.6000000000000002E-2</v>
      </c>
      <c r="D118" s="3">
        <f t="shared" si="5"/>
        <v>0.95600000000000007</v>
      </c>
      <c r="E118" s="4">
        <f t="shared" si="6"/>
        <v>44.809095151999998</v>
      </c>
    </row>
    <row r="119" spans="1:5" x14ac:dyDescent="0.25">
      <c r="A119" s="8" t="s">
        <v>318</v>
      </c>
      <c r="B119" s="6">
        <v>1.1140000000000001</v>
      </c>
      <c r="C119" s="5">
        <v>9.6000000000000002E-2</v>
      </c>
      <c r="D119" s="3">
        <f t="shared" si="5"/>
        <v>1.018</v>
      </c>
      <c r="E119" s="4">
        <f t="shared" si="6"/>
        <v>49.284082667999996</v>
      </c>
    </row>
    <row r="120" spans="1:5" x14ac:dyDescent="0.25">
      <c r="A120" s="8" t="s">
        <v>319</v>
      </c>
      <c r="B120" s="6">
        <v>1.087</v>
      </c>
      <c r="C120" s="5">
        <v>9.6000000000000002E-2</v>
      </c>
      <c r="D120" s="3">
        <f t="shared" si="5"/>
        <v>0.99099999999999999</v>
      </c>
      <c r="E120" s="4">
        <f t="shared" si="6"/>
        <v>47.312516666999997</v>
      </c>
    </row>
    <row r="121" spans="1:5" x14ac:dyDescent="0.25">
      <c r="A121" s="8" t="s">
        <v>320</v>
      </c>
      <c r="B121" s="6">
        <v>0.98599999999999999</v>
      </c>
      <c r="C121" s="5">
        <v>9.6000000000000002E-2</v>
      </c>
      <c r="D121" s="3">
        <f t="shared" si="5"/>
        <v>0.89</v>
      </c>
      <c r="E121" s="4">
        <f t="shared" si="6"/>
        <v>40.249054700000002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119"/>
  <sheetViews>
    <sheetView workbookViewId="0">
      <selection activeCell="O2" sqref="O2"/>
    </sheetView>
  </sheetViews>
  <sheetFormatPr defaultRowHeight="15" x14ac:dyDescent="0.25"/>
  <cols>
    <col min="1" max="1" width="19.7109375" customWidth="1"/>
    <col min="2" max="2" width="11.140625" customWidth="1"/>
    <col min="3" max="3" width="11.42578125" customWidth="1"/>
    <col min="4" max="4" width="12.42578125" customWidth="1"/>
    <col min="5" max="5" width="17.7109375" customWidth="1"/>
  </cols>
  <sheetData>
    <row r="2" spans="1:12" x14ac:dyDescent="0.25">
      <c r="A2" s="2">
        <v>2.6270000000000002</v>
      </c>
      <c r="B2" s="6">
        <v>0.83899999999999997</v>
      </c>
      <c r="C2" s="6">
        <v>1.8380000000000001</v>
      </c>
      <c r="D2" s="6">
        <v>1.861</v>
      </c>
      <c r="E2" s="6">
        <v>1.0249999999999999</v>
      </c>
      <c r="F2" s="6">
        <v>1.8089999999999999</v>
      </c>
      <c r="G2" s="6">
        <v>1.8980000000000001</v>
      </c>
      <c r="H2" s="6">
        <v>1.952</v>
      </c>
      <c r="I2" s="6">
        <v>1.7450000000000001</v>
      </c>
      <c r="J2" s="6">
        <v>1.6870000000000001</v>
      </c>
      <c r="K2" s="6">
        <v>1.0309999999999999</v>
      </c>
      <c r="L2" s="6">
        <v>1.379</v>
      </c>
    </row>
    <row r="3" spans="1:12" x14ac:dyDescent="0.25">
      <c r="A3" s="2">
        <v>1.659</v>
      </c>
      <c r="B3" s="6">
        <v>1.423</v>
      </c>
      <c r="C3" s="6">
        <v>2.1750000000000003</v>
      </c>
      <c r="D3" s="6">
        <v>2.0489999999999999</v>
      </c>
      <c r="E3" s="6">
        <v>1.5270000000000001</v>
      </c>
      <c r="F3" s="6">
        <v>1.8089999999999999</v>
      </c>
      <c r="G3" s="6">
        <v>0.79400000000000004</v>
      </c>
      <c r="H3" s="6">
        <v>1.8109999999999999</v>
      </c>
      <c r="I3" s="6">
        <v>1.9020000000000001</v>
      </c>
      <c r="J3" s="6">
        <v>1.3380000000000001</v>
      </c>
      <c r="K3" s="6">
        <v>1.825</v>
      </c>
      <c r="L3" s="6">
        <v>1.7</v>
      </c>
    </row>
    <row r="4" spans="1:12" x14ac:dyDescent="0.25">
      <c r="A4" s="2">
        <v>1.083</v>
      </c>
      <c r="B4" s="6">
        <v>2.5060000000000002</v>
      </c>
      <c r="C4" s="6">
        <v>1.9970000000000001</v>
      </c>
      <c r="D4" s="6">
        <v>1.1890000000000001</v>
      </c>
      <c r="E4" s="6">
        <v>1.6520000000000001</v>
      </c>
      <c r="F4" s="6">
        <v>1.5880000000000001</v>
      </c>
      <c r="G4" s="6">
        <v>1.0960000000000001</v>
      </c>
      <c r="H4" s="6">
        <v>1.8760000000000001</v>
      </c>
      <c r="I4" s="6">
        <v>1.78</v>
      </c>
      <c r="J4" s="6">
        <v>2.0430000000000001</v>
      </c>
      <c r="K4" s="6">
        <v>1.8120000000000001</v>
      </c>
      <c r="L4" s="6">
        <v>1.7030000000000001</v>
      </c>
    </row>
    <row r="5" spans="1:12" x14ac:dyDescent="0.25">
      <c r="A5" s="2">
        <v>0.63100000000000001</v>
      </c>
      <c r="B5" s="6">
        <v>2.2429999999999999</v>
      </c>
      <c r="C5" s="6">
        <v>1.782</v>
      </c>
      <c r="D5" s="6">
        <v>1.55</v>
      </c>
      <c r="E5" s="6">
        <v>1.8160000000000001</v>
      </c>
      <c r="F5" s="6">
        <v>1.593</v>
      </c>
      <c r="G5" s="6">
        <v>1.544</v>
      </c>
      <c r="H5" s="6">
        <v>1.7910000000000001</v>
      </c>
      <c r="I5" s="6">
        <v>0.42199999999999999</v>
      </c>
      <c r="J5" s="6">
        <v>1.9670000000000001</v>
      </c>
      <c r="K5" s="6">
        <v>1.8069999999999999</v>
      </c>
      <c r="L5" s="6">
        <v>0.90300000000000002</v>
      </c>
    </row>
    <row r="6" spans="1:12" x14ac:dyDescent="0.25">
      <c r="A6" s="2">
        <v>0.39500000000000002</v>
      </c>
      <c r="B6" s="6">
        <v>2.0340000000000003</v>
      </c>
      <c r="C6" s="6">
        <v>0.69000000000000006</v>
      </c>
      <c r="D6" s="6">
        <v>1.601</v>
      </c>
      <c r="E6" s="6">
        <v>1.7890000000000001</v>
      </c>
      <c r="F6" s="6">
        <v>1.8009999999999999</v>
      </c>
      <c r="G6" s="6">
        <v>1.9160000000000001</v>
      </c>
      <c r="H6" s="6">
        <v>1.792</v>
      </c>
      <c r="I6" s="6">
        <v>0.45100000000000001</v>
      </c>
      <c r="J6" s="6">
        <v>2.0220000000000002</v>
      </c>
      <c r="K6" s="6">
        <v>1.823</v>
      </c>
      <c r="L6" s="6">
        <v>1.7910000000000001</v>
      </c>
    </row>
    <row r="7" spans="1:12" x14ac:dyDescent="0.25">
      <c r="A7" s="2">
        <v>0.27400000000000002</v>
      </c>
      <c r="B7" s="6">
        <v>2.1859999999999999</v>
      </c>
      <c r="C7" s="6">
        <v>1.3800000000000001</v>
      </c>
      <c r="D7" s="6">
        <v>1.7830000000000001</v>
      </c>
      <c r="E7" s="6">
        <v>1.732</v>
      </c>
      <c r="F7" s="6">
        <v>1.776</v>
      </c>
      <c r="G7" s="6">
        <v>1.8420000000000001</v>
      </c>
      <c r="H7" s="6">
        <v>1.415</v>
      </c>
      <c r="I7" s="6">
        <v>1.083</v>
      </c>
      <c r="J7" s="6">
        <v>1.9279999999999999</v>
      </c>
      <c r="K7" s="6">
        <v>0.57799999999999996</v>
      </c>
      <c r="L7" s="6">
        <v>1.8560000000000001</v>
      </c>
    </row>
    <row r="8" spans="1:12" x14ac:dyDescent="0.25">
      <c r="A8" s="2">
        <v>0.13600000000000001</v>
      </c>
      <c r="B8" s="6">
        <v>0.51400000000000001</v>
      </c>
      <c r="C8" s="6">
        <v>1.597</v>
      </c>
      <c r="D8" s="6">
        <v>1.661</v>
      </c>
      <c r="E8" s="6">
        <v>1.8960000000000001</v>
      </c>
      <c r="F8" s="6">
        <v>1.8520000000000001</v>
      </c>
      <c r="G8" s="6">
        <v>0.65300000000000002</v>
      </c>
      <c r="H8" s="6">
        <v>1.7410000000000001</v>
      </c>
      <c r="I8" s="6">
        <v>1.609</v>
      </c>
      <c r="J8" s="6">
        <v>2.0680000000000001</v>
      </c>
      <c r="K8" s="6">
        <v>1.498</v>
      </c>
      <c r="L8" s="6">
        <v>1.8560000000000001</v>
      </c>
    </row>
    <row r="9" spans="1:12" x14ac:dyDescent="0.25">
      <c r="A9" s="5">
        <v>8.8999999999999996E-2</v>
      </c>
      <c r="B9" s="6">
        <v>1.96</v>
      </c>
      <c r="C9" s="6">
        <v>1.776</v>
      </c>
      <c r="D9" s="6">
        <v>1.7550000000000001</v>
      </c>
      <c r="E9" s="6">
        <v>2.4159999999999999</v>
      </c>
      <c r="F9" s="6">
        <v>1.8740000000000001</v>
      </c>
      <c r="G9" s="6">
        <v>1.5920000000000001</v>
      </c>
      <c r="H9" s="6">
        <v>2.411</v>
      </c>
      <c r="I9" s="6">
        <v>1.663</v>
      </c>
      <c r="J9" s="6">
        <v>0.70699999999999996</v>
      </c>
      <c r="K9" s="6">
        <v>1.9279999999999999</v>
      </c>
      <c r="L9" s="6">
        <v>1.9490000000000001</v>
      </c>
    </row>
    <row r="15" spans="1:12" x14ac:dyDescent="0.25">
      <c r="B15" s="1" t="s">
        <v>1</v>
      </c>
      <c r="C15" s="1" t="s">
        <v>2</v>
      </c>
      <c r="D15" s="1" t="s">
        <v>3</v>
      </c>
      <c r="E15" s="1" t="s">
        <v>4</v>
      </c>
    </row>
    <row r="16" spans="1:12" x14ac:dyDescent="0.25">
      <c r="A16" t="s">
        <v>5</v>
      </c>
      <c r="B16" s="2">
        <v>2.6270000000000002</v>
      </c>
      <c r="C16" s="3">
        <f>B16-B23</f>
        <v>2.5380000000000003</v>
      </c>
      <c r="D16" s="3">
        <v>1000</v>
      </c>
      <c r="E16" s="4">
        <f>(85.854*C16*C16)+(176.72*C16)+(0.7413)</f>
        <v>1002.2803931760001</v>
      </c>
    </row>
    <row r="17" spans="1:11" x14ac:dyDescent="0.25">
      <c r="A17" t="s">
        <v>6</v>
      </c>
      <c r="B17" s="2">
        <v>1.659</v>
      </c>
      <c r="C17" s="3">
        <f>B17-B23</f>
        <v>1.57</v>
      </c>
      <c r="D17" s="3">
        <v>500</v>
      </c>
      <c r="E17" s="4">
        <f t="shared" ref="E17:E23" si="0">(85.854*C17*C17)+(176.72*C17)+(0.7413)</f>
        <v>489.81322460000001</v>
      </c>
    </row>
    <row r="18" spans="1:11" x14ac:dyDescent="0.25">
      <c r="A18" t="s">
        <v>7</v>
      </c>
      <c r="B18" s="2">
        <v>1.083</v>
      </c>
      <c r="C18" s="3">
        <f>B18-B23</f>
        <v>0.99399999999999999</v>
      </c>
      <c r="D18" s="3">
        <v>250</v>
      </c>
      <c r="E18" s="4">
        <f t="shared" si="0"/>
        <v>261.22782274400004</v>
      </c>
    </row>
    <row r="19" spans="1:11" x14ac:dyDescent="0.25">
      <c r="A19" t="s">
        <v>8</v>
      </c>
      <c r="B19" s="2">
        <v>0.63100000000000001</v>
      </c>
      <c r="C19" s="3">
        <f>B19-B23</f>
        <v>0.54200000000000004</v>
      </c>
      <c r="D19" s="3">
        <v>125</v>
      </c>
      <c r="E19" s="4">
        <f t="shared" si="0"/>
        <v>121.744354456</v>
      </c>
    </row>
    <row r="20" spans="1:11" x14ac:dyDescent="0.25">
      <c r="A20" t="s">
        <v>9</v>
      </c>
      <c r="B20" s="2">
        <v>0.39500000000000002</v>
      </c>
      <c r="C20" s="3">
        <f>B20-B23</f>
        <v>0.30600000000000005</v>
      </c>
      <c r="D20" s="3">
        <v>62.5</v>
      </c>
      <c r="E20" s="4">
        <f t="shared" si="0"/>
        <v>62.856645144000012</v>
      </c>
    </row>
    <row r="21" spans="1:11" x14ac:dyDescent="0.25">
      <c r="A21" t="s">
        <v>18</v>
      </c>
      <c r="B21" s="2">
        <v>0.27400000000000002</v>
      </c>
      <c r="C21" s="3">
        <f>(B21-B23)</f>
        <v>0.18500000000000003</v>
      </c>
      <c r="D21" s="3">
        <v>31.2</v>
      </c>
      <c r="E21" s="4">
        <f t="shared" si="0"/>
        <v>36.372853150000005</v>
      </c>
    </row>
    <row r="22" spans="1:11" x14ac:dyDescent="0.25">
      <c r="A22" t="s">
        <v>19</v>
      </c>
      <c r="B22" s="2">
        <v>0.13600000000000001</v>
      </c>
      <c r="C22" s="3">
        <f>B22-B23</f>
        <v>4.7000000000000014E-2</v>
      </c>
      <c r="D22" s="3">
        <v>15.6</v>
      </c>
      <c r="E22" s="4">
        <f t="shared" si="0"/>
        <v>9.2367914860000031</v>
      </c>
    </row>
    <row r="23" spans="1:11" x14ac:dyDescent="0.25">
      <c r="A23" t="s">
        <v>10</v>
      </c>
      <c r="B23" s="5">
        <v>8.8999999999999996E-2</v>
      </c>
      <c r="C23" s="3">
        <f>B23-B23</f>
        <v>0</v>
      </c>
      <c r="D23" s="3">
        <v>0</v>
      </c>
      <c r="E23" s="4">
        <f t="shared" si="0"/>
        <v>0.74129999999999996</v>
      </c>
    </row>
    <row r="27" spans="1:11" x14ac:dyDescent="0.25">
      <c r="J27" s="10" t="s">
        <v>21</v>
      </c>
      <c r="K27" s="10"/>
    </row>
    <row r="31" spans="1:11" x14ac:dyDescent="0.25">
      <c r="A31" s="8" t="s">
        <v>11</v>
      </c>
      <c r="B31" s="6" t="s">
        <v>12</v>
      </c>
      <c r="C31" s="7" t="s">
        <v>10</v>
      </c>
      <c r="D31" s="3" t="s">
        <v>2</v>
      </c>
      <c r="E31" s="9" t="s">
        <v>20</v>
      </c>
    </row>
    <row r="32" spans="1:11" x14ac:dyDescent="0.25">
      <c r="A32" s="8" t="s">
        <v>60</v>
      </c>
      <c r="B32" s="6">
        <v>0.83899999999999997</v>
      </c>
      <c r="C32" s="5">
        <v>8.8999999999999996E-2</v>
      </c>
      <c r="D32" s="3">
        <f t="shared" ref="D32:D63" si="1">(B32-C32)</f>
        <v>0.75</v>
      </c>
      <c r="E32" s="4">
        <f t="shared" ref="E32:E63" si="2">(85.854*D32*D32)+(176.72*D32)+(0.7413)</f>
        <v>181.574175</v>
      </c>
    </row>
    <row r="33" spans="1:5" x14ac:dyDescent="0.25">
      <c r="A33" s="8" t="s">
        <v>61</v>
      </c>
      <c r="B33" s="6">
        <v>1.423</v>
      </c>
      <c r="C33" s="5">
        <v>8.8999999999999996E-2</v>
      </c>
      <c r="D33" s="3">
        <f t="shared" si="1"/>
        <v>1.3340000000000001</v>
      </c>
      <c r="E33" s="4">
        <f t="shared" si="2"/>
        <v>389.26778082400006</v>
      </c>
    </row>
    <row r="34" spans="1:5" x14ac:dyDescent="0.25">
      <c r="A34" s="8" t="s">
        <v>62</v>
      </c>
      <c r="B34" s="6">
        <v>2.5060000000000002</v>
      </c>
      <c r="C34" s="5">
        <v>8.8999999999999996E-2</v>
      </c>
      <c r="D34" s="3">
        <f t="shared" si="1"/>
        <v>2.4170000000000003</v>
      </c>
      <c r="E34" s="4">
        <f t="shared" si="2"/>
        <v>929.42307820600024</v>
      </c>
    </row>
    <row r="35" spans="1:5" x14ac:dyDescent="0.25">
      <c r="A35" s="8" t="s">
        <v>63</v>
      </c>
      <c r="B35" s="6">
        <v>2.2429999999999999</v>
      </c>
      <c r="C35" s="5">
        <v>8.8999999999999996E-2</v>
      </c>
      <c r="D35" s="3">
        <f t="shared" si="1"/>
        <v>2.1539999999999999</v>
      </c>
      <c r="E35" s="4">
        <f t="shared" si="2"/>
        <v>779.73435746400003</v>
      </c>
    </row>
    <row r="36" spans="1:5" x14ac:dyDescent="0.25">
      <c r="A36" s="8" t="s">
        <v>64</v>
      </c>
      <c r="B36" s="6">
        <v>2.0340000000000003</v>
      </c>
      <c r="C36" s="5">
        <v>8.8999999999999996E-2</v>
      </c>
      <c r="D36" s="3">
        <f t="shared" si="1"/>
        <v>1.9450000000000003</v>
      </c>
      <c r="E36" s="4">
        <f t="shared" si="2"/>
        <v>669.24952835000011</v>
      </c>
    </row>
    <row r="37" spans="1:5" x14ac:dyDescent="0.25">
      <c r="A37" s="8" t="s">
        <v>65</v>
      </c>
      <c r="B37" s="6">
        <v>2.1859999999999999</v>
      </c>
      <c r="C37" s="5">
        <v>8.8999999999999996E-2</v>
      </c>
      <c r="D37" s="3">
        <f t="shared" si="1"/>
        <v>2.097</v>
      </c>
      <c r="E37" s="4">
        <f t="shared" si="2"/>
        <v>748.85829228599994</v>
      </c>
    </row>
    <row r="38" spans="1:5" x14ac:dyDescent="0.25">
      <c r="A38" s="8" t="s">
        <v>66</v>
      </c>
      <c r="B38" s="6">
        <v>0.51400000000000001</v>
      </c>
      <c r="C38" s="5">
        <v>8.8999999999999996E-2</v>
      </c>
      <c r="D38" s="3">
        <f t="shared" si="1"/>
        <v>0.42500000000000004</v>
      </c>
      <c r="E38" s="4">
        <f t="shared" si="2"/>
        <v>91.354678750000005</v>
      </c>
    </row>
    <row r="39" spans="1:5" x14ac:dyDescent="0.25">
      <c r="A39" s="8" t="s">
        <v>67</v>
      </c>
      <c r="B39" s="6">
        <v>1.96</v>
      </c>
      <c r="C39" s="5">
        <v>8.8999999999999996E-2</v>
      </c>
      <c r="D39" s="3">
        <f t="shared" si="1"/>
        <v>1.871</v>
      </c>
      <c r="E39" s="4">
        <f t="shared" si="2"/>
        <v>631.92845241400005</v>
      </c>
    </row>
    <row r="40" spans="1:5" x14ac:dyDescent="0.25">
      <c r="A40" s="8" t="s">
        <v>68</v>
      </c>
      <c r="B40" s="6">
        <v>1.8380000000000001</v>
      </c>
      <c r="C40" s="5">
        <v>8.8999999999999996E-2</v>
      </c>
      <c r="D40" s="3">
        <f t="shared" si="1"/>
        <v>1.7490000000000001</v>
      </c>
      <c r="E40" s="4">
        <f t="shared" si="2"/>
        <v>572.45205185400005</v>
      </c>
    </row>
    <row r="41" spans="1:5" x14ac:dyDescent="0.25">
      <c r="A41" s="8" t="s">
        <v>69</v>
      </c>
      <c r="B41" s="6">
        <v>2.1750000000000003</v>
      </c>
      <c r="C41" s="5">
        <v>8.8999999999999996E-2</v>
      </c>
      <c r="D41" s="3">
        <f t="shared" si="1"/>
        <v>2.0860000000000003</v>
      </c>
      <c r="E41" s="4">
        <f t="shared" si="2"/>
        <v>742.96397218400023</v>
      </c>
    </row>
    <row r="42" spans="1:5" x14ac:dyDescent="0.25">
      <c r="A42" s="8" t="s">
        <v>70</v>
      </c>
      <c r="B42" s="6">
        <v>1.9970000000000001</v>
      </c>
      <c r="C42" s="5">
        <v>8.8999999999999996E-2</v>
      </c>
      <c r="D42" s="3">
        <f t="shared" si="1"/>
        <v>1.9080000000000001</v>
      </c>
      <c r="E42" s="4">
        <f t="shared" si="2"/>
        <v>650.47145625600012</v>
      </c>
    </row>
    <row r="43" spans="1:5" x14ac:dyDescent="0.25">
      <c r="A43" s="8" t="s">
        <v>71</v>
      </c>
      <c r="B43" s="6">
        <v>1.782</v>
      </c>
      <c r="C43" s="5">
        <v>8.8999999999999996E-2</v>
      </c>
      <c r="D43" s="3">
        <f t="shared" si="1"/>
        <v>1.6930000000000001</v>
      </c>
      <c r="E43" s="4">
        <f t="shared" si="2"/>
        <v>546.007201646</v>
      </c>
    </row>
    <row r="44" spans="1:5" x14ac:dyDescent="0.25">
      <c r="A44" s="8" t="s">
        <v>72</v>
      </c>
      <c r="B44" s="6">
        <v>0.69000000000000006</v>
      </c>
      <c r="C44" s="5">
        <v>8.8999999999999996E-2</v>
      </c>
      <c r="D44" s="3">
        <f t="shared" si="1"/>
        <v>0.60100000000000009</v>
      </c>
      <c r="E44" s="4">
        <f t="shared" si="2"/>
        <v>137.96057065400001</v>
      </c>
    </row>
    <row r="45" spans="1:5" x14ac:dyDescent="0.25">
      <c r="A45" s="8" t="s">
        <v>73</v>
      </c>
      <c r="B45" s="6">
        <v>1.3800000000000001</v>
      </c>
      <c r="C45" s="5">
        <v>8.8999999999999996E-2</v>
      </c>
      <c r="D45" s="3">
        <f t="shared" si="1"/>
        <v>1.2910000000000001</v>
      </c>
      <c r="E45" s="4">
        <f t="shared" si="2"/>
        <v>371.97805057400012</v>
      </c>
    </row>
    <row r="46" spans="1:5" x14ac:dyDescent="0.25">
      <c r="A46" s="8" t="s">
        <v>74</v>
      </c>
      <c r="B46" s="6">
        <v>1.597</v>
      </c>
      <c r="C46" s="5">
        <v>8.8999999999999996E-2</v>
      </c>
      <c r="D46" s="3">
        <f t="shared" si="1"/>
        <v>1.508</v>
      </c>
      <c r="E46" s="4">
        <f t="shared" si="2"/>
        <v>462.47255065600001</v>
      </c>
    </row>
    <row r="47" spans="1:5" x14ac:dyDescent="0.25">
      <c r="A47" s="8" t="s">
        <v>75</v>
      </c>
      <c r="B47" s="6">
        <v>1.776</v>
      </c>
      <c r="C47" s="5">
        <v>8.8999999999999996E-2</v>
      </c>
      <c r="D47" s="3">
        <f t="shared" si="1"/>
        <v>1.6870000000000001</v>
      </c>
      <c r="E47" s="4">
        <f t="shared" si="2"/>
        <v>543.20576252600006</v>
      </c>
    </row>
    <row r="48" spans="1:5" x14ac:dyDescent="0.25">
      <c r="A48" s="8" t="s">
        <v>76</v>
      </c>
      <c r="B48" s="6">
        <v>1.861</v>
      </c>
      <c r="C48" s="5">
        <v>8.8999999999999996E-2</v>
      </c>
      <c r="D48" s="3">
        <f t="shared" si="1"/>
        <v>1.772</v>
      </c>
      <c r="E48" s="4">
        <f t="shared" si="2"/>
        <v>583.46932633599999</v>
      </c>
    </row>
    <row r="49" spans="1:5" x14ac:dyDescent="0.25">
      <c r="A49" s="8" t="s">
        <v>77</v>
      </c>
      <c r="B49" s="6">
        <v>2.0489999999999999</v>
      </c>
      <c r="C49" s="5">
        <v>8.8999999999999996E-2</v>
      </c>
      <c r="D49" s="3">
        <f t="shared" si="1"/>
        <v>1.96</v>
      </c>
      <c r="E49" s="4">
        <f t="shared" si="2"/>
        <v>676.92922639999995</v>
      </c>
    </row>
    <row r="50" spans="1:5" x14ac:dyDescent="0.25">
      <c r="A50" s="8" t="s">
        <v>78</v>
      </c>
      <c r="B50" s="6">
        <v>1.1890000000000001</v>
      </c>
      <c r="C50" s="5">
        <v>8.8999999999999996E-2</v>
      </c>
      <c r="D50" s="3">
        <f t="shared" si="1"/>
        <v>1.1000000000000001</v>
      </c>
      <c r="E50" s="4">
        <f t="shared" si="2"/>
        <v>299.01664000000005</v>
      </c>
    </row>
    <row r="51" spans="1:5" x14ac:dyDescent="0.25">
      <c r="A51" s="8" t="s">
        <v>79</v>
      </c>
      <c r="B51" s="6">
        <v>1.55</v>
      </c>
      <c r="C51" s="5">
        <v>8.8999999999999996E-2</v>
      </c>
      <c r="D51" s="3">
        <f t="shared" si="1"/>
        <v>1.4610000000000001</v>
      </c>
      <c r="E51" s="4">
        <f t="shared" si="2"/>
        <v>442.1863859340001</v>
      </c>
    </row>
    <row r="52" spans="1:5" x14ac:dyDescent="0.25">
      <c r="A52" s="8" t="s">
        <v>80</v>
      </c>
      <c r="B52" s="6">
        <v>1.601</v>
      </c>
      <c r="C52" s="5">
        <v>8.8999999999999996E-2</v>
      </c>
      <c r="D52" s="3">
        <f t="shared" si="1"/>
        <v>1.512</v>
      </c>
      <c r="E52" s="4">
        <f t="shared" si="2"/>
        <v>464.21654697600002</v>
      </c>
    </row>
    <row r="53" spans="1:5" x14ac:dyDescent="0.25">
      <c r="A53" s="8" t="s">
        <v>81</v>
      </c>
      <c r="B53" s="6">
        <v>1.7830000000000001</v>
      </c>
      <c r="C53" s="5">
        <v>8.8999999999999996E-2</v>
      </c>
      <c r="D53" s="3">
        <f t="shared" si="1"/>
        <v>1.6940000000000002</v>
      </c>
      <c r="E53" s="4">
        <f t="shared" si="2"/>
        <v>546.47470914400014</v>
      </c>
    </row>
    <row r="54" spans="1:5" x14ac:dyDescent="0.25">
      <c r="A54" s="8" t="s">
        <v>82</v>
      </c>
      <c r="B54" s="6">
        <v>1.661</v>
      </c>
      <c r="C54" s="5">
        <v>8.8999999999999996E-2</v>
      </c>
      <c r="D54" s="3">
        <f t="shared" si="1"/>
        <v>1.5720000000000001</v>
      </c>
      <c r="E54" s="4">
        <f t="shared" si="2"/>
        <v>490.70617113600008</v>
      </c>
    </row>
    <row r="55" spans="1:5" x14ac:dyDescent="0.25">
      <c r="A55" s="8" t="s">
        <v>83</v>
      </c>
      <c r="B55" s="6">
        <v>1.7550000000000001</v>
      </c>
      <c r="C55" s="5">
        <v>8.8999999999999996E-2</v>
      </c>
      <c r="D55" s="3">
        <f t="shared" si="1"/>
        <v>1.6660000000000001</v>
      </c>
      <c r="E55" s="4">
        <f t="shared" si="2"/>
        <v>533.44940482400011</v>
      </c>
    </row>
    <row r="56" spans="1:5" x14ac:dyDescent="0.25">
      <c r="A56" s="8" t="s">
        <v>84</v>
      </c>
      <c r="B56" s="6">
        <v>1.0249999999999999</v>
      </c>
      <c r="C56" s="5">
        <v>8.8999999999999996E-2</v>
      </c>
      <c r="D56" s="3">
        <f t="shared" si="1"/>
        <v>0.93599999999999994</v>
      </c>
      <c r="E56" s="4">
        <f t="shared" si="2"/>
        <v>241.36756598399998</v>
      </c>
    </row>
    <row r="57" spans="1:5" x14ac:dyDescent="0.25">
      <c r="A57" s="8" t="s">
        <v>85</v>
      </c>
      <c r="B57" s="6">
        <v>1.5270000000000001</v>
      </c>
      <c r="C57" s="5">
        <v>8.8999999999999996E-2</v>
      </c>
      <c r="D57" s="3">
        <f t="shared" si="1"/>
        <v>1.4380000000000002</v>
      </c>
      <c r="E57" s="4">
        <f t="shared" si="2"/>
        <v>432.39733877600008</v>
      </c>
    </row>
    <row r="58" spans="1:5" x14ac:dyDescent="0.25">
      <c r="A58" s="8" t="s">
        <v>86</v>
      </c>
      <c r="B58" s="6">
        <v>1.6520000000000001</v>
      </c>
      <c r="C58" s="5">
        <v>8.8999999999999996E-2</v>
      </c>
      <c r="D58" s="3">
        <f t="shared" si="1"/>
        <v>1.5630000000000002</v>
      </c>
      <c r="E58" s="4">
        <f t="shared" si="2"/>
        <v>486.69332052600009</v>
      </c>
    </row>
    <row r="59" spans="1:5" x14ac:dyDescent="0.25">
      <c r="A59" s="8" t="s">
        <v>87</v>
      </c>
      <c r="B59" s="6">
        <v>1.8160000000000001</v>
      </c>
      <c r="C59" s="5">
        <v>8.8999999999999996E-2</v>
      </c>
      <c r="D59" s="3">
        <f t="shared" si="1"/>
        <v>1.7270000000000001</v>
      </c>
      <c r="E59" s="4">
        <f t="shared" si="2"/>
        <v>561.99878476600009</v>
      </c>
    </row>
    <row r="60" spans="1:5" x14ac:dyDescent="0.25">
      <c r="A60" s="8" t="s">
        <v>88</v>
      </c>
      <c r="B60" s="6">
        <v>1.7890000000000001</v>
      </c>
      <c r="C60" s="5">
        <v>8.8999999999999996E-2</v>
      </c>
      <c r="D60" s="3">
        <f t="shared" si="1"/>
        <v>1.7000000000000002</v>
      </c>
      <c r="E60" s="4">
        <f t="shared" si="2"/>
        <v>549.28336000000013</v>
      </c>
    </row>
    <row r="61" spans="1:5" x14ac:dyDescent="0.25">
      <c r="A61" s="8" t="s">
        <v>89</v>
      </c>
      <c r="B61" s="6">
        <v>1.732</v>
      </c>
      <c r="C61" s="5">
        <v>8.8999999999999996E-2</v>
      </c>
      <c r="D61" s="3">
        <f t="shared" si="1"/>
        <v>1.643</v>
      </c>
      <c r="E61" s="4">
        <f t="shared" si="2"/>
        <v>522.850754446</v>
      </c>
    </row>
    <row r="62" spans="1:5" x14ac:dyDescent="0.25">
      <c r="A62" s="8" t="s">
        <v>90</v>
      </c>
      <c r="B62" s="6">
        <v>1.8960000000000001</v>
      </c>
      <c r="C62" s="5">
        <v>8.8999999999999996E-2</v>
      </c>
      <c r="D62" s="3">
        <f t="shared" si="1"/>
        <v>1.8070000000000002</v>
      </c>
      <c r="E62" s="4">
        <f t="shared" si="2"/>
        <v>600.40902764600003</v>
      </c>
    </row>
    <row r="63" spans="1:5" x14ac:dyDescent="0.25">
      <c r="A63" s="8" t="s">
        <v>91</v>
      </c>
      <c r="B63" s="6">
        <v>2.4159999999999999</v>
      </c>
      <c r="C63" s="5">
        <v>8.8999999999999996E-2</v>
      </c>
      <c r="D63" s="3">
        <f t="shared" si="1"/>
        <v>2.327</v>
      </c>
      <c r="E63" s="4">
        <f t="shared" si="2"/>
        <v>876.86205436600005</v>
      </c>
    </row>
    <row r="64" spans="1:5" x14ac:dyDescent="0.25">
      <c r="A64" s="8" t="s">
        <v>92</v>
      </c>
      <c r="B64" s="6">
        <v>1.8089999999999999</v>
      </c>
      <c r="C64" s="5">
        <v>8.8999999999999996E-2</v>
      </c>
      <c r="D64" s="3">
        <f t="shared" ref="D64:D95" si="3">(B64-C64)</f>
        <v>1.72</v>
      </c>
      <c r="E64" s="4">
        <f t="shared" ref="E64:E95" si="4">(85.854*D64*D64)+(176.72*D64)+(0.7413)</f>
        <v>558.69017359999998</v>
      </c>
    </row>
    <row r="65" spans="1:5" x14ac:dyDescent="0.25">
      <c r="A65" s="8" t="s">
        <v>93</v>
      </c>
      <c r="B65" s="6">
        <v>1.8089999999999999</v>
      </c>
      <c r="C65" s="5">
        <v>8.8999999999999996E-2</v>
      </c>
      <c r="D65" s="3">
        <f t="shared" si="3"/>
        <v>1.72</v>
      </c>
      <c r="E65" s="4">
        <f t="shared" si="4"/>
        <v>558.69017359999998</v>
      </c>
    </row>
    <row r="66" spans="1:5" x14ac:dyDescent="0.25">
      <c r="A66" s="8" t="s">
        <v>94</v>
      </c>
      <c r="B66" s="6">
        <v>1.5880000000000001</v>
      </c>
      <c r="C66" s="5">
        <v>8.8999999999999996E-2</v>
      </c>
      <c r="D66" s="3">
        <f t="shared" si="3"/>
        <v>1.4990000000000001</v>
      </c>
      <c r="E66" s="4">
        <f t="shared" si="4"/>
        <v>458.55860385400007</v>
      </c>
    </row>
    <row r="67" spans="1:5" x14ac:dyDescent="0.25">
      <c r="A67" s="8" t="s">
        <v>95</v>
      </c>
      <c r="B67" s="6">
        <v>1.593</v>
      </c>
      <c r="C67" s="5">
        <v>8.8999999999999996E-2</v>
      </c>
      <c r="D67" s="3">
        <f t="shared" si="3"/>
        <v>1.504</v>
      </c>
      <c r="E67" s="4">
        <f t="shared" si="4"/>
        <v>460.73130166400006</v>
      </c>
    </row>
    <row r="68" spans="1:5" x14ac:dyDescent="0.25">
      <c r="A68" s="8" t="s">
        <v>96</v>
      </c>
      <c r="B68" s="6">
        <v>1.8009999999999999</v>
      </c>
      <c r="C68" s="5">
        <v>8.8999999999999996E-2</v>
      </c>
      <c r="D68" s="3">
        <f t="shared" si="3"/>
        <v>1.712</v>
      </c>
      <c r="E68" s="4">
        <f t="shared" si="4"/>
        <v>554.91920617599999</v>
      </c>
    </row>
    <row r="69" spans="1:5" x14ac:dyDescent="0.25">
      <c r="A69" s="8" t="s">
        <v>97</v>
      </c>
      <c r="B69" s="6">
        <v>1.776</v>
      </c>
      <c r="C69" s="5">
        <v>8.8999999999999996E-2</v>
      </c>
      <c r="D69" s="3">
        <f t="shared" si="3"/>
        <v>1.6870000000000001</v>
      </c>
      <c r="E69" s="4">
        <f t="shared" si="4"/>
        <v>543.20576252600006</v>
      </c>
    </row>
    <row r="70" spans="1:5" x14ac:dyDescent="0.25">
      <c r="A70" s="8" t="s">
        <v>98</v>
      </c>
      <c r="B70" s="6">
        <v>1.8520000000000001</v>
      </c>
      <c r="C70" s="5">
        <v>8.8999999999999996E-2</v>
      </c>
      <c r="D70" s="3">
        <f t="shared" si="3"/>
        <v>1.7630000000000001</v>
      </c>
      <c r="E70" s="4">
        <f t="shared" si="4"/>
        <v>579.14740132600002</v>
      </c>
    </row>
    <row r="71" spans="1:5" x14ac:dyDescent="0.25">
      <c r="A71" s="8" t="s">
        <v>99</v>
      </c>
      <c r="B71" s="6">
        <v>1.8740000000000001</v>
      </c>
      <c r="C71" s="5">
        <v>8.8999999999999996E-2</v>
      </c>
      <c r="D71" s="3">
        <f t="shared" si="3"/>
        <v>1.7850000000000001</v>
      </c>
      <c r="E71" s="4">
        <f t="shared" si="4"/>
        <v>589.73666115000003</v>
      </c>
    </row>
    <row r="72" spans="1:5" x14ac:dyDescent="0.25">
      <c r="A72" s="8" t="s">
        <v>100</v>
      </c>
      <c r="B72" s="6">
        <v>1.8980000000000001</v>
      </c>
      <c r="C72" s="5">
        <v>8.8999999999999996E-2</v>
      </c>
      <c r="D72" s="3">
        <f t="shared" si="3"/>
        <v>1.8090000000000002</v>
      </c>
      <c r="E72" s="4">
        <f t="shared" si="4"/>
        <v>601.38336377400003</v>
      </c>
    </row>
    <row r="73" spans="1:5" x14ac:dyDescent="0.25">
      <c r="A73" s="8" t="s">
        <v>101</v>
      </c>
      <c r="B73" s="6">
        <v>0.79400000000000004</v>
      </c>
      <c r="C73" s="5">
        <v>8.8999999999999996E-2</v>
      </c>
      <c r="D73" s="3">
        <f t="shared" si="3"/>
        <v>0.70500000000000007</v>
      </c>
      <c r="E73" s="4">
        <f t="shared" si="4"/>
        <v>168.00048435000002</v>
      </c>
    </row>
    <row r="74" spans="1:5" x14ac:dyDescent="0.25">
      <c r="A74" s="8" t="s">
        <v>102</v>
      </c>
      <c r="B74" s="6">
        <v>1.0960000000000001</v>
      </c>
      <c r="C74" s="5">
        <v>8.8999999999999996E-2</v>
      </c>
      <c r="D74" s="3">
        <f t="shared" si="3"/>
        <v>1.0070000000000001</v>
      </c>
      <c r="E74" s="4">
        <f t="shared" si="4"/>
        <v>265.75850284600006</v>
      </c>
    </row>
    <row r="75" spans="1:5" x14ac:dyDescent="0.25">
      <c r="A75" s="8" t="s">
        <v>103</v>
      </c>
      <c r="B75" s="6">
        <v>1.544</v>
      </c>
      <c r="C75" s="5">
        <v>8.8999999999999996E-2</v>
      </c>
      <c r="D75" s="3">
        <f t="shared" si="3"/>
        <v>1.4550000000000001</v>
      </c>
      <c r="E75" s="4">
        <f t="shared" si="4"/>
        <v>439.62396435000005</v>
      </c>
    </row>
    <row r="76" spans="1:5" x14ac:dyDescent="0.25">
      <c r="A76" s="8" t="s">
        <v>104</v>
      </c>
      <c r="B76" s="6">
        <v>1.9160000000000001</v>
      </c>
      <c r="C76" s="5">
        <v>8.8999999999999996E-2</v>
      </c>
      <c r="D76" s="3">
        <f t="shared" si="3"/>
        <v>1.8270000000000002</v>
      </c>
      <c r="E76" s="4">
        <f t="shared" si="4"/>
        <v>610.18329636600015</v>
      </c>
    </row>
    <row r="77" spans="1:5" x14ac:dyDescent="0.25">
      <c r="A77" s="8" t="s">
        <v>105</v>
      </c>
      <c r="B77" s="6">
        <v>1.8420000000000001</v>
      </c>
      <c r="C77" s="5">
        <v>8.8999999999999996E-2</v>
      </c>
      <c r="D77" s="3">
        <f t="shared" si="3"/>
        <v>1.7530000000000001</v>
      </c>
      <c r="E77" s="4">
        <f t="shared" si="4"/>
        <v>574.36157468600004</v>
      </c>
    </row>
    <row r="78" spans="1:5" x14ac:dyDescent="0.25">
      <c r="A78" s="8" t="s">
        <v>106</v>
      </c>
      <c r="B78" s="6">
        <v>0.65300000000000002</v>
      </c>
      <c r="C78" s="5">
        <v>8.8999999999999996E-2</v>
      </c>
      <c r="D78" s="3">
        <f t="shared" si="3"/>
        <v>0.56400000000000006</v>
      </c>
      <c r="E78" s="4">
        <f t="shared" si="4"/>
        <v>127.72119398400001</v>
      </c>
    </row>
    <row r="79" spans="1:5" x14ac:dyDescent="0.25">
      <c r="A79" s="8" t="s">
        <v>107</v>
      </c>
      <c r="B79" s="6">
        <v>1.5920000000000001</v>
      </c>
      <c r="C79" s="5">
        <v>8.8999999999999996E-2</v>
      </c>
      <c r="D79" s="3">
        <f t="shared" si="3"/>
        <v>1.5030000000000001</v>
      </c>
      <c r="E79" s="4">
        <f t="shared" si="4"/>
        <v>460.29641868600004</v>
      </c>
    </row>
    <row r="80" spans="1:5" x14ac:dyDescent="0.25">
      <c r="A80" s="8" t="s">
        <v>108</v>
      </c>
      <c r="B80" s="6">
        <v>1.952</v>
      </c>
      <c r="C80" s="5">
        <v>8.8999999999999996E-2</v>
      </c>
      <c r="D80" s="3">
        <f t="shared" si="3"/>
        <v>1.863</v>
      </c>
      <c r="E80" s="4">
        <f t="shared" si="4"/>
        <v>627.95006172599994</v>
      </c>
    </row>
    <row r="81" spans="1:5" x14ac:dyDescent="0.25">
      <c r="A81" s="8" t="s">
        <v>109</v>
      </c>
      <c r="B81" s="6">
        <v>1.8109999999999999</v>
      </c>
      <c r="C81" s="5">
        <v>8.8999999999999996E-2</v>
      </c>
      <c r="D81" s="3">
        <f t="shared" si="3"/>
        <v>1.722</v>
      </c>
      <c r="E81" s="4">
        <f t="shared" si="4"/>
        <v>559.63463253600003</v>
      </c>
    </row>
    <row r="82" spans="1:5" x14ac:dyDescent="0.25">
      <c r="A82" s="8" t="s">
        <v>110</v>
      </c>
      <c r="B82" s="6">
        <v>1.8760000000000001</v>
      </c>
      <c r="C82" s="5">
        <v>8.8999999999999996E-2</v>
      </c>
      <c r="D82" s="3">
        <f t="shared" si="3"/>
        <v>1.7870000000000001</v>
      </c>
      <c r="E82" s="4">
        <f t="shared" si="4"/>
        <v>590.70344212600014</v>
      </c>
    </row>
    <row r="83" spans="1:5" x14ac:dyDescent="0.25">
      <c r="A83" s="8" t="s">
        <v>111</v>
      </c>
      <c r="B83" s="6">
        <v>1.7910000000000001</v>
      </c>
      <c r="C83" s="5">
        <v>8.8999999999999996E-2</v>
      </c>
      <c r="D83" s="3">
        <f t="shared" si="3"/>
        <v>1.7020000000000002</v>
      </c>
      <c r="E83" s="4">
        <f t="shared" si="4"/>
        <v>550.2209506160001</v>
      </c>
    </row>
    <row r="84" spans="1:5" x14ac:dyDescent="0.25">
      <c r="A84" s="8" t="s">
        <v>112</v>
      </c>
      <c r="B84" s="6">
        <v>1.792</v>
      </c>
      <c r="C84" s="5">
        <v>8.8999999999999996E-2</v>
      </c>
      <c r="D84" s="3">
        <f t="shared" si="3"/>
        <v>1.7030000000000001</v>
      </c>
      <c r="E84" s="4">
        <f t="shared" si="4"/>
        <v>550.69000348600002</v>
      </c>
    </row>
    <row r="85" spans="1:5" x14ac:dyDescent="0.25">
      <c r="A85" s="8" t="s">
        <v>113</v>
      </c>
      <c r="B85" s="6">
        <v>1.415</v>
      </c>
      <c r="C85" s="5">
        <v>8.8999999999999996E-2</v>
      </c>
      <c r="D85" s="3">
        <f t="shared" si="3"/>
        <v>1.3260000000000001</v>
      </c>
      <c r="E85" s="4">
        <f t="shared" si="4"/>
        <v>386.02704770400004</v>
      </c>
    </row>
    <row r="86" spans="1:5" x14ac:dyDescent="0.25">
      <c r="A86" s="8" t="s">
        <v>96</v>
      </c>
      <c r="B86" s="6">
        <v>1.7410000000000001</v>
      </c>
      <c r="C86" s="5">
        <v>8.8999999999999996E-2</v>
      </c>
      <c r="D86" s="3">
        <f t="shared" si="3"/>
        <v>1.6520000000000001</v>
      </c>
      <c r="E86" s="4">
        <f t="shared" si="4"/>
        <v>526.98723481600007</v>
      </c>
    </row>
    <row r="87" spans="1:5" x14ac:dyDescent="0.25">
      <c r="A87" s="8" t="s">
        <v>97</v>
      </c>
      <c r="B87" s="6">
        <v>2.411</v>
      </c>
      <c r="C87" s="5">
        <v>8.8999999999999996E-2</v>
      </c>
      <c r="D87" s="3">
        <f t="shared" si="3"/>
        <v>2.3220000000000001</v>
      </c>
      <c r="E87" s="4">
        <f t="shared" si="4"/>
        <v>873.98277813600009</v>
      </c>
    </row>
    <row r="88" spans="1:5" x14ac:dyDescent="0.25">
      <c r="A88" s="8" t="s">
        <v>98</v>
      </c>
      <c r="B88" s="6">
        <v>1.7450000000000001</v>
      </c>
      <c r="C88" s="5">
        <v>8.8999999999999996E-2</v>
      </c>
      <c r="D88" s="3">
        <f t="shared" si="3"/>
        <v>1.6560000000000001</v>
      </c>
      <c r="E88" s="4">
        <f t="shared" si="4"/>
        <v>528.83013494400006</v>
      </c>
    </row>
    <row r="89" spans="1:5" x14ac:dyDescent="0.25">
      <c r="A89" s="8" t="s">
        <v>99</v>
      </c>
      <c r="B89" s="6">
        <v>1.9020000000000001</v>
      </c>
      <c r="C89" s="5">
        <v>8.8999999999999996E-2</v>
      </c>
      <c r="D89" s="3">
        <f t="shared" si="3"/>
        <v>1.8130000000000002</v>
      </c>
      <c r="E89" s="4">
        <f t="shared" si="4"/>
        <v>603.33409652600005</v>
      </c>
    </row>
    <row r="90" spans="1:5" x14ac:dyDescent="0.25">
      <c r="A90" s="8" t="s">
        <v>100</v>
      </c>
      <c r="B90" s="6">
        <v>1.78</v>
      </c>
      <c r="C90" s="5">
        <v>8.8999999999999996E-2</v>
      </c>
      <c r="D90" s="3">
        <f t="shared" si="3"/>
        <v>1.6910000000000001</v>
      </c>
      <c r="E90" s="4">
        <f t="shared" si="4"/>
        <v>545.07270177400005</v>
      </c>
    </row>
    <row r="91" spans="1:5" x14ac:dyDescent="0.25">
      <c r="A91" s="8" t="s">
        <v>114</v>
      </c>
      <c r="B91" s="6">
        <v>0.42199999999999999</v>
      </c>
      <c r="C91" s="5">
        <v>8.8999999999999996E-2</v>
      </c>
      <c r="D91" s="3">
        <f t="shared" si="3"/>
        <v>0.33299999999999996</v>
      </c>
      <c r="E91" s="4">
        <f t="shared" si="4"/>
        <v>69.109324205999982</v>
      </c>
    </row>
    <row r="92" spans="1:5" x14ac:dyDescent="0.25">
      <c r="A92" s="8" t="s">
        <v>115</v>
      </c>
      <c r="B92" s="6">
        <v>0.45100000000000001</v>
      </c>
      <c r="C92" s="5">
        <v>8.8999999999999996E-2</v>
      </c>
      <c r="D92" s="3">
        <f t="shared" si="3"/>
        <v>0.36199999999999999</v>
      </c>
      <c r="E92" s="4">
        <f t="shared" si="4"/>
        <v>75.964591575999989</v>
      </c>
    </row>
    <row r="93" spans="1:5" x14ac:dyDescent="0.25">
      <c r="A93" s="8" t="s">
        <v>116</v>
      </c>
      <c r="B93" s="6">
        <v>1.083</v>
      </c>
      <c r="C93" s="5">
        <v>8.8999999999999996E-2</v>
      </c>
      <c r="D93" s="3">
        <f t="shared" si="3"/>
        <v>0.99399999999999999</v>
      </c>
      <c r="E93" s="4">
        <f t="shared" si="4"/>
        <v>261.22782274400004</v>
      </c>
    </row>
    <row r="94" spans="1:5" x14ac:dyDescent="0.25">
      <c r="A94" s="8" t="s">
        <v>117</v>
      </c>
      <c r="B94" s="6">
        <v>1.609</v>
      </c>
      <c r="C94" s="5">
        <v>8.8999999999999996E-2</v>
      </c>
      <c r="D94" s="3">
        <f t="shared" si="3"/>
        <v>1.52</v>
      </c>
      <c r="E94" s="4">
        <f t="shared" si="4"/>
        <v>467.71278159999997</v>
      </c>
    </row>
    <row r="95" spans="1:5" x14ac:dyDescent="0.25">
      <c r="A95" s="8" t="s">
        <v>118</v>
      </c>
      <c r="B95" s="6">
        <v>1.663</v>
      </c>
      <c r="C95" s="5">
        <v>8.8999999999999996E-2</v>
      </c>
      <c r="D95" s="3">
        <f t="shared" si="3"/>
        <v>1.5740000000000001</v>
      </c>
      <c r="E95" s="4">
        <f t="shared" si="4"/>
        <v>491.59980450400008</v>
      </c>
    </row>
    <row r="96" spans="1:5" x14ac:dyDescent="0.25">
      <c r="A96" s="8" t="s">
        <v>119</v>
      </c>
      <c r="B96" s="6">
        <v>1.6870000000000001</v>
      </c>
      <c r="C96" s="5">
        <v>8.8999999999999996E-2</v>
      </c>
      <c r="D96" s="3">
        <f t="shared" ref="D96:D127" si="5">(B96-C96)</f>
        <v>1.5980000000000001</v>
      </c>
      <c r="E96" s="4">
        <f t="shared" ref="E96:E127" si="6">(85.854*D96*D96)+(176.72*D96)+(0.7413)</f>
        <v>502.37697781600008</v>
      </c>
    </row>
    <row r="97" spans="1:5" x14ac:dyDescent="0.25">
      <c r="A97" s="8" t="s">
        <v>120</v>
      </c>
      <c r="B97" s="6">
        <v>1.3380000000000001</v>
      </c>
      <c r="C97" s="5">
        <v>8.8999999999999996E-2</v>
      </c>
      <c r="D97" s="3">
        <f t="shared" si="5"/>
        <v>1.2490000000000001</v>
      </c>
      <c r="E97" s="4">
        <f t="shared" si="6"/>
        <v>355.39690585400007</v>
      </c>
    </row>
    <row r="98" spans="1:5" x14ac:dyDescent="0.25">
      <c r="A98" s="8" t="s">
        <v>121</v>
      </c>
      <c r="B98" s="6">
        <v>2.0430000000000001</v>
      </c>
      <c r="C98" s="5">
        <v>8.8999999999999996E-2</v>
      </c>
      <c r="D98" s="3">
        <f t="shared" si="5"/>
        <v>1.9540000000000002</v>
      </c>
      <c r="E98" s="4">
        <f t="shared" si="6"/>
        <v>673.85271106400012</v>
      </c>
    </row>
    <row r="99" spans="1:5" x14ac:dyDescent="0.25">
      <c r="A99" s="8" t="s">
        <v>122</v>
      </c>
      <c r="B99" s="6">
        <v>1.9670000000000001</v>
      </c>
      <c r="C99" s="5">
        <v>8.8999999999999996E-2</v>
      </c>
      <c r="D99" s="3">
        <f t="shared" si="5"/>
        <v>1.8780000000000001</v>
      </c>
      <c r="E99" s="4">
        <f t="shared" si="6"/>
        <v>635.41855893600007</v>
      </c>
    </row>
    <row r="100" spans="1:5" x14ac:dyDescent="0.25">
      <c r="A100" s="8" t="s">
        <v>123</v>
      </c>
      <c r="B100" s="6">
        <v>2.0220000000000002</v>
      </c>
      <c r="C100" s="5">
        <v>8.8999999999999996E-2</v>
      </c>
      <c r="D100" s="3">
        <f t="shared" si="5"/>
        <v>1.9330000000000003</v>
      </c>
      <c r="E100" s="4">
        <f t="shared" si="6"/>
        <v>663.13358660600022</v>
      </c>
    </row>
    <row r="101" spans="1:5" x14ac:dyDescent="0.25">
      <c r="A101" s="8" t="s">
        <v>124</v>
      </c>
      <c r="B101" s="6">
        <v>1.9279999999999999</v>
      </c>
      <c r="C101" s="5">
        <v>8.8999999999999996E-2</v>
      </c>
      <c r="D101" s="3">
        <f t="shared" si="5"/>
        <v>1.839</v>
      </c>
      <c r="E101" s="4">
        <f t="shared" si="6"/>
        <v>616.08082553399993</v>
      </c>
    </row>
    <row r="102" spans="1:5" x14ac:dyDescent="0.25">
      <c r="A102" s="8" t="s">
        <v>125</v>
      </c>
      <c r="B102" s="6">
        <v>2.0680000000000001</v>
      </c>
      <c r="C102" s="5">
        <v>8.8999999999999996E-2</v>
      </c>
      <c r="D102" s="3">
        <f t="shared" si="5"/>
        <v>1.9790000000000001</v>
      </c>
      <c r="E102" s="4">
        <f t="shared" si="6"/>
        <v>686.712305614</v>
      </c>
    </row>
    <row r="103" spans="1:5" x14ac:dyDescent="0.25">
      <c r="A103" s="8" t="s">
        <v>126</v>
      </c>
      <c r="B103" s="6">
        <v>0.70699999999999996</v>
      </c>
      <c r="C103" s="5">
        <v>8.8999999999999996E-2</v>
      </c>
      <c r="D103" s="3">
        <f t="shared" si="5"/>
        <v>0.61799999999999999</v>
      </c>
      <c r="E103" s="4">
        <f t="shared" si="6"/>
        <v>142.74396309599999</v>
      </c>
    </row>
    <row r="104" spans="1:5" x14ac:dyDescent="0.25">
      <c r="A104" s="8" t="s">
        <v>127</v>
      </c>
      <c r="B104" s="6">
        <v>1.0309999999999999</v>
      </c>
      <c r="C104" s="5">
        <v>8.8999999999999996E-2</v>
      </c>
      <c r="D104" s="3">
        <f t="shared" si="5"/>
        <v>0.94199999999999995</v>
      </c>
      <c r="E104" s="4">
        <f t="shared" si="6"/>
        <v>243.39528885599998</v>
      </c>
    </row>
    <row r="105" spans="1:5" x14ac:dyDescent="0.25">
      <c r="A105" s="8" t="s">
        <v>128</v>
      </c>
      <c r="B105" s="6">
        <v>1.825</v>
      </c>
      <c r="C105" s="5">
        <v>8.8999999999999996E-2</v>
      </c>
      <c r="D105" s="3">
        <f t="shared" si="5"/>
        <v>1.736</v>
      </c>
      <c r="E105" s="4">
        <f t="shared" si="6"/>
        <v>566.26507638400005</v>
      </c>
    </row>
    <row r="106" spans="1:5" x14ac:dyDescent="0.25">
      <c r="A106" s="8" t="s">
        <v>129</v>
      </c>
      <c r="B106" s="6">
        <v>1.8120000000000001</v>
      </c>
      <c r="C106" s="5">
        <v>8.8999999999999996E-2</v>
      </c>
      <c r="D106" s="3">
        <f t="shared" si="5"/>
        <v>1.7230000000000001</v>
      </c>
      <c r="E106" s="4">
        <f t="shared" si="6"/>
        <v>560.10711956600005</v>
      </c>
    </row>
    <row r="107" spans="1:5" x14ac:dyDescent="0.25">
      <c r="A107" s="8" t="s">
        <v>130</v>
      </c>
      <c r="B107" s="6">
        <v>1.8069999999999999</v>
      </c>
      <c r="C107" s="5">
        <v>8.8999999999999996E-2</v>
      </c>
      <c r="D107" s="3">
        <f t="shared" si="5"/>
        <v>1.718</v>
      </c>
      <c r="E107" s="4">
        <f t="shared" si="6"/>
        <v>557.74640149599998</v>
      </c>
    </row>
    <row r="108" spans="1:5" x14ac:dyDescent="0.25">
      <c r="A108" s="8" t="s">
        <v>131</v>
      </c>
      <c r="B108" s="6">
        <v>1.823</v>
      </c>
      <c r="C108" s="5">
        <v>8.8999999999999996E-2</v>
      </c>
      <c r="D108" s="3">
        <f t="shared" si="5"/>
        <v>1.734</v>
      </c>
      <c r="E108" s="4">
        <f t="shared" si="6"/>
        <v>565.31580962400005</v>
      </c>
    </row>
    <row r="109" spans="1:5" x14ac:dyDescent="0.25">
      <c r="A109" s="8" t="s">
        <v>132</v>
      </c>
      <c r="B109" s="6">
        <v>0.57799999999999996</v>
      </c>
      <c r="C109" s="5">
        <v>8.8999999999999996E-2</v>
      </c>
      <c r="D109" s="3">
        <f t="shared" si="5"/>
        <v>0.48899999999999999</v>
      </c>
      <c r="E109" s="4">
        <f t="shared" si="6"/>
        <v>107.68687433399998</v>
      </c>
    </row>
    <row r="110" spans="1:5" x14ac:dyDescent="0.25">
      <c r="A110" s="8" t="s">
        <v>133</v>
      </c>
      <c r="B110" s="6">
        <v>1.498</v>
      </c>
      <c r="C110" s="5">
        <v>8.8999999999999996E-2</v>
      </c>
      <c r="D110" s="3">
        <f t="shared" si="5"/>
        <v>1.409</v>
      </c>
      <c r="E110" s="4">
        <f t="shared" si="6"/>
        <v>420.184094974</v>
      </c>
    </row>
    <row r="111" spans="1:5" x14ac:dyDescent="0.25">
      <c r="A111" s="8" t="s">
        <v>134</v>
      </c>
      <c r="B111" s="6">
        <v>1.9279999999999999</v>
      </c>
      <c r="C111" s="5">
        <v>8.8999999999999996E-2</v>
      </c>
      <c r="D111" s="3">
        <f t="shared" si="5"/>
        <v>1.839</v>
      </c>
      <c r="E111" s="4">
        <f t="shared" si="6"/>
        <v>616.08082553399993</v>
      </c>
    </row>
    <row r="112" spans="1:5" x14ac:dyDescent="0.25">
      <c r="A112" s="8" t="s">
        <v>135</v>
      </c>
      <c r="B112" s="6">
        <v>1.379</v>
      </c>
      <c r="C112" s="5">
        <v>8.8999999999999996E-2</v>
      </c>
      <c r="D112" s="3">
        <f t="shared" si="5"/>
        <v>1.29</v>
      </c>
      <c r="E112" s="4">
        <f t="shared" si="6"/>
        <v>371.57974140000005</v>
      </c>
    </row>
    <row r="113" spans="1:5" x14ac:dyDescent="0.25">
      <c r="A113" s="8" t="s">
        <v>136</v>
      </c>
      <c r="B113" s="6">
        <v>1.7</v>
      </c>
      <c r="C113" s="5">
        <v>8.8999999999999996E-2</v>
      </c>
      <c r="D113" s="3">
        <f t="shared" si="5"/>
        <v>1.611</v>
      </c>
      <c r="E113" s="4">
        <f t="shared" si="6"/>
        <v>508.25590913400004</v>
      </c>
    </row>
    <row r="114" spans="1:5" x14ac:dyDescent="0.25">
      <c r="A114" s="8" t="s">
        <v>137</v>
      </c>
      <c r="B114" s="6">
        <v>1.7030000000000001</v>
      </c>
      <c r="C114" s="5">
        <v>8.8999999999999996E-2</v>
      </c>
      <c r="D114" s="3">
        <f t="shared" si="5"/>
        <v>1.6140000000000001</v>
      </c>
      <c r="E114" s="4">
        <f t="shared" si="6"/>
        <v>509.61670658400004</v>
      </c>
    </row>
    <row r="115" spans="1:5" x14ac:dyDescent="0.25">
      <c r="A115" s="8" t="s">
        <v>138</v>
      </c>
      <c r="B115" s="6">
        <v>0.90300000000000002</v>
      </c>
      <c r="C115" s="5">
        <v>8.8999999999999996E-2</v>
      </c>
      <c r="D115" s="3">
        <f t="shared" si="5"/>
        <v>0.81400000000000006</v>
      </c>
      <c r="E115" s="4">
        <f t="shared" si="6"/>
        <v>201.47789698400001</v>
      </c>
    </row>
    <row r="116" spans="1:5" x14ac:dyDescent="0.25">
      <c r="A116" s="8" t="s">
        <v>139</v>
      </c>
      <c r="B116" s="6">
        <v>1.7910000000000001</v>
      </c>
      <c r="C116" s="5">
        <v>8.8999999999999996E-2</v>
      </c>
      <c r="D116" s="3">
        <f t="shared" si="5"/>
        <v>1.7020000000000002</v>
      </c>
      <c r="E116" s="4">
        <f t="shared" si="6"/>
        <v>550.2209506160001</v>
      </c>
    </row>
    <row r="117" spans="1:5" x14ac:dyDescent="0.25">
      <c r="A117" s="8" t="s">
        <v>140</v>
      </c>
      <c r="B117" s="6">
        <v>1.8560000000000001</v>
      </c>
      <c r="C117" s="5">
        <v>8.8999999999999996E-2</v>
      </c>
      <c r="D117" s="3">
        <f t="shared" si="5"/>
        <v>1.7670000000000001</v>
      </c>
      <c r="E117" s="4">
        <f t="shared" si="6"/>
        <v>581.06653980600015</v>
      </c>
    </row>
    <row r="118" spans="1:5" x14ac:dyDescent="0.25">
      <c r="A118" s="8" t="s">
        <v>141</v>
      </c>
      <c r="B118" s="6">
        <v>1.8560000000000001</v>
      </c>
      <c r="C118" s="5">
        <v>8.8999999999999996E-2</v>
      </c>
      <c r="D118" s="3">
        <f t="shared" si="5"/>
        <v>1.7670000000000001</v>
      </c>
      <c r="E118" s="4">
        <f t="shared" si="6"/>
        <v>581.06653980600015</v>
      </c>
    </row>
    <row r="119" spans="1:5" x14ac:dyDescent="0.25">
      <c r="A119" s="8" t="s">
        <v>142</v>
      </c>
      <c r="B119" s="6">
        <v>1.9490000000000001</v>
      </c>
      <c r="C119" s="5">
        <v>8.8999999999999996E-2</v>
      </c>
      <c r="D119" s="3">
        <f t="shared" si="5"/>
        <v>1.86</v>
      </c>
      <c r="E119" s="4">
        <f t="shared" si="6"/>
        <v>626.46099840000011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119"/>
  <sheetViews>
    <sheetView workbookViewId="0">
      <selection activeCell="N2" sqref="N2"/>
    </sheetView>
  </sheetViews>
  <sheetFormatPr defaultRowHeight="15" x14ac:dyDescent="0.25"/>
  <cols>
    <col min="1" max="1" width="16.140625" customWidth="1"/>
    <col min="2" max="2" width="11.42578125" customWidth="1"/>
    <col min="3" max="3" width="11" customWidth="1"/>
    <col min="4" max="4" width="11.5703125" customWidth="1"/>
    <col min="5" max="5" width="22.28515625" customWidth="1"/>
  </cols>
  <sheetData>
    <row r="2" spans="1:12" x14ac:dyDescent="0.25">
      <c r="A2" s="2">
        <v>2.5419999999999998</v>
      </c>
      <c r="B2" s="6">
        <v>2.012</v>
      </c>
      <c r="C2" s="6">
        <v>1.885</v>
      </c>
      <c r="D2" s="6">
        <v>1.4470000000000001</v>
      </c>
      <c r="E2" s="6">
        <v>1.5</v>
      </c>
      <c r="F2" s="6">
        <v>0.53400000000000003</v>
      </c>
      <c r="G2" s="6">
        <v>1.661</v>
      </c>
      <c r="H2" s="6">
        <v>1.6910000000000001</v>
      </c>
      <c r="I2" s="6">
        <v>1.43</v>
      </c>
      <c r="J2" s="6">
        <v>1.6360000000000001</v>
      </c>
      <c r="K2" s="6">
        <v>0.255</v>
      </c>
      <c r="L2" s="6">
        <v>1.173</v>
      </c>
    </row>
    <row r="3" spans="1:12" x14ac:dyDescent="0.25">
      <c r="A3" s="2">
        <v>1.736</v>
      </c>
      <c r="B3" s="6">
        <v>1.7170000000000001</v>
      </c>
      <c r="C3" s="6">
        <v>1.9350000000000001</v>
      </c>
      <c r="D3" s="6">
        <v>0.40100000000000002</v>
      </c>
      <c r="E3" s="6">
        <v>1.5680000000000001</v>
      </c>
      <c r="F3" s="6">
        <v>1.7770000000000001</v>
      </c>
      <c r="G3" s="6">
        <v>1.5290000000000001</v>
      </c>
      <c r="H3" s="6">
        <v>1.837</v>
      </c>
      <c r="I3" s="6">
        <v>1.4490000000000001</v>
      </c>
      <c r="J3" s="6">
        <v>1.694</v>
      </c>
      <c r="K3" s="6">
        <v>1.1200000000000001</v>
      </c>
      <c r="L3" s="6">
        <v>1.262</v>
      </c>
    </row>
    <row r="4" spans="1:12" x14ac:dyDescent="0.25">
      <c r="A4" s="13">
        <v>1.103</v>
      </c>
      <c r="B4" s="6">
        <v>1.9490000000000001</v>
      </c>
      <c r="C4" s="6">
        <v>1.82</v>
      </c>
      <c r="D4" s="6">
        <v>0.54100000000000004</v>
      </c>
      <c r="E4" s="6">
        <v>1.524</v>
      </c>
      <c r="F4" s="6">
        <v>0.77700000000000002</v>
      </c>
      <c r="G4" s="6">
        <v>1.69</v>
      </c>
      <c r="H4" s="6">
        <v>1.56</v>
      </c>
      <c r="I4" s="6">
        <v>0.77</v>
      </c>
      <c r="J4" s="6">
        <v>1.7989999999999999</v>
      </c>
      <c r="K4" s="6">
        <v>0.56200000000000006</v>
      </c>
      <c r="L4" s="6">
        <v>0.191</v>
      </c>
    </row>
    <row r="5" spans="1:12" x14ac:dyDescent="0.25">
      <c r="A5" s="2">
        <v>0.73799999999999999</v>
      </c>
      <c r="B5" s="6">
        <v>1.964</v>
      </c>
      <c r="C5" s="6">
        <v>1.716</v>
      </c>
      <c r="D5" s="6">
        <v>1.202</v>
      </c>
      <c r="E5" s="6">
        <v>1.532</v>
      </c>
      <c r="F5" s="6">
        <v>0.378</v>
      </c>
      <c r="G5" s="6">
        <v>1.6520000000000001</v>
      </c>
      <c r="H5" s="6">
        <v>1.5620000000000001</v>
      </c>
      <c r="I5" s="6">
        <v>1.2790000000000001</v>
      </c>
      <c r="J5" s="6">
        <v>1.7010000000000001</v>
      </c>
      <c r="K5" s="6">
        <v>0.41000000000000003</v>
      </c>
      <c r="L5" s="6">
        <v>0.76100000000000001</v>
      </c>
    </row>
    <row r="6" spans="1:12" x14ac:dyDescent="0.25">
      <c r="A6" s="2">
        <v>0.505</v>
      </c>
      <c r="B6" s="6">
        <v>1.931</v>
      </c>
      <c r="C6" s="6">
        <v>1.8240000000000001</v>
      </c>
      <c r="D6" s="6">
        <v>1.516</v>
      </c>
      <c r="E6" s="6">
        <v>1.637</v>
      </c>
      <c r="F6" s="6">
        <v>1.361</v>
      </c>
      <c r="G6" s="6">
        <v>1.8740000000000001</v>
      </c>
      <c r="H6" s="6">
        <v>0.32600000000000001</v>
      </c>
      <c r="I6" s="6">
        <v>1.5820000000000001</v>
      </c>
      <c r="J6" s="6">
        <v>1.627</v>
      </c>
      <c r="K6" s="6">
        <v>0.124</v>
      </c>
      <c r="L6" s="6">
        <v>1.7470000000000001</v>
      </c>
    </row>
    <row r="7" spans="1:12" x14ac:dyDescent="0.25">
      <c r="A7" s="2">
        <v>0.313</v>
      </c>
      <c r="B7" s="6">
        <v>2.0270000000000001</v>
      </c>
      <c r="C7" s="6">
        <v>1.6659999999999999</v>
      </c>
      <c r="D7" s="6">
        <v>1.5230000000000001</v>
      </c>
      <c r="E7" s="6">
        <v>0.214</v>
      </c>
      <c r="F7" s="6">
        <v>1.667</v>
      </c>
      <c r="G7" s="6">
        <v>1.498</v>
      </c>
      <c r="H7" s="6">
        <v>0.214</v>
      </c>
      <c r="I7" s="6">
        <v>1.698</v>
      </c>
      <c r="J7" s="6">
        <v>1.4950000000000001</v>
      </c>
      <c r="K7" s="6">
        <v>0.32</v>
      </c>
      <c r="L7" s="6">
        <v>1.847</v>
      </c>
    </row>
    <row r="8" spans="1:12" x14ac:dyDescent="0.25">
      <c r="A8" s="14">
        <v>0.221</v>
      </c>
      <c r="B8" s="6">
        <v>1.5880000000000001</v>
      </c>
      <c r="C8" s="6">
        <v>1.5210000000000001</v>
      </c>
      <c r="D8" s="6">
        <v>1.31</v>
      </c>
      <c r="E8" s="6">
        <v>0.22800000000000001</v>
      </c>
      <c r="F8" s="6">
        <v>0.54100000000000004</v>
      </c>
      <c r="G8" s="6">
        <v>1.6870000000000001</v>
      </c>
      <c r="H8" s="6">
        <v>0.106</v>
      </c>
      <c r="I8" s="6">
        <v>1.0409999999999999</v>
      </c>
      <c r="J8" s="6">
        <v>0.13100000000000001</v>
      </c>
      <c r="K8" s="6">
        <v>0.79900000000000004</v>
      </c>
      <c r="L8" s="6">
        <v>1.77</v>
      </c>
    </row>
    <row r="9" spans="1:12" x14ac:dyDescent="0.25">
      <c r="A9" s="5">
        <v>9.2999999999999999E-2</v>
      </c>
      <c r="B9" s="6">
        <v>1.7790000000000001</v>
      </c>
      <c r="C9" s="6">
        <v>1.6859999999999999</v>
      </c>
      <c r="D9" s="6">
        <v>0.94400000000000006</v>
      </c>
      <c r="E9" s="6">
        <v>0.27400000000000002</v>
      </c>
      <c r="F9" s="6">
        <v>1.649</v>
      </c>
      <c r="G9" s="6">
        <v>0.94100000000000006</v>
      </c>
      <c r="H9" s="6">
        <v>1.333</v>
      </c>
      <c r="I9" s="6">
        <v>1.762</v>
      </c>
      <c r="J9" s="6">
        <v>0.17799999999999999</v>
      </c>
      <c r="K9" s="6">
        <v>1.1080000000000001</v>
      </c>
      <c r="L9" s="6">
        <v>1.6950000000000001</v>
      </c>
    </row>
    <row r="15" spans="1:12" x14ac:dyDescent="0.25">
      <c r="B15" s="1" t="s">
        <v>1</v>
      </c>
      <c r="C15" s="1" t="s">
        <v>2</v>
      </c>
      <c r="D15" s="1" t="s">
        <v>3</v>
      </c>
      <c r="E15" s="1" t="s">
        <v>4</v>
      </c>
    </row>
    <row r="16" spans="1:12" x14ac:dyDescent="0.25">
      <c r="A16" t="s">
        <v>5</v>
      </c>
      <c r="B16" s="2">
        <v>2.5419999999999998</v>
      </c>
      <c r="C16" s="3">
        <f>B16-B23</f>
        <v>2.4489999999999998</v>
      </c>
      <c r="D16" s="3">
        <v>1000</v>
      </c>
      <c r="E16" s="4">
        <f>(119.08*C16*C16)+(115.6*C16)-(0.3203)</f>
        <v>996.97842707999985</v>
      </c>
    </row>
    <row r="17" spans="1:12" x14ac:dyDescent="0.25">
      <c r="A17" t="s">
        <v>6</v>
      </c>
      <c r="B17" s="2">
        <v>1.736</v>
      </c>
      <c r="C17" s="3">
        <f>B17-B23</f>
        <v>1.643</v>
      </c>
      <c r="D17" s="3">
        <v>500</v>
      </c>
      <c r="E17" s="4">
        <f t="shared" ref="E17:E23" si="0">(119.08*C17*C17)+(115.6*C17)-(0.3203)</f>
        <v>511.06088692000003</v>
      </c>
    </row>
    <row r="18" spans="1:12" x14ac:dyDescent="0.25">
      <c r="A18" t="s">
        <v>7</v>
      </c>
      <c r="B18" s="2">
        <v>1.103</v>
      </c>
      <c r="C18" s="3">
        <f>B18-B23</f>
        <v>1.01</v>
      </c>
      <c r="D18" s="3">
        <v>250</v>
      </c>
      <c r="E18" s="4">
        <f t="shared" si="0"/>
        <v>237.90920800000001</v>
      </c>
    </row>
    <row r="19" spans="1:12" x14ac:dyDescent="0.25">
      <c r="A19" t="s">
        <v>8</v>
      </c>
      <c r="B19" s="2">
        <v>0.73799999999999999</v>
      </c>
      <c r="C19" s="3">
        <f>B19-B23</f>
        <v>0.64500000000000002</v>
      </c>
      <c r="D19" s="3">
        <v>125</v>
      </c>
      <c r="E19" s="4">
        <f t="shared" si="0"/>
        <v>123.78195700000001</v>
      </c>
    </row>
    <row r="20" spans="1:12" x14ac:dyDescent="0.25">
      <c r="A20" t="s">
        <v>9</v>
      </c>
      <c r="B20" s="2">
        <v>0.505</v>
      </c>
      <c r="C20" s="3">
        <f>B20-B23</f>
        <v>0.41200000000000003</v>
      </c>
      <c r="D20" s="3">
        <v>62.5</v>
      </c>
      <c r="E20" s="4">
        <f t="shared" si="0"/>
        <v>67.520015520000001</v>
      </c>
    </row>
    <row r="21" spans="1:12" x14ac:dyDescent="0.25">
      <c r="A21" t="s">
        <v>18</v>
      </c>
      <c r="B21" s="2">
        <v>0.313</v>
      </c>
      <c r="C21" s="3">
        <f>(B21-B23)</f>
        <v>0.22</v>
      </c>
      <c r="D21" s="3">
        <v>31.2</v>
      </c>
      <c r="E21" s="4">
        <f t="shared" si="0"/>
        <v>30.875171999999999</v>
      </c>
    </row>
    <row r="22" spans="1:12" x14ac:dyDescent="0.25">
      <c r="A22" t="s">
        <v>19</v>
      </c>
      <c r="B22" s="2">
        <v>0.221</v>
      </c>
      <c r="C22" s="3">
        <f>B22-B23</f>
        <v>0.128</v>
      </c>
      <c r="D22" s="3">
        <v>15.6</v>
      </c>
      <c r="E22" s="4">
        <f t="shared" si="0"/>
        <v>16.42750672</v>
      </c>
    </row>
    <row r="23" spans="1:12" x14ac:dyDescent="0.25">
      <c r="A23" t="s">
        <v>10</v>
      </c>
      <c r="B23" s="5">
        <v>9.2999999999999999E-2</v>
      </c>
      <c r="C23" s="3">
        <f>B23-B23</f>
        <v>0</v>
      </c>
      <c r="D23" s="3">
        <v>0</v>
      </c>
      <c r="E23" s="4">
        <f t="shared" si="0"/>
        <v>-0.32029999999999997</v>
      </c>
    </row>
    <row r="27" spans="1:12" x14ac:dyDescent="0.25">
      <c r="K27" s="10" t="s">
        <v>21</v>
      </c>
      <c r="L27" s="10"/>
    </row>
    <row r="31" spans="1:12" x14ac:dyDescent="0.25">
      <c r="A31" s="8" t="s">
        <v>11</v>
      </c>
      <c r="B31" s="6" t="s">
        <v>12</v>
      </c>
      <c r="C31" s="7" t="s">
        <v>10</v>
      </c>
      <c r="D31" s="3" t="s">
        <v>2</v>
      </c>
      <c r="E31" s="9" t="s">
        <v>20</v>
      </c>
    </row>
    <row r="32" spans="1:12" x14ac:dyDescent="0.25">
      <c r="A32" s="8" t="s">
        <v>143</v>
      </c>
      <c r="B32" s="6">
        <v>2.012</v>
      </c>
      <c r="C32" s="5">
        <v>9.2999999999999999E-2</v>
      </c>
      <c r="D32" s="3">
        <f t="shared" ref="D32:D63" si="1">(B32-C32)</f>
        <v>1.919</v>
      </c>
      <c r="E32" s="4">
        <f t="shared" ref="E32:E63" si="2">(119.08*D32*D32)+(115.6*D32)-(0.3203)</f>
        <v>660.03546388000007</v>
      </c>
    </row>
    <row r="33" spans="1:5" x14ac:dyDescent="0.25">
      <c r="A33" s="8" t="s">
        <v>144</v>
      </c>
      <c r="B33" s="6">
        <v>1.7170000000000001</v>
      </c>
      <c r="C33" s="5">
        <v>9.2999999999999999E-2</v>
      </c>
      <c r="D33" s="3">
        <f t="shared" si="1"/>
        <v>1.6240000000000001</v>
      </c>
      <c r="E33" s="4">
        <f t="shared" si="2"/>
        <v>501.47283408000004</v>
      </c>
    </row>
    <row r="34" spans="1:5" x14ac:dyDescent="0.25">
      <c r="A34" s="8" t="s">
        <v>145</v>
      </c>
      <c r="B34" s="6">
        <v>1.9490000000000001</v>
      </c>
      <c r="C34" s="5">
        <v>9.2999999999999999E-2</v>
      </c>
      <c r="D34" s="3">
        <f t="shared" si="1"/>
        <v>1.8560000000000001</v>
      </c>
      <c r="E34" s="4">
        <f t="shared" si="2"/>
        <v>624.43246288</v>
      </c>
    </row>
    <row r="35" spans="1:5" x14ac:dyDescent="0.25">
      <c r="A35" s="8" t="s">
        <v>146</v>
      </c>
      <c r="B35" s="6">
        <v>1.964</v>
      </c>
      <c r="C35" s="5">
        <v>9.2999999999999999E-2</v>
      </c>
      <c r="D35" s="3">
        <f t="shared" si="1"/>
        <v>1.871</v>
      </c>
      <c r="E35" s="4">
        <f t="shared" si="2"/>
        <v>632.82363027999997</v>
      </c>
    </row>
    <row r="36" spans="1:5" x14ac:dyDescent="0.25">
      <c r="A36" s="8" t="s">
        <v>147</v>
      </c>
      <c r="B36" s="6">
        <v>1.931</v>
      </c>
      <c r="C36" s="5">
        <v>9.2999999999999999E-2</v>
      </c>
      <c r="D36" s="3">
        <f t="shared" si="1"/>
        <v>1.8380000000000001</v>
      </c>
      <c r="E36" s="4">
        <f t="shared" si="2"/>
        <v>614.43379551999999</v>
      </c>
    </row>
    <row r="37" spans="1:5" x14ac:dyDescent="0.25">
      <c r="A37" s="8" t="s">
        <v>148</v>
      </c>
      <c r="B37" s="6">
        <v>2.0270000000000001</v>
      </c>
      <c r="C37" s="5">
        <v>9.2999999999999999E-2</v>
      </c>
      <c r="D37" s="3">
        <f t="shared" si="1"/>
        <v>1.9340000000000002</v>
      </c>
      <c r="E37" s="4">
        <f t="shared" si="2"/>
        <v>668.65169248000018</v>
      </c>
    </row>
    <row r="38" spans="1:5" x14ac:dyDescent="0.25">
      <c r="A38" s="8" t="s">
        <v>149</v>
      </c>
      <c r="B38" s="6">
        <v>1.5880000000000001</v>
      </c>
      <c r="C38" s="5">
        <v>9.2999999999999999E-2</v>
      </c>
      <c r="D38" s="3">
        <f t="shared" si="1"/>
        <v>1.4950000000000001</v>
      </c>
      <c r="E38" s="4">
        <f t="shared" si="2"/>
        <v>438.64847700000007</v>
      </c>
    </row>
    <row r="39" spans="1:5" x14ac:dyDescent="0.25">
      <c r="A39" s="8" t="s">
        <v>150</v>
      </c>
      <c r="B39" s="6">
        <v>1.7790000000000001</v>
      </c>
      <c r="C39" s="5">
        <v>9.2999999999999999E-2</v>
      </c>
      <c r="D39" s="3">
        <f t="shared" si="1"/>
        <v>1.6860000000000002</v>
      </c>
      <c r="E39" s="4">
        <f t="shared" si="2"/>
        <v>533.07763168000008</v>
      </c>
    </row>
    <row r="40" spans="1:5" x14ac:dyDescent="0.25">
      <c r="A40" s="8" t="s">
        <v>151</v>
      </c>
      <c r="B40" s="6">
        <v>1.885</v>
      </c>
      <c r="C40" s="5">
        <v>9.2999999999999999E-2</v>
      </c>
      <c r="D40" s="3">
        <f t="shared" si="1"/>
        <v>1.792</v>
      </c>
      <c r="E40" s="4">
        <f t="shared" si="2"/>
        <v>589.23221711999997</v>
      </c>
    </row>
    <row r="41" spans="1:5" x14ac:dyDescent="0.25">
      <c r="A41" s="8" t="s">
        <v>152</v>
      </c>
      <c r="B41" s="6">
        <v>1.9350000000000001</v>
      </c>
      <c r="C41" s="5">
        <v>9.2999999999999999E-2</v>
      </c>
      <c r="D41" s="3">
        <f t="shared" si="1"/>
        <v>1.8420000000000001</v>
      </c>
      <c r="E41" s="4">
        <f t="shared" si="2"/>
        <v>616.64905312000008</v>
      </c>
    </row>
    <row r="42" spans="1:5" x14ac:dyDescent="0.25">
      <c r="A42" s="8" t="s">
        <v>153</v>
      </c>
      <c r="B42" s="6">
        <v>1.82</v>
      </c>
      <c r="C42" s="5">
        <v>9.2999999999999999E-2</v>
      </c>
      <c r="D42" s="3">
        <f t="shared" si="1"/>
        <v>1.7270000000000001</v>
      </c>
      <c r="E42" s="4">
        <f t="shared" si="2"/>
        <v>554.48045332000004</v>
      </c>
    </row>
    <row r="43" spans="1:5" x14ac:dyDescent="0.25">
      <c r="A43" s="8" t="s">
        <v>154</v>
      </c>
      <c r="B43" s="6">
        <v>1.716</v>
      </c>
      <c r="C43" s="5">
        <v>9.2999999999999999E-2</v>
      </c>
      <c r="D43" s="3">
        <f t="shared" si="1"/>
        <v>1.623</v>
      </c>
      <c r="E43" s="4">
        <f t="shared" si="2"/>
        <v>500.97058132000006</v>
      </c>
    </row>
    <row r="44" spans="1:5" x14ac:dyDescent="0.25">
      <c r="A44" s="8" t="s">
        <v>155</v>
      </c>
      <c r="B44" s="6">
        <v>1.8240000000000001</v>
      </c>
      <c r="C44" s="5">
        <v>9.2999999999999999E-2</v>
      </c>
      <c r="D44" s="3">
        <f t="shared" si="1"/>
        <v>1.7310000000000001</v>
      </c>
      <c r="E44" s="4">
        <f t="shared" si="2"/>
        <v>556.58996788000013</v>
      </c>
    </row>
    <row r="45" spans="1:5" x14ac:dyDescent="0.25">
      <c r="A45" s="8" t="s">
        <v>156</v>
      </c>
      <c r="B45" s="6">
        <v>1.6659999999999999</v>
      </c>
      <c r="C45" s="5">
        <v>9.2999999999999999E-2</v>
      </c>
      <c r="D45" s="3">
        <f t="shared" si="1"/>
        <v>1.573</v>
      </c>
      <c r="E45" s="4">
        <f t="shared" si="2"/>
        <v>476.16159732</v>
      </c>
    </row>
    <row r="46" spans="1:5" x14ac:dyDescent="0.25">
      <c r="A46" s="8" t="s">
        <v>157</v>
      </c>
      <c r="B46" s="6">
        <v>1.5210000000000001</v>
      </c>
      <c r="C46" s="5">
        <v>9.2999999999999999E-2</v>
      </c>
      <c r="D46" s="3">
        <f t="shared" si="1"/>
        <v>1.4280000000000002</v>
      </c>
      <c r="E46" s="4">
        <f t="shared" si="2"/>
        <v>407.58253072000008</v>
      </c>
    </row>
    <row r="47" spans="1:5" x14ac:dyDescent="0.25">
      <c r="A47" s="8" t="s">
        <v>158</v>
      </c>
      <c r="B47" s="6">
        <v>1.6859999999999999</v>
      </c>
      <c r="C47" s="5">
        <v>9.2999999999999999E-2</v>
      </c>
      <c r="D47" s="3">
        <f t="shared" si="1"/>
        <v>1.593</v>
      </c>
      <c r="E47" s="4">
        <f t="shared" si="2"/>
        <v>486.01374292000003</v>
      </c>
    </row>
    <row r="48" spans="1:5" x14ac:dyDescent="0.25">
      <c r="A48" s="8" t="s">
        <v>159</v>
      </c>
      <c r="B48" s="6">
        <v>1.4470000000000001</v>
      </c>
      <c r="C48" s="5">
        <v>9.2999999999999999E-2</v>
      </c>
      <c r="D48" s="3">
        <f t="shared" si="1"/>
        <v>1.3540000000000001</v>
      </c>
      <c r="E48" s="4">
        <f t="shared" si="2"/>
        <v>374.51336928000001</v>
      </c>
    </row>
    <row r="49" spans="1:5" x14ac:dyDescent="0.25">
      <c r="A49" s="8" t="s">
        <v>160</v>
      </c>
      <c r="B49" s="6">
        <v>0.40100000000000002</v>
      </c>
      <c r="C49" s="5">
        <v>9.2999999999999999E-2</v>
      </c>
      <c r="D49" s="3">
        <f t="shared" si="1"/>
        <v>0.30800000000000005</v>
      </c>
      <c r="E49" s="4">
        <f t="shared" si="2"/>
        <v>46.580905120000004</v>
      </c>
    </row>
    <row r="50" spans="1:5" x14ac:dyDescent="0.25">
      <c r="A50" s="8" t="s">
        <v>161</v>
      </c>
      <c r="B50" s="6">
        <v>0.54100000000000004</v>
      </c>
      <c r="C50" s="5">
        <v>9.2999999999999999E-2</v>
      </c>
      <c r="D50" s="3">
        <f t="shared" si="1"/>
        <v>0.44800000000000006</v>
      </c>
      <c r="E50" s="4">
        <f t="shared" si="2"/>
        <v>75.368332320000007</v>
      </c>
    </row>
    <row r="51" spans="1:5" x14ac:dyDescent="0.25">
      <c r="A51" s="8" t="s">
        <v>162</v>
      </c>
      <c r="B51" s="6">
        <v>1.202</v>
      </c>
      <c r="C51" s="5">
        <v>9.2999999999999999E-2</v>
      </c>
      <c r="D51" s="3">
        <f t="shared" si="1"/>
        <v>1.109</v>
      </c>
      <c r="E51" s="4">
        <f t="shared" si="2"/>
        <v>274.33432948000006</v>
      </c>
    </row>
    <row r="52" spans="1:5" x14ac:dyDescent="0.25">
      <c r="A52" s="8" t="s">
        <v>163</v>
      </c>
      <c r="B52" s="6">
        <v>1.516</v>
      </c>
      <c r="C52" s="5">
        <v>9.2999999999999999E-2</v>
      </c>
      <c r="D52" s="3">
        <f t="shared" si="1"/>
        <v>1.423</v>
      </c>
      <c r="E52" s="4">
        <f t="shared" si="2"/>
        <v>405.30704532000004</v>
      </c>
    </row>
    <row r="53" spans="1:5" x14ac:dyDescent="0.25">
      <c r="A53" s="8" t="s">
        <v>164</v>
      </c>
      <c r="B53" s="6">
        <v>1.5230000000000001</v>
      </c>
      <c r="C53" s="5">
        <v>9.2999999999999999E-2</v>
      </c>
      <c r="D53" s="3">
        <f t="shared" si="1"/>
        <v>1.4300000000000002</v>
      </c>
      <c r="E53" s="4">
        <f t="shared" si="2"/>
        <v>408.49439200000006</v>
      </c>
    </row>
    <row r="54" spans="1:5" x14ac:dyDescent="0.25">
      <c r="A54" s="8" t="s">
        <v>165</v>
      </c>
      <c r="B54" s="6">
        <v>1.31</v>
      </c>
      <c r="C54" s="5">
        <v>9.2999999999999999E-2</v>
      </c>
      <c r="D54" s="3">
        <f t="shared" si="1"/>
        <v>1.2170000000000001</v>
      </c>
      <c r="E54" s="4">
        <f t="shared" si="2"/>
        <v>316.7329781200001</v>
      </c>
    </row>
    <row r="55" spans="1:5" x14ac:dyDescent="0.25">
      <c r="A55" s="8" t="s">
        <v>166</v>
      </c>
      <c r="B55" s="6">
        <v>0.94400000000000006</v>
      </c>
      <c r="C55" s="5">
        <v>9.2999999999999999E-2</v>
      </c>
      <c r="D55" s="3">
        <f t="shared" si="1"/>
        <v>0.85100000000000009</v>
      </c>
      <c r="E55" s="4">
        <f t="shared" si="2"/>
        <v>184.29315508000002</v>
      </c>
    </row>
    <row r="56" spans="1:5" x14ac:dyDescent="0.25">
      <c r="A56" s="8" t="s">
        <v>167</v>
      </c>
      <c r="B56" s="6">
        <v>1.5</v>
      </c>
      <c r="C56" s="5">
        <v>9.2999999999999999E-2</v>
      </c>
      <c r="D56" s="3">
        <f t="shared" si="1"/>
        <v>1.407</v>
      </c>
      <c r="E56" s="4">
        <f t="shared" si="2"/>
        <v>398.06550292000003</v>
      </c>
    </row>
    <row r="57" spans="1:5" x14ac:dyDescent="0.25">
      <c r="A57" s="8" t="s">
        <v>168</v>
      </c>
      <c r="B57" s="6">
        <v>1.5680000000000001</v>
      </c>
      <c r="C57" s="5">
        <v>9.2999999999999999E-2</v>
      </c>
      <c r="D57" s="3">
        <f t="shared" si="1"/>
        <v>1.4750000000000001</v>
      </c>
      <c r="E57" s="4">
        <f t="shared" si="2"/>
        <v>429.26312500000006</v>
      </c>
    </row>
    <row r="58" spans="1:5" x14ac:dyDescent="0.25">
      <c r="A58" s="8" t="s">
        <v>169</v>
      </c>
      <c r="B58" s="6">
        <v>1.524</v>
      </c>
      <c r="C58" s="5">
        <v>9.2999999999999999E-2</v>
      </c>
      <c r="D58" s="3">
        <f t="shared" si="1"/>
        <v>1.431</v>
      </c>
      <c r="E58" s="4">
        <f t="shared" si="2"/>
        <v>408.95067988000005</v>
      </c>
    </row>
    <row r="59" spans="1:5" x14ac:dyDescent="0.25">
      <c r="A59" s="8" t="s">
        <v>170</v>
      </c>
      <c r="B59" s="6">
        <v>1.532</v>
      </c>
      <c r="C59" s="5">
        <v>9.2999999999999999E-2</v>
      </c>
      <c r="D59" s="3">
        <f t="shared" si="1"/>
        <v>1.4390000000000001</v>
      </c>
      <c r="E59" s="4">
        <f t="shared" si="2"/>
        <v>412.60955668000003</v>
      </c>
    </row>
    <row r="60" spans="1:5" x14ac:dyDescent="0.25">
      <c r="A60" s="8" t="s">
        <v>171</v>
      </c>
      <c r="B60" s="6">
        <v>1.637</v>
      </c>
      <c r="C60" s="5">
        <v>9.2999999999999999E-2</v>
      </c>
      <c r="D60" s="3">
        <f t="shared" si="1"/>
        <v>1.544</v>
      </c>
      <c r="E60" s="4">
        <f t="shared" si="2"/>
        <v>462.04519888000004</v>
      </c>
    </row>
    <row r="61" spans="1:5" x14ac:dyDescent="0.25">
      <c r="A61" s="8" t="s">
        <v>172</v>
      </c>
      <c r="B61" s="6">
        <v>0.214</v>
      </c>
      <c r="C61" s="5">
        <v>9.2999999999999999E-2</v>
      </c>
      <c r="D61" s="3">
        <f t="shared" si="1"/>
        <v>0.121</v>
      </c>
      <c r="E61" s="4">
        <f t="shared" si="2"/>
        <v>15.410750279999998</v>
      </c>
    </row>
    <row r="62" spans="1:5" x14ac:dyDescent="0.25">
      <c r="A62" s="8" t="s">
        <v>173</v>
      </c>
      <c r="B62" s="6">
        <v>0.22800000000000001</v>
      </c>
      <c r="C62" s="5">
        <v>9.2999999999999999E-2</v>
      </c>
      <c r="D62" s="3">
        <f t="shared" si="1"/>
        <v>0.13500000000000001</v>
      </c>
      <c r="E62" s="4">
        <f t="shared" si="2"/>
        <v>17.455933000000002</v>
      </c>
    </row>
    <row r="63" spans="1:5" x14ac:dyDescent="0.25">
      <c r="A63" s="8" t="s">
        <v>174</v>
      </c>
      <c r="B63" s="6">
        <v>0.27400000000000002</v>
      </c>
      <c r="C63" s="5">
        <v>9.2999999999999999E-2</v>
      </c>
      <c r="D63" s="3">
        <f t="shared" si="1"/>
        <v>0.18100000000000002</v>
      </c>
      <c r="E63" s="4">
        <f t="shared" si="2"/>
        <v>24.504479880000002</v>
      </c>
    </row>
    <row r="64" spans="1:5" x14ac:dyDescent="0.25">
      <c r="A64" s="8" t="s">
        <v>175</v>
      </c>
      <c r="B64" s="6">
        <v>0.53400000000000003</v>
      </c>
      <c r="C64" s="5">
        <v>9.2999999999999999E-2</v>
      </c>
      <c r="D64" s="3">
        <f t="shared" ref="D64:D95" si="3">(B64-C64)</f>
        <v>0.44100000000000006</v>
      </c>
      <c r="E64" s="4">
        <f t="shared" ref="E64:E95" si="4">(119.08*D64*D64)+(115.6*D64)-(0.3203)</f>
        <v>73.818097480000006</v>
      </c>
    </row>
    <row r="65" spans="1:5" x14ac:dyDescent="0.25">
      <c r="A65" s="8" t="s">
        <v>176</v>
      </c>
      <c r="B65" s="6">
        <v>1.7770000000000001</v>
      </c>
      <c r="C65" s="5">
        <v>9.2999999999999999E-2</v>
      </c>
      <c r="D65" s="3">
        <f t="shared" si="3"/>
        <v>1.6840000000000002</v>
      </c>
      <c r="E65" s="4">
        <f t="shared" si="4"/>
        <v>532.04383248000011</v>
      </c>
    </row>
    <row r="66" spans="1:5" x14ac:dyDescent="0.25">
      <c r="A66" s="8" t="s">
        <v>177</v>
      </c>
      <c r="B66" s="6">
        <v>0.77700000000000002</v>
      </c>
      <c r="C66" s="5">
        <v>9.2999999999999999E-2</v>
      </c>
      <c r="D66" s="3">
        <f t="shared" si="3"/>
        <v>0.68400000000000005</v>
      </c>
      <c r="E66" s="4">
        <f t="shared" si="4"/>
        <v>134.46239248000001</v>
      </c>
    </row>
    <row r="67" spans="1:5" x14ac:dyDescent="0.25">
      <c r="A67" s="8" t="s">
        <v>178</v>
      </c>
      <c r="B67" s="6">
        <v>0.378</v>
      </c>
      <c r="C67" s="5">
        <v>9.2999999999999999E-2</v>
      </c>
      <c r="D67" s="3">
        <f t="shared" si="3"/>
        <v>0.28500000000000003</v>
      </c>
      <c r="E67" s="4">
        <f t="shared" si="4"/>
        <v>42.297973000000006</v>
      </c>
    </row>
    <row r="68" spans="1:5" x14ac:dyDescent="0.25">
      <c r="A68" s="8" t="s">
        <v>179</v>
      </c>
      <c r="B68" s="6">
        <v>1.361</v>
      </c>
      <c r="C68" s="5">
        <v>9.2999999999999999E-2</v>
      </c>
      <c r="D68" s="3">
        <f t="shared" si="3"/>
        <v>1.268</v>
      </c>
      <c r="E68" s="4">
        <f t="shared" si="4"/>
        <v>337.72018191999996</v>
      </c>
    </row>
    <row r="69" spans="1:5" x14ac:dyDescent="0.25">
      <c r="A69" s="8" t="s">
        <v>180</v>
      </c>
      <c r="B69" s="6">
        <v>1.667</v>
      </c>
      <c r="C69" s="5">
        <v>9.2999999999999999E-2</v>
      </c>
      <c r="D69" s="3">
        <f t="shared" si="3"/>
        <v>1.5740000000000001</v>
      </c>
      <c r="E69" s="4">
        <f t="shared" si="4"/>
        <v>476.65194208000003</v>
      </c>
    </row>
    <row r="70" spans="1:5" x14ac:dyDescent="0.25">
      <c r="A70" s="8" t="s">
        <v>181</v>
      </c>
      <c r="B70" s="6">
        <v>0.54100000000000004</v>
      </c>
      <c r="C70" s="5">
        <v>9.2999999999999999E-2</v>
      </c>
      <c r="D70" s="3">
        <f t="shared" si="3"/>
        <v>0.44800000000000006</v>
      </c>
      <c r="E70" s="4">
        <f t="shared" si="4"/>
        <v>75.368332320000007</v>
      </c>
    </row>
    <row r="71" spans="1:5" x14ac:dyDescent="0.25">
      <c r="A71" s="8" t="s">
        <v>182</v>
      </c>
      <c r="B71" s="6">
        <v>1.649</v>
      </c>
      <c r="C71" s="5">
        <v>9.2999999999999999E-2</v>
      </c>
      <c r="D71" s="3">
        <f t="shared" si="3"/>
        <v>1.556</v>
      </c>
      <c r="E71" s="4">
        <f t="shared" si="4"/>
        <v>467.86217488000005</v>
      </c>
    </row>
    <row r="72" spans="1:5" x14ac:dyDescent="0.25">
      <c r="A72" s="8" t="s">
        <v>183</v>
      </c>
      <c r="B72" s="6">
        <v>1.661</v>
      </c>
      <c r="C72" s="5">
        <v>9.2999999999999999E-2</v>
      </c>
      <c r="D72" s="3">
        <f t="shared" si="3"/>
        <v>1.5680000000000001</v>
      </c>
      <c r="E72" s="4">
        <f t="shared" si="4"/>
        <v>473.71344592000003</v>
      </c>
    </row>
    <row r="73" spans="1:5" x14ac:dyDescent="0.25">
      <c r="A73" s="8" t="s">
        <v>184</v>
      </c>
      <c r="B73" s="6">
        <v>1.5290000000000001</v>
      </c>
      <c r="C73" s="5">
        <v>9.2999999999999999E-2</v>
      </c>
      <c r="D73" s="3">
        <f t="shared" si="3"/>
        <v>1.4360000000000002</v>
      </c>
      <c r="E73" s="4">
        <f t="shared" si="4"/>
        <v>411.23569168000006</v>
      </c>
    </row>
    <row r="74" spans="1:5" x14ac:dyDescent="0.25">
      <c r="A74" s="8" t="s">
        <v>185</v>
      </c>
      <c r="B74" s="6">
        <v>1.69</v>
      </c>
      <c r="C74" s="5">
        <v>9.2999999999999999E-2</v>
      </c>
      <c r="D74" s="3">
        <f t="shared" si="3"/>
        <v>1.597</v>
      </c>
      <c r="E74" s="4">
        <f t="shared" si="4"/>
        <v>487.99560371999996</v>
      </c>
    </row>
    <row r="75" spans="1:5" x14ac:dyDescent="0.25">
      <c r="A75" s="8" t="s">
        <v>186</v>
      </c>
      <c r="B75" s="6">
        <v>1.6520000000000001</v>
      </c>
      <c r="C75" s="5">
        <v>9.2999999999999999E-2</v>
      </c>
      <c r="D75" s="3">
        <f t="shared" si="3"/>
        <v>1.5590000000000002</v>
      </c>
      <c r="E75" s="4">
        <f t="shared" si="4"/>
        <v>469.32177748000004</v>
      </c>
    </row>
    <row r="76" spans="1:5" x14ac:dyDescent="0.25">
      <c r="A76" s="8" t="s">
        <v>187</v>
      </c>
      <c r="B76" s="6">
        <v>1.8740000000000001</v>
      </c>
      <c r="C76" s="5">
        <v>9.2999999999999999E-2</v>
      </c>
      <c r="D76" s="3">
        <f t="shared" si="3"/>
        <v>1.7810000000000001</v>
      </c>
      <c r="E76" s="4">
        <f t="shared" si="4"/>
        <v>583.28041588000008</v>
      </c>
    </row>
    <row r="77" spans="1:5" x14ac:dyDescent="0.25">
      <c r="A77" s="8" t="s">
        <v>188</v>
      </c>
      <c r="B77" s="6">
        <v>1.498</v>
      </c>
      <c r="C77" s="5">
        <v>9.2999999999999999E-2</v>
      </c>
      <c r="D77" s="3">
        <f t="shared" si="3"/>
        <v>1.405</v>
      </c>
      <c r="E77" s="4">
        <f t="shared" si="4"/>
        <v>397.16459700000007</v>
      </c>
    </row>
    <row r="78" spans="1:5" x14ac:dyDescent="0.25">
      <c r="A78" s="8" t="s">
        <v>189</v>
      </c>
      <c r="B78" s="6">
        <v>1.6870000000000001</v>
      </c>
      <c r="C78" s="5">
        <v>9.2999999999999999E-2</v>
      </c>
      <c r="D78" s="3">
        <f t="shared" si="3"/>
        <v>1.5940000000000001</v>
      </c>
      <c r="E78" s="4">
        <f t="shared" si="4"/>
        <v>486.50885088000007</v>
      </c>
    </row>
    <row r="79" spans="1:5" x14ac:dyDescent="0.25">
      <c r="A79" s="8" t="s">
        <v>190</v>
      </c>
      <c r="B79" s="6">
        <v>0.94100000000000006</v>
      </c>
      <c r="C79" s="5">
        <v>9.2999999999999999E-2</v>
      </c>
      <c r="D79" s="3">
        <f t="shared" si="3"/>
        <v>0.84800000000000009</v>
      </c>
      <c r="E79" s="4">
        <f t="shared" si="4"/>
        <v>183.33940432</v>
      </c>
    </row>
    <row r="80" spans="1:5" x14ac:dyDescent="0.25">
      <c r="A80" s="8" t="s">
        <v>191</v>
      </c>
      <c r="B80" s="6">
        <v>1.6910000000000001</v>
      </c>
      <c r="C80" s="5">
        <v>9.2999999999999999E-2</v>
      </c>
      <c r="D80" s="3">
        <f t="shared" si="3"/>
        <v>1.5980000000000001</v>
      </c>
      <c r="E80" s="4">
        <f t="shared" si="4"/>
        <v>488.49166432000004</v>
      </c>
    </row>
    <row r="81" spans="1:5" x14ac:dyDescent="0.25">
      <c r="A81" s="8" t="s">
        <v>192</v>
      </c>
      <c r="B81" s="6">
        <v>1.837</v>
      </c>
      <c r="C81" s="5">
        <v>9.2999999999999999E-2</v>
      </c>
      <c r="D81" s="3">
        <f t="shared" si="3"/>
        <v>1.744</v>
      </c>
      <c r="E81" s="4">
        <f t="shared" si="4"/>
        <v>563.47220688000004</v>
      </c>
    </row>
    <row r="82" spans="1:5" x14ac:dyDescent="0.25">
      <c r="A82" s="8" t="s">
        <v>193</v>
      </c>
      <c r="B82" s="6">
        <v>1.56</v>
      </c>
      <c r="C82" s="5">
        <v>9.2999999999999999E-2</v>
      </c>
      <c r="D82" s="3">
        <f t="shared" si="3"/>
        <v>1.4670000000000001</v>
      </c>
      <c r="E82" s="4">
        <f t="shared" si="4"/>
        <v>425.53565812000011</v>
      </c>
    </row>
    <row r="83" spans="1:5" x14ac:dyDescent="0.25">
      <c r="A83" s="8" t="s">
        <v>194</v>
      </c>
      <c r="B83" s="6">
        <v>1.5620000000000001</v>
      </c>
      <c r="C83" s="5">
        <v>9.2999999999999999E-2</v>
      </c>
      <c r="D83" s="3">
        <f t="shared" si="3"/>
        <v>1.4690000000000001</v>
      </c>
      <c r="E83" s="4">
        <f t="shared" si="4"/>
        <v>426.46609588000007</v>
      </c>
    </row>
    <row r="84" spans="1:5" x14ac:dyDescent="0.25">
      <c r="A84" s="8" t="s">
        <v>195</v>
      </c>
      <c r="B84" s="6">
        <v>0.32600000000000001</v>
      </c>
      <c r="C84" s="5">
        <v>9.2999999999999999E-2</v>
      </c>
      <c r="D84" s="3">
        <f t="shared" si="3"/>
        <v>0.23300000000000001</v>
      </c>
      <c r="E84" s="4">
        <f t="shared" si="4"/>
        <v>33.079234119999995</v>
      </c>
    </row>
    <row r="85" spans="1:5" x14ac:dyDescent="0.25">
      <c r="A85" s="8" t="s">
        <v>196</v>
      </c>
      <c r="B85" s="6">
        <v>0.214</v>
      </c>
      <c r="C85" s="5">
        <v>9.2999999999999999E-2</v>
      </c>
      <c r="D85" s="3">
        <f t="shared" si="3"/>
        <v>0.121</v>
      </c>
      <c r="E85" s="4">
        <f t="shared" si="4"/>
        <v>15.410750279999998</v>
      </c>
    </row>
    <row r="86" spans="1:5" x14ac:dyDescent="0.25">
      <c r="A86" s="8" t="s">
        <v>197</v>
      </c>
      <c r="B86" s="6">
        <v>0.106</v>
      </c>
      <c r="C86" s="5">
        <v>9.2999999999999999E-2</v>
      </c>
      <c r="D86" s="3">
        <f t="shared" si="3"/>
        <v>1.2999999999999998E-2</v>
      </c>
      <c r="E86" s="4">
        <f t="shared" si="4"/>
        <v>1.2026245199999996</v>
      </c>
    </row>
    <row r="87" spans="1:5" x14ac:dyDescent="0.25">
      <c r="A87" s="8" t="s">
        <v>198</v>
      </c>
      <c r="B87" s="6">
        <v>1.333</v>
      </c>
      <c r="C87" s="5">
        <v>9.2999999999999999E-2</v>
      </c>
      <c r="D87" s="3">
        <f t="shared" si="3"/>
        <v>1.24</v>
      </c>
      <c r="E87" s="4">
        <f t="shared" si="4"/>
        <v>326.12110800000005</v>
      </c>
    </row>
    <row r="88" spans="1:5" x14ac:dyDescent="0.25">
      <c r="A88" s="8" t="s">
        <v>199</v>
      </c>
      <c r="B88" s="6">
        <v>1.43</v>
      </c>
      <c r="C88" s="5">
        <v>9.2999999999999999E-2</v>
      </c>
      <c r="D88" s="3">
        <f t="shared" si="3"/>
        <v>1.337</v>
      </c>
      <c r="E88" s="4">
        <f t="shared" si="4"/>
        <v>367.10061652000002</v>
      </c>
    </row>
    <row r="89" spans="1:5" x14ac:dyDescent="0.25">
      <c r="A89" s="8" t="s">
        <v>200</v>
      </c>
      <c r="B89" s="6">
        <v>1.4490000000000001</v>
      </c>
      <c r="C89" s="5">
        <v>9.2999999999999999E-2</v>
      </c>
      <c r="D89" s="3">
        <f t="shared" si="3"/>
        <v>1.3560000000000001</v>
      </c>
      <c r="E89" s="4">
        <f t="shared" si="4"/>
        <v>375.38998288000005</v>
      </c>
    </row>
    <row r="90" spans="1:5" x14ac:dyDescent="0.25">
      <c r="A90" s="8" t="s">
        <v>201</v>
      </c>
      <c r="B90" s="6">
        <v>0.77</v>
      </c>
      <c r="C90" s="5">
        <v>9.2999999999999999E-2</v>
      </c>
      <c r="D90" s="3">
        <f t="shared" si="3"/>
        <v>0.67700000000000005</v>
      </c>
      <c r="E90" s="4">
        <f t="shared" si="4"/>
        <v>132.51871732000001</v>
      </c>
    </row>
    <row r="91" spans="1:5" x14ac:dyDescent="0.25">
      <c r="A91" s="8" t="s">
        <v>202</v>
      </c>
      <c r="B91" s="6">
        <v>1.2790000000000001</v>
      </c>
      <c r="C91" s="5">
        <v>9.2999999999999999E-2</v>
      </c>
      <c r="D91" s="3">
        <f t="shared" si="3"/>
        <v>1.1860000000000002</v>
      </c>
      <c r="E91" s="4">
        <f t="shared" si="4"/>
        <v>304.27875168000008</v>
      </c>
    </row>
    <row r="92" spans="1:5" x14ac:dyDescent="0.25">
      <c r="A92" s="8" t="s">
        <v>203</v>
      </c>
      <c r="B92" s="6">
        <v>1.5820000000000001</v>
      </c>
      <c r="C92" s="5">
        <v>9.2999999999999999E-2</v>
      </c>
      <c r="D92" s="3">
        <f t="shared" si="3"/>
        <v>1.4890000000000001</v>
      </c>
      <c r="E92" s="4">
        <f t="shared" si="4"/>
        <v>435.82286868000006</v>
      </c>
    </row>
    <row r="93" spans="1:5" x14ac:dyDescent="0.25">
      <c r="A93" s="8" t="s">
        <v>204</v>
      </c>
      <c r="B93" s="6">
        <v>1.698</v>
      </c>
      <c r="C93" s="5">
        <v>9.2999999999999999E-2</v>
      </c>
      <c r="D93" s="3">
        <f t="shared" si="3"/>
        <v>1.605</v>
      </c>
      <c r="E93" s="4">
        <f t="shared" si="4"/>
        <v>491.97075700000005</v>
      </c>
    </row>
    <row r="94" spans="1:5" x14ac:dyDescent="0.25">
      <c r="A94" s="8" t="s">
        <v>205</v>
      </c>
      <c r="B94" s="6">
        <v>1.0409999999999999</v>
      </c>
      <c r="C94" s="5">
        <v>9.2999999999999999E-2</v>
      </c>
      <c r="D94" s="3">
        <f t="shared" si="3"/>
        <v>0.94799999999999995</v>
      </c>
      <c r="E94" s="4">
        <f t="shared" si="4"/>
        <v>216.28617231999996</v>
      </c>
    </row>
    <row r="95" spans="1:5" x14ac:dyDescent="0.25">
      <c r="A95" s="8" t="s">
        <v>206</v>
      </c>
      <c r="B95" s="6">
        <v>1.762</v>
      </c>
      <c r="C95" s="5">
        <v>9.2999999999999999E-2</v>
      </c>
      <c r="D95" s="3">
        <f t="shared" si="3"/>
        <v>1.669</v>
      </c>
      <c r="E95" s="4">
        <f t="shared" si="4"/>
        <v>524.32070388</v>
      </c>
    </row>
    <row r="96" spans="1:5" x14ac:dyDescent="0.25">
      <c r="A96" s="8" t="s">
        <v>207</v>
      </c>
      <c r="B96" s="6">
        <v>1.6360000000000001</v>
      </c>
      <c r="C96" s="5">
        <v>9.2999999999999999E-2</v>
      </c>
      <c r="D96" s="3">
        <f t="shared" ref="D96:D127" si="5">(B96-C96)</f>
        <v>1.5430000000000001</v>
      </c>
      <c r="E96" s="4">
        <f t="shared" ref="E96:E127" si="6">(119.08*D96*D96)+(115.6*D96)-(0.3203)</f>
        <v>461.56199892000006</v>
      </c>
    </row>
    <row r="97" spans="1:5" x14ac:dyDescent="0.25">
      <c r="A97" s="8" t="s">
        <v>208</v>
      </c>
      <c r="B97" s="6">
        <v>1.694</v>
      </c>
      <c r="C97" s="5">
        <v>9.2999999999999999E-2</v>
      </c>
      <c r="D97" s="3">
        <f t="shared" si="5"/>
        <v>1.601</v>
      </c>
      <c r="E97" s="4">
        <f t="shared" si="6"/>
        <v>489.98127507999993</v>
      </c>
    </row>
    <row r="98" spans="1:5" x14ac:dyDescent="0.25">
      <c r="A98" s="8" t="s">
        <v>209</v>
      </c>
      <c r="B98" s="6">
        <v>1.7989999999999999</v>
      </c>
      <c r="C98" s="5">
        <v>9.2999999999999999E-2</v>
      </c>
      <c r="D98" s="3">
        <f t="shared" si="5"/>
        <v>1.706</v>
      </c>
      <c r="E98" s="4">
        <f t="shared" si="6"/>
        <v>543.46801887999993</v>
      </c>
    </row>
    <row r="99" spans="1:5" x14ac:dyDescent="0.25">
      <c r="A99" s="8" t="s">
        <v>210</v>
      </c>
      <c r="B99" s="6">
        <v>1.7010000000000001</v>
      </c>
      <c r="C99" s="5">
        <v>9.2999999999999999E-2</v>
      </c>
      <c r="D99" s="3">
        <f t="shared" si="5"/>
        <v>1.6080000000000001</v>
      </c>
      <c r="E99" s="4">
        <f t="shared" si="6"/>
        <v>493.4653691200001</v>
      </c>
    </row>
    <row r="100" spans="1:5" x14ac:dyDescent="0.25">
      <c r="A100" s="8" t="s">
        <v>211</v>
      </c>
      <c r="B100" s="6">
        <v>1.627</v>
      </c>
      <c r="C100" s="5">
        <v>9.2999999999999999E-2</v>
      </c>
      <c r="D100" s="3">
        <f t="shared" si="5"/>
        <v>1.534</v>
      </c>
      <c r="E100" s="4">
        <f t="shared" si="6"/>
        <v>457.22391648000001</v>
      </c>
    </row>
    <row r="101" spans="1:5" x14ac:dyDescent="0.25">
      <c r="A101" s="8" t="s">
        <v>212</v>
      </c>
      <c r="B101" s="6">
        <v>1.4950000000000001</v>
      </c>
      <c r="C101" s="5">
        <v>9.2999999999999999E-2</v>
      </c>
      <c r="D101" s="3">
        <f t="shared" si="5"/>
        <v>1.4020000000000001</v>
      </c>
      <c r="E101" s="4">
        <f t="shared" si="6"/>
        <v>395.81502432000008</v>
      </c>
    </row>
    <row r="102" spans="1:5" x14ac:dyDescent="0.25">
      <c r="A102" s="8" t="s">
        <v>213</v>
      </c>
      <c r="B102" s="6">
        <v>0.13100000000000001</v>
      </c>
      <c r="C102" s="5">
        <v>9.2999999999999999E-2</v>
      </c>
      <c r="D102" s="3">
        <f t="shared" si="5"/>
        <v>3.8000000000000006E-2</v>
      </c>
      <c r="E102" s="4">
        <f t="shared" si="6"/>
        <v>4.244451520000001</v>
      </c>
    </row>
    <row r="103" spans="1:5" x14ac:dyDescent="0.25">
      <c r="A103" s="8" t="s">
        <v>214</v>
      </c>
      <c r="B103" s="6">
        <v>0.17799999999999999</v>
      </c>
      <c r="C103" s="5">
        <v>9.2999999999999999E-2</v>
      </c>
      <c r="D103" s="3">
        <f t="shared" si="5"/>
        <v>8.4999999999999992E-2</v>
      </c>
      <c r="E103" s="4">
        <f t="shared" si="6"/>
        <v>10.366052999999999</v>
      </c>
    </row>
    <row r="104" spans="1:5" x14ac:dyDescent="0.25">
      <c r="A104" s="8" t="s">
        <v>215</v>
      </c>
      <c r="B104" s="6">
        <v>0.255</v>
      </c>
      <c r="C104" s="5">
        <v>9.2999999999999999E-2</v>
      </c>
      <c r="D104" s="3">
        <f t="shared" si="5"/>
        <v>0.16200000000000001</v>
      </c>
      <c r="E104" s="4">
        <f t="shared" si="6"/>
        <v>21.532035520000001</v>
      </c>
    </row>
    <row r="105" spans="1:5" x14ac:dyDescent="0.25">
      <c r="A105" s="8" t="s">
        <v>216</v>
      </c>
      <c r="B105" s="6">
        <v>1.1200000000000001</v>
      </c>
      <c r="C105" s="5">
        <v>9.2999999999999999E-2</v>
      </c>
      <c r="D105" s="3">
        <f t="shared" si="5"/>
        <v>1.0270000000000001</v>
      </c>
      <c r="E105" s="4">
        <f t="shared" si="6"/>
        <v>243.99802932000003</v>
      </c>
    </row>
    <row r="106" spans="1:5" x14ac:dyDescent="0.25">
      <c r="A106" s="8" t="s">
        <v>217</v>
      </c>
      <c r="B106" s="6">
        <v>0.56200000000000006</v>
      </c>
      <c r="C106" s="5">
        <v>9.2999999999999999E-2</v>
      </c>
      <c r="D106" s="3">
        <f t="shared" si="5"/>
        <v>0.46900000000000008</v>
      </c>
      <c r="E106" s="4">
        <f t="shared" si="6"/>
        <v>80.089055880000018</v>
      </c>
    </row>
    <row r="107" spans="1:5" x14ac:dyDescent="0.25">
      <c r="A107" s="8" t="s">
        <v>218</v>
      </c>
      <c r="B107" s="6">
        <v>0.41000000000000003</v>
      </c>
      <c r="C107" s="5">
        <v>9.2999999999999999E-2</v>
      </c>
      <c r="D107" s="3">
        <f t="shared" si="5"/>
        <v>0.31700000000000006</v>
      </c>
      <c r="E107" s="4">
        <f t="shared" si="6"/>
        <v>48.291130120000005</v>
      </c>
    </row>
    <row r="108" spans="1:5" x14ac:dyDescent="0.25">
      <c r="A108" s="8" t="s">
        <v>219</v>
      </c>
      <c r="B108" s="6">
        <v>0.124</v>
      </c>
      <c r="C108" s="5">
        <v>9.2999999999999999E-2</v>
      </c>
      <c r="D108" s="3">
        <f t="shared" si="5"/>
        <v>3.1E-2</v>
      </c>
      <c r="E108" s="4">
        <f t="shared" si="6"/>
        <v>3.3777358799999995</v>
      </c>
    </row>
    <row r="109" spans="1:5" x14ac:dyDescent="0.25">
      <c r="A109" s="8" t="s">
        <v>220</v>
      </c>
      <c r="B109" s="6">
        <v>0.32</v>
      </c>
      <c r="C109" s="5">
        <v>9.2999999999999999E-2</v>
      </c>
      <c r="D109" s="3">
        <f t="shared" si="5"/>
        <v>0.22700000000000001</v>
      </c>
      <c r="E109" s="4">
        <f t="shared" si="6"/>
        <v>32.056973319999997</v>
      </c>
    </row>
    <row r="110" spans="1:5" x14ac:dyDescent="0.25">
      <c r="A110" s="8" t="s">
        <v>221</v>
      </c>
      <c r="B110" s="6">
        <v>0.79900000000000004</v>
      </c>
      <c r="C110" s="5">
        <v>9.2999999999999999E-2</v>
      </c>
      <c r="D110" s="3">
        <f t="shared" si="5"/>
        <v>0.70600000000000007</v>
      </c>
      <c r="E110" s="4">
        <f t="shared" si="6"/>
        <v>140.64705888</v>
      </c>
    </row>
    <row r="111" spans="1:5" x14ac:dyDescent="0.25">
      <c r="A111" s="8" t="s">
        <v>222</v>
      </c>
      <c r="B111" s="6">
        <v>1.1080000000000001</v>
      </c>
      <c r="C111" s="5">
        <v>9.2999999999999999E-2</v>
      </c>
      <c r="D111" s="3">
        <f t="shared" si="5"/>
        <v>1.0150000000000001</v>
      </c>
      <c r="E111" s="4">
        <f t="shared" si="6"/>
        <v>239.69289300000003</v>
      </c>
    </row>
    <row r="112" spans="1:5" x14ac:dyDescent="0.25">
      <c r="A112" s="8" t="s">
        <v>223</v>
      </c>
      <c r="B112" s="6">
        <v>1.173</v>
      </c>
      <c r="C112" s="5">
        <v>9.2999999999999999E-2</v>
      </c>
      <c r="D112" s="3">
        <f t="shared" si="5"/>
        <v>1.08</v>
      </c>
      <c r="E112" s="4">
        <f t="shared" si="6"/>
        <v>263.42261200000002</v>
      </c>
    </row>
    <row r="113" spans="1:5" x14ac:dyDescent="0.25">
      <c r="A113" s="8" t="s">
        <v>224</v>
      </c>
      <c r="B113" s="6">
        <v>1.262</v>
      </c>
      <c r="C113" s="5">
        <v>9.2999999999999999E-2</v>
      </c>
      <c r="D113" s="3">
        <f t="shared" si="5"/>
        <v>1.169</v>
      </c>
      <c r="E113" s="4">
        <f t="shared" si="6"/>
        <v>297.54618388000006</v>
      </c>
    </row>
    <row r="114" spans="1:5" x14ac:dyDescent="0.25">
      <c r="A114" s="8" t="s">
        <v>225</v>
      </c>
      <c r="B114" s="6">
        <v>0.191</v>
      </c>
      <c r="C114" s="5">
        <v>9.2999999999999999E-2</v>
      </c>
      <c r="D114" s="3">
        <f t="shared" si="5"/>
        <v>9.8000000000000004E-2</v>
      </c>
      <c r="E114" s="4">
        <f t="shared" si="6"/>
        <v>12.15214432</v>
      </c>
    </row>
    <row r="115" spans="1:5" x14ac:dyDescent="0.25">
      <c r="A115" s="8" t="s">
        <v>226</v>
      </c>
      <c r="B115" s="6">
        <v>0.76100000000000001</v>
      </c>
      <c r="C115" s="5">
        <v>9.2999999999999999E-2</v>
      </c>
      <c r="D115" s="3">
        <f t="shared" si="5"/>
        <v>0.66800000000000004</v>
      </c>
      <c r="E115" s="4">
        <f t="shared" si="6"/>
        <v>130.03685392</v>
      </c>
    </row>
    <row r="116" spans="1:5" x14ac:dyDescent="0.25">
      <c r="A116" s="8" t="s">
        <v>227</v>
      </c>
      <c r="B116" s="6">
        <v>1.7470000000000001</v>
      </c>
      <c r="C116" s="5">
        <v>9.2999999999999999E-2</v>
      </c>
      <c r="D116" s="3">
        <f t="shared" si="5"/>
        <v>1.6540000000000001</v>
      </c>
      <c r="E116" s="4">
        <f t="shared" si="6"/>
        <v>516.65116128000011</v>
      </c>
    </row>
    <row r="117" spans="1:5" x14ac:dyDescent="0.25">
      <c r="A117" s="8" t="s">
        <v>228</v>
      </c>
      <c r="B117" s="6">
        <v>1.847</v>
      </c>
      <c r="C117" s="5">
        <v>9.2999999999999999E-2</v>
      </c>
      <c r="D117" s="3">
        <f t="shared" si="5"/>
        <v>1.754</v>
      </c>
      <c r="E117" s="4">
        <f t="shared" si="6"/>
        <v>568.79362528000001</v>
      </c>
    </row>
    <row r="118" spans="1:5" x14ac:dyDescent="0.25">
      <c r="A118" s="8" t="s">
        <v>229</v>
      </c>
      <c r="B118" s="6">
        <v>1.77</v>
      </c>
      <c r="C118" s="5">
        <v>9.2999999999999999E-2</v>
      </c>
      <c r="D118" s="3">
        <f t="shared" si="5"/>
        <v>1.677</v>
      </c>
      <c r="E118" s="4">
        <f t="shared" si="6"/>
        <v>528.43303732000004</v>
      </c>
    </row>
    <row r="119" spans="1:5" x14ac:dyDescent="0.25">
      <c r="A119" s="8" t="s">
        <v>230</v>
      </c>
      <c r="B119" s="6">
        <v>1.6950000000000001</v>
      </c>
      <c r="C119" s="5">
        <v>9.2999999999999999E-2</v>
      </c>
      <c r="D119" s="3">
        <f t="shared" si="5"/>
        <v>1.6020000000000001</v>
      </c>
      <c r="E119" s="4">
        <f t="shared" si="6"/>
        <v>490.47828832000005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120"/>
  <sheetViews>
    <sheetView workbookViewId="0">
      <selection activeCell="P2" sqref="P2"/>
    </sheetView>
  </sheetViews>
  <sheetFormatPr defaultRowHeight="15" x14ac:dyDescent="0.25"/>
  <cols>
    <col min="1" max="1" width="17" customWidth="1"/>
    <col min="2" max="2" width="13.5703125" customWidth="1"/>
    <col min="3" max="3" width="11" customWidth="1"/>
    <col min="4" max="4" width="12.140625" customWidth="1"/>
    <col min="5" max="5" width="18.5703125" customWidth="1"/>
  </cols>
  <sheetData>
    <row r="2" spans="1:12" x14ac:dyDescent="0.25">
      <c r="A2" s="2">
        <v>2.7680000000000002</v>
      </c>
      <c r="B2" s="6">
        <v>1.4359999999999999</v>
      </c>
      <c r="C2" s="6">
        <v>1.0609999999999999</v>
      </c>
      <c r="D2" s="6">
        <v>1.454</v>
      </c>
      <c r="E2" s="6">
        <v>1.206</v>
      </c>
      <c r="F2" s="6">
        <v>1.214</v>
      </c>
      <c r="G2" s="6">
        <v>1.0469999999999999</v>
      </c>
      <c r="H2" s="6">
        <v>0.96099999999999997</v>
      </c>
      <c r="I2" s="6">
        <v>1.4890000000000001</v>
      </c>
      <c r="J2" s="6">
        <v>1.1779999999999999</v>
      </c>
      <c r="K2" s="6">
        <v>1.1919999999999999</v>
      </c>
      <c r="L2" s="6">
        <v>1.268</v>
      </c>
    </row>
    <row r="3" spans="1:12" x14ac:dyDescent="0.25">
      <c r="A3" s="2">
        <v>1.782</v>
      </c>
      <c r="B3" s="6">
        <v>1.274</v>
      </c>
      <c r="C3" s="6">
        <v>1.0900000000000001</v>
      </c>
      <c r="D3" s="6">
        <v>1.2929999999999999</v>
      </c>
      <c r="E3" s="6">
        <v>1.212</v>
      </c>
      <c r="F3" s="6">
        <v>1.0660000000000001</v>
      </c>
      <c r="G3" s="6">
        <v>0.91800000000000004</v>
      </c>
      <c r="H3" s="6">
        <v>1.5529999999999999</v>
      </c>
      <c r="I3" s="6">
        <v>1.1440000000000001</v>
      </c>
      <c r="J3" s="6">
        <v>1.1579999999999999</v>
      </c>
      <c r="K3" s="6">
        <v>1.508</v>
      </c>
      <c r="L3" s="6">
        <v>1.167</v>
      </c>
    </row>
    <row r="4" spans="1:12" x14ac:dyDescent="0.25">
      <c r="A4" s="2">
        <v>1.1180000000000001</v>
      </c>
      <c r="B4" s="6">
        <v>1.365</v>
      </c>
      <c r="C4" s="6">
        <v>1.2310000000000001</v>
      </c>
      <c r="D4" s="6">
        <v>1.778</v>
      </c>
      <c r="E4" s="6">
        <v>1.321</v>
      </c>
      <c r="F4" s="6">
        <v>1.091</v>
      </c>
      <c r="G4" s="6">
        <v>0.85399999999999998</v>
      </c>
      <c r="H4" s="6">
        <v>1.137</v>
      </c>
      <c r="I4" s="6">
        <v>0.68900000000000006</v>
      </c>
      <c r="J4" s="6">
        <v>0.96399999999999997</v>
      </c>
      <c r="K4" s="6">
        <v>1.125</v>
      </c>
      <c r="L4" s="6">
        <v>1.0409999999999999</v>
      </c>
    </row>
    <row r="5" spans="1:12" x14ac:dyDescent="0.25">
      <c r="A5" s="2">
        <v>0.71199999999999997</v>
      </c>
      <c r="B5" s="6">
        <v>1.2450000000000001</v>
      </c>
      <c r="C5" s="6">
        <v>1.1120000000000001</v>
      </c>
      <c r="D5" s="6">
        <v>1.863</v>
      </c>
      <c r="E5" s="6">
        <v>1.212</v>
      </c>
      <c r="F5" s="6">
        <v>1.2030000000000001</v>
      </c>
      <c r="G5" s="6">
        <v>0.95300000000000007</v>
      </c>
      <c r="H5" s="6">
        <v>1.1599999999999999</v>
      </c>
      <c r="I5" s="6">
        <v>1.0170000000000001</v>
      </c>
      <c r="J5" s="6">
        <v>0.95000000000000007</v>
      </c>
      <c r="K5" s="6">
        <v>1.087</v>
      </c>
      <c r="L5" s="6">
        <v>0.89200000000000002</v>
      </c>
    </row>
    <row r="6" spans="1:12" x14ac:dyDescent="0.25">
      <c r="A6" s="2">
        <v>0.45400000000000001</v>
      </c>
      <c r="B6" s="6">
        <v>1.3120000000000001</v>
      </c>
      <c r="C6" s="6">
        <v>1.397</v>
      </c>
      <c r="D6" s="6">
        <v>1.9750000000000001</v>
      </c>
      <c r="E6" s="6">
        <v>1.21</v>
      </c>
      <c r="F6" s="6">
        <v>1.3760000000000001</v>
      </c>
      <c r="G6" s="6">
        <v>0.997</v>
      </c>
      <c r="H6" s="6">
        <v>1.5609999999999999</v>
      </c>
      <c r="I6" s="6">
        <v>1.7510000000000001</v>
      </c>
      <c r="J6" s="6">
        <v>1.1619999999999999</v>
      </c>
      <c r="K6" s="6">
        <v>0.89900000000000002</v>
      </c>
      <c r="L6" s="6">
        <v>1.2530000000000001</v>
      </c>
    </row>
    <row r="7" spans="1:12" x14ac:dyDescent="0.25">
      <c r="A7" s="6">
        <v>1.0569999999999999</v>
      </c>
      <c r="B7" s="6">
        <v>1.23</v>
      </c>
      <c r="C7" s="6">
        <v>1.387</v>
      </c>
      <c r="D7" s="6">
        <v>1.3620000000000001</v>
      </c>
      <c r="E7" s="6">
        <v>1.1950000000000001</v>
      </c>
      <c r="F7" s="6">
        <v>1.1659999999999999</v>
      </c>
      <c r="G7" s="6">
        <v>0.86699999999999999</v>
      </c>
      <c r="H7" s="6">
        <v>1.2270000000000001</v>
      </c>
      <c r="I7" s="6">
        <v>1.175</v>
      </c>
      <c r="J7" s="6">
        <v>1.0409999999999999</v>
      </c>
      <c r="K7" s="6">
        <v>1.0669999999999999</v>
      </c>
      <c r="L7" s="6">
        <v>0.67600000000000005</v>
      </c>
    </row>
    <row r="8" spans="1:12" x14ac:dyDescent="0.25">
      <c r="A8" s="6">
        <v>0.86199999999999999</v>
      </c>
      <c r="B8" s="6">
        <v>1.256</v>
      </c>
      <c r="C8" s="6">
        <v>0.92600000000000005</v>
      </c>
      <c r="D8" s="6">
        <v>1.0840000000000001</v>
      </c>
      <c r="E8" s="6">
        <v>1.1060000000000001</v>
      </c>
      <c r="F8" s="6">
        <v>0.87</v>
      </c>
      <c r="G8" s="6">
        <v>1.056</v>
      </c>
      <c r="H8" s="6">
        <v>1.1120000000000001</v>
      </c>
      <c r="I8" s="6">
        <v>1.456</v>
      </c>
      <c r="J8" s="6">
        <v>1.0900000000000001</v>
      </c>
      <c r="K8" s="6">
        <v>0.83599999999999997</v>
      </c>
      <c r="L8" s="6">
        <v>0.69900000000000007</v>
      </c>
    </row>
    <row r="9" spans="1:12" x14ac:dyDescent="0.25">
      <c r="A9" s="6">
        <v>0.90500000000000003</v>
      </c>
      <c r="B9" s="6">
        <v>1.046</v>
      </c>
      <c r="C9" s="6">
        <v>0.93100000000000005</v>
      </c>
      <c r="D9" s="6">
        <v>1.0900000000000001</v>
      </c>
      <c r="E9" s="6">
        <v>0.96099999999999997</v>
      </c>
      <c r="F9" s="6">
        <v>0.755</v>
      </c>
      <c r="G9" s="6">
        <v>0.82000000000000006</v>
      </c>
      <c r="H9" s="6">
        <v>1.018</v>
      </c>
      <c r="I9" s="6">
        <v>1.006</v>
      </c>
      <c r="J9" s="6">
        <v>0.82600000000000007</v>
      </c>
      <c r="K9" s="6">
        <v>0.439</v>
      </c>
      <c r="L9" s="6">
        <v>0.44700000000000001</v>
      </c>
    </row>
    <row r="16" spans="1:12" x14ac:dyDescent="0.25">
      <c r="B16" s="1" t="s">
        <v>1</v>
      </c>
      <c r="C16" s="1" t="s">
        <v>2</v>
      </c>
      <c r="D16" s="1" t="s">
        <v>3</v>
      </c>
      <c r="E16" s="1" t="s">
        <v>4</v>
      </c>
    </row>
    <row r="17" spans="1:12" x14ac:dyDescent="0.25">
      <c r="A17" t="s">
        <v>5</v>
      </c>
      <c r="B17" s="2">
        <v>2.7680000000000002</v>
      </c>
      <c r="C17" s="3">
        <f>B17-B22</f>
        <v>2.6750000000000003</v>
      </c>
      <c r="D17" s="3">
        <v>320</v>
      </c>
      <c r="E17" s="4">
        <f>(25.38*C17*C17)+(52.21*C17)-(1.0393)</f>
        <v>320.23221250000006</v>
      </c>
    </row>
    <row r="18" spans="1:12" x14ac:dyDescent="0.25">
      <c r="A18" t="s">
        <v>6</v>
      </c>
      <c r="B18" s="2">
        <v>1.782</v>
      </c>
      <c r="C18" s="3">
        <f>B18-B22</f>
        <v>1.6890000000000001</v>
      </c>
      <c r="D18" s="3">
        <v>160</v>
      </c>
      <c r="E18" s="4">
        <f t="shared" ref="E18:E22" si="0">(25.38*C18*C18)+(52.21*C18)-(1.0393)</f>
        <v>159.54544898</v>
      </c>
    </row>
    <row r="19" spans="1:12" x14ac:dyDescent="0.25">
      <c r="A19" t="s">
        <v>7</v>
      </c>
      <c r="B19" s="2">
        <v>1.1180000000000001</v>
      </c>
      <c r="C19" s="3">
        <f>B19-B22</f>
        <v>1.0250000000000001</v>
      </c>
      <c r="D19" s="3">
        <v>80</v>
      </c>
      <c r="E19" s="4">
        <f t="shared" si="0"/>
        <v>79.14081250000001</v>
      </c>
    </row>
    <row r="20" spans="1:12" x14ac:dyDescent="0.25">
      <c r="A20" t="s">
        <v>8</v>
      </c>
      <c r="B20" s="2">
        <v>0.71199999999999997</v>
      </c>
      <c r="C20" s="3">
        <f>B20-B22</f>
        <v>0.61899999999999999</v>
      </c>
      <c r="D20" s="3">
        <v>40</v>
      </c>
      <c r="E20" s="4">
        <f t="shared" si="0"/>
        <v>41.003316180000006</v>
      </c>
    </row>
    <row r="21" spans="1:12" x14ac:dyDescent="0.25">
      <c r="A21" t="s">
        <v>9</v>
      </c>
      <c r="B21" s="2">
        <v>0.45400000000000001</v>
      </c>
      <c r="C21" s="3">
        <f>B21-B22</f>
        <v>0.36099999999999999</v>
      </c>
      <c r="D21" s="3">
        <v>20</v>
      </c>
      <c r="E21" s="4">
        <f t="shared" si="0"/>
        <v>21.11605698</v>
      </c>
    </row>
    <row r="22" spans="1:12" x14ac:dyDescent="0.25">
      <c r="A22" t="s">
        <v>10</v>
      </c>
      <c r="B22" s="5">
        <v>9.2999999999999999E-2</v>
      </c>
      <c r="C22" s="3">
        <f>B22-B22</f>
        <v>0</v>
      </c>
      <c r="D22" s="3">
        <v>0</v>
      </c>
      <c r="E22" s="4">
        <f t="shared" si="0"/>
        <v>-1.0392999999999999</v>
      </c>
    </row>
    <row r="27" spans="1:12" x14ac:dyDescent="0.25">
      <c r="K27" s="10" t="s">
        <v>21</v>
      </c>
      <c r="L27" s="10"/>
    </row>
    <row r="30" spans="1:12" x14ac:dyDescent="0.25">
      <c r="A30" s="8" t="s">
        <v>11</v>
      </c>
      <c r="B30" s="6" t="s">
        <v>12</v>
      </c>
      <c r="C30" s="7" t="s">
        <v>10</v>
      </c>
      <c r="D30" s="3" t="s">
        <v>2</v>
      </c>
      <c r="E30" s="9" t="s">
        <v>20</v>
      </c>
    </row>
    <row r="31" spans="1:12" x14ac:dyDescent="0.25">
      <c r="A31" s="8" t="s">
        <v>231</v>
      </c>
      <c r="B31" s="6">
        <v>1.0569999999999999</v>
      </c>
      <c r="C31" s="5">
        <v>9.2999999999999999E-2</v>
      </c>
      <c r="D31" s="3">
        <f t="shared" ref="D31:D62" si="1">(B31-C31)</f>
        <v>0.96399999999999997</v>
      </c>
      <c r="E31" s="4">
        <f t="shared" ref="E31:E62" si="2">(25.38*D31*D31)+(52.21*D31)-(1.0393)</f>
        <v>72.876672479999996</v>
      </c>
    </row>
    <row r="32" spans="1:12" x14ac:dyDescent="0.25">
      <c r="A32" s="8" t="s">
        <v>232</v>
      </c>
      <c r="B32" s="6">
        <v>0.86199999999999999</v>
      </c>
      <c r="C32" s="5">
        <v>9.2999999999999999E-2</v>
      </c>
      <c r="D32" s="3">
        <f t="shared" si="1"/>
        <v>0.76900000000000002</v>
      </c>
      <c r="E32" s="4">
        <f t="shared" si="2"/>
        <v>54.118932180000002</v>
      </c>
    </row>
    <row r="33" spans="1:5" x14ac:dyDescent="0.25">
      <c r="A33" s="8" t="s">
        <v>233</v>
      </c>
      <c r="B33" s="6">
        <v>0.90500000000000003</v>
      </c>
      <c r="C33" s="5">
        <v>9.2999999999999999E-2</v>
      </c>
      <c r="D33" s="3">
        <f t="shared" si="1"/>
        <v>0.81200000000000006</v>
      </c>
      <c r="E33" s="4">
        <f t="shared" si="2"/>
        <v>58.089370720000012</v>
      </c>
    </row>
    <row r="34" spans="1:5" x14ac:dyDescent="0.25">
      <c r="A34" s="8" t="s">
        <v>234</v>
      </c>
      <c r="B34" s="6">
        <v>1.4359999999999999</v>
      </c>
      <c r="C34" s="5">
        <v>9.2999999999999999E-2</v>
      </c>
      <c r="D34" s="3">
        <f t="shared" si="1"/>
        <v>1.343</v>
      </c>
      <c r="E34" s="4">
        <f t="shared" si="2"/>
        <v>114.85534161999999</v>
      </c>
    </row>
    <row r="35" spans="1:5" x14ac:dyDescent="0.25">
      <c r="A35" s="8" t="s">
        <v>235</v>
      </c>
      <c r="B35" s="6">
        <v>1.274</v>
      </c>
      <c r="C35" s="5">
        <v>9.2999999999999999E-2</v>
      </c>
      <c r="D35" s="3">
        <f t="shared" si="1"/>
        <v>1.181</v>
      </c>
      <c r="E35" s="4">
        <f t="shared" si="2"/>
        <v>96.019744180000004</v>
      </c>
    </row>
    <row r="36" spans="1:5" x14ac:dyDescent="0.25">
      <c r="A36" s="8" t="s">
        <v>236</v>
      </c>
      <c r="B36" s="6">
        <v>1.365</v>
      </c>
      <c r="C36" s="5">
        <v>9.2999999999999999E-2</v>
      </c>
      <c r="D36" s="3">
        <f t="shared" si="1"/>
        <v>1.272</v>
      </c>
      <c r="E36" s="4">
        <f t="shared" si="2"/>
        <v>106.43625392000001</v>
      </c>
    </row>
    <row r="37" spans="1:5" x14ac:dyDescent="0.25">
      <c r="A37" s="8" t="s">
        <v>237</v>
      </c>
      <c r="B37" s="6">
        <v>1.2450000000000001</v>
      </c>
      <c r="C37" s="5">
        <v>9.2999999999999999E-2</v>
      </c>
      <c r="D37" s="3">
        <f t="shared" si="1"/>
        <v>1.1520000000000001</v>
      </c>
      <c r="E37" s="4">
        <f t="shared" si="2"/>
        <v>92.788519520000023</v>
      </c>
    </row>
    <row r="38" spans="1:5" x14ac:dyDescent="0.25">
      <c r="A38" s="8" t="s">
        <v>238</v>
      </c>
      <c r="B38" s="6">
        <v>1.3120000000000001</v>
      </c>
      <c r="C38" s="5">
        <v>9.2999999999999999E-2</v>
      </c>
      <c r="D38" s="3">
        <f t="shared" si="1"/>
        <v>1.2190000000000001</v>
      </c>
      <c r="E38" s="4">
        <f t="shared" si="2"/>
        <v>100.31838018000002</v>
      </c>
    </row>
    <row r="39" spans="1:5" x14ac:dyDescent="0.25">
      <c r="A39" s="8" t="s">
        <v>239</v>
      </c>
      <c r="B39" s="6">
        <v>1.23</v>
      </c>
      <c r="C39" s="5">
        <v>9.2999999999999999E-2</v>
      </c>
      <c r="D39" s="3">
        <f t="shared" si="1"/>
        <v>1.137</v>
      </c>
      <c r="E39" s="4">
        <f t="shared" si="2"/>
        <v>91.13394722000001</v>
      </c>
    </row>
    <row r="40" spans="1:5" x14ac:dyDescent="0.25">
      <c r="A40" s="8" t="s">
        <v>240</v>
      </c>
      <c r="B40" s="6">
        <v>1.256</v>
      </c>
      <c r="C40" s="5">
        <v>9.2999999999999999E-2</v>
      </c>
      <c r="D40" s="3">
        <f t="shared" si="1"/>
        <v>1.163</v>
      </c>
      <c r="E40" s="4">
        <f t="shared" si="2"/>
        <v>94.00913122</v>
      </c>
    </row>
    <row r="41" spans="1:5" x14ac:dyDescent="0.25">
      <c r="A41" s="8" t="s">
        <v>241</v>
      </c>
      <c r="B41" s="6">
        <v>1.046</v>
      </c>
      <c r="C41" s="5">
        <v>9.2999999999999999E-2</v>
      </c>
      <c r="D41" s="3">
        <f t="shared" si="1"/>
        <v>0.95300000000000007</v>
      </c>
      <c r="E41" s="4">
        <f t="shared" si="2"/>
        <v>71.767174420000003</v>
      </c>
    </row>
    <row r="42" spans="1:5" x14ac:dyDescent="0.25">
      <c r="A42" s="8" t="s">
        <v>242</v>
      </c>
      <c r="B42" s="6">
        <v>1.0609999999999999</v>
      </c>
      <c r="C42" s="5">
        <v>9.2999999999999999E-2</v>
      </c>
      <c r="D42" s="3">
        <f t="shared" si="1"/>
        <v>0.96799999999999997</v>
      </c>
      <c r="E42" s="4">
        <f t="shared" si="2"/>
        <v>73.281649119999997</v>
      </c>
    </row>
    <row r="43" spans="1:5" x14ac:dyDescent="0.25">
      <c r="A43" s="8" t="s">
        <v>243</v>
      </c>
      <c r="B43" s="6">
        <v>1.0900000000000001</v>
      </c>
      <c r="C43" s="5">
        <v>9.2999999999999999E-2</v>
      </c>
      <c r="D43" s="3">
        <f t="shared" si="1"/>
        <v>0.99700000000000011</v>
      </c>
      <c r="E43" s="4">
        <f t="shared" si="2"/>
        <v>76.242018420000022</v>
      </c>
    </row>
    <row r="44" spans="1:5" x14ac:dyDescent="0.25">
      <c r="A44" s="8" t="s">
        <v>244</v>
      </c>
      <c r="B44" s="6">
        <v>1.2310000000000001</v>
      </c>
      <c r="C44" s="5">
        <v>9.2999999999999999E-2</v>
      </c>
      <c r="D44" s="3">
        <f t="shared" si="1"/>
        <v>1.1380000000000001</v>
      </c>
      <c r="E44" s="4">
        <f t="shared" si="2"/>
        <v>91.243896720000009</v>
      </c>
    </row>
    <row r="45" spans="1:5" x14ac:dyDescent="0.25">
      <c r="A45" s="8" t="s">
        <v>245</v>
      </c>
      <c r="B45" s="6">
        <v>1.1120000000000001</v>
      </c>
      <c r="C45" s="5">
        <v>9.2999999999999999E-2</v>
      </c>
      <c r="D45" s="3">
        <f t="shared" si="1"/>
        <v>1.0190000000000001</v>
      </c>
      <c r="E45" s="4">
        <f t="shared" si="2"/>
        <v>78.516292180000022</v>
      </c>
    </row>
    <row r="46" spans="1:5" x14ac:dyDescent="0.25">
      <c r="A46" s="8" t="s">
        <v>246</v>
      </c>
      <c r="B46" s="6">
        <v>1.397</v>
      </c>
      <c r="C46" s="5">
        <v>9.2999999999999999E-2</v>
      </c>
      <c r="D46" s="3">
        <f t="shared" si="1"/>
        <v>1.304</v>
      </c>
      <c r="E46" s="4">
        <f t="shared" si="2"/>
        <v>110.19909808</v>
      </c>
    </row>
    <row r="47" spans="1:5" x14ac:dyDescent="0.25">
      <c r="A47" s="8" t="s">
        <v>247</v>
      </c>
      <c r="B47" s="6">
        <v>1.387</v>
      </c>
      <c r="C47" s="5">
        <v>9.2999999999999999E-2</v>
      </c>
      <c r="D47" s="3">
        <f t="shared" si="1"/>
        <v>1.294</v>
      </c>
      <c r="E47" s="4">
        <f t="shared" si="2"/>
        <v>109.01762568000001</v>
      </c>
    </row>
    <row r="48" spans="1:5" x14ac:dyDescent="0.25">
      <c r="A48" s="8" t="s">
        <v>248</v>
      </c>
      <c r="B48" s="6">
        <v>0.92600000000000005</v>
      </c>
      <c r="C48" s="5">
        <v>9.2999999999999999E-2</v>
      </c>
      <c r="D48" s="3">
        <f t="shared" si="1"/>
        <v>0.83300000000000007</v>
      </c>
      <c r="E48" s="4">
        <f t="shared" si="2"/>
        <v>60.062532820000015</v>
      </c>
    </row>
    <row r="49" spans="1:5" x14ac:dyDescent="0.25">
      <c r="A49" s="8" t="s">
        <v>249</v>
      </c>
      <c r="B49" s="6">
        <v>0.93100000000000005</v>
      </c>
      <c r="C49" s="5">
        <v>9.2999999999999999E-2</v>
      </c>
      <c r="D49" s="3">
        <f t="shared" si="1"/>
        <v>0.83800000000000008</v>
      </c>
      <c r="E49" s="4">
        <f t="shared" si="2"/>
        <v>60.535632720000009</v>
      </c>
    </row>
    <row r="50" spans="1:5" x14ac:dyDescent="0.25">
      <c r="A50" s="8" t="s">
        <v>250</v>
      </c>
      <c r="B50" s="6">
        <v>1.454</v>
      </c>
      <c r="C50" s="5">
        <v>9.2999999999999999E-2</v>
      </c>
      <c r="D50" s="3">
        <f t="shared" si="1"/>
        <v>1.361</v>
      </c>
      <c r="E50" s="4">
        <f t="shared" si="2"/>
        <v>117.03041698000001</v>
      </c>
    </row>
    <row r="51" spans="1:5" x14ac:dyDescent="0.25">
      <c r="A51" s="8" t="s">
        <v>251</v>
      </c>
      <c r="B51" s="6">
        <v>1.2929999999999999</v>
      </c>
      <c r="C51" s="5">
        <v>9.2999999999999999E-2</v>
      </c>
      <c r="D51" s="3">
        <f t="shared" si="1"/>
        <v>1.2</v>
      </c>
      <c r="E51" s="4">
        <f t="shared" si="2"/>
        <v>98.159899999999993</v>
      </c>
    </row>
    <row r="52" spans="1:5" x14ac:dyDescent="0.25">
      <c r="A52" s="8" t="s">
        <v>252</v>
      </c>
      <c r="B52" s="6">
        <v>1.778</v>
      </c>
      <c r="C52" s="5">
        <v>9.2999999999999999E-2</v>
      </c>
      <c r="D52" s="3">
        <f t="shared" si="1"/>
        <v>1.6850000000000001</v>
      </c>
      <c r="E52" s="4">
        <f t="shared" si="2"/>
        <v>158.9940805</v>
      </c>
    </row>
    <row r="53" spans="1:5" x14ac:dyDescent="0.25">
      <c r="A53" s="8" t="s">
        <v>253</v>
      </c>
      <c r="B53" s="6">
        <v>1.863</v>
      </c>
      <c r="C53" s="5">
        <v>9.2999999999999999E-2</v>
      </c>
      <c r="D53" s="3">
        <f t="shared" si="1"/>
        <v>1.77</v>
      </c>
      <c r="E53" s="4">
        <f t="shared" si="2"/>
        <v>170.885402</v>
      </c>
    </row>
    <row r="54" spans="1:5" x14ac:dyDescent="0.25">
      <c r="A54" s="8" t="s">
        <v>254</v>
      </c>
      <c r="B54" s="6">
        <v>1.9750000000000001</v>
      </c>
      <c r="C54" s="5">
        <v>9.2999999999999999E-2</v>
      </c>
      <c r="D54" s="3">
        <f t="shared" si="1"/>
        <v>1.8820000000000001</v>
      </c>
      <c r="E54" s="4">
        <f t="shared" si="2"/>
        <v>187.11395112000002</v>
      </c>
    </row>
    <row r="55" spans="1:5" x14ac:dyDescent="0.25">
      <c r="A55" s="8" t="s">
        <v>255</v>
      </c>
      <c r="B55" s="6">
        <v>1.3620000000000001</v>
      </c>
      <c r="C55" s="5">
        <v>9.2999999999999999E-2</v>
      </c>
      <c r="D55" s="3">
        <f t="shared" si="1"/>
        <v>1.2690000000000001</v>
      </c>
      <c r="E55" s="4">
        <f t="shared" si="2"/>
        <v>106.08615218000001</v>
      </c>
    </row>
    <row r="56" spans="1:5" x14ac:dyDescent="0.25">
      <c r="A56" s="8" t="s">
        <v>256</v>
      </c>
      <c r="B56" s="6">
        <v>1.0840000000000001</v>
      </c>
      <c r="C56" s="5">
        <v>9.2999999999999999E-2</v>
      </c>
      <c r="D56" s="3">
        <f t="shared" si="1"/>
        <v>0.9910000000000001</v>
      </c>
      <c r="E56" s="4">
        <f t="shared" si="2"/>
        <v>75.62602578000002</v>
      </c>
    </row>
    <row r="57" spans="1:5" x14ac:dyDescent="0.25">
      <c r="A57" s="8" t="s">
        <v>257</v>
      </c>
      <c r="B57" s="6">
        <v>1.0900000000000001</v>
      </c>
      <c r="C57" s="5">
        <v>9.2999999999999999E-2</v>
      </c>
      <c r="D57" s="3">
        <f t="shared" si="1"/>
        <v>0.99700000000000011</v>
      </c>
      <c r="E57" s="4">
        <f t="shared" si="2"/>
        <v>76.242018420000022</v>
      </c>
    </row>
    <row r="58" spans="1:5" x14ac:dyDescent="0.25">
      <c r="A58" s="8" t="s">
        <v>258</v>
      </c>
      <c r="B58" s="6">
        <v>1.206</v>
      </c>
      <c r="C58" s="5">
        <v>9.2999999999999999E-2</v>
      </c>
      <c r="D58" s="3">
        <f t="shared" si="1"/>
        <v>1.113</v>
      </c>
      <c r="E58" s="4">
        <f t="shared" si="2"/>
        <v>88.510387219999998</v>
      </c>
    </row>
    <row r="59" spans="1:5" x14ac:dyDescent="0.25">
      <c r="A59" s="8" t="s">
        <v>259</v>
      </c>
      <c r="B59" s="6">
        <v>1.212</v>
      </c>
      <c r="C59" s="5">
        <v>9.2999999999999999E-2</v>
      </c>
      <c r="D59" s="3">
        <f t="shared" si="1"/>
        <v>1.119</v>
      </c>
      <c r="E59" s="4">
        <f t="shared" si="2"/>
        <v>89.163536179999994</v>
      </c>
    </row>
    <row r="60" spans="1:5" x14ac:dyDescent="0.25">
      <c r="A60" s="8" t="s">
        <v>260</v>
      </c>
      <c r="B60" s="6">
        <v>1.321</v>
      </c>
      <c r="C60" s="5">
        <v>9.2999999999999999E-2</v>
      </c>
      <c r="D60" s="3">
        <f t="shared" si="1"/>
        <v>1.228</v>
      </c>
      <c r="E60" s="4">
        <f t="shared" si="2"/>
        <v>101.34721392</v>
      </c>
    </row>
    <row r="61" spans="1:5" x14ac:dyDescent="0.25">
      <c r="A61" s="8" t="s">
        <v>261</v>
      </c>
      <c r="B61" s="6">
        <v>1.212</v>
      </c>
      <c r="C61" s="5">
        <v>9.2999999999999999E-2</v>
      </c>
      <c r="D61" s="3">
        <f t="shared" si="1"/>
        <v>1.119</v>
      </c>
      <c r="E61" s="4">
        <f t="shared" si="2"/>
        <v>89.163536179999994</v>
      </c>
    </row>
    <row r="62" spans="1:5" x14ac:dyDescent="0.25">
      <c r="A62" s="8" t="s">
        <v>262</v>
      </c>
      <c r="B62" s="6">
        <v>1.21</v>
      </c>
      <c r="C62" s="5">
        <v>9.2999999999999999E-2</v>
      </c>
      <c r="D62" s="3">
        <f t="shared" si="1"/>
        <v>1.117</v>
      </c>
      <c r="E62" s="4">
        <f t="shared" si="2"/>
        <v>88.945616819999998</v>
      </c>
    </row>
    <row r="63" spans="1:5" x14ac:dyDescent="0.25">
      <c r="A63" s="8" t="s">
        <v>263</v>
      </c>
      <c r="B63" s="6">
        <v>1.1950000000000001</v>
      </c>
      <c r="C63" s="5">
        <v>9.2999999999999999E-2</v>
      </c>
      <c r="D63" s="3">
        <f t="shared" ref="D63:D94" si="3">(B63-C63)</f>
        <v>1.1020000000000001</v>
      </c>
      <c r="E63" s="4">
        <f t="shared" ref="E63:E94" si="4">(25.38*D63*D63)+(52.21*D63)-(1.0393)</f>
        <v>87.317693520000006</v>
      </c>
    </row>
    <row r="64" spans="1:5" x14ac:dyDescent="0.25">
      <c r="A64" s="8" t="s">
        <v>264</v>
      </c>
      <c r="B64" s="6">
        <v>1.1060000000000001</v>
      </c>
      <c r="C64" s="5">
        <v>9.2999999999999999E-2</v>
      </c>
      <c r="D64" s="3">
        <f t="shared" si="3"/>
        <v>1.0130000000000001</v>
      </c>
      <c r="E64" s="4">
        <f t="shared" si="4"/>
        <v>77.893599220000027</v>
      </c>
    </row>
    <row r="65" spans="1:5" x14ac:dyDescent="0.25">
      <c r="A65" s="8" t="s">
        <v>265</v>
      </c>
      <c r="B65" s="6">
        <v>0.96099999999999997</v>
      </c>
      <c r="C65" s="5">
        <v>9.2999999999999999E-2</v>
      </c>
      <c r="D65" s="3">
        <f t="shared" si="3"/>
        <v>0.86799999999999999</v>
      </c>
      <c r="E65" s="4">
        <f t="shared" si="4"/>
        <v>63.400881120000008</v>
      </c>
    </row>
    <row r="66" spans="1:5" x14ac:dyDescent="0.25">
      <c r="A66" s="8" t="s">
        <v>266</v>
      </c>
      <c r="B66" s="6">
        <v>1.214</v>
      </c>
      <c r="C66" s="5">
        <v>9.2999999999999999E-2</v>
      </c>
      <c r="D66" s="3">
        <f t="shared" si="3"/>
        <v>1.121</v>
      </c>
      <c r="E66" s="4">
        <f t="shared" si="4"/>
        <v>89.381658580000007</v>
      </c>
    </row>
    <row r="67" spans="1:5" x14ac:dyDescent="0.25">
      <c r="A67" s="8" t="s">
        <v>267</v>
      </c>
      <c r="B67" s="6">
        <v>1.0660000000000001</v>
      </c>
      <c r="C67" s="5">
        <v>9.2999999999999999E-2</v>
      </c>
      <c r="D67" s="3">
        <f t="shared" si="3"/>
        <v>0.97300000000000009</v>
      </c>
      <c r="E67" s="4">
        <f t="shared" si="4"/>
        <v>73.789012020000001</v>
      </c>
    </row>
    <row r="68" spans="1:5" x14ac:dyDescent="0.25">
      <c r="A68" s="8" t="s">
        <v>268</v>
      </c>
      <c r="B68" s="6">
        <v>1.091</v>
      </c>
      <c r="C68" s="5">
        <v>9.2999999999999999E-2</v>
      </c>
      <c r="D68" s="3">
        <f t="shared" si="3"/>
        <v>0.998</v>
      </c>
      <c r="E68" s="4">
        <f t="shared" si="4"/>
        <v>76.344861520000009</v>
      </c>
    </row>
    <row r="69" spans="1:5" x14ac:dyDescent="0.25">
      <c r="A69" s="8" t="s">
        <v>269</v>
      </c>
      <c r="B69" s="6">
        <v>1.2030000000000001</v>
      </c>
      <c r="C69" s="5">
        <v>9.2999999999999999E-2</v>
      </c>
      <c r="D69" s="3">
        <f t="shared" si="3"/>
        <v>1.1100000000000001</v>
      </c>
      <c r="E69" s="4">
        <f t="shared" si="4"/>
        <v>88.184498000000019</v>
      </c>
    </row>
    <row r="70" spans="1:5" x14ac:dyDescent="0.25">
      <c r="A70" s="8" t="s">
        <v>270</v>
      </c>
      <c r="B70" s="6">
        <v>1.3760000000000001</v>
      </c>
      <c r="C70" s="5">
        <v>9.2999999999999999E-2</v>
      </c>
      <c r="D70" s="3">
        <f t="shared" si="3"/>
        <v>1.2830000000000001</v>
      </c>
      <c r="E70" s="4">
        <f t="shared" si="4"/>
        <v>107.72386882000002</v>
      </c>
    </row>
    <row r="71" spans="1:5" x14ac:dyDescent="0.25">
      <c r="A71" s="8" t="s">
        <v>271</v>
      </c>
      <c r="B71" s="6">
        <v>1.1659999999999999</v>
      </c>
      <c r="C71" s="5">
        <v>9.2999999999999999E-2</v>
      </c>
      <c r="D71" s="3">
        <f t="shared" si="3"/>
        <v>1.073</v>
      </c>
      <c r="E71" s="4">
        <f t="shared" si="4"/>
        <v>84.202760019999999</v>
      </c>
    </row>
    <row r="72" spans="1:5" x14ac:dyDescent="0.25">
      <c r="A72" s="8" t="s">
        <v>272</v>
      </c>
      <c r="B72" s="6">
        <v>0.87</v>
      </c>
      <c r="C72" s="5">
        <v>9.2999999999999999E-2</v>
      </c>
      <c r="D72" s="3">
        <f t="shared" si="3"/>
        <v>0.77700000000000002</v>
      </c>
      <c r="E72" s="4">
        <f t="shared" si="4"/>
        <v>54.850512020000011</v>
      </c>
    </row>
    <row r="73" spans="1:5" x14ac:dyDescent="0.25">
      <c r="A73" s="8" t="s">
        <v>273</v>
      </c>
      <c r="B73" s="6">
        <v>0.755</v>
      </c>
      <c r="C73" s="5">
        <v>9.2999999999999999E-2</v>
      </c>
      <c r="D73" s="3">
        <f t="shared" si="3"/>
        <v>0.66200000000000003</v>
      </c>
      <c r="E73" s="4">
        <f t="shared" si="4"/>
        <v>44.646352720000003</v>
      </c>
    </row>
    <row r="74" spans="1:5" x14ac:dyDescent="0.25">
      <c r="A74" s="8" t="s">
        <v>274</v>
      </c>
      <c r="B74" s="6">
        <v>1.0469999999999999</v>
      </c>
      <c r="C74" s="5">
        <v>9.2999999999999999E-2</v>
      </c>
      <c r="D74" s="3">
        <f t="shared" si="3"/>
        <v>0.95399999999999996</v>
      </c>
      <c r="E74" s="4">
        <f t="shared" si="4"/>
        <v>71.867784080000007</v>
      </c>
    </row>
    <row r="75" spans="1:5" x14ac:dyDescent="0.25">
      <c r="A75" s="8" t="s">
        <v>275</v>
      </c>
      <c r="B75" s="6">
        <v>0.91800000000000004</v>
      </c>
      <c r="C75" s="5">
        <v>9.2999999999999999E-2</v>
      </c>
      <c r="D75" s="3">
        <f t="shared" si="3"/>
        <v>0.82500000000000007</v>
      </c>
      <c r="E75" s="4">
        <f t="shared" si="4"/>
        <v>59.30821250000001</v>
      </c>
    </row>
    <row r="76" spans="1:5" x14ac:dyDescent="0.25">
      <c r="A76" s="8" t="s">
        <v>276</v>
      </c>
      <c r="B76" s="6">
        <v>0.85399999999999998</v>
      </c>
      <c r="C76" s="5">
        <v>9.2999999999999999E-2</v>
      </c>
      <c r="D76" s="3">
        <f t="shared" si="3"/>
        <v>0.76100000000000001</v>
      </c>
      <c r="E76" s="4">
        <f t="shared" si="4"/>
        <v>53.390600980000002</v>
      </c>
    </row>
    <row r="77" spans="1:5" x14ac:dyDescent="0.25">
      <c r="A77" s="8" t="s">
        <v>277</v>
      </c>
      <c r="B77" s="6">
        <v>0.95300000000000007</v>
      </c>
      <c r="C77" s="5">
        <v>9.2999999999999999E-2</v>
      </c>
      <c r="D77" s="3">
        <f t="shared" si="3"/>
        <v>0.8600000000000001</v>
      </c>
      <c r="E77" s="4">
        <f t="shared" si="4"/>
        <v>62.632348000000007</v>
      </c>
    </row>
    <row r="78" spans="1:5" x14ac:dyDescent="0.25">
      <c r="A78" s="8" t="s">
        <v>278</v>
      </c>
      <c r="B78" s="6">
        <v>0.997</v>
      </c>
      <c r="C78" s="5">
        <v>9.2999999999999999E-2</v>
      </c>
      <c r="D78" s="3">
        <f t="shared" si="3"/>
        <v>0.90400000000000003</v>
      </c>
      <c r="E78" s="4">
        <f t="shared" si="4"/>
        <v>66.899482079999999</v>
      </c>
    </row>
    <row r="79" spans="1:5" x14ac:dyDescent="0.25">
      <c r="A79" s="8" t="s">
        <v>279</v>
      </c>
      <c r="B79" s="6">
        <v>0.86699999999999999</v>
      </c>
      <c r="C79" s="5">
        <v>9.2999999999999999E-2</v>
      </c>
      <c r="D79" s="3">
        <f t="shared" si="3"/>
        <v>0.77400000000000002</v>
      </c>
      <c r="E79" s="4">
        <f t="shared" si="4"/>
        <v>54.575788880000005</v>
      </c>
    </row>
    <row r="80" spans="1:5" x14ac:dyDescent="0.25">
      <c r="A80" s="8" t="s">
        <v>280</v>
      </c>
      <c r="B80" s="6">
        <v>1.056</v>
      </c>
      <c r="C80" s="5">
        <v>9.2999999999999999E-2</v>
      </c>
      <c r="D80" s="3">
        <f t="shared" si="3"/>
        <v>0.96300000000000008</v>
      </c>
      <c r="E80" s="4">
        <f t="shared" si="4"/>
        <v>72.775555220000015</v>
      </c>
    </row>
    <row r="81" spans="1:5" x14ac:dyDescent="0.25">
      <c r="A81" s="8" t="s">
        <v>281</v>
      </c>
      <c r="B81" s="6">
        <v>0.82000000000000006</v>
      </c>
      <c r="C81" s="5">
        <v>9.2999999999999999E-2</v>
      </c>
      <c r="D81" s="3">
        <f t="shared" si="3"/>
        <v>0.72700000000000009</v>
      </c>
      <c r="E81" s="4">
        <f t="shared" si="4"/>
        <v>50.331436020000012</v>
      </c>
    </row>
    <row r="82" spans="1:5" x14ac:dyDescent="0.25">
      <c r="A82" s="8" t="s">
        <v>282</v>
      </c>
      <c r="B82" s="6">
        <v>0.96099999999999997</v>
      </c>
      <c r="C82" s="5">
        <v>9.2999999999999999E-2</v>
      </c>
      <c r="D82" s="3">
        <f t="shared" si="3"/>
        <v>0.86799999999999999</v>
      </c>
      <c r="E82" s="4">
        <f t="shared" si="4"/>
        <v>63.400881120000008</v>
      </c>
    </row>
    <row r="83" spans="1:5" x14ac:dyDescent="0.25">
      <c r="A83" s="8" t="s">
        <v>283</v>
      </c>
      <c r="B83" s="6">
        <v>1.5529999999999999</v>
      </c>
      <c r="C83" s="5">
        <v>9.2999999999999999E-2</v>
      </c>
      <c r="D83" s="3">
        <f t="shared" si="3"/>
        <v>1.46</v>
      </c>
      <c r="E83" s="4">
        <f t="shared" si="4"/>
        <v>129.287308</v>
      </c>
    </row>
    <row r="84" spans="1:5" x14ac:dyDescent="0.25">
      <c r="A84" s="8" t="s">
        <v>284</v>
      </c>
      <c r="B84" s="6">
        <v>1.137</v>
      </c>
      <c r="C84" s="5">
        <v>9.2999999999999999E-2</v>
      </c>
      <c r="D84" s="3">
        <f t="shared" si="3"/>
        <v>1.044</v>
      </c>
      <c r="E84" s="4">
        <f t="shared" si="4"/>
        <v>81.130515680000002</v>
      </c>
    </row>
    <row r="85" spans="1:5" x14ac:dyDescent="0.25">
      <c r="A85" s="8" t="s">
        <v>285</v>
      </c>
      <c r="B85" s="6">
        <v>1.1599999999999999</v>
      </c>
      <c r="C85" s="5">
        <v>9.2999999999999999E-2</v>
      </c>
      <c r="D85" s="3">
        <f t="shared" si="3"/>
        <v>1.0669999999999999</v>
      </c>
      <c r="E85" s="4">
        <f t="shared" si="4"/>
        <v>83.563620819999997</v>
      </c>
    </row>
    <row r="86" spans="1:5" x14ac:dyDescent="0.25">
      <c r="A86" s="8" t="s">
        <v>286</v>
      </c>
      <c r="B86" s="6">
        <v>1.5609999999999999</v>
      </c>
      <c r="C86" s="5">
        <v>9.2999999999999999E-2</v>
      </c>
      <c r="D86" s="3">
        <f t="shared" si="3"/>
        <v>1.468</v>
      </c>
      <c r="E86" s="4">
        <f t="shared" si="4"/>
        <v>130.29948912</v>
      </c>
    </row>
    <row r="87" spans="1:5" x14ac:dyDescent="0.25">
      <c r="A87" s="8" t="s">
        <v>287</v>
      </c>
      <c r="B87" s="6">
        <v>1.2270000000000001</v>
      </c>
      <c r="C87" s="5">
        <v>9.2999999999999999E-2</v>
      </c>
      <c r="D87" s="3">
        <f t="shared" si="3"/>
        <v>1.1340000000000001</v>
      </c>
      <c r="E87" s="4">
        <f t="shared" si="4"/>
        <v>90.804403280000017</v>
      </c>
    </row>
    <row r="88" spans="1:5" x14ac:dyDescent="0.25">
      <c r="A88" s="8" t="s">
        <v>288</v>
      </c>
      <c r="B88" s="6">
        <v>1.1120000000000001</v>
      </c>
      <c r="C88" s="5">
        <v>9.2999999999999999E-2</v>
      </c>
      <c r="D88" s="3">
        <f t="shared" si="3"/>
        <v>1.0190000000000001</v>
      </c>
      <c r="E88" s="4">
        <f t="shared" si="4"/>
        <v>78.516292180000022</v>
      </c>
    </row>
    <row r="89" spans="1:5" x14ac:dyDescent="0.25">
      <c r="A89" s="8" t="s">
        <v>289</v>
      </c>
      <c r="B89" s="6">
        <v>1.018</v>
      </c>
      <c r="C89" s="5">
        <v>9.2999999999999999E-2</v>
      </c>
      <c r="D89" s="3">
        <f t="shared" si="3"/>
        <v>0.92500000000000004</v>
      </c>
      <c r="E89" s="4">
        <f t="shared" si="4"/>
        <v>68.970712500000019</v>
      </c>
    </row>
    <row r="90" spans="1:5" x14ac:dyDescent="0.25">
      <c r="A90" s="8" t="s">
        <v>290</v>
      </c>
      <c r="B90" s="6">
        <v>1.4890000000000001</v>
      </c>
      <c r="C90" s="5">
        <v>9.2999999999999999E-2</v>
      </c>
      <c r="D90" s="3">
        <f t="shared" si="3"/>
        <v>1.3960000000000001</v>
      </c>
      <c r="E90" s="4">
        <f t="shared" si="4"/>
        <v>121.30681008000002</v>
      </c>
    </row>
    <row r="91" spans="1:5" x14ac:dyDescent="0.25">
      <c r="A91" s="8" t="s">
        <v>291</v>
      </c>
      <c r="B91" s="6">
        <v>1.1440000000000001</v>
      </c>
      <c r="C91" s="5">
        <v>9.2999999999999999E-2</v>
      </c>
      <c r="D91" s="3">
        <f t="shared" si="3"/>
        <v>1.0510000000000002</v>
      </c>
      <c r="E91" s="4">
        <f t="shared" si="4"/>
        <v>81.868183380000019</v>
      </c>
    </row>
    <row r="92" spans="1:5" x14ac:dyDescent="0.25">
      <c r="A92" s="8" t="s">
        <v>292</v>
      </c>
      <c r="B92" s="6">
        <v>0.68900000000000006</v>
      </c>
      <c r="C92" s="5">
        <v>9.2999999999999999E-2</v>
      </c>
      <c r="D92" s="3">
        <f t="shared" si="3"/>
        <v>0.59600000000000009</v>
      </c>
      <c r="E92" s="4">
        <f t="shared" si="4"/>
        <v>39.09324208000001</v>
      </c>
    </row>
    <row r="93" spans="1:5" x14ac:dyDescent="0.25">
      <c r="A93" s="8" t="s">
        <v>293</v>
      </c>
      <c r="B93" s="6">
        <v>1.0170000000000001</v>
      </c>
      <c r="C93" s="5">
        <v>9.2999999999999999E-2</v>
      </c>
      <c r="D93" s="3">
        <f t="shared" si="3"/>
        <v>0.92400000000000015</v>
      </c>
      <c r="E93" s="4">
        <f t="shared" si="4"/>
        <v>68.871574880000026</v>
      </c>
    </row>
    <row r="94" spans="1:5" x14ac:dyDescent="0.25">
      <c r="A94" s="8" t="s">
        <v>294</v>
      </c>
      <c r="B94" s="6">
        <v>1.7510000000000001</v>
      </c>
      <c r="C94" s="5">
        <v>9.2999999999999999E-2</v>
      </c>
      <c r="D94" s="3">
        <f t="shared" si="3"/>
        <v>1.6580000000000001</v>
      </c>
      <c r="E94" s="4">
        <f t="shared" si="4"/>
        <v>155.29358632</v>
      </c>
    </row>
    <row r="95" spans="1:5" x14ac:dyDescent="0.25">
      <c r="A95" s="8" t="s">
        <v>295</v>
      </c>
      <c r="B95" s="6">
        <v>1.175</v>
      </c>
      <c r="C95" s="5">
        <v>9.2999999999999999E-2</v>
      </c>
      <c r="D95" s="3">
        <f t="shared" ref="D95:D126" si="5">(B95-C95)</f>
        <v>1.0820000000000001</v>
      </c>
      <c r="E95" s="4">
        <f t="shared" ref="E95:E126" si="6">(25.38*D95*D95)+(52.21*D95)-(1.0393)</f>
        <v>85.164895120000011</v>
      </c>
    </row>
    <row r="96" spans="1:5" x14ac:dyDescent="0.25">
      <c r="A96" s="8" t="s">
        <v>296</v>
      </c>
      <c r="B96" s="6">
        <v>1.456</v>
      </c>
      <c r="C96" s="5">
        <v>9.2999999999999999E-2</v>
      </c>
      <c r="D96" s="3">
        <f t="shared" si="5"/>
        <v>1.363</v>
      </c>
      <c r="E96" s="4">
        <f t="shared" si="6"/>
        <v>117.27310721999999</v>
      </c>
    </row>
    <row r="97" spans="1:5" x14ac:dyDescent="0.25">
      <c r="A97" s="8" t="s">
        <v>297</v>
      </c>
      <c r="B97" s="6">
        <v>1.006</v>
      </c>
      <c r="C97" s="5">
        <v>9.2999999999999999E-2</v>
      </c>
      <c r="D97" s="3">
        <f t="shared" si="5"/>
        <v>0.91300000000000003</v>
      </c>
      <c r="E97" s="4">
        <f t="shared" si="6"/>
        <v>67.78441122000001</v>
      </c>
    </row>
    <row r="98" spans="1:5" x14ac:dyDescent="0.25">
      <c r="A98" s="8" t="s">
        <v>298</v>
      </c>
      <c r="B98" s="6">
        <v>1.1779999999999999</v>
      </c>
      <c r="C98" s="5">
        <v>9.2999999999999999E-2</v>
      </c>
      <c r="D98" s="3">
        <f t="shared" si="5"/>
        <v>1.085</v>
      </c>
      <c r="E98" s="4">
        <f t="shared" si="6"/>
        <v>85.486520499999997</v>
      </c>
    </row>
    <row r="99" spans="1:5" x14ac:dyDescent="0.25">
      <c r="A99" s="8" t="s">
        <v>299</v>
      </c>
      <c r="B99" s="6">
        <v>1.1579999999999999</v>
      </c>
      <c r="C99" s="5">
        <v>9.2999999999999999E-2</v>
      </c>
      <c r="D99" s="3">
        <f t="shared" si="5"/>
        <v>1.0649999999999999</v>
      </c>
      <c r="E99" s="4">
        <f t="shared" si="6"/>
        <v>83.350980499999991</v>
      </c>
    </row>
    <row r="100" spans="1:5" x14ac:dyDescent="0.25">
      <c r="A100" s="8" t="s">
        <v>300</v>
      </c>
      <c r="B100" s="6">
        <v>0.96399999999999997</v>
      </c>
      <c r="C100" s="5">
        <v>9.2999999999999999E-2</v>
      </c>
      <c r="D100" s="3">
        <f t="shared" si="5"/>
        <v>0.871</v>
      </c>
      <c r="E100" s="4">
        <f t="shared" si="6"/>
        <v>63.689918580000011</v>
      </c>
    </row>
    <row r="101" spans="1:5" x14ac:dyDescent="0.25">
      <c r="A101" s="8" t="s">
        <v>301</v>
      </c>
      <c r="B101" s="6">
        <v>0.95000000000000007</v>
      </c>
      <c r="C101" s="5">
        <v>9.2999999999999999E-2</v>
      </c>
      <c r="D101" s="3">
        <f t="shared" si="5"/>
        <v>0.8570000000000001</v>
      </c>
      <c r="E101" s="4">
        <f t="shared" si="6"/>
        <v>62.34498562000001</v>
      </c>
    </row>
    <row r="102" spans="1:5" x14ac:dyDescent="0.25">
      <c r="A102" s="8" t="s">
        <v>302</v>
      </c>
      <c r="B102" s="6">
        <v>1.1619999999999999</v>
      </c>
      <c r="C102" s="5">
        <v>9.2999999999999999E-2</v>
      </c>
      <c r="D102" s="3">
        <f t="shared" si="5"/>
        <v>1.069</v>
      </c>
      <c r="E102" s="4">
        <f t="shared" si="6"/>
        <v>83.776464180000005</v>
      </c>
    </row>
    <row r="103" spans="1:5" x14ac:dyDescent="0.25">
      <c r="A103" s="8" t="s">
        <v>303</v>
      </c>
      <c r="B103" s="6">
        <v>1.0409999999999999</v>
      </c>
      <c r="C103" s="5">
        <v>9.2999999999999999E-2</v>
      </c>
      <c r="D103" s="3">
        <f t="shared" si="5"/>
        <v>0.94799999999999995</v>
      </c>
      <c r="E103" s="4">
        <f t="shared" si="6"/>
        <v>71.264887520000002</v>
      </c>
    </row>
    <row r="104" spans="1:5" x14ac:dyDescent="0.25">
      <c r="A104" s="8" t="s">
        <v>304</v>
      </c>
      <c r="B104" s="6">
        <v>1.0900000000000001</v>
      </c>
      <c r="C104" s="5">
        <v>9.2999999999999999E-2</v>
      </c>
      <c r="D104" s="3">
        <f t="shared" si="5"/>
        <v>0.99700000000000011</v>
      </c>
      <c r="E104" s="4">
        <f t="shared" si="6"/>
        <v>76.242018420000022</v>
      </c>
    </row>
    <row r="105" spans="1:5" x14ac:dyDescent="0.25">
      <c r="A105" s="8" t="s">
        <v>305</v>
      </c>
      <c r="B105" s="6">
        <v>0.82600000000000007</v>
      </c>
      <c r="C105" s="5">
        <v>9.2999999999999999E-2</v>
      </c>
      <c r="D105" s="3">
        <f t="shared" si="5"/>
        <v>0.7330000000000001</v>
      </c>
      <c r="E105" s="4">
        <f t="shared" si="6"/>
        <v>50.867024820000012</v>
      </c>
    </row>
    <row r="106" spans="1:5" x14ac:dyDescent="0.25">
      <c r="A106" s="8" t="s">
        <v>306</v>
      </c>
      <c r="B106" s="6">
        <v>1.1919999999999999</v>
      </c>
      <c r="C106" s="5">
        <v>9.2999999999999999E-2</v>
      </c>
      <c r="D106" s="3">
        <f t="shared" si="5"/>
        <v>1.099</v>
      </c>
      <c r="E106" s="4">
        <f t="shared" si="6"/>
        <v>86.993479379999997</v>
      </c>
    </row>
    <row r="107" spans="1:5" x14ac:dyDescent="0.25">
      <c r="A107" s="8" t="s">
        <v>307</v>
      </c>
      <c r="B107" s="6">
        <v>1.508</v>
      </c>
      <c r="C107" s="5">
        <v>9.2999999999999999E-2</v>
      </c>
      <c r="D107" s="3">
        <f t="shared" si="5"/>
        <v>1.415</v>
      </c>
      <c r="E107" s="4">
        <f t="shared" si="6"/>
        <v>123.65432050000001</v>
      </c>
    </row>
    <row r="108" spans="1:5" x14ac:dyDescent="0.25">
      <c r="A108" s="8" t="s">
        <v>308</v>
      </c>
      <c r="B108" s="6">
        <v>1.125</v>
      </c>
      <c r="C108" s="5">
        <v>9.2999999999999999E-2</v>
      </c>
      <c r="D108" s="3">
        <f t="shared" si="5"/>
        <v>1.032</v>
      </c>
      <c r="E108" s="4">
        <f t="shared" si="6"/>
        <v>79.871729120000012</v>
      </c>
    </row>
    <row r="109" spans="1:5" x14ac:dyDescent="0.25">
      <c r="A109" s="8" t="s">
        <v>309</v>
      </c>
      <c r="B109" s="6">
        <v>1.087</v>
      </c>
      <c r="C109" s="5">
        <v>9.2999999999999999E-2</v>
      </c>
      <c r="D109" s="3">
        <f t="shared" si="5"/>
        <v>0.99399999999999999</v>
      </c>
      <c r="E109" s="4">
        <f t="shared" si="6"/>
        <v>75.933793680000008</v>
      </c>
    </row>
    <row r="110" spans="1:5" x14ac:dyDescent="0.25">
      <c r="A110" s="8" t="s">
        <v>310</v>
      </c>
      <c r="B110" s="6">
        <v>0.89900000000000002</v>
      </c>
      <c r="C110" s="5">
        <v>9.2999999999999999E-2</v>
      </c>
      <c r="D110" s="3">
        <f t="shared" si="5"/>
        <v>0.80600000000000005</v>
      </c>
      <c r="E110" s="4">
        <f t="shared" si="6"/>
        <v>57.529721680000009</v>
      </c>
    </row>
    <row r="111" spans="1:5" x14ac:dyDescent="0.25">
      <c r="A111" s="8" t="s">
        <v>311</v>
      </c>
      <c r="B111" s="6">
        <v>1.0669999999999999</v>
      </c>
      <c r="C111" s="5">
        <v>9.2999999999999999E-2</v>
      </c>
      <c r="D111" s="3">
        <f t="shared" si="5"/>
        <v>0.97399999999999998</v>
      </c>
      <c r="E111" s="4">
        <f t="shared" si="6"/>
        <v>73.890636880000002</v>
      </c>
    </row>
    <row r="112" spans="1:5" x14ac:dyDescent="0.25">
      <c r="A112" s="8" t="s">
        <v>312</v>
      </c>
      <c r="B112" s="6">
        <v>0.83599999999999997</v>
      </c>
      <c r="C112" s="5">
        <v>9.2999999999999999E-2</v>
      </c>
      <c r="D112" s="3">
        <f t="shared" si="5"/>
        <v>0.74299999999999999</v>
      </c>
      <c r="E112" s="4">
        <f t="shared" si="6"/>
        <v>51.763733619999996</v>
      </c>
    </row>
    <row r="113" spans="1:5" x14ac:dyDescent="0.25">
      <c r="A113" s="8" t="s">
        <v>313</v>
      </c>
      <c r="B113" s="6">
        <v>0.439</v>
      </c>
      <c r="C113" s="5">
        <v>9.2999999999999999E-2</v>
      </c>
      <c r="D113" s="3">
        <f t="shared" si="5"/>
        <v>0.34599999999999997</v>
      </c>
      <c r="E113" s="4">
        <f t="shared" si="6"/>
        <v>20.063752079999997</v>
      </c>
    </row>
    <row r="114" spans="1:5" x14ac:dyDescent="0.25">
      <c r="A114" s="8" t="s">
        <v>314</v>
      </c>
      <c r="B114" s="6">
        <v>1.268</v>
      </c>
      <c r="C114" s="5">
        <v>9.2999999999999999E-2</v>
      </c>
      <c r="D114" s="3">
        <f t="shared" si="5"/>
        <v>1.175</v>
      </c>
      <c r="E114" s="4">
        <f t="shared" si="6"/>
        <v>95.3477125</v>
      </c>
    </row>
    <row r="115" spans="1:5" x14ac:dyDescent="0.25">
      <c r="A115" s="8" t="s">
        <v>315</v>
      </c>
      <c r="B115" s="6">
        <v>1.167</v>
      </c>
      <c r="C115" s="5">
        <v>9.2999999999999999E-2</v>
      </c>
      <c r="D115" s="3">
        <f t="shared" si="5"/>
        <v>1.0740000000000001</v>
      </c>
      <c r="E115" s="4">
        <f t="shared" si="6"/>
        <v>84.309460880000003</v>
      </c>
    </row>
    <row r="116" spans="1:5" x14ac:dyDescent="0.25">
      <c r="A116" s="8" t="s">
        <v>316</v>
      </c>
      <c r="B116" s="6">
        <v>1.0409999999999999</v>
      </c>
      <c r="C116" s="5">
        <v>9.2999999999999999E-2</v>
      </c>
      <c r="D116" s="3">
        <f t="shared" si="5"/>
        <v>0.94799999999999995</v>
      </c>
      <c r="E116" s="4">
        <f t="shared" si="6"/>
        <v>71.264887520000002</v>
      </c>
    </row>
    <row r="117" spans="1:5" x14ac:dyDescent="0.25">
      <c r="A117" s="8" t="s">
        <v>317</v>
      </c>
      <c r="B117" s="6">
        <v>0.89200000000000002</v>
      </c>
      <c r="C117" s="5">
        <v>9.2999999999999999E-2</v>
      </c>
      <c r="D117" s="3">
        <f t="shared" si="5"/>
        <v>0.79900000000000004</v>
      </c>
      <c r="E117" s="4">
        <f t="shared" si="6"/>
        <v>56.879107380000008</v>
      </c>
    </row>
    <row r="118" spans="1:5" x14ac:dyDescent="0.25">
      <c r="A118" s="8" t="s">
        <v>318</v>
      </c>
      <c r="B118" s="6">
        <v>1.2530000000000001</v>
      </c>
      <c r="C118" s="5">
        <v>9.2999999999999999E-2</v>
      </c>
      <c r="D118" s="3">
        <f t="shared" si="5"/>
        <v>1.1600000000000001</v>
      </c>
      <c r="E118" s="4">
        <f t="shared" si="6"/>
        <v>93.675628000000017</v>
      </c>
    </row>
    <row r="119" spans="1:5" x14ac:dyDescent="0.25">
      <c r="A119" s="8" t="s">
        <v>319</v>
      </c>
      <c r="B119" s="6">
        <v>0.67600000000000005</v>
      </c>
      <c r="C119" s="5">
        <v>9.2999999999999999E-2</v>
      </c>
      <c r="D119" s="3">
        <f t="shared" si="5"/>
        <v>0.58300000000000007</v>
      </c>
      <c r="E119" s="4">
        <f t="shared" si="6"/>
        <v>38.02551282000001</v>
      </c>
    </row>
    <row r="120" spans="1:5" x14ac:dyDescent="0.25">
      <c r="A120" s="8" t="s">
        <v>320</v>
      </c>
      <c r="B120" s="6">
        <v>0.69900000000000007</v>
      </c>
      <c r="C120" s="5">
        <v>9.2999999999999999E-2</v>
      </c>
      <c r="D120" s="3">
        <f t="shared" si="5"/>
        <v>0.60600000000000009</v>
      </c>
      <c r="E120" s="4">
        <f t="shared" si="6"/>
        <v>39.920409680000006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118"/>
  <sheetViews>
    <sheetView workbookViewId="0">
      <selection activeCell="N2" sqref="N2"/>
    </sheetView>
  </sheetViews>
  <sheetFormatPr defaultRowHeight="15" x14ac:dyDescent="0.25"/>
  <cols>
    <col min="1" max="1" width="14.5703125" customWidth="1"/>
    <col min="2" max="2" width="11.140625" customWidth="1"/>
    <col min="3" max="3" width="12" customWidth="1"/>
    <col min="4" max="4" width="12.28515625" customWidth="1"/>
    <col min="5" max="5" width="18.85546875" customWidth="1"/>
  </cols>
  <sheetData>
    <row r="2" spans="1:12" x14ac:dyDescent="0.25">
      <c r="A2" s="15">
        <v>2.722</v>
      </c>
      <c r="B2" s="6">
        <v>1.72</v>
      </c>
      <c r="C2" s="6">
        <v>1.7969999999999999</v>
      </c>
      <c r="D2" s="6">
        <v>1.581</v>
      </c>
      <c r="E2" s="6">
        <v>1.577</v>
      </c>
      <c r="F2" s="6">
        <v>1.4239999999999999</v>
      </c>
      <c r="G2" s="6">
        <v>1.6280000000000001</v>
      </c>
      <c r="H2" s="6">
        <v>1.5509999999999999</v>
      </c>
      <c r="I2" s="6">
        <v>1.7910000000000001</v>
      </c>
      <c r="J2" s="6">
        <v>1.532</v>
      </c>
      <c r="K2" s="6">
        <v>1.631</v>
      </c>
      <c r="L2" s="6">
        <v>1.794</v>
      </c>
    </row>
    <row r="3" spans="1:12" x14ac:dyDescent="0.25">
      <c r="A3" s="15">
        <v>1.776</v>
      </c>
      <c r="B3" s="6">
        <v>1.4710000000000001</v>
      </c>
      <c r="C3" s="6">
        <v>1.5920000000000001</v>
      </c>
      <c r="D3" s="6">
        <v>1.6679999999999999</v>
      </c>
      <c r="E3" s="6">
        <v>1.653</v>
      </c>
      <c r="F3" s="6">
        <v>1.587</v>
      </c>
      <c r="G3" s="6">
        <v>1.4279999999999999</v>
      </c>
      <c r="H3" s="6">
        <v>1.581</v>
      </c>
      <c r="I3" s="6">
        <v>2.456</v>
      </c>
      <c r="J3" s="6">
        <v>1.52</v>
      </c>
      <c r="K3" s="6">
        <v>1.905</v>
      </c>
      <c r="L3" s="6">
        <v>2.2760000000000002</v>
      </c>
    </row>
    <row r="4" spans="1:12" x14ac:dyDescent="0.25">
      <c r="A4" s="15">
        <v>1.1879999999999999</v>
      </c>
      <c r="B4" s="6">
        <v>1.839</v>
      </c>
      <c r="C4" s="6">
        <v>1.7610000000000001</v>
      </c>
      <c r="D4" s="6">
        <v>1.641</v>
      </c>
      <c r="E4" s="6">
        <v>1.615</v>
      </c>
      <c r="F4" s="6">
        <v>1.343</v>
      </c>
      <c r="G4" s="6">
        <v>1.448</v>
      </c>
      <c r="H4" s="6">
        <v>1.6040000000000001</v>
      </c>
      <c r="I4" s="6">
        <v>1.698</v>
      </c>
      <c r="J4" s="6">
        <v>1.7110000000000001</v>
      </c>
      <c r="K4" s="6">
        <v>1.8109999999999999</v>
      </c>
      <c r="L4" s="6">
        <v>1.7350000000000001</v>
      </c>
    </row>
    <row r="5" spans="1:12" x14ac:dyDescent="0.25">
      <c r="A5" s="15">
        <v>0.71599999999999997</v>
      </c>
      <c r="B5" s="6">
        <v>1.8049999999999999</v>
      </c>
      <c r="C5" s="6">
        <v>1.7330000000000001</v>
      </c>
      <c r="D5" s="6">
        <v>1.6819999999999999</v>
      </c>
      <c r="E5" s="6">
        <v>1.67</v>
      </c>
      <c r="F5" s="6">
        <v>1.542</v>
      </c>
      <c r="G5" s="6">
        <v>1.5389999999999999</v>
      </c>
      <c r="H5" s="6">
        <v>1.6500000000000001</v>
      </c>
      <c r="I5" s="6">
        <v>1.4530000000000001</v>
      </c>
      <c r="J5" s="6">
        <v>1.67</v>
      </c>
      <c r="K5" s="6">
        <v>1.8129999999999999</v>
      </c>
      <c r="L5" s="6">
        <v>1.68</v>
      </c>
    </row>
    <row r="6" spans="1:12" x14ac:dyDescent="0.25">
      <c r="A6" s="15">
        <v>0.47799999999999998</v>
      </c>
      <c r="B6" s="6">
        <v>1.8760000000000001</v>
      </c>
      <c r="C6" s="6">
        <v>1.6260000000000001</v>
      </c>
      <c r="D6" s="6">
        <v>1.6779999999999999</v>
      </c>
      <c r="E6" s="6">
        <v>1.764</v>
      </c>
      <c r="F6" s="6">
        <v>1.7270000000000001</v>
      </c>
      <c r="G6" s="6">
        <v>1.5640000000000001</v>
      </c>
      <c r="H6" s="6">
        <v>1.7250000000000001</v>
      </c>
      <c r="I6" s="6">
        <v>1.498</v>
      </c>
      <c r="J6" s="6">
        <v>1.7010000000000001</v>
      </c>
      <c r="K6" s="6">
        <v>1.7170000000000001</v>
      </c>
      <c r="L6" s="6">
        <v>1.6620000000000001</v>
      </c>
    </row>
    <row r="7" spans="1:12" x14ac:dyDescent="0.25">
      <c r="A7" s="15">
        <v>0.30299999999999999</v>
      </c>
      <c r="B7" s="6">
        <v>1.8240000000000001</v>
      </c>
      <c r="C7" s="6">
        <v>1.6759999999999999</v>
      </c>
      <c r="D7" s="6">
        <v>1.7470000000000001</v>
      </c>
      <c r="E7" s="6">
        <v>1.5529999999999999</v>
      </c>
      <c r="F7" s="6">
        <v>1.603</v>
      </c>
      <c r="G7" s="6">
        <v>1.516</v>
      </c>
      <c r="H7" s="6">
        <v>1.665</v>
      </c>
      <c r="I7" s="6">
        <v>1.623</v>
      </c>
      <c r="J7" s="6">
        <v>1.7650000000000001</v>
      </c>
      <c r="K7" s="6">
        <v>1.5210000000000001</v>
      </c>
      <c r="L7" s="6">
        <v>1.8680000000000001</v>
      </c>
    </row>
    <row r="8" spans="1:12" x14ac:dyDescent="0.25">
      <c r="A8" s="15">
        <v>0.16900000000000001</v>
      </c>
      <c r="B8" s="6">
        <v>1.718</v>
      </c>
      <c r="C8" s="6">
        <v>1.726</v>
      </c>
      <c r="D8" s="6">
        <v>1.6870000000000001</v>
      </c>
      <c r="E8" s="6">
        <v>1.7949999999999999</v>
      </c>
      <c r="F8" s="6">
        <v>1.764</v>
      </c>
      <c r="G8" s="6">
        <v>1.7290000000000001</v>
      </c>
      <c r="H8" s="6">
        <v>1.7650000000000001</v>
      </c>
      <c r="I8" s="6">
        <v>1.8089999999999999</v>
      </c>
      <c r="J8" s="6">
        <v>1.7650000000000001</v>
      </c>
      <c r="K8" s="6">
        <v>1.6620000000000001</v>
      </c>
      <c r="L8" s="6">
        <v>1.762</v>
      </c>
    </row>
    <row r="9" spans="1:12" x14ac:dyDescent="0.25">
      <c r="A9" s="5">
        <v>8.7999999999999995E-2</v>
      </c>
      <c r="B9" s="6">
        <v>1.798</v>
      </c>
      <c r="C9" s="6">
        <v>1.7830000000000001</v>
      </c>
      <c r="D9" s="6">
        <v>1.6739999999999999</v>
      </c>
      <c r="E9" s="6">
        <v>1.7790000000000001</v>
      </c>
      <c r="F9" s="6">
        <v>1.7390000000000001</v>
      </c>
      <c r="G9" s="6">
        <v>1.6320000000000001</v>
      </c>
      <c r="H9" s="6">
        <v>1.742</v>
      </c>
      <c r="I9" s="6">
        <v>1.827</v>
      </c>
      <c r="J9" s="6">
        <v>1.349</v>
      </c>
      <c r="K9" s="6">
        <v>1.369</v>
      </c>
      <c r="L9" s="6">
        <v>1.524</v>
      </c>
    </row>
    <row r="15" spans="1:12" x14ac:dyDescent="0.25">
      <c r="B15" s="1" t="s">
        <v>1</v>
      </c>
      <c r="C15" s="1" t="s">
        <v>2</v>
      </c>
      <c r="D15" s="1" t="s">
        <v>3</v>
      </c>
      <c r="E15" s="1" t="s">
        <v>4</v>
      </c>
    </row>
    <row r="16" spans="1:12" x14ac:dyDescent="0.25">
      <c r="A16" t="s">
        <v>5</v>
      </c>
      <c r="B16" s="15">
        <v>2.722</v>
      </c>
      <c r="C16" s="3">
        <f>B16-B23</f>
        <v>2.6339999999999999</v>
      </c>
      <c r="D16" s="3">
        <v>1000</v>
      </c>
      <c r="E16" s="4">
        <f>(94.28*C16*C16)+(131.96*C16)+(0.262)</f>
        <v>1001.95513168</v>
      </c>
    </row>
    <row r="17" spans="1:12" x14ac:dyDescent="0.25">
      <c r="A17" t="s">
        <v>6</v>
      </c>
      <c r="B17" s="15">
        <v>1.776</v>
      </c>
      <c r="C17" s="3">
        <f>B17-B23</f>
        <v>1.6879999999999999</v>
      </c>
      <c r="D17" s="3">
        <v>500</v>
      </c>
      <c r="E17" s="4">
        <f t="shared" ref="E17:E23" si="0">(94.28*C17*C17)+(131.96*C17)+(0.262)</f>
        <v>491.64663232000004</v>
      </c>
    </row>
    <row r="18" spans="1:12" x14ac:dyDescent="0.25">
      <c r="A18" t="s">
        <v>7</v>
      </c>
      <c r="B18" s="15">
        <v>1.1879999999999999</v>
      </c>
      <c r="C18" s="3">
        <f>B18-B23</f>
        <v>1.0999999999999999</v>
      </c>
      <c r="D18" s="3">
        <v>250</v>
      </c>
      <c r="E18" s="4">
        <f t="shared" si="0"/>
        <v>259.49679999999995</v>
      </c>
    </row>
    <row r="19" spans="1:12" x14ac:dyDescent="0.25">
      <c r="A19" t="s">
        <v>8</v>
      </c>
      <c r="B19" s="15">
        <v>0.71599999999999997</v>
      </c>
      <c r="C19" s="3">
        <f>B19-B23</f>
        <v>0.628</v>
      </c>
      <c r="D19" s="3">
        <v>125</v>
      </c>
      <c r="E19" s="4">
        <f t="shared" si="0"/>
        <v>120.31540352</v>
      </c>
    </row>
    <row r="20" spans="1:12" x14ac:dyDescent="0.25">
      <c r="A20" t="s">
        <v>9</v>
      </c>
      <c r="B20" s="15">
        <v>0.47799999999999998</v>
      </c>
      <c r="C20" s="3">
        <f>B20-B23</f>
        <v>0.39</v>
      </c>
      <c r="D20" s="3">
        <v>62.5</v>
      </c>
      <c r="E20" s="4">
        <f t="shared" si="0"/>
        <v>66.066388000000003</v>
      </c>
    </row>
    <row r="21" spans="1:12" x14ac:dyDescent="0.25">
      <c r="A21" t="s">
        <v>18</v>
      </c>
      <c r="B21" s="15">
        <v>0.30299999999999999</v>
      </c>
      <c r="C21" s="3">
        <f>(B21-B23)</f>
        <v>0.215</v>
      </c>
      <c r="D21" s="3">
        <v>31.2</v>
      </c>
      <c r="E21" s="4">
        <f t="shared" si="0"/>
        <v>32.991492999999998</v>
      </c>
    </row>
    <row r="22" spans="1:12" x14ac:dyDescent="0.25">
      <c r="A22" t="s">
        <v>19</v>
      </c>
      <c r="B22" s="15">
        <v>0.16900000000000001</v>
      </c>
      <c r="C22" s="3">
        <f>B22-B23</f>
        <v>8.1000000000000016E-2</v>
      </c>
      <c r="D22" s="3">
        <v>15.6</v>
      </c>
      <c r="E22" s="4">
        <f t="shared" si="0"/>
        <v>11.569331080000003</v>
      </c>
    </row>
    <row r="23" spans="1:12" x14ac:dyDescent="0.25">
      <c r="A23" t="s">
        <v>10</v>
      </c>
      <c r="B23" s="5">
        <v>8.7999999999999995E-2</v>
      </c>
      <c r="C23" s="3">
        <f>B23-B23</f>
        <v>0</v>
      </c>
      <c r="D23" s="3">
        <v>0</v>
      </c>
      <c r="E23" s="4">
        <f t="shared" si="0"/>
        <v>0.26200000000000001</v>
      </c>
    </row>
    <row r="27" spans="1:12" x14ac:dyDescent="0.25">
      <c r="K27" s="10" t="s">
        <v>14</v>
      </c>
      <c r="L27" s="10"/>
    </row>
    <row r="30" spans="1:12" x14ac:dyDescent="0.25">
      <c r="A30" s="8" t="s">
        <v>11</v>
      </c>
      <c r="B30" s="6" t="s">
        <v>12</v>
      </c>
      <c r="C30" s="7" t="s">
        <v>10</v>
      </c>
      <c r="D30" s="3" t="s">
        <v>2</v>
      </c>
      <c r="E30" s="9" t="s">
        <v>13</v>
      </c>
    </row>
    <row r="31" spans="1:12" x14ac:dyDescent="0.25">
      <c r="A31" s="8" t="s">
        <v>60</v>
      </c>
      <c r="B31" s="6">
        <v>1.72</v>
      </c>
      <c r="C31" s="5">
        <v>8.7999999999999995E-2</v>
      </c>
      <c r="D31" s="3">
        <f t="shared" ref="D31:D62" si="1">(B31-C31)</f>
        <v>1.6319999999999999</v>
      </c>
      <c r="E31" s="4">
        <f t="shared" ref="E31:E62" si="2">(94.28*D31*D31)+(131.96*D31)+(0.262)</f>
        <v>466.72833471999996</v>
      </c>
    </row>
    <row r="32" spans="1:12" x14ac:dyDescent="0.25">
      <c r="A32" s="8" t="s">
        <v>61</v>
      </c>
      <c r="B32" s="6">
        <v>1.4710000000000001</v>
      </c>
      <c r="C32" s="5">
        <v>8.7999999999999995E-2</v>
      </c>
      <c r="D32" s="3">
        <f t="shared" si="1"/>
        <v>1.383</v>
      </c>
      <c r="E32" s="4">
        <f t="shared" si="2"/>
        <v>363.09099892</v>
      </c>
    </row>
    <row r="33" spans="1:5" x14ac:dyDescent="0.25">
      <c r="A33" s="8" t="s">
        <v>62</v>
      </c>
      <c r="B33" s="6">
        <v>1.839</v>
      </c>
      <c r="C33" s="5">
        <v>8.7999999999999995E-2</v>
      </c>
      <c r="D33" s="3">
        <f t="shared" si="1"/>
        <v>1.7509999999999999</v>
      </c>
      <c r="E33" s="4">
        <f t="shared" si="2"/>
        <v>520.38653427999986</v>
      </c>
    </row>
    <row r="34" spans="1:5" x14ac:dyDescent="0.25">
      <c r="A34" s="8" t="s">
        <v>63</v>
      </c>
      <c r="B34" s="6">
        <v>1.8049999999999999</v>
      </c>
      <c r="C34" s="5">
        <v>8.7999999999999995E-2</v>
      </c>
      <c r="D34" s="3">
        <f t="shared" si="1"/>
        <v>1.7169999999999999</v>
      </c>
      <c r="E34" s="4">
        <f t="shared" si="2"/>
        <v>504.78315091999997</v>
      </c>
    </row>
    <row r="35" spans="1:5" x14ac:dyDescent="0.25">
      <c r="A35" s="8" t="s">
        <v>64</v>
      </c>
      <c r="B35" s="6">
        <v>1.8760000000000001</v>
      </c>
      <c r="C35" s="5">
        <v>8.7999999999999995E-2</v>
      </c>
      <c r="D35" s="3">
        <f t="shared" si="1"/>
        <v>1.788</v>
      </c>
      <c r="E35" s="4">
        <f t="shared" si="2"/>
        <v>537.61436031999995</v>
      </c>
    </row>
    <row r="36" spans="1:5" x14ac:dyDescent="0.25">
      <c r="A36" s="8" t="s">
        <v>65</v>
      </c>
      <c r="B36" s="6">
        <v>1.8240000000000001</v>
      </c>
      <c r="C36" s="5">
        <v>8.7999999999999995E-2</v>
      </c>
      <c r="D36" s="3">
        <f t="shared" si="1"/>
        <v>1.736</v>
      </c>
      <c r="E36" s="4">
        <f t="shared" si="2"/>
        <v>513.47581887999991</v>
      </c>
    </row>
    <row r="37" spans="1:5" x14ac:dyDescent="0.25">
      <c r="A37" s="8" t="s">
        <v>66</v>
      </c>
      <c r="B37" s="6">
        <v>1.718</v>
      </c>
      <c r="C37" s="5">
        <v>8.7999999999999995E-2</v>
      </c>
      <c r="D37" s="3">
        <f t="shared" si="1"/>
        <v>1.63</v>
      </c>
      <c r="E37" s="4">
        <f t="shared" si="2"/>
        <v>465.84933199999995</v>
      </c>
    </row>
    <row r="38" spans="1:5" x14ac:dyDescent="0.25">
      <c r="A38" s="8" t="s">
        <v>67</v>
      </c>
      <c r="B38" s="6">
        <v>1.798</v>
      </c>
      <c r="C38" s="5">
        <v>8.7999999999999995E-2</v>
      </c>
      <c r="D38" s="3">
        <f t="shared" si="1"/>
        <v>1.71</v>
      </c>
      <c r="E38" s="4">
        <f t="shared" si="2"/>
        <v>501.59774799999997</v>
      </c>
    </row>
    <row r="39" spans="1:5" x14ac:dyDescent="0.25">
      <c r="A39" s="8" t="s">
        <v>68</v>
      </c>
      <c r="B39" s="6">
        <v>1.7969999999999999</v>
      </c>
      <c r="C39" s="5">
        <v>8.7999999999999995E-2</v>
      </c>
      <c r="D39" s="3">
        <f t="shared" si="1"/>
        <v>1.7089999999999999</v>
      </c>
      <c r="E39" s="4">
        <f t="shared" si="2"/>
        <v>501.14344467999996</v>
      </c>
    </row>
    <row r="40" spans="1:5" x14ac:dyDescent="0.25">
      <c r="A40" s="8" t="s">
        <v>69</v>
      </c>
      <c r="B40" s="6">
        <v>1.5920000000000001</v>
      </c>
      <c r="C40" s="5">
        <v>8.7999999999999995E-2</v>
      </c>
      <c r="D40" s="3">
        <f t="shared" si="1"/>
        <v>1.504</v>
      </c>
      <c r="E40" s="4">
        <f t="shared" si="2"/>
        <v>411.99270848000003</v>
      </c>
    </row>
    <row r="41" spans="1:5" x14ac:dyDescent="0.25">
      <c r="A41" s="8" t="s">
        <v>70</v>
      </c>
      <c r="B41" s="6">
        <v>1.7610000000000001</v>
      </c>
      <c r="C41" s="5">
        <v>8.7999999999999995E-2</v>
      </c>
      <c r="D41" s="3">
        <f t="shared" si="1"/>
        <v>1.673</v>
      </c>
      <c r="E41" s="4">
        <f t="shared" si="2"/>
        <v>484.91410612000004</v>
      </c>
    </row>
    <row r="42" spans="1:5" x14ac:dyDescent="0.25">
      <c r="A42" s="8" t="s">
        <v>71</v>
      </c>
      <c r="B42" s="6">
        <v>1.7330000000000001</v>
      </c>
      <c r="C42" s="5">
        <v>8.7999999999999995E-2</v>
      </c>
      <c r="D42" s="3">
        <f t="shared" si="1"/>
        <v>1.645</v>
      </c>
      <c r="E42" s="4">
        <f t="shared" si="2"/>
        <v>472.46023700000001</v>
      </c>
    </row>
    <row r="43" spans="1:5" x14ac:dyDescent="0.25">
      <c r="A43" s="8" t="s">
        <v>72</v>
      </c>
      <c r="B43" s="6">
        <v>1.6260000000000001</v>
      </c>
      <c r="C43" s="5">
        <v>8.7999999999999995E-2</v>
      </c>
      <c r="D43" s="3">
        <f t="shared" si="1"/>
        <v>1.538</v>
      </c>
      <c r="E43" s="4">
        <f t="shared" si="2"/>
        <v>426.23054032000005</v>
      </c>
    </row>
    <row r="44" spans="1:5" x14ac:dyDescent="0.25">
      <c r="A44" s="8" t="s">
        <v>73</v>
      </c>
      <c r="B44" s="6">
        <v>1.6759999999999999</v>
      </c>
      <c r="C44" s="5">
        <v>8.7999999999999995E-2</v>
      </c>
      <c r="D44" s="3">
        <f t="shared" si="1"/>
        <v>1.5879999999999999</v>
      </c>
      <c r="E44" s="4">
        <f t="shared" si="2"/>
        <v>447.56450431999997</v>
      </c>
    </row>
    <row r="45" spans="1:5" x14ac:dyDescent="0.25">
      <c r="A45" s="8" t="s">
        <v>74</v>
      </c>
      <c r="B45" s="6">
        <v>1.726</v>
      </c>
      <c r="C45" s="5">
        <v>8.7999999999999995E-2</v>
      </c>
      <c r="D45" s="3">
        <f t="shared" si="1"/>
        <v>1.6379999999999999</v>
      </c>
      <c r="E45" s="4">
        <f t="shared" si="2"/>
        <v>469.36986831999997</v>
      </c>
    </row>
    <row r="46" spans="1:5" x14ac:dyDescent="0.25">
      <c r="A46" s="8" t="s">
        <v>75</v>
      </c>
      <c r="B46" s="6">
        <v>1.7830000000000001</v>
      </c>
      <c r="C46" s="5">
        <v>8.7999999999999995E-2</v>
      </c>
      <c r="D46" s="3">
        <f t="shared" si="1"/>
        <v>1.6950000000000001</v>
      </c>
      <c r="E46" s="4">
        <f t="shared" si="2"/>
        <v>494.80299700000006</v>
      </c>
    </row>
    <row r="47" spans="1:5" x14ac:dyDescent="0.25">
      <c r="A47" s="8" t="s">
        <v>76</v>
      </c>
      <c r="B47" s="6">
        <v>1.581</v>
      </c>
      <c r="C47" s="5">
        <v>8.7999999999999995E-2</v>
      </c>
      <c r="D47" s="3">
        <f t="shared" si="1"/>
        <v>1.4929999999999999</v>
      </c>
      <c r="E47" s="4">
        <f t="shared" si="2"/>
        <v>407.43301972</v>
      </c>
    </row>
    <row r="48" spans="1:5" x14ac:dyDescent="0.25">
      <c r="A48" s="8" t="s">
        <v>77</v>
      </c>
      <c r="B48" s="6">
        <v>1.6679999999999999</v>
      </c>
      <c r="C48" s="5">
        <v>8.7999999999999995E-2</v>
      </c>
      <c r="D48" s="3">
        <f t="shared" si="1"/>
        <v>1.5799999999999998</v>
      </c>
      <c r="E48" s="4">
        <f t="shared" si="2"/>
        <v>444.11939199999989</v>
      </c>
    </row>
    <row r="49" spans="1:5" x14ac:dyDescent="0.25">
      <c r="A49" s="8" t="s">
        <v>78</v>
      </c>
      <c r="B49" s="6">
        <v>1.641</v>
      </c>
      <c r="C49" s="5">
        <v>8.7999999999999995E-2</v>
      </c>
      <c r="D49" s="3">
        <f t="shared" si="1"/>
        <v>1.5529999999999999</v>
      </c>
      <c r="E49" s="4">
        <f t="shared" si="2"/>
        <v>432.58123252000001</v>
      </c>
    </row>
    <row r="50" spans="1:5" x14ac:dyDescent="0.25">
      <c r="A50" s="8" t="s">
        <v>79</v>
      </c>
      <c r="B50" s="6">
        <v>1.6819999999999999</v>
      </c>
      <c r="C50" s="5">
        <v>8.7999999999999995E-2</v>
      </c>
      <c r="D50" s="3">
        <f t="shared" si="1"/>
        <v>1.5939999999999999</v>
      </c>
      <c r="E50" s="4">
        <f t="shared" si="2"/>
        <v>450.15625807999999</v>
      </c>
    </row>
    <row r="51" spans="1:5" x14ac:dyDescent="0.25">
      <c r="A51" s="8" t="s">
        <v>80</v>
      </c>
      <c r="B51" s="6">
        <v>1.6779999999999999</v>
      </c>
      <c r="C51" s="5">
        <v>8.7999999999999995E-2</v>
      </c>
      <c r="D51" s="3">
        <f t="shared" si="1"/>
        <v>1.5899999999999999</v>
      </c>
      <c r="E51" s="4">
        <f t="shared" si="2"/>
        <v>448.42766799999993</v>
      </c>
    </row>
    <row r="52" spans="1:5" x14ac:dyDescent="0.25">
      <c r="A52" s="8" t="s">
        <v>81</v>
      </c>
      <c r="B52" s="6">
        <v>1.7470000000000001</v>
      </c>
      <c r="C52" s="5">
        <v>8.7999999999999995E-2</v>
      </c>
      <c r="D52" s="3">
        <f t="shared" si="1"/>
        <v>1.659</v>
      </c>
      <c r="E52" s="4">
        <f t="shared" si="2"/>
        <v>478.66869267999999</v>
      </c>
    </row>
    <row r="53" spans="1:5" x14ac:dyDescent="0.25">
      <c r="A53" s="8" t="s">
        <v>82</v>
      </c>
      <c r="B53" s="6">
        <v>1.6870000000000001</v>
      </c>
      <c r="C53" s="5">
        <v>8.7999999999999995E-2</v>
      </c>
      <c r="D53" s="3">
        <f t="shared" si="1"/>
        <v>1.599</v>
      </c>
      <c r="E53" s="4">
        <f t="shared" si="2"/>
        <v>452.32123827999999</v>
      </c>
    </row>
    <row r="54" spans="1:5" x14ac:dyDescent="0.25">
      <c r="A54" s="8" t="s">
        <v>83</v>
      </c>
      <c r="B54" s="6">
        <v>1.6739999999999999</v>
      </c>
      <c r="C54" s="5">
        <v>8.7999999999999995E-2</v>
      </c>
      <c r="D54" s="3">
        <f t="shared" si="1"/>
        <v>1.5859999999999999</v>
      </c>
      <c r="E54" s="4">
        <f t="shared" si="2"/>
        <v>446.70209487999995</v>
      </c>
    </row>
    <row r="55" spans="1:5" x14ac:dyDescent="0.25">
      <c r="A55" s="8" t="s">
        <v>84</v>
      </c>
      <c r="B55" s="6">
        <v>1.577</v>
      </c>
      <c r="C55" s="5">
        <v>8.7999999999999995E-2</v>
      </c>
      <c r="D55" s="3">
        <f t="shared" si="1"/>
        <v>1.4889999999999999</v>
      </c>
      <c r="E55" s="4">
        <f t="shared" si="2"/>
        <v>405.78060787999999</v>
      </c>
    </row>
    <row r="56" spans="1:5" x14ac:dyDescent="0.25">
      <c r="A56" s="8" t="s">
        <v>85</v>
      </c>
      <c r="B56" s="6">
        <v>1.653</v>
      </c>
      <c r="C56" s="5">
        <v>8.7999999999999995E-2</v>
      </c>
      <c r="D56" s="3">
        <f t="shared" si="1"/>
        <v>1.5649999999999999</v>
      </c>
      <c r="E56" s="4">
        <f t="shared" si="2"/>
        <v>437.69233300000002</v>
      </c>
    </row>
    <row r="57" spans="1:5" x14ac:dyDescent="0.25">
      <c r="A57" s="8" t="s">
        <v>86</v>
      </c>
      <c r="B57" s="6">
        <v>1.615</v>
      </c>
      <c r="C57" s="5">
        <v>8.7999999999999995E-2</v>
      </c>
      <c r="D57" s="3">
        <f t="shared" si="1"/>
        <v>1.5269999999999999</v>
      </c>
      <c r="E57" s="4">
        <f t="shared" si="2"/>
        <v>421.60033011999991</v>
      </c>
    </row>
    <row r="58" spans="1:5" x14ac:dyDescent="0.25">
      <c r="A58" s="8" t="s">
        <v>87</v>
      </c>
      <c r="B58" s="6">
        <v>1.67</v>
      </c>
      <c r="C58" s="5">
        <v>8.7999999999999995E-2</v>
      </c>
      <c r="D58" s="3">
        <f t="shared" si="1"/>
        <v>1.5819999999999999</v>
      </c>
      <c r="E58" s="4">
        <f t="shared" si="2"/>
        <v>444.97953871999999</v>
      </c>
    </row>
    <row r="59" spans="1:5" x14ac:dyDescent="0.25">
      <c r="A59" s="8" t="s">
        <v>88</v>
      </c>
      <c r="B59" s="6">
        <v>1.764</v>
      </c>
      <c r="C59" s="5">
        <v>8.7999999999999995E-2</v>
      </c>
      <c r="D59" s="3">
        <f t="shared" si="1"/>
        <v>1.6759999999999999</v>
      </c>
      <c r="E59" s="4">
        <f t="shared" si="2"/>
        <v>486.25721728000002</v>
      </c>
    </row>
    <row r="60" spans="1:5" x14ac:dyDescent="0.25">
      <c r="A60" s="8" t="s">
        <v>89</v>
      </c>
      <c r="B60" s="6">
        <v>1.5529999999999999</v>
      </c>
      <c r="C60" s="5">
        <v>8.7999999999999995E-2</v>
      </c>
      <c r="D60" s="3">
        <f t="shared" si="1"/>
        <v>1.4649999999999999</v>
      </c>
      <c r="E60" s="4">
        <f t="shared" si="2"/>
        <v>395.92949299999992</v>
      </c>
    </row>
    <row r="61" spans="1:5" x14ac:dyDescent="0.25">
      <c r="A61" s="8" t="s">
        <v>90</v>
      </c>
      <c r="B61" s="6">
        <v>1.7949999999999999</v>
      </c>
      <c r="C61" s="5">
        <v>8.7999999999999995E-2</v>
      </c>
      <c r="D61" s="3">
        <f t="shared" si="1"/>
        <v>1.7069999999999999</v>
      </c>
      <c r="E61" s="4">
        <f t="shared" si="2"/>
        <v>500.23540371999997</v>
      </c>
    </row>
    <row r="62" spans="1:5" x14ac:dyDescent="0.25">
      <c r="A62" s="8" t="s">
        <v>91</v>
      </c>
      <c r="B62" s="6">
        <v>1.7790000000000001</v>
      </c>
      <c r="C62" s="5">
        <v>8.7999999999999995E-2</v>
      </c>
      <c r="D62" s="3">
        <f t="shared" si="1"/>
        <v>1.6910000000000001</v>
      </c>
      <c r="E62" s="4">
        <f t="shared" si="2"/>
        <v>492.99822868000007</v>
      </c>
    </row>
    <row r="63" spans="1:5" x14ac:dyDescent="0.25">
      <c r="A63" s="8" t="s">
        <v>92</v>
      </c>
      <c r="B63" s="6">
        <v>1.4239999999999999</v>
      </c>
      <c r="C63" s="5">
        <v>8.7999999999999995E-2</v>
      </c>
      <c r="D63" s="3">
        <f t="shared" ref="D63:D94" si="3">(B63-C63)</f>
        <v>1.3359999999999999</v>
      </c>
      <c r="E63" s="4">
        <f t="shared" ref="E63:E94" si="4">(94.28*D63*D63)+(131.96*D63)+(0.262)</f>
        <v>344.84055487999996</v>
      </c>
    </row>
    <row r="64" spans="1:5" x14ac:dyDescent="0.25">
      <c r="A64" s="8" t="s">
        <v>93</v>
      </c>
      <c r="B64" s="6">
        <v>1.587</v>
      </c>
      <c r="C64" s="5">
        <v>8.7999999999999995E-2</v>
      </c>
      <c r="D64" s="3">
        <f t="shared" si="3"/>
        <v>1.4989999999999999</v>
      </c>
      <c r="E64" s="4">
        <f t="shared" si="4"/>
        <v>409.91729427999996</v>
      </c>
    </row>
    <row r="65" spans="1:5" x14ac:dyDescent="0.25">
      <c r="A65" s="8" t="s">
        <v>94</v>
      </c>
      <c r="B65" s="6">
        <v>1.343</v>
      </c>
      <c r="C65" s="5">
        <v>8.7999999999999995E-2</v>
      </c>
      <c r="D65" s="3">
        <f t="shared" si="3"/>
        <v>1.2549999999999999</v>
      </c>
      <c r="E65" s="4">
        <f t="shared" si="4"/>
        <v>314.36515700000001</v>
      </c>
    </row>
    <row r="66" spans="1:5" x14ac:dyDescent="0.25">
      <c r="A66" s="8" t="s">
        <v>95</v>
      </c>
      <c r="B66" s="6">
        <v>1.542</v>
      </c>
      <c r="C66" s="5">
        <v>8.7999999999999995E-2</v>
      </c>
      <c r="D66" s="3">
        <f t="shared" si="3"/>
        <v>1.454</v>
      </c>
      <c r="E66" s="4">
        <f t="shared" si="4"/>
        <v>391.45069647999998</v>
      </c>
    </row>
    <row r="67" spans="1:5" x14ac:dyDescent="0.25">
      <c r="A67" s="8" t="s">
        <v>96</v>
      </c>
      <c r="B67" s="6">
        <v>1.7270000000000001</v>
      </c>
      <c r="C67" s="5">
        <v>8.7999999999999995E-2</v>
      </c>
      <c r="D67" s="3">
        <f t="shared" si="3"/>
        <v>1.639</v>
      </c>
      <c r="E67" s="4">
        <f t="shared" si="4"/>
        <v>469.81078388000003</v>
      </c>
    </row>
    <row r="68" spans="1:5" x14ac:dyDescent="0.25">
      <c r="A68" s="8" t="s">
        <v>97</v>
      </c>
      <c r="B68" s="6">
        <v>1.603</v>
      </c>
      <c r="C68" s="5">
        <v>8.7999999999999995E-2</v>
      </c>
      <c r="D68" s="3">
        <f t="shared" si="3"/>
        <v>1.5149999999999999</v>
      </c>
      <c r="E68" s="4">
        <f t="shared" si="4"/>
        <v>416.57521299999996</v>
      </c>
    </row>
    <row r="69" spans="1:5" x14ac:dyDescent="0.25">
      <c r="A69" s="8" t="s">
        <v>98</v>
      </c>
      <c r="B69" s="6">
        <v>1.764</v>
      </c>
      <c r="C69" s="5">
        <v>8.7999999999999995E-2</v>
      </c>
      <c r="D69" s="3">
        <f t="shared" si="3"/>
        <v>1.6759999999999999</v>
      </c>
      <c r="E69" s="4">
        <f t="shared" si="4"/>
        <v>486.25721728000002</v>
      </c>
    </row>
    <row r="70" spans="1:5" x14ac:dyDescent="0.25">
      <c r="A70" s="8" t="s">
        <v>99</v>
      </c>
      <c r="B70" s="6">
        <v>1.7390000000000001</v>
      </c>
      <c r="C70" s="5">
        <v>8.7999999999999995E-2</v>
      </c>
      <c r="D70" s="3">
        <f t="shared" si="3"/>
        <v>1.651</v>
      </c>
      <c r="E70" s="4">
        <f t="shared" si="4"/>
        <v>475.11647828000002</v>
      </c>
    </row>
    <row r="71" spans="1:5" x14ac:dyDescent="0.25">
      <c r="A71" s="8" t="s">
        <v>100</v>
      </c>
      <c r="B71" s="6">
        <v>1.6280000000000001</v>
      </c>
      <c r="C71" s="5">
        <v>8.7999999999999995E-2</v>
      </c>
      <c r="D71" s="3">
        <f t="shared" si="3"/>
        <v>1.54</v>
      </c>
      <c r="E71" s="4">
        <f t="shared" si="4"/>
        <v>427.07484800000003</v>
      </c>
    </row>
    <row r="72" spans="1:5" x14ac:dyDescent="0.25">
      <c r="A72" s="8" t="s">
        <v>101</v>
      </c>
      <c r="B72" s="6">
        <v>1.4279999999999999</v>
      </c>
      <c r="C72" s="5">
        <v>8.7999999999999995E-2</v>
      </c>
      <c r="D72" s="3">
        <f t="shared" si="3"/>
        <v>1.3399999999999999</v>
      </c>
      <c r="E72" s="4">
        <f t="shared" si="4"/>
        <v>346.37756799999994</v>
      </c>
    </row>
    <row r="73" spans="1:5" x14ac:dyDescent="0.25">
      <c r="A73" s="8" t="s">
        <v>102</v>
      </c>
      <c r="B73" s="6">
        <v>1.448</v>
      </c>
      <c r="C73" s="5">
        <v>8.7999999999999995E-2</v>
      </c>
      <c r="D73" s="3">
        <f t="shared" si="3"/>
        <v>1.3599999999999999</v>
      </c>
      <c r="E73" s="4">
        <f t="shared" si="4"/>
        <v>354.10788799999995</v>
      </c>
    </row>
    <row r="74" spans="1:5" x14ac:dyDescent="0.25">
      <c r="A74" s="8" t="s">
        <v>103</v>
      </c>
      <c r="B74" s="6">
        <v>1.5389999999999999</v>
      </c>
      <c r="C74" s="5">
        <v>8.7999999999999995E-2</v>
      </c>
      <c r="D74" s="3">
        <f t="shared" si="3"/>
        <v>1.4509999999999998</v>
      </c>
      <c r="E74" s="4">
        <f t="shared" si="4"/>
        <v>390.23316627999998</v>
      </c>
    </row>
    <row r="75" spans="1:5" x14ac:dyDescent="0.25">
      <c r="A75" s="8" t="s">
        <v>104</v>
      </c>
      <c r="B75" s="6">
        <v>1.5640000000000001</v>
      </c>
      <c r="C75" s="5">
        <v>8.7999999999999995E-2</v>
      </c>
      <c r="D75" s="3">
        <f t="shared" si="3"/>
        <v>1.476</v>
      </c>
      <c r="E75" s="4">
        <f t="shared" si="4"/>
        <v>400.43110528</v>
      </c>
    </row>
    <row r="76" spans="1:5" x14ac:dyDescent="0.25">
      <c r="A76" s="8" t="s">
        <v>105</v>
      </c>
      <c r="B76" s="6">
        <v>1.516</v>
      </c>
      <c r="C76" s="5">
        <v>8.7999999999999995E-2</v>
      </c>
      <c r="D76" s="3">
        <f t="shared" si="3"/>
        <v>1.4279999999999999</v>
      </c>
      <c r="E76" s="4">
        <f t="shared" si="4"/>
        <v>380.95514751999997</v>
      </c>
    </row>
    <row r="77" spans="1:5" x14ac:dyDescent="0.25">
      <c r="A77" s="8" t="s">
        <v>106</v>
      </c>
      <c r="B77" s="6">
        <v>1.7290000000000001</v>
      </c>
      <c r="C77" s="5">
        <v>8.7999999999999995E-2</v>
      </c>
      <c r="D77" s="3">
        <f t="shared" si="3"/>
        <v>1.641</v>
      </c>
      <c r="E77" s="4">
        <f t="shared" si="4"/>
        <v>470.69318068000001</v>
      </c>
    </row>
    <row r="78" spans="1:5" x14ac:dyDescent="0.25">
      <c r="A78" s="8" t="s">
        <v>107</v>
      </c>
      <c r="B78" s="6">
        <v>1.6320000000000001</v>
      </c>
      <c r="C78" s="5">
        <v>8.7999999999999995E-2</v>
      </c>
      <c r="D78" s="3">
        <f t="shared" si="3"/>
        <v>1.544</v>
      </c>
      <c r="E78" s="4">
        <f t="shared" si="4"/>
        <v>428.76572608000004</v>
      </c>
    </row>
    <row r="79" spans="1:5" x14ac:dyDescent="0.25">
      <c r="A79" s="8" t="s">
        <v>108</v>
      </c>
      <c r="B79" s="6">
        <v>1.5509999999999999</v>
      </c>
      <c r="C79" s="5">
        <v>8.7999999999999995E-2</v>
      </c>
      <c r="D79" s="3">
        <f t="shared" si="3"/>
        <v>1.4629999999999999</v>
      </c>
      <c r="E79" s="4">
        <f t="shared" si="4"/>
        <v>395.11346931999998</v>
      </c>
    </row>
    <row r="80" spans="1:5" x14ac:dyDescent="0.25">
      <c r="A80" s="8" t="s">
        <v>109</v>
      </c>
      <c r="B80" s="6">
        <v>1.581</v>
      </c>
      <c r="C80" s="5">
        <v>8.7999999999999995E-2</v>
      </c>
      <c r="D80" s="3">
        <f t="shared" si="3"/>
        <v>1.4929999999999999</v>
      </c>
      <c r="E80" s="4">
        <f t="shared" si="4"/>
        <v>407.43301972</v>
      </c>
    </row>
    <row r="81" spans="1:5" x14ac:dyDescent="0.25">
      <c r="A81" s="8" t="s">
        <v>110</v>
      </c>
      <c r="B81" s="6">
        <v>1.6040000000000001</v>
      </c>
      <c r="C81" s="5">
        <v>8.7999999999999995E-2</v>
      </c>
      <c r="D81" s="3">
        <f t="shared" si="3"/>
        <v>1.516</v>
      </c>
      <c r="E81" s="4">
        <f t="shared" si="4"/>
        <v>416.99293568000002</v>
      </c>
    </row>
    <row r="82" spans="1:5" x14ac:dyDescent="0.25">
      <c r="A82" s="8" t="s">
        <v>111</v>
      </c>
      <c r="B82" s="6">
        <v>1.6500000000000001</v>
      </c>
      <c r="C82" s="5">
        <v>8.7999999999999995E-2</v>
      </c>
      <c r="D82" s="3">
        <f t="shared" si="3"/>
        <v>1.5620000000000001</v>
      </c>
      <c r="E82" s="4">
        <f t="shared" si="4"/>
        <v>436.41201232000009</v>
      </c>
    </row>
    <row r="83" spans="1:5" x14ac:dyDescent="0.25">
      <c r="A83" s="8" t="s">
        <v>112</v>
      </c>
      <c r="B83" s="6">
        <v>1.7250000000000001</v>
      </c>
      <c r="C83" s="5">
        <v>8.7999999999999995E-2</v>
      </c>
      <c r="D83" s="3">
        <f t="shared" si="3"/>
        <v>1.637</v>
      </c>
      <c r="E83" s="4">
        <f t="shared" si="4"/>
        <v>468.92914132000004</v>
      </c>
    </row>
    <row r="84" spans="1:5" x14ac:dyDescent="0.25">
      <c r="A84" s="8" t="s">
        <v>113</v>
      </c>
      <c r="B84" s="6">
        <v>1.665</v>
      </c>
      <c r="C84" s="5">
        <v>8.7999999999999995E-2</v>
      </c>
      <c r="D84" s="3">
        <f t="shared" si="3"/>
        <v>1.577</v>
      </c>
      <c r="E84" s="4">
        <f t="shared" si="4"/>
        <v>442.83058612000002</v>
      </c>
    </row>
    <row r="85" spans="1:5" x14ac:dyDescent="0.25">
      <c r="A85" s="8" t="s">
        <v>96</v>
      </c>
      <c r="B85" s="6">
        <v>1.7650000000000001</v>
      </c>
      <c r="C85" s="5">
        <v>8.7999999999999995E-2</v>
      </c>
      <c r="D85" s="3">
        <f t="shared" si="3"/>
        <v>1.677</v>
      </c>
      <c r="E85" s="4">
        <f t="shared" si="4"/>
        <v>486.70529812000001</v>
      </c>
    </row>
    <row r="86" spans="1:5" x14ac:dyDescent="0.25">
      <c r="A86" s="8" t="s">
        <v>97</v>
      </c>
      <c r="B86" s="6">
        <v>1.742</v>
      </c>
      <c r="C86" s="5">
        <v>8.7999999999999995E-2</v>
      </c>
      <c r="D86" s="3">
        <f t="shared" si="3"/>
        <v>1.6539999999999999</v>
      </c>
      <c r="E86" s="4">
        <f t="shared" si="4"/>
        <v>476.44714448000002</v>
      </c>
    </row>
    <row r="87" spans="1:5" x14ac:dyDescent="0.25">
      <c r="A87" s="8" t="s">
        <v>98</v>
      </c>
      <c r="B87" s="6">
        <v>1.7910000000000001</v>
      </c>
      <c r="C87" s="5">
        <v>8.7999999999999995E-2</v>
      </c>
      <c r="D87" s="3">
        <f t="shared" si="3"/>
        <v>1.7030000000000001</v>
      </c>
      <c r="E87" s="4">
        <f t="shared" si="4"/>
        <v>498.42158452000007</v>
      </c>
    </row>
    <row r="88" spans="1:5" x14ac:dyDescent="0.25">
      <c r="A88" s="8" t="s">
        <v>99</v>
      </c>
      <c r="B88" s="6">
        <v>2.456</v>
      </c>
      <c r="C88" s="5">
        <v>8.7999999999999995E-2</v>
      </c>
      <c r="D88" s="3">
        <f t="shared" si="3"/>
        <v>2.3679999999999999</v>
      </c>
      <c r="E88" s="4">
        <f t="shared" si="4"/>
        <v>841.41121471999986</v>
      </c>
    </row>
    <row r="89" spans="1:5" x14ac:dyDescent="0.25">
      <c r="A89" s="8" t="s">
        <v>100</v>
      </c>
      <c r="B89" s="6">
        <v>1.698</v>
      </c>
      <c r="C89" s="5">
        <v>8.7999999999999995E-2</v>
      </c>
      <c r="D89" s="3">
        <f t="shared" si="3"/>
        <v>1.6099999999999999</v>
      </c>
      <c r="E89" s="4">
        <f t="shared" si="4"/>
        <v>457.10078799999997</v>
      </c>
    </row>
    <row r="90" spans="1:5" x14ac:dyDescent="0.25">
      <c r="A90" s="8" t="s">
        <v>114</v>
      </c>
      <c r="B90" s="6">
        <v>1.4530000000000001</v>
      </c>
      <c r="C90" s="5">
        <v>8.7999999999999995E-2</v>
      </c>
      <c r="D90" s="3">
        <f t="shared" si="3"/>
        <v>1.365</v>
      </c>
      <c r="E90" s="4">
        <f t="shared" si="4"/>
        <v>356.05225300000001</v>
      </c>
    </row>
    <row r="91" spans="1:5" x14ac:dyDescent="0.25">
      <c r="A91" s="8" t="s">
        <v>115</v>
      </c>
      <c r="B91" s="6">
        <v>1.498</v>
      </c>
      <c r="C91" s="5">
        <v>8.7999999999999995E-2</v>
      </c>
      <c r="D91" s="3">
        <f t="shared" si="3"/>
        <v>1.41</v>
      </c>
      <c r="E91" s="4">
        <f t="shared" si="4"/>
        <v>373.763668</v>
      </c>
    </row>
    <row r="92" spans="1:5" x14ac:dyDescent="0.25">
      <c r="A92" s="8" t="s">
        <v>116</v>
      </c>
      <c r="B92" s="6">
        <v>1.623</v>
      </c>
      <c r="C92" s="5">
        <v>8.7999999999999995E-2</v>
      </c>
      <c r="D92" s="3">
        <f t="shared" si="3"/>
        <v>1.5349999999999999</v>
      </c>
      <c r="E92" s="4">
        <f t="shared" si="4"/>
        <v>424.96549299999998</v>
      </c>
    </row>
    <row r="93" spans="1:5" x14ac:dyDescent="0.25">
      <c r="A93" s="8" t="s">
        <v>117</v>
      </c>
      <c r="B93" s="6">
        <v>1.8089999999999999</v>
      </c>
      <c r="C93" s="5">
        <v>8.7999999999999995E-2</v>
      </c>
      <c r="D93" s="3">
        <f t="shared" si="3"/>
        <v>1.7209999999999999</v>
      </c>
      <c r="E93" s="4">
        <f t="shared" si="4"/>
        <v>506.60752947999998</v>
      </c>
    </row>
    <row r="94" spans="1:5" x14ac:dyDescent="0.25">
      <c r="A94" s="8" t="s">
        <v>118</v>
      </c>
      <c r="B94" s="6">
        <v>1.827</v>
      </c>
      <c r="C94" s="5">
        <v>8.7999999999999995E-2</v>
      </c>
      <c r="D94" s="3">
        <f t="shared" si="3"/>
        <v>1.7389999999999999</v>
      </c>
      <c r="E94" s="4">
        <f t="shared" si="4"/>
        <v>514.85456787999988</v>
      </c>
    </row>
    <row r="95" spans="1:5" x14ac:dyDescent="0.25">
      <c r="A95" s="8" t="s">
        <v>119</v>
      </c>
      <c r="B95" s="6">
        <v>1.532</v>
      </c>
      <c r="C95" s="5">
        <v>8.7999999999999995E-2</v>
      </c>
      <c r="D95" s="3">
        <f t="shared" ref="D95:D126" si="5">(B95-C95)</f>
        <v>1.444</v>
      </c>
      <c r="E95" s="4">
        <f t="shared" ref="E95:E126" si="6">(94.28*D95*D95)+(131.96*D95)+(0.262)</f>
        <v>387.39886208000001</v>
      </c>
    </row>
    <row r="96" spans="1:5" x14ac:dyDescent="0.25">
      <c r="A96" s="8" t="s">
        <v>120</v>
      </c>
      <c r="B96" s="6">
        <v>1.52</v>
      </c>
      <c r="C96" s="5">
        <v>8.7999999999999995E-2</v>
      </c>
      <c r="D96" s="3">
        <f t="shared" si="5"/>
        <v>1.4319999999999999</v>
      </c>
      <c r="E96" s="4">
        <f t="shared" si="6"/>
        <v>382.56155072000001</v>
      </c>
    </row>
    <row r="97" spans="1:5" x14ac:dyDescent="0.25">
      <c r="A97" s="8" t="s">
        <v>121</v>
      </c>
      <c r="B97" s="6">
        <v>1.7110000000000001</v>
      </c>
      <c r="C97" s="5">
        <v>8.7999999999999995E-2</v>
      </c>
      <c r="D97" s="3">
        <f t="shared" si="5"/>
        <v>1.623</v>
      </c>
      <c r="E97" s="4">
        <f t="shared" si="6"/>
        <v>462.77876212000001</v>
      </c>
    </row>
    <row r="98" spans="1:5" x14ac:dyDescent="0.25">
      <c r="A98" s="8" t="s">
        <v>122</v>
      </c>
      <c r="B98" s="6">
        <v>1.67</v>
      </c>
      <c r="C98" s="5">
        <v>8.7999999999999995E-2</v>
      </c>
      <c r="D98" s="3">
        <f t="shared" si="5"/>
        <v>1.5819999999999999</v>
      </c>
      <c r="E98" s="4">
        <f t="shared" si="6"/>
        <v>444.97953871999999</v>
      </c>
    </row>
    <row r="99" spans="1:5" x14ac:dyDescent="0.25">
      <c r="A99" s="8" t="s">
        <v>123</v>
      </c>
      <c r="B99" s="6">
        <v>1.7010000000000001</v>
      </c>
      <c r="C99" s="5">
        <v>8.7999999999999995E-2</v>
      </c>
      <c r="D99" s="3">
        <f t="shared" si="5"/>
        <v>1.613</v>
      </c>
      <c r="E99" s="4">
        <f t="shared" si="6"/>
        <v>458.40826132000001</v>
      </c>
    </row>
    <row r="100" spans="1:5" x14ac:dyDescent="0.25">
      <c r="A100" s="8" t="s">
        <v>124</v>
      </c>
      <c r="B100" s="6">
        <v>1.7650000000000001</v>
      </c>
      <c r="C100" s="5">
        <v>8.7999999999999995E-2</v>
      </c>
      <c r="D100" s="3">
        <f t="shared" si="5"/>
        <v>1.677</v>
      </c>
      <c r="E100" s="4">
        <f t="shared" si="6"/>
        <v>486.70529812000001</v>
      </c>
    </row>
    <row r="101" spans="1:5" x14ac:dyDescent="0.25">
      <c r="A101" s="8" t="s">
        <v>125</v>
      </c>
      <c r="B101" s="6">
        <v>1.7650000000000001</v>
      </c>
      <c r="C101" s="5">
        <v>8.7999999999999995E-2</v>
      </c>
      <c r="D101" s="3">
        <f t="shared" si="5"/>
        <v>1.677</v>
      </c>
      <c r="E101" s="4">
        <f t="shared" si="6"/>
        <v>486.70529812000001</v>
      </c>
    </row>
    <row r="102" spans="1:5" x14ac:dyDescent="0.25">
      <c r="A102" s="8" t="s">
        <v>126</v>
      </c>
      <c r="B102" s="6">
        <v>1.349</v>
      </c>
      <c r="C102" s="5">
        <v>8.7999999999999995E-2</v>
      </c>
      <c r="D102" s="3">
        <f t="shared" si="5"/>
        <v>1.2609999999999999</v>
      </c>
      <c r="E102" s="4">
        <f t="shared" si="6"/>
        <v>316.58016787999998</v>
      </c>
    </row>
    <row r="103" spans="1:5" x14ac:dyDescent="0.25">
      <c r="A103" s="8" t="s">
        <v>127</v>
      </c>
      <c r="B103" s="6">
        <v>1.631</v>
      </c>
      <c r="C103" s="5">
        <v>8.7999999999999995E-2</v>
      </c>
      <c r="D103" s="3">
        <f t="shared" si="5"/>
        <v>1.5429999999999999</v>
      </c>
      <c r="E103" s="4">
        <f t="shared" si="6"/>
        <v>428.34272372000004</v>
      </c>
    </row>
    <row r="104" spans="1:5" x14ac:dyDescent="0.25">
      <c r="A104" s="8" t="s">
        <v>128</v>
      </c>
      <c r="B104" s="6">
        <v>1.905</v>
      </c>
      <c r="C104" s="5">
        <v>8.7999999999999995E-2</v>
      </c>
      <c r="D104" s="3">
        <f t="shared" si="5"/>
        <v>1.8169999999999999</v>
      </c>
      <c r="E104" s="4">
        <f t="shared" si="6"/>
        <v>551.29770291999989</v>
      </c>
    </row>
    <row r="105" spans="1:5" x14ac:dyDescent="0.25">
      <c r="A105" s="8" t="s">
        <v>129</v>
      </c>
      <c r="B105" s="6">
        <v>1.8109999999999999</v>
      </c>
      <c r="C105" s="5">
        <v>8.7999999999999995E-2</v>
      </c>
      <c r="D105" s="3">
        <f t="shared" si="5"/>
        <v>1.7229999999999999</v>
      </c>
      <c r="E105" s="4">
        <f t="shared" si="6"/>
        <v>507.52085011999992</v>
      </c>
    </row>
    <row r="106" spans="1:5" x14ac:dyDescent="0.25">
      <c r="A106" s="8" t="s">
        <v>130</v>
      </c>
      <c r="B106" s="6">
        <v>1.8129999999999999</v>
      </c>
      <c r="C106" s="5">
        <v>8.7999999999999995E-2</v>
      </c>
      <c r="D106" s="3">
        <f t="shared" si="5"/>
        <v>1.7249999999999999</v>
      </c>
      <c r="E106" s="4">
        <f t="shared" si="6"/>
        <v>508.43492499999996</v>
      </c>
    </row>
    <row r="107" spans="1:5" x14ac:dyDescent="0.25">
      <c r="A107" s="8" t="s">
        <v>131</v>
      </c>
      <c r="B107" s="6">
        <v>1.7170000000000001</v>
      </c>
      <c r="C107" s="5">
        <v>8.7999999999999995E-2</v>
      </c>
      <c r="D107" s="3">
        <f t="shared" si="5"/>
        <v>1.629</v>
      </c>
      <c r="E107" s="4">
        <f t="shared" si="6"/>
        <v>465.41011348000001</v>
      </c>
    </row>
    <row r="108" spans="1:5" x14ac:dyDescent="0.25">
      <c r="A108" s="8" t="s">
        <v>132</v>
      </c>
      <c r="B108" s="6">
        <v>1.5210000000000001</v>
      </c>
      <c r="C108" s="5">
        <v>8.7999999999999995E-2</v>
      </c>
      <c r="D108" s="3">
        <f t="shared" si="5"/>
        <v>1.4330000000000001</v>
      </c>
      <c r="E108" s="4">
        <f t="shared" si="6"/>
        <v>382.96362292000003</v>
      </c>
    </row>
    <row r="109" spans="1:5" x14ac:dyDescent="0.25">
      <c r="A109" s="8" t="s">
        <v>133</v>
      </c>
      <c r="B109" s="6">
        <v>1.6620000000000001</v>
      </c>
      <c r="C109" s="5">
        <v>8.7999999999999995E-2</v>
      </c>
      <c r="D109" s="3">
        <f t="shared" si="5"/>
        <v>1.5740000000000001</v>
      </c>
      <c r="E109" s="4">
        <f t="shared" si="6"/>
        <v>441.54347728000005</v>
      </c>
    </row>
    <row r="110" spans="1:5" x14ac:dyDescent="0.25">
      <c r="A110" s="8" t="s">
        <v>134</v>
      </c>
      <c r="B110" s="6">
        <v>1.369</v>
      </c>
      <c r="C110" s="5">
        <v>8.7999999999999995E-2</v>
      </c>
      <c r="D110" s="3">
        <f t="shared" si="5"/>
        <v>1.2809999999999999</v>
      </c>
      <c r="E110" s="4">
        <f t="shared" si="6"/>
        <v>324.01256308000001</v>
      </c>
    </row>
    <row r="111" spans="1:5" x14ac:dyDescent="0.25">
      <c r="A111" s="8" t="s">
        <v>135</v>
      </c>
      <c r="B111" s="6">
        <v>1.794</v>
      </c>
      <c r="C111" s="5">
        <v>8.7999999999999995E-2</v>
      </c>
      <c r="D111" s="3">
        <f t="shared" si="5"/>
        <v>1.706</v>
      </c>
      <c r="E111" s="4">
        <f t="shared" si="6"/>
        <v>499.78166607999998</v>
      </c>
    </row>
    <row r="112" spans="1:5" x14ac:dyDescent="0.25">
      <c r="A112" s="8" t="s">
        <v>136</v>
      </c>
      <c r="B112" s="6">
        <v>2.2760000000000002</v>
      </c>
      <c r="C112" s="5">
        <v>8.7999999999999995E-2</v>
      </c>
      <c r="D112" s="3">
        <f t="shared" si="5"/>
        <v>2.1880000000000002</v>
      </c>
      <c r="E112" s="4">
        <f t="shared" si="6"/>
        <v>740.34127232000014</v>
      </c>
    </row>
    <row r="113" spans="1:5" x14ac:dyDescent="0.25">
      <c r="A113" s="8" t="s">
        <v>137</v>
      </c>
      <c r="B113" s="6">
        <v>1.7350000000000001</v>
      </c>
      <c r="C113" s="5">
        <v>8.7999999999999995E-2</v>
      </c>
      <c r="D113" s="3">
        <f t="shared" si="5"/>
        <v>1.647</v>
      </c>
      <c r="E113" s="4">
        <f t="shared" si="6"/>
        <v>473.34489651999996</v>
      </c>
    </row>
    <row r="114" spans="1:5" x14ac:dyDescent="0.25">
      <c r="A114" s="8" t="s">
        <v>138</v>
      </c>
      <c r="B114" s="6">
        <v>1.68</v>
      </c>
      <c r="C114" s="5">
        <v>8.7999999999999995E-2</v>
      </c>
      <c r="D114" s="3">
        <f t="shared" si="5"/>
        <v>1.5919999999999999</v>
      </c>
      <c r="E114" s="4">
        <f t="shared" si="6"/>
        <v>449.29158591999993</v>
      </c>
    </row>
    <row r="115" spans="1:5" x14ac:dyDescent="0.25">
      <c r="A115" s="8" t="s">
        <v>139</v>
      </c>
      <c r="B115" s="6">
        <v>1.6620000000000001</v>
      </c>
      <c r="C115" s="5">
        <v>8.7999999999999995E-2</v>
      </c>
      <c r="D115" s="3">
        <f t="shared" si="5"/>
        <v>1.5740000000000001</v>
      </c>
      <c r="E115" s="4">
        <f t="shared" si="6"/>
        <v>441.54347728000005</v>
      </c>
    </row>
    <row r="116" spans="1:5" x14ac:dyDescent="0.25">
      <c r="A116" s="8" t="s">
        <v>140</v>
      </c>
      <c r="B116" s="6">
        <v>1.8680000000000001</v>
      </c>
      <c r="C116" s="5">
        <v>8.7999999999999995E-2</v>
      </c>
      <c r="D116" s="3">
        <f t="shared" si="5"/>
        <v>1.78</v>
      </c>
      <c r="E116" s="4">
        <f t="shared" si="6"/>
        <v>533.86755199999993</v>
      </c>
    </row>
    <row r="117" spans="1:5" x14ac:dyDescent="0.25">
      <c r="A117" s="8" t="s">
        <v>141</v>
      </c>
      <c r="B117" s="6">
        <v>1.762</v>
      </c>
      <c r="C117" s="5">
        <v>8.7999999999999995E-2</v>
      </c>
      <c r="D117" s="3">
        <f t="shared" si="5"/>
        <v>1.6739999999999999</v>
      </c>
      <c r="E117" s="4">
        <f t="shared" si="6"/>
        <v>485.36162127999995</v>
      </c>
    </row>
    <row r="118" spans="1:5" x14ac:dyDescent="0.25">
      <c r="A118" s="8" t="s">
        <v>142</v>
      </c>
      <c r="B118" s="6">
        <v>1.524</v>
      </c>
      <c r="C118" s="5">
        <v>8.7999999999999995E-2</v>
      </c>
      <c r="D118" s="3">
        <f t="shared" si="5"/>
        <v>1.4359999999999999</v>
      </c>
      <c r="E118" s="4">
        <f t="shared" si="6"/>
        <v>384.17097087999997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119"/>
  <sheetViews>
    <sheetView workbookViewId="0">
      <selection activeCell="O2" sqref="O2"/>
    </sheetView>
  </sheetViews>
  <sheetFormatPr defaultRowHeight="15" x14ac:dyDescent="0.25"/>
  <cols>
    <col min="1" max="1" width="15.28515625" customWidth="1"/>
    <col min="2" max="2" width="13.42578125" customWidth="1"/>
    <col min="3" max="3" width="12.28515625" customWidth="1"/>
    <col min="4" max="4" width="11.28515625" customWidth="1"/>
    <col min="5" max="5" width="17.85546875" customWidth="1"/>
  </cols>
  <sheetData>
    <row r="2" spans="1:12" x14ac:dyDescent="0.25">
      <c r="A2" s="2">
        <v>2.2330000000000001</v>
      </c>
      <c r="B2" s="6">
        <v>1.0489999999999999</v>
      </c>
      <c r="C2" s="6">
        <v>1.0349999999999999</v>
      </c>
      <c r="D2" s="6">
        <v>1.153</v>
      </c>
      <c r="E2" s="6">
        <v>1.1759999999999999</v>
      </c>
      <c r="F2" s="6">
        <v>1.2250000000000001</v>
      </c>
      <c r="G2" s="6">
        <v>1.155</v>
      </c>
      <c r="H2" s="6">
        <v>1.1719999999999999</v>
      </c>
      <c r="I2" s="6">
        <v>1.1739999999999999</v>
      </c>
      <c r="J2" s="6">
        <v>1.0589999999999999</v>
      </c>
      <c r="K2" s="6">
        <v>1.395</v>
      </c>
      <c r="L2" s="6">
        <v>1.0620000000000001</v>
      </c>
    </row>
    <row r="3" spans="1:12" x14ac:dyDescent="0.25">
      <c r="A3" s="2">
        <v>1.456</v>
      </c>
      <c r="B3" s="6">
        <v>1.2989999999999999</v>
      </c>
      <c r="C3" s="6">
        <v>1.1839999999999999</v>
      </c>
      <c r="D3" s="6">
        <v>1.173</v>
      </c>
      <c r="E3" s="6">
        <v>1.1300000000000001</v>
      </c>
      <c r="F3" s="6">
        <v>1.153</v>
      </c>
      <c r="G3" s="6">
        <v>1.202</v>
      </c>
      <c r="H3" s="6">
        <v>1.2550000000000001</v>
      </c>
      <c r="I3" s="6">
        <v>1.1970000000000001</v>
      </c>
      <c r="J3" s="6">
        <v>1.274</v>
      </c>
      <c r="K3" s="6">
        <v>1.369</v>
      </c>
      <c r="L3" s="6">
        <v>1.329</v>
      </c>
    </row>
    <row r="4" spans="1:12" x14ac:dyDescent="0.25">
      <c r="A4" s="2">
        <v>0.89200000000000002</v>
      </c>
      <c r="B4" s="6">
        <v>1.194</v>
      </c>
      <c r="C4" s="6">
        <v>1.1679999999999999</v>
      </c>
      <c r="D4" s="6">
        <v>1.1420000000000001</v>
      </c>
      <c r="E4" s="6">
        <v>1.1340000000000001</v>
      </c>
      <c r="F4" s="6">
        <v>1.1520000000000001</v>
      </c>
      <c r="G4" s="6">
        <v>1.171</v>
      </c>
      <c r="H4" s="6">
        <v>1.1870000000000001</v>
      </c>
      <c r="I4" s="6">
        <v>1.2969999999999999</v>
      </c>
      <c r="J4" s="6">
        <v>1.177</v>
      </c>
      <c r="K4" s="6">
        <v>1.234</v>
      </c>
      <c r="L4" s="6">
        <v>1.224</v>
      </c>
    </row>
    <row r="5" spans="1:12" x14ac:dyDescent="0.25">
      <c r="A5" s="2">
        <v>0.60699999999999998</v>
      </c>
      <c r="B5" s="6">
        <v>1.173</v>
      </c>
      <c r="C5" s="6">
        <v>1.133</v>
      </c>
      <c r="D5" s="6">
        <v>1.133</v>
      </c>
      <c r="E5" s="6">
        <v>1.087</v>
      </c>
      <c r="F5" s="6">
        <v>1.0760000000000001</v>
      </c>
      <c r="G5" s="6">
        <v>1.1400000000000001</v>
      </c>
      <c r="H5" s="6">
        <v>1.23</v>
      </c>
      <c r="I5" s="6">
        <v>1.1220000000000001</v>
      </c>
      <c r="J5" s="6">
        <v>1.0030000000000001</v>
      </c>
      <c r="K5" s="6">
        <v>1.1910000000000001</v>
      </c>
      <c r="L5" s="6">
        <v>1.2110000000000001</v>
      </c>
    </row>
    <row r="6" spans="1:12" x14ac:dyDescent="0.25">
      <c r="A6" s="2">
        <v>0.41100000000000003</v>
      </c>
      <c r="B6" s="6">
        <v>1.2390000000000001</v>
      </c>
      <c r="C6" s="6">
        <v>1.147</v>
      </c>
      <c r="D6" s="6">
        <v>1.1859999999999999</v>
      </c>
      <c r="E6" s="6">
        <v>1.2250000000000001</v>
      </c>
      <c r="F6" s="6">
        <v>1.1859999999999999</v>
      </c>
      <c r="G6" s="6">
        <v>1.2130000000000001</v>
      </c>
      <c r="H6" s="6">
        <v>1.349</v>
      </c>
      <c r="I6" s="6">
        <v>1.1360000000000001</v>
      </c>
      <c r="J6" s="6">
        <v>1.3340000000000001</v>
      </c>
      <c r="K6" s="6">
        <v>1.2170000000000001</v>
      </c>
      <c r="L6" s="6">
        <v>1.22</v>
      </c>
    </row>
    <row r="7" spans="1:12" x14ac:dyDescent="0.25">
      <c r="A7" s="2">
        <v>0.217</v>
      </c>
      <c r="B7" s="6">
        <v>1.2869999999999999</v>
      </c>
      <c r="C7" s="6">
        <v>1.129</v>
      </c>
      <c r="D7" s="6">
        <v>1.109</v>
      </c>
      <c r="E7" s="6">
        <v>1.264</v>
      </c>
      <c r="F7" s="6">
        <v>1.1639999999999999</v>
      </c>
      <c r="G7" s="6">
        <v>1.272</v>
      </c>
      <c r="H7" s="6">
        <v>1.2909999999999999</v>
      </c>
      <c r="I7" s="6">
        <v>1.1919999999999999</v>
      </c>
      <c r="J7" s="6">
        <v>1.1659999999999999</v>
      </c>
      <c r="K7" s="6">
        <v>1.27</v>
      </c>
      <c r="L7" s="6">
        <v>1.2230000000000001</v>
      </c>
    </row>
    <row r="8" spans="1:12" x14ac:dyDescent="0.25">
      <c r="A8" s="2">
        <v>0.123</v>
      </c>
      <c r="B8" s="6">
        <v>1.1819999999999999</v>
      </c>
      <c r="C8" s="6">
        <v>1.081</v>
      </c>
      <c r="D8" s="6">
        <v>1.3540000000000001</v>
      </c>
      <c r="E8" s="6">
        <v>1.1930000000000001</v>
      </c>
      <c r="F8" s="6">
        <v>1.2330000000000001</v>
      </c>
      <c r="G8" s="6">
        <v>1.196</v>
      </c>
      <c r="H8" s="6">
        <v>1.1859999999999999</v>
      </c>
      <c r="I8" s="6">
        <v>1.018</v>
      </c>
      <c r="J8" s="6">
        <v>1.1500000000000001</v>
      </c>
      <c r="K8" s="6">
        <v>1.1060000000000001</v>
      </c>
      <c r="L8" s="6">
        <v>1.1160000000000001</v>
      </c>
    </row>
    <row r="9" spans="1:12" x14ac:dyDescent="0.25">
      <c r="A9" s="5">
        <v>9.0999999999999998E-2</v>
      </c>
      <c r="B9" s="6">
        <v>1.1850000000000001</v>
      </c>
      <c r="C9" s="6">
        <v>1.1930000000000001</v>
      </c>
      <c r="D9" s="6">
        <v>1.2050000000000001</v>
      </c>
      <c r="E9" s="6">
        <v>1.024</v>
      </c>
      <c r="F9" s="6">
        <v>1.218</v>
      </c>
      <c r="G9" s="6">
        <v>1.2370000000000001</v>
      </c>
      <c r="H9" s="6">
        <v>1.2</v>
      </c>
      <c r="I9" s="6">
        <v>1.1859999999999999</v>
      </c>
      <c r="J9" s="6">
        <v>1.03</v>
      </c>
      <c r="K9" s="6">
        <v>1.194</v>
      </c>
      <c r="L9" s="6">
        <v>1.226</v>
      </c>
    </row>
    <row r="15" spans="1:12" x14ac:dyDescent="0.25">
      <c r="B15" s="1" t="s">
        <v>1</v>
      </c>
      <c r="C15" s="1" t="s">
        <v>2</v>
      </c>
      <c r="D15" s="1" t="s">
        <v>3</v>
      </c>
      <c r="E15" s="1" t="s">
        <v>4</v>
      </c>
    </row>
    <row r="16" spans="1:12" x14ac:dyDescent="0.25">
      <c r="A16" t="s">
        <v>5</v>
      </c>
      <c r="B16" s="2">
        <v>2.2330000000000001</v>
      </c>
      <c r="C16" s="3">
        <f>B16-B23</f>
        <v>2.1419999999999999</v>
      </c>
      <c r="D16" s="3">
        <v>1000</v>
      </c>
      <c r="E16" s="4">
        <f>(129.28*C16*C16)+(189.49*C16)+(1.5933)</f>
        <v>1000.6387219199999</v>
      </c>
    </row>
    <row r="17" spans="1:11" x14ac:dyDescent="0.25">
      <c r="A17" t="s">
        <v>6</v>
      </c>
      <c r="B17" s="2">
        <v>1.456</v>
      </c>
      <c r="C17" s="3">
        <f>B17-B23</f>
        <v>1.365</v>
      </c>
      <c r="D17" s="3">
        <v>500</v>
      </c>
      <c r="E17" s="4">
        <f t="shared" ref="E17:E23" si="0">(129.28*C17*C17)+(189.49*C17)+(1.5933)</f>
        <v>501.12487800000002</v>
      </c>
    </row>
    <row r="18" spans="1:11" x14ac:dyDescent="0.25">
      <c r="A18" t="s">
        <v>7</v>
      </c>
      <c r="B18" s="2">
        <v>0.89200000000000002</v>
      </c>
      <c r="C18" s="3">
        <f>B18-B23</f>
        <v>0.80100000000000005</v>
      </c>
      <c r="D18" s="3">
        <v>250</v>
      </c>
      <c r="E18" s="4">
        <f t="shared" si="0"/>
        <v>236.32096728000002</v>
      </c>
    </row>
    <row r="19" spans="1:11" x14ac:dyDescent="0.25">
      <c r="A19" t="s">
        <v>8</v>
      </c>
      <c r="B19" s="2">
        <v>0.60699999999999998</v>
      </c>
      <c r="C19" s="3">
        <f>B19-B23</f>
        <v>0.51600000000000001</v>
      </c>
      <c r="D19" s="3">
        <v>125</v>
      </c>
      <c r="E19" s="4">
        <f t="shared" si="0"/>
        <v>133.79171568000001</v>
      </c>
    </row>
    <row r="20" spans="1:11" x14ac:dyDescent="0.25">
      <c r="A20" t="s">
        <v>9</v>
      </c>
      <c r="B20" s="2">
        <v>0.41100000000000003</v>
      </c>
      <c r="C20" s="3">
        <f>B20-B23</f>
        <v>0.32000000000000006</v>
      </c>
      <c r="D20" s="3">
        <v>62.5</v>
      </c>
      <c r="E20" s="4">
        <f t="shared" si="0"/>
        <v>75.468372000000016</v>
      </c>
    </row>
    <row r="21" spans="1:11" x14ac:dyDescent="0.25">
      <c r="A21" t="s">
        <v>18</v>
      </c>
      <c r="B21" s="2">
        <v>0.217</v>
      </c>
      <c r="C21" s="3">
        <f>(B21-B23)</f>
        <v>0.126</v>
      </c>
      <c r="D21" s="3">
        <v>31.2</v>
      </c>
      <c r="E21" s="4">
        <f t="shared" si="0"/>
        <v>27.521489280000001</v>
      </c>
    </row>
    <row r="22" spans="1:11" x14ac:dyDescent="0.25">
      <c r="A22" t="s">
        <v>19</v>
      </c>
      <c r="B22" s="2">
        <v>0.123</v>
      </c>
      <c r="C22" s="3">
        <f>B22-B23</f>
        <v>3.2000000000000001E-2</v>
      </c>
      <c r="D22" s="3">
        <v>15.6</v>
      </c>
      <c r="E22" s="4">
        <f t="shared" si="0"/>
        <v>7.7893627200000006</v>
      </c>
    </row>
    <row r="23" spans="1:11" x14ac:dyDescent="0.25">
      <c r="A23" t="s">
        <v>10</v>
      </c>
      <c r="B23" s="5">
        <v>9.0999999999999998E-2</v>
      </c>
      <c r="C23" s="3">
        <f>B23-B23</f>
        <v>0</v>
      </c>
      <c r="D23" s="3">
        <v>0</v>
      </c>
      <c r="E23" s="4">
        <f t="shared" si="0"/>
        <v>1.5932999999999999</v>
      </c>
    </row>
    <row r="27" spans="1:11" x14ac:dyDescent="0.25">
      <c r="J27" s="10" t="s">
        <v>14</v>
      </c>
      <c r="K27" s="10"/>
    </row>
    <row r="31" spans="1:11" x14ac:dyDescent="0.25">
      <c r="A31" s="8" t="s">
        <v>11</v>
      </c>
      <c r="B31" s="6" t="s">
        <v>12</v>
      </c>
      <c r="C31" s="7" t="s">
        <v>10</v>
      </c>
      <c r="D31" s="3" t="s">
        <v>2</v>
      </c>
      <c r="E31" s="9" t="s">
        <v>13</v>
      </c>
    </row>
    <row r="32" spans="1:11" x14ac:dyDescent="0.25">
      <c r="A32" s="8" t="s">
        <v>143</v>
      </c>
      <c r="B32" s="6">
        <v>1.0489999999999999</v>
      </c>
      <c r="C32" s="5">
        <v>9.0999999999999998E-2</v>
      </c>
      <c r="D32" s="3">
        <f t="shared" ref="D32:D63" si="1">(B32-C32)</f>
        <v>0.95799999999999996</v>
      </c>
      <c r="E32" s="4">
        <f t="shared" ref="E32:E63" si="2">(129.28*D32*D32)+(189.49*D32)+(1.5933)</f>
        <v>301.77324992000001</v>
      </c>
    </row>
    <row r="33" spans="1:5" x14ac:dyDescent="0.25">
      <c r="A33" s="8" t="s">
        <v>144</v>
      </c>
      <c r="B33" s="6">
        <v>1.2989999999999999</v>
      </c>
      <c r="C33" s="5">
        <v>9.0999999999999998E-2</v>
      </c>
      <c r="D33" s="3">
        <f t="shared" si="1"/>
        <v>1.208</v>
      </c>
      <c r="E33" s="4">
        <f t="shared" si="2"/>
        <v>419.15086991999999</v>
      </c>
    </row>
    <row r="34" spans="1:5" x14ac:dyDescent="0.25">
      <c r="A34" s="8" t="s">
        <v>145</v>
      </c>
      <c r="B34" s="6">
        <v>1.194</v>
      </c>
      <c r="C34" s="5">
        <v>9.0999999999999998E-2</v>
      </c>
      <c r="D34" s="3">
        <f t="shared" si="1"/>
        <v>1.103</v>
      </c>
      <c r="E34" s="4">
        <f t="shared" si="2"/>
        <v>367.88398152000002</v>
      </c>
    </row>
    <row r="35" spans="1:5" x14ac:dyDescent="0.25">
      <c r="A35" s="8" t="s">
        <v>146</v>
      </c>
      <c r="B35" s="6">
        <v>1.173</v>
      </c>
      <c r="C35" s="5">
        <v>9.0999999999999998E-2</v>
      </c>
      <c r="D35" s="3">
        <f t="shared" si="1"/>
        <v>1.0820000000000001</v>
      </c>
      <c r="E35" s="4">
        <f t="shared" si="2"/>
        <v>357.97267872000003</v>
      </c>
    </row>
    <row r="36" spans="1:5" x14ac:dyDescent="0.25">
      <c r="A36" s="8" t="s">
        <v>147</v>
      </c>
      <c r="B36" s="6">
        <v>1.2390000000000001</v>
      </c>
      <c r="C36" s="5">
        <v>9.0999999999999998E-2</v>
      </c>
      <c r="D36" s="3">
        <f t="shared" si="1"/>
        <v>1.1480000000000001</v>
      </c>
      <c r="E36" s="4">
        <f t="shared" si="2"/>
        <v>389.50644912000007</v>
      </c>
    </row>
    <row r="37" spans="1:5" x14ac:dyDescent="0.25">
      <c r="A37" s="8" t="s">
        <v>148</v>
      </c>
      <c r="B37" s="6">
        <v>1.2869999999999999</v>
      </c>
      <c r="C37" s="5">
        <v>9.0999999999999998E-2</v>
      </c>
      <c r="D37" s="3">
        <f t="shared" si="1"/>
        <v>1.196</v>
      </c>
      <c r="E37" s="4">
        <f t="shared" si="2"/>
        <v>413.14752048000003</v>
      </c>
    </row>
    <row r="38" spans="1:5" x14ac:dyDescent="0.25">
      <c r="A38" s="8" t="s">
        <v>149</v>
      </c>
      <c r="B38" s="6">
        <v>1.1819999999999999</v>
      </c>
      <c r="C38" s="5">
        <v>9.0999999999999998E-2</v>
      </c>
      <c r="D38" s="3">
        <f t="shared" si="1"/>
        <v>1.091</v>
      </c>
      <c r="E38" s="4">
        <f t="shared" si="2"/>
        <v>362.20641767999996</v>
      </c>
    </row>
    <row r="39" spans="1:5" x14ac:dyDescent="0.25">
      <c r="A39" s="8" t="s">
        <v>150</v>
      </c>
      <c r="B39" s="6">
        <v>1.1850000000000001</v>
      </c>
      <c r="C39" s="5">
        <v>9.0999999999999998E-2</v>
      </c>
      <c r="D39" s="3">
        <f t="shared" si="1"/>
        <v>1.0940000000000001</v>
      </c>
      <c r="E39" s="4">
        <f t="shared" si="2"/>
        <v>363.62231808000001</v>
      </c>
    </row>
    <row r="40" spans="1:5" x14ac:dyDescent="0.25">
      <c r="A40" s="8" t="s">
        <v>151</v>
      </c>
      <c r="B40" s="6">
        <v>1.0349999999999999</v>
      </c>
      <c r="C40" s="5">
        <v>9.0999999999999998E-2</v>
      </c>
      <c r="D40" s="3">
        <f t="shared" si="1"/>
        <v>0.94399999999999995</v>
      </c>
      <c r="E40" s="4">
        <f t="shared" si="2"/>
        <v>295.67792207999997</v>
      </c>
    </row>
    <row r="41" spans="1:5" x14ac:dyDescent="0.25">
      <c r="A41" s="8" t="s">
        <v>152</v>
      </c>
      <c r="B41" s="6">
        <v>1.1839999999999999</v>
      </c>
      <c r="C41" s="5">
        <v>9.0999999999999998E-2</v>
      </c>
      <c r="D41" s="3">
        <f t="shared" si="1"/>
        <v>1.093</v>
      </c>
      <c r="E41" s="4">
        <f t="shared" si="2"/>
        <v>363.15009271999998</v>
      </c>
    </row>
    <row r="42" spans="1:5" x14ac:dyDescent="0.25">
      <c r="A42" s="8" t="s">
        <v>153</v>
      </c>
      <c r="B42" s="6">
        <v>1.1679999999999999</v>
      </c>
      <c r="C42" s="5">
        <v>9.0999999999999998E-2</v>
      </c>
      <c r="D42" s="3">
        <f t="shared" si="1"/>
        <v>1.077</v>
      </c>
      <c r="E42" s="4">
        <f t="shared" si="2"/>
        <v>355.62965111999995</v>
      </c>
    </row>
    <row r="43" spans="1:5" x14ac:dyDescent="0.25">
      <c r="A43" s="8" t="s">
        <v>154</v>
      </c>
      <c r="B43" s="6">
        <v>1.133</v>
      </c>
      <c r="C43" s="5">
        <v>9.0999999999999998E-2</v>
      </c>
      <c r="D43" s="3">
        <f t="shared" si="1"/>
        <v>1.042</v>
      </c>
      <c r="E43" s="4">
        <f t="shared" si="2"/>
        <v>339.40944992000004</v>
      </c>
    </row>
    <row r="44" spans="1:5" x14ac:dyDescent="0.25">
      <c r="A44" s="8" t="s">
        <v>155</v>
      </c>
      <c r="B44" s="6">
        <v>1.147</v>
      </c>
      <c r="C44" s="5">
        <v>9.0999999999999998E-2</v>
      </c>
      <c r="D44" s="3">
        <f t="shared" si="1"/>
        <v>1.056</v>
      </c>
      <c r="E44" s="4">
        <f t="shared" si="2"/>
        <v>345.85952208000003</v>
      </c>
    </row>
    <row r="45" spans="1:5" x14ac:dyDescent="0.25">
      <c r="A45" s="8" t="s">
        <v>156</v>
      </c>
      <c r="B45" s="6">
        <v>1.129</v>
      </c>
      <c r="C45" s="5">
        <v>9.0999999999999998E-2</v>
      </c>
      <c r="D45" s="3">
        <f t="shared" si="1"/>
        <v>1.038</v>
      </c>
      <c r="E45" s="4">
        <f t="shared" si="2"/>
        <v>337.57588032000001</v>
      </c>
    </row>
    <row r="46" spans="1:5" x14ac:dyDescent="0.25">
      <c r="A46" s="8" t="s">
        <v>157</v>
      </c>
      <c r="B46" s="6">
        <v>1.081</v>
      </c>
      <c r="C46" s="5">
        <v>9.0999999999999998E-2</v>
      </c>
      <c r="D46" s="3">
        <f t="shared" si="1"/>
        <v>0.99</v>
      </c>
      <c r="E46" s="4">
        <f t="shared" si="2"/>
        <v>315.89572800000002</v>
      </c>
    </row>
    <row r="47" spans="1:5" x14ac:dyDescent="0.25">
      <c r="A47" s="8" t="s">
        <v>158</v>
      </c>
      <c r="B47" s="6">
        <v>1.1930000000000001</v>
      </c>
      <c r="C47" s="5">
        <v>9.0999999999999998E-2</v>
      </c>
      <c r="D47" s="3">
        <f t="shared" si="1"/>
        <v>1.1020000000000001</v>
      </c>
      <c r="E47" s="4">
        <f t="shared" si="2"/>
        <v>367.40942912000003</v>
      </c>
    </row>
    <row r="48" spans="1:5" x14ac:dyDescent="0.25">
      <c r="A48" s="8" t="s">
        <v>159</v>
      </c>
      <c r="B48" s="6">
        <v>1.153</v>
      </c>
      <c r="C48" s="5">
        <v>9.0999999999999998E-2</v>
      </c>
      <c r="D48" s="3">
        <f t="shared" si="1"/>
        <v>1.0620000000000001</v>
      </c>
      <c r="E48" s="4">
        <f t="shared" si="2"/>
        <v>348.63935232000006</v>
      </c>
    </row>
    <row r="49" spans="1:5" x14ac:dyDescent="0.25">
      <c r="A49" s="8" t="s">
        <v>160</v>
      </c>
      <c r="B49" s="6">
        <v>1.173</v>
      </c>
      <c r="C49" s="5">
        <v>9.0999999999999998E-2</v>
      </c>
      <c r="D49" s="3">
        <f t="shared" si="1"/>
        <v>1.0820000000000001</v>
      </c>
      <c r="E49" s="4">
        <f t="shared" si="2"/>
        <v>357.97267872000003</v>
      </c>
    </row>
    <row r="50" spans="1:5" x14ac:dyDescent="0.25">
      <c r="A50" s="8" t="s">
        <v>161</v>
      </c>
      <c r="B50" s="6">
        <v>1.1420000000000001</v>
      </c>
      <c r="C50" s="5">
        <v>9.0999999999999998E-2</v>
      </c>
      <c r="D50" s="3">
        <f t="shared" si="1"/>
        <v>1.0510000000000002</v>
      </c>
      <c r="E50" s="4">
        <f t="shared" si="2"/>
        <v>343.55010728000013</v>
      </c>
    </row>
    <row r="51" spans="1:5" x14ac:dyDescent="0.25">
      <c r="A51" s="8" t="s">
        <v>162</v>
      </c>
      <c r="B51" s="6">
        <v>1.133</v>
      </c>
      <c r="C51" s="5">
        <v>9.0999999999999998E-2</v>
      </c>
      <c r="D51" s="3">
        <f t="shared" si="1"/>
        <v>1.042</v>
      </c>
      <c r="E51" s="4">
        <f t="shared" si="2"/>
        <v>339.40944992000004</v>
      </c>
    </row>
    <row r="52" spans="1:5" x14ac:dyDescent="0.25">
      <c r="A52" s="8" t="s">
        <v>163</v>
      </c>
      <c r="B52" s="6">
        <v>1.1859999999999999</v>
      </c>
      <c r="C52" s="5">
        <v>9.0999999999999998E-2</v>
      </c>
      <c r="D52" s="3">
        <f t="shared" si="1"/>
        <v>1.095</v>
      </c>
      <c r="E52" s="4">
        <f t="shared" si="2"/>
        <v>364.09480200000002</v>
      </c>
    </row>
    <row r="53" spans="1:5" x14ac:dyDescent="0.25">
      <c r="A53" s="8" t="s">
        <v>164</v>
      </c>
      <c r="B53" s="6">
        <v>1.109</v>
      </c>
      <c r="C53" s="5">
        <v>9.0999999999999998E-2</v>
      </c>
      <c r="D53" s="3">
        <f t="shared" si="1"/>
        <v>1.018</v>
      </c>
      <c r="E53" s="4">
        <f t="shared" si="2"/>
        <v>328.47008672000004</v>
      </c>
    </row>
    <row r="54" spans="1:5" x14ac:dyDescent="0.25">
      <c r="A54" s="8" t="s">
        <v>165</v>
      </c>
      <c r="B54" s="6">
        <v>1.3540000000000001</v>
      </c>
      <c r="C54" s="5">
        <v>9.0999999999999998E-2</v>
      </c>
      <c r="D54" s="3">
        <f t="shared" si="1"/>
        <v>1.2630000000000001</v>
      </c>
      <c r="E54" s="4">
        <f t="shared" si="2"/>
        <v>447.14261832000005</v>
      </c>
    </row>
    <row r="55" spans="1:5" x14ac:dyDescent="0.25">
      <c r="A55" s="8" t="s">
        <v>166</v>
      </c>
      <c r="B55" s="6">
        <v>1.2050000000000001</v>
      </c>
      <c r="C55" s="5">
        <v>9.0999999999999998E-2</v>
      </c>
      <c r="D55" s="3">
        <f t="shared" si="1"/>
        <v>1.1140000000000001</v>
      </c>
      <c r="E55" s="4">
        <f t="shared" si="2"/>
        <v>373.12112288000003</v>
      </c>
    </row>
    <row r="56" spans="1:5" x14ac:dyDescent="0.25">
      <c r="A56" s="8" t="s">
        <v>167</v>
      </c>
      <c r="B56" s="6">
        <v>1.1759999999999999</v>
      </c>
      <c r="C56" s="5">
        <v>9.0999999999999998E-2</v>
      </c>
      <c r="D56" s="3">
        <f t="shared" si="1"/>
        <v>1.085</v>
      </c>
      <c r="E56" s="4">
        <f t="shared" si="2"/>
        <v>359.381598</v>
      </c>
    </row>
    <row r="57" spans="1:5" x14ac:dyDescent="0.25">
      <c r="A57" s="8" t="s">
        <v>168</v>
      </c>
      <c r="B57" s="6">
        <v>1.1300000000000001</v>
      </c>
      <c r="C57" s="5">
        <v>9.0999999999999998E-2</v>
      </c>
      <c r="D57" s="3">
        <f t="shared" si="1"/>
        <v>1.0390000000000001</v>
      </c>
      <c r="E57" s="4">
        <f t="shared" si="2"/>
        <v>338.03388488000007</v>
      </c>
    </row>
    <row r="58" spans="1:5" x14ac:dyDescent="0.25">
      <c r="A58" s="8" t="s">
        <v>169</v>
      </c>
      <c r="B58" s="6">
        <v>1.1340000000000001</v>
      </c>
      <c r="C58" s="5">
        <v>9.0999999999999998E-2</v>
      </c>
      <c r="D58" s="3">
        <f t="shared" si="1"/>
        <v>1.0430000000000001</v>
      </c>
      <c r="E58" s="4">
        <f t="shared" si="2"/>
        <v>339.86848872000007</v>
      </c>
    </row>
    <row r="59" spans="1:5" x14ac:dyDescent="0.25">
      <c r="A59" s="8" t="s">
        <v>170</v>
      </c>
      <c r="B59" s="6">
        <v>1.087</v>
      </c>
      <c r="C59" s="5">
        <v>9.0999999999999998E-2</v>
      </c>
      <c r="D59" s="3">
        <f t="shared" si="1"/>
        <v>0.996</v>
      </c>
      <c r="E59" s="4">
        <f t="shared" si="2"/>
        <v>318.57316847999999</v>
      </c>
    </row>
    <row r="60" spans="1:5" x14ac:dyDescent="0.25">
      <c r="A60" s="8" t="s">
        <v>171</v>
      </c>
      <c r="B60" s="6">
        <v>1.2250000000000001</v>
      </c>
      <c r="C60" s="5">
        <v>9.0999999999999998E-2</v>
      </c>
      <c r="D60" s="3">
        <f t="shared" si="1"/>
        <v>1.1340000000000001</v>
      </c>
      <c r="E60" s="4">
        <f t="shared" si="2"/>
        <v>382.72335168000006</v>
      </c>
    </row>
    <row r="61" spans="1:5" x14ac:dyDescent="0.25">
      <c r="A61" s="8" t="s">
        <v>172</v>
      </c>
      <c r="B61" s="6">
        <v>1.264</v>
      </c>
      <c r="C61" s="5">
        <v>9.0999999999999998E-2</v>
      </c>
      <c r="D61" s="3">
        <f t="shared" si="1"/>
        <v>1.173</v>
      </c>
      <c r="E61" s="4">
        <f t="shared" si="2"/>
        <v>401.74517112000001</v>
      </c>
    </row>
    <row r="62" spans="1:5" x14ac:dyDescent="0.25">
      <c r="A62" s="8" t="s">
        <v>173</v>
      </c>
      <c r="B62" s="6">
        <v>1.1930000000000001</v>
      </c>
      <c r="C62" s="5">
        <v>9.0999999999999998E-2</v>
      </c>
      <c r="D62" s="3">
        <f t="shared" si="1"/>
        <v>1.1020000000000001</v>
      </c>
      <c r="E62" s="4">
        <f t="shared" si="2"/>
        <v>367.40942912000003</v>
      </c>
    </row>
    <row r="63" spans="1:5" x14ac:dyDescent="0.25">
      <c r="A63" s="8" t="s">
        <v>174</v>
      </c>
      <c r="B63" s="6">
        <v>1.024</v>
      </c>
      <c r="C63" s="5">
        <v>9.0999999999999998E-2</v>
      </c>
      <c r="D63" s="3">
        <f t="shared" si="1"/>
        <v>0.93300000000000005</v>
      </c>
      <c r="E63" s="4">
        <f t="shared" si="2"/>
        <v>290.92428792000004</v>
      </c>
    </row>
    <row r="64" spans="1:5" x14ac:dyDescent="0.25">
      <c r="A64" s="8" t="s">
        <v>175</v>
      </c>
      <c r="B64" s="6">
        <v>1.2250000000000001</v>
      </c>
      <c r="C64" s="5">
        <v>9.0999999999999998E-2</v>
      </c>
      <c r="D64" s="3">
        <f t="shared" ref="D64:D95" si="3">(B64-C64)</f>
        <v>1.1340000000000001</v>
      </c>
      <c r="E64" s="4">
        <f t="shared" ref="E64:E95" si="4">(129.28*D64*D64)+(189.49*D64)+(1.5933)</f>
        <v>382.72335168000006</v>
      </c>
    </row>
    <row r="65" spans="1:5" x14ac:dyDescent="0.25">
      <c r="A65" s="8" t="s">
        <v>176</v>
      </c>
      <c r="B65" s="6">
        <v>1.153</v>
      </c>
      <c r="C65" s="5">
        <v>9.0999999999999998E-2</v>
      </c>
      <c r="D65" s="3">
        <f t="shared" si="3"/>
        <v>1.0620000000000001</v>
      </c>
      <c r="E65" s="4">
        <f t="shared" si="4"/>
        <v>348.63935232000006</v>
      </c>
    </row>
    <row r="66" spans="1:5" x14ac:dyDescent="0.25">
      <c r="A66" s="8" t="s">
        <v>177</v>
      </c>
      <c r="B66" s="6">
        <v>1.1520000000000001</v>
      </c>
      <c r="C66" s="5">
        <v>9.0999999999999998E-2</v>
      </c>
      <c r="D66" s="3">
        <f t="shared" si="3"/>
        <v>1.0610000000000002</v>
      </c>
      <c r="E66" s="4">
        <f t="shared" si="4"/>
        <v>348.1754008800001</v>
      </c>
    </row>
    <row r="67" spans="1:5" x14ac:dyDescent="0.25">
      <c r="A67" s="8" t="s">
        <v>178</v>
      </c>
      <c r="B67" s="6">
        <v>1.0760000000000001</v>
      </c>
      <c r="C67" s="5">
        <v>9.0999999999999998E-2</v>
      </c>
      <c r="D67" s="3">
        <f t="shared" si="3"/>
        <v>0.9850000000000001</v>
      </c>
      <c r="E67" s="4">
        <f t="shared" si="4"/>
        <v>313.67163800000003</v>
      </c>
    </row>
    <row r="68" spans="1:5" x14ac:dyDescent="0.25">
      <c r="A68" s="8" t="s">
        <v>179</v>
      </c>
      <c r="B68" s="6">
        <v>1.1859999999999999</v>
      </c>
      <c r="C68" s="5">
        <v>9.0999999999999998E-2</v>
      </c>
      <c r="D68" s="3">
        <f t="shared" si="3"/>
        <v>1.095</v>
      </c>
      <c r="E68" s="4">
        <f t="shared" si="4"/>
        <v>364.09480200000002</v>
      </c>
    </row>
    <row r="69" spans="1:5" x14ac:dyDescent="0.25">
      <c r="A69" s="8" t="s">
        <v>180</v>
      </c>
      <c r="B69" s="6">
        <v>1.1639999999999999</v>
      </c>
      <c r="C69" s="5">
        <v>9.0999999999999998E-2</v>
      </c>
      <c r="D69" s="3">
        <f t="shared" si="3"/>
        <v>1.073</v>
      </c>
      <c r="E69" s="4">
        <f t="shared" si="4"/>
        <v>353.75988311999993</v>
      </c>
    </row>
    <row r="70" spans="1:5" x14ac:dyDescent="0.25">
      <c r="A70" s="8" t="s">
        <v>181</v>
      </c>
      <c r="B70" s="6">
        <v>1.2330000000000001</v>
      </c>
      <c r="C70" s="5">
        <v>9.0999999999999998E-2</v>
      </c>
      <c r="D70" s="3">
        <f t="shared" si="3"/>
        <v>1.1420000000000001</v>
      </c>
      <c r="E70" s="4">
        <f t="shared" si="4"/>
        <v>386.59320192000007</v>
      </c>
    </row>
    <row r="71" spans="1:5" x14ac:dyDescent="0.25">
      <c r="A71" s="8" t="s">
        <v>182</v>
      </c>
      <c r="B71" s="6">
        <v>1.218</v>
      </c>
      <c r="C71" s="5">
        <v>9.0999999999999998E-2</v>
      </c>
      <c r="D71" s="3">
        <f t="shared" si="3"/>
        <v>1.127</v>
      </c>
      <c r="E71" s="4">
        <f t="shared" si="4"/>
        <v>379.35080712000001</v>
      </c>
    </row>
    <row r="72" spans="1:5" x14ac:dyDescent="0.25">
      <c r="A72" s="8" t="s">
        <v>183</v>
      </c>
      <c r="B72" s="6">
        <v>1.155</v>
      </c>
      <c r="C72" s="5">
        <v>9.0999999999999998E-2</v>
      </c>
      <c r="D72" s="3">
        <f t="shared" si="3"/>
        <v>1.0640000000000001</v>
      </c>
      <c r="E72" s="4">
        <f t="shared" si="4"/>
        <v>349.56803088000004</v>
      </c>
    </row>
    <row r="73" spans="1:5" x14ac:dyDescent="0.25">
      <c r="A73" s="8" t="s">
        <v>184</v>
      </c>
      <c r="B73" s="6">
        <v>1.202</v>
      </c>
      <c r="C73" s="5">
        <v>9.0999999999999998E-2</v>
      </c>
      <c r="D73" s="3">
        <f t="shared" si="3"/>
        <v>1.111</v>
      </c>
      <c r="E73" s="4">
        <f t="shared" si="4"/>
        <v>371.68970888000001</v>
      </c>
    </row>
    <row r="74" spans="1:5" x14ac:dyDescent="0.25">
      <c r="A74" s="8" t="s">
        <v>185</v>
      </c>
      <c r="B74" s="6">
        <v>1.171</v>
      </c>
      <c r="C74" s="5">
        <v>9.0999999999999998E-2</v>
      </c>
      <c r="D74" s="3">
        <f t="shared" si="3"/>
        <v>1.08</v>
      </c>
      <c r="E74" s="4">
        <f t="shared" si="4"/>
        <v>357.03469200000006</v>
      </c>
    </row>
    <row r="75" spans="1:5" x14ac:dyDescent="0.25">
      <c r="A75" s="8" t="s">
        <v>186</v>
      </c>
      <c r="B75" s="6">
        <v>1.1400000000000001</v>
      </c>
      <c r="C75" s="5">
        <v>9.0999999999999998E-2</v>
      </c>
      <c r="D75" s="3">
        <f t="shared" si="3"/>
        <v>1.0490000000000002</v>
      </c>
      <c r="E75" s="4">
        <f t="shared" si="4"/>
        <v>342.62815128000011</v>
      </c>
    </row>
    <row r="76" spans="1:5" x14ac:dyDescent="0.25">
      <c r="A76" s="8" t="s">
        <v>187</v>
      </c>
      <c r="B76" s="6">
        <v>1.2130000000000001</v>
      </c>
      <c r="C76" s="5">
        <v>9.0999999999999998E-2</v>
      </c>
      <c r="D76" s="3">
        <f t="shared" si="3"/>
        <v>1.1220000000000001</v>
      </c>
      <c r="E76" s="4">
        <f t="shared" si="4"/>
        <v>376.94960352000004</v>
      </c>
    </row>
    <row r="77" spans="1:5" x14ac:dyDescent="0.25">
      <c r="A77" s="8" t="s">
        <v>188</v>
      </c>
      <c r="B77" s="6">
        <v>1.272</v>
      </c>
      <c r="C77" s="5">
        <v>9.0999999999999998E-2</v>
      </c>
      <c r="D77" s="3">
        <f t="shared" si="3"/>
        <v>1.181</v>
      </c>
      <c r="E77" s="4">
        <f t="shared" si="4"/>
        <v>405.69569208000007</v>
      </c>
    </row>
    <row r="78" spans="1:5" x14ac:dyDescent="0.25">
      <c r="A78" s="8" t="s">
        <v>189</v>
      </c>
      <c r="B78" s="6">
        <v>1.196</v>
      </c>
      <c r="C78" s="5">
        <v>9.0999999999999998E-2</v>
      </c>
      <c r="D78" s="3">
        <f t="shared" si="3"/>
        <v>1.105</v>
      </c>
      <c r="E78" s="4">
        <f t="shared" si="4"/>
        <v>368.83386199999995</v>
      </c>
    </row>
    <row r="79" spans="1:5" x14ac:dyDescent="0.25">
      <c r="A79" s="8" t="s">
        <v>190</v>
      </c>
      <c r="B79" s="6">
        <v>1.2370000000000001</v>
      </c>
      <c r="C79" s="5">
        <v>9.0999999999999998E-2</v>
      </c>
      <c r="D79" s="3">
        <f t="shared" si="3"/>
        <v>1.1460000000000001</v>
      </c>
      <c r="E79" s="4">
        <f t="shared" si="4"/>
        <v>388.5343324800001</v>
      </c>
    </row>
    <row r="80" spans="1:5" x14ac:dyDescent="0.25">
      <c r="A80" s="8" t="s">
        <v>191</v>
      </c>
      <c r="B80" s="6">
        <v>1.1719999999999999</v>
      </c>
      <c r="C80" s="5">
        <v>9.0999999999999998E-2</v>
      </c>
      <c r="D80" s="3">
        <f t="shared" si="3"/>
        <v>1.081</v>
      </c>
      <c r="E80" s="4">
        <f t="shared" si="4"/>
        <v>357.50355608000001</v>
      </c>
    </row>
    <row r="81" spans="1:5" x14ac:dyDescent="0.25">
      <c r="A81" s="8" t="s">
        <v>192</v>
      </c>
      <c r="B81" s="6">
        <v>1.2550000000000001</v>
      </c>
      <c r="C81" s="5">
        <v>9.0999999999999998E-2</v>
      </c>
      <c r="D81" s="3">
        <f t="shared" si="3"/>
        <v>1.1640000000000001</v>
      </c>
      <c r="E81" s="4">
        <f t="shared" si="4"/>
        <v>397.32061488000011</v>
      </c>
    </row>
    <row r="82" spans="1:5" x14ac:dyDescent="0.25">
      <c r="A82" s="8" t="s">
        <v>193</v>
      </c>
      <c r="B82" s="6">
        <v>1.1870000000000001</v>
      </c>
      <c r="C82" s="5">
        <v>9.0999999999999998E-2</v>
      </c>
      <c r="D82" s="3">
        <f t="shared" si="3"/>
        <v>1.0960000000000001</v>
      </c>
      <c r="E82" s="4">
        <f t="shared" si="4"/>
        <v>364.56754448000004</v>
      </c>
    </row>
    <row r="83" spans="1:5" x14ac:dyDescent="0.25">
      <c r="A83" s="8" t="s">
        <v>194</v>
      </c>
      <c r="B83" s="6">
        <v>1.23</v>
      </c>
      <c r="C83" s="5">
        <v>9.0999999999999998E-2</v>
      </c>
      <c r="D83" s="3">
        <f t="shared" si="3"/>
        <v>1.139</v>
      </c>
      <c r="E83" s="4">
        <f t="shared" si="4"/>
        <v>385.14006888000006</v>
      </c>
    </row>
    <row r="84" spans="1:5" x14ac:dyDescent="0.25">
      <c r="A84" s="8" t="s">
        <v>195</v>
      </c>
      <c r="B84" s="6">
        <v>1.349</v>
      </c>
      <c r="C84" s="5">
        <v>9.0999999999999998E-2</v>
      </c>
      <c r="D84" s="3">
        <f t="shared" si="3"/>
        <v>1.258</v>
      </c>
      <c r="E84" s="4">
        <f t="shared" si="4"/>
        <v>444.56559392000003</v>
      </c>
    </row>
    <row r="85" spans="1:5" x14ac:dyDescent="0.25">
      <c r="A85" s="8" t="s">
        <v>196</v>
      </c>
      <c r="B85" s="6">
        <v>1.2909999999999999</v>
      </c>
      <c r="C85" s="5">
        <v>9.0999999999999998E-2</v>
      </c>
      <c r="D85" s="3">
        <f t="shared" si="3"/>
        <v>1.2</v>
      </c>
      <c r="E85" s="4">
        <f t="shared" si="4"/>
        <v>415.14449999999999</v>
      </c>
    </row>
    <row r="86" spans="1:5" x14ac:dyDescent="0.25">
      <c r="A86" s="8" t="s">
        <v>197</v>
      </c>
      <c r="B86" s="6">
        <v>1.1859999999999999</v>
      </c>
      <c r="C86" s="5">
        <v>9.0999999999999998E-2</v>
      </c>
      <c r="D86" s="3">
        <f t="shared" si="3"/>
        <v>1.095</v>
      </c>
      <c r="E86" s="4">
        <f t="shared" si="4"/>
        <v>364.09480200000002</v>
      </c>
    </row>
    <row r="87" spans="1:5" x14ac:dyDescent="0.25">
      <c r="A87" s="8" t="s">
        <v>198</v>
      </c>
      <c r="B87" s="6">
        <v>1.2</v>
      </c>
      <c r="C87" s="5">
        <v>9.0999999999999998E-2</v>
      </c>
      <c r="D87" s="3">
        <f t="shared" si="3"/>
        <v>1.109</v>
      </c>
      <c r="E87" s="4">
        <f t="shared" si="4"/>
        <v>370.73672568000001</v>
      </c>
    </row>
    <row r="88" spans="1:5" x14ac:dyDescent="0.25">
      <c r="A88" s="8" t="s">
        <v>199</v>
      </c>
      <c r="B88" s="6">
        <v>1.1739999999999999</v>
      </c>
      <c r="C88" s="5">
        <v>9.0999999999999998E-2</v>
      </c>
      <c r="D88" s="3">
        <f t="shared" si="3"/>
        <v>1.083</v>
      </c>
      <c r="E88" s="4">
        <f t="shared" si="4"/>
        <v>358.44205992000002</v>
      </c>
    </row>
    <row r="89" spans="1:5" x14ac:dyDescent="0.25">
      <c r="A89" s="8" t="s">
        <v>200</v>
      </c>
      <c r="B89" s="6">
        <v>1.1970000000000001</v>
      </c>
      <c r="C89" s="5">
        <v>9.0999999999999998E-2</v>
      </c>
      <c r="D89" s="3">
        <f t="shared" si="3"/>
        <v>1.1060000000000001</v>
      </c>
      <c r="E89" s="4">
        <f t="shared" si="4"/>
        <v>369.30919008000006</v>
      </c>
    </row>
    <row r="90" spans="1:5" x14ac:dyDescent="0.25">
      <c r="A90" s="8" t="s">
        <v>201</v>
      </c>
      <c r="B90" s="6">
        <v>1.2969999999999999</v>
      </c>
      <c r="C90" s="5">
        <v>9.0999999999999998E-2</v>
      </c>
      <c r="D90" s="3">
        <f t="shared" si="3"/>
        <v>1.206</v>
      </c>
      <c r="E90" s="4">
        <f t="shared" si="4"/>
        <v>418.14772607999998</v>
      </c>
    </row>
    <row r="91" spans="1:5" x14ac:dyDescent="0.25">
      <c r="A91" s="8" t="s">
        <v>202</v>
      </c>
      <c r="B91" s="6">
        <v>1.1220000000000001</v>
      </c>
      <c r="C91" s="5">
        <v>9.0999999999999998E-2</v>
      </c>
      <c r="D91" s="3">
        <f t="shared" si="3"/>
        <v>1.0310000000000001</v>
      </c>
      <c r="E91" s="4">
        <f t="shared" si="4"/>
        <v>334.37708808000008</v>
      </c>
    </row>
    <row r="92" spans="1:5" x14ac:dyDescent="0.25">
      <c r="A92" s="8" t="s">
        <v>203</v>
      </c>
      <c r="B92" s="6">
        <v>1.1360000000000001</v>
      </c>
      <c r="C92" s="5">
        <v>9.0999999999999998E-2</v>
      </c>
      <c r="D92" s="3">
        <f t="shared" si="3"/>
        <v>1.0450000000000002</v>
      </c>
      <c r="E92" s="4">
        <f t="shared" si="4"/>
        <v>340.78734200000008</v>
      </c>
    </row>
    <row r="93" spans="1:5" x14ac:dyDescent="0.25">
      <c r="A93" s="8" t="s">
        <v>204</v>
      </c>
      <c r="B93" s="6">
        <v>1.1919999999999999</v>
      </c>
      <c r="C93" s="5">
        <v>9.0999999999999998E-2</v>
      </c>
      <c r="D93" s="3">
        <f t="shared" si="3"/>
        <v>1.101</v>
      </c>
      <c r="E93" s="4">
        <f t="shared" si="4"/>
        <v>366.93513528</v>
      </c>
    </row>
    <row r="94" spans="1:5" x14ac:dyDescent="0.25">
      <c r="A94" s="8" t="s">
        <v>205</v>
      </c>
      <c r="B94" s="6">
        <v>1.018</v>
      </c>
      <c r="C94" s="5">
        <v>9.0999999999999998E-2</v>
      </c>
      <c r="D94" s="3">
        <f t="shared" si="3"/>
        <v>0.92700000000000005</v>
      </c>
      <c r="E94" s="4">
        <f t="shared" si="4"/>
        <v>288.34458312000004</v>
      </c>
    </row>
    <row r="95" spans="1:5" x14ac:dyDescent="0.25">
      <c r="A95" s="8" t="s">
        <v>206</v>
      </c>
      <c r="B95" s="6">
        <v>1.1859999999999999</v>
      </c>
      <c r="C95" s="5">
        <v>9.0999999999999998E-2</v>
      </c>
      <c r="D95" s="3">
        <f t="shared" si="3"/>
        <v>1.095</v>
      </c>
      <c r="E95" s="4">
        <f t="shared" si="4"/>
        <v>364.09480200000002</v>
      </c>
    </row>
    <row r="96" spans="1:5" x14ac:dyDescent="0.25">
      <c r="A96" s="8" t="s">
        <v>207</v>
      </c>
      <c r="B96" s="6">
        <v>1.0589999999999999</v>
      </c>
      <c r="C96" s="5">
        <v>9.0999999999999998E-2</v>
      </c>
      <c r="D96" s="3">
        <f t="shared" ref="D96:D127" si="5">(B96-C96)</f>
        <v>0.96799999999999997</v>
      </c>
      <c r="E96" s="4">
        <f t="shared" ref="E96:E127" si="6">(129.28*D96*D96)+(189.49*D96)+(1.5933)</f>
        <v>306.15808271999998</v>
      </c>
    </row>
    <row r="97" spans="1:5" x14ac:dyDescent="0.25">
      <c r="A97" s="8" t="s">
        <v>208</v>
      </c>
      <c r="B97" s="6">
        <v>1.274</v>
      </c>
      <c r="C97" s="5">
        <v>9.0999999999999998E-2</v>
      </c>
      <c r="D97" s="3">
        <f t="shared" si="5"/>
        <v>1.1830000000000001</v>
      </c>
      <c r="E97" s="4">
        <f t="shared" si="6"/>
        <v>406.68590792000003</v>
      </c>
    </row>
    <row r="98" spans="1:5" x14ac:dyDescent="0.25">
      <c r="A98" s="8" t="s">
        <v>209</v>
      </c>
      <c r="B98" s="6">
        <v>1.177</v>
      </c>
      <c r="C98" s="5">
        <v>9.0999999999999998E-2</v>
      </c>
      <c r="D98" s="3">
        <f t="shared" si="5"/>
        <v>1.0860000000000001</v>
      </c>
      <c r="E98" s="4">
        <f t="shared" si="6"/>
        <v>359.85175488000004</v>
      </c>
    </row>
    <row r="99" spans="1:5" x14ac:dyDescent="0.25">
      <c r="A99" s="8" t="s">
        <v>210</v>
      </c>
      <c r="B99" s="6">
        <v>1.0030000000000001</v>
      </c>
      <c r="C99" s="5">
        <v>9.0999999999999998E-2</v>
      </c>
      <c r="D99" s="3">
        <f t="shared" si="5"/>
        <v>0.91200000000000014</v>
      </c>
      <c r="E99" s="4">
        <f t="shared" si="6"/>
        <v>281.93604432000006</v>
      </c>
    </row>
    <row r="100" spans="1:5" x14ac:dyDescent="0.25">
      <c r="A100" s="8" t="s">
        <v>211</v>
      </c>
      <c r="B100" s="6">
        <v>1.3340000000000001</v>
      </c>
      <c r="C100" s="5">
        <v>9.0999999999999998E-2</v>
      </c>
      <c r="D100" s="3">
        <f t="shared" si="5"/>
        <v>1.2430000000000001</v>
      </c>
      <c r="E100" s="4">
        <f t="shared" si="6"/>
        <v>436.87330472000008</v>
      </c>
    </row>
    <row r="101" spans="1:5" x14ac:dyDescent="0.25">
      <c r="A101" s="8" t="s">
        <v>212</v>
      </c>
      <c r="B101" s="6">
        <v>1.1659999999999999</v>
      </c>
      <c r="C101" s="5">
        <v>9.0999999999999998E-2</v>
      </c>
      <c r="D101" s="3">
        <f t="shared" si="5"/>
        <v>1.075</v>
      </c>
      <c r="E101" s="4">
        <f t="shared" si="6"/>
        <v>354.69425000000001</v>
      </c>
    </row>
    <row r="102" spans="1:5" x14ac:dyDescent="0.25">
      <c r="A102" s="8" t="s">
        <v>213</v>
      </c>
      <c r="B102" s="6">
        <v>1.1500000000000001</v>
      </c>
      <c r="C102" s="5">
        <v>9.0999999999999998E-2</v>
      </c>
      <c r="D102" s="3">
        <f t="shared" si="5"/>
        <v>1.0590000000000002</v>
      </c>
      <c r="E102" s="4">
        <f t="shared" si="6"/>
        <v>347.24827368000012</v>
      </c>
    </row>
    <row r="103" spans="1:5" x14ac:dyDescent="0.25">
      <c r="A103" s="8" t="s">
        <v>214</v>
      </c>
      <c r="B103" s="6">
        <v>1.03</v>
      </c>
      <c r="C103" s="5">
        <v>9.0999999999999998E-2</v>
      </c>
      <c r="D103" s="3">
        <f t="shared" si="5"/>
        <v>0.93900000000000006</v>
      </c>
      <c r="E103" s="4">
        <f t="shared" si="6"/>
        <v>293.51330088000003</v>
      </c>
    </row>
    <row r="104" spans="1:5" x14ac:dyDescent="0.25">
      <c r="A104" s="8" t="s">
        <v>215</v>
      </c>
      <c r="B104" s="6">
        <v>1.395</v>
      </c>
      <c r="C104" s="5">
        <v>9.0999999999999998E-2</v>
      </c>
      <c r="D104" s="3">
        <f t="shared" si="5"/>
        <v>1.304</v>
      </c>
      <c r="E104" s="4">
        <f t="shared" si="6"/>
        <v>468.51804048000002</v>
      </c>
    </row>
    <row r="105" spans="1:5" x14ac:dyDescent="0.25">
      <c r="A105" s="8" t="s">
        <v>216</v>
      </c>
      <c r="B105" s="6">
        <v>1.369</v>
      </c>
      <c r="C105" s="5">
        <v>9.0999999999999998E-2</v>
      </c>
      <c r="D105" s="3">
        <f t="shared" si="5"/>
        <v>1.278</v>
      </c>
      <c r="E105" s="4">
        <f t="shared" si="6"/>
        <v>454.91247552000004</v>
      </c>
    </row>
    <row r="106" spans="1:5" x14ac:dyDescent="0.25">
      <c r="A106" s="8" t="s">
        <v>217</v>
      </c>
      <c r="B106" s="6">
        <v>1.234</v>
      </c>
      <c r="C106" s="5">
        <v>9.0999999999999998E-2</v>
      </c>
      <c r="D106" s="3">
        <f t="shared" si="5"/>
        <v>1.143</v>
      </c>
      <c r="E106" s="4">
        <f t="shared" si="6"/>
        <v>387.07809672000002</v>
      </c>
    </row>
    <row r="107" spans="1:5" x14ac:dyDescent="0.25">
      <c r="A107" s="8" t="s">
        <v>218</v>
      </c>
      <c r="B107" s="6">
        <v>1.1910000000000001</v>
      </c>
      <c r="C107" s="5">
        <v>9.0999999999999998E-2</v>
      </c>
      <c r="D107" s="3">
        <f t="shared" si="5"/>
        <v>1.1000000000000001</v>
      </c>
      <c r="E107" s="4">
        <f t="shared" si="6"/>
        <v>366.4611000000001</v>
      </c>
    </row>
    <row r="108" spans="1:5" x14ac:dyDescent="0.25">
      <c r="A108" s="8" t="s">
        <v>219</v>
      </c>
      <c r="B108" s="6">
        <v>1.2170000000000001</v>
      </c>
      <c r="C108" s="5">
        <v>9.0999999999999998E-2</v>
      </c>
      <c r="D108" s="3">
        <f t="shared" si="5"/>
        <v>1.1260000000000001</v>
      </c>
      <c r="E108" s="4">
        <f t="shared" si="6"/>
        <v>378.8700492800001</v>
      </c>
    </row>
    <row r="109" spans="1:5" x14ac:dyDescent="0.25">
      <c r="A109" s="8" t="s">
        <v>220</v>
      </c>
      <c r="B109" s="6">
        <v>1.27</v>
      </c>
      <c r="C109" s="5">
        <v>9.0999999999999998E-2</v>
      </c>
      <c r="D109" s="3">
        <f t="shared" si="5"/>
        <v>1.179</v>
      </c>
      <c r="E109" s="4">
        <f t="shared" si="6"/>
        <v>404.70651048000002</v>
      </c>
    </row>
    <row r="110" spans="1:5" x14ac:dyDescent="0.25">
      <c r="A110" s="8" t="s">
        <v>221</v>
      </c>
      <c r="B110" s="6">
        <v>1.1060000000000001</v>
      </c>
      <c r="C110" s="5">
        <v>9.0999999999999998E-2</v>
      </c>
      <c r="D110" s="3">
        <f t="shared" si="5"/>
        <v>1.0150000000000001</v>
      </c>
      <c r="E110" s="4">
        <f t="shared" si="6"/>
        <v>327.11313800000005</v>
      </c>
    </row>
    <row r="111" spans="1:5" x14ac:dyDescent="0.25">
      <c r="A111" s="8" t="s">
        <v>222</v>
      </c>
      <c r="B111" s="6">
        <v>1.194</v>
      </c>
      <c r="C111" s="5">
        <v>9.0999999999999998E-2</v>
      </c>
      <c r="D111" s="3">
        <f t="shared" si="5"/>
        <v>1.103</v>
      </c>
      <c r="E111" s="4">
        <f t="shared" si="6"/>
        <v>367.88398152000002</v>
      </c>
    </row>
    <row r="112" spans="1:5" x14ac:dyDescent="0.25">
      <c r="A112" s="8" t="s">
        <v>223</v>
      </c>
      <c r="B112" s="6">
        <v>1.0620000000000001</v>
      </c>
      <c r="C112" s="5">
        <v>9.0999999999999998E-2</v>
      </c>
      <c r="D112" s="3">
        <f t="shared" si="5"/>
        <v>0.97100000000000009</v>
      </c>
      <c r="E112" s="4">
        <f t="shared" si="6"/>
        <v>307.47857448000002</v>
      </c>
    </row>
    <row r="113" spans="1:5" x14ac:dyDescent="0.25">
      <c r="A113" s="8" t="s">
        <v>224</v>
      </c>
      <c r="B113" s="6">
        <v>1.329</v>
      </c>
      <c r="C113" s="5">
        <v>9.0999999999999998E-2</v>
      </c>
      <c r="D113" s="3">
        <f t="shared" si="5"/>
        <v>1.238</v>
      </c>
      <c r="E113" s="4">
        <f t="shared" si="6"/>
        <v>434.32213632000003</v>
      </c>
    </row>
    <row r="114" spans="1:5" x14ac:dyDescent="0.25">
      <c r="A114" s="8" t="s">
        <v>225</v>
      </c>
      <c r="B114" s="6">
        <v>1.224</v>
      </c>
      <c r="C114" s="5">
        <v>9.0999999999999998E-2</v>
      </c>
      <c r="D114" s="3">
        <f t="shared" si="5"/>
        <v>1.133</v>
      </c>
      <c r="E114" s="4">
        <f t="shared" si="6"/>
        <v>382.24078392000001</v>
      </c>
    </row>
    <row r="115" spans="1:5" x14ac:dyDescent="0.25">
      <c r="A115" s="8" t="s">
        <v>226</v>
      </c>
      <c r="B115" s="6">
        <v>1.2110000000000001</v>
      </c>
      <c r="C115" s="5">
        <v>9.0999999999999998E-2</v>
      </c>
      <c r="D115" s="3">
        <f t="shared" si="5"/>
        <v>1.1200000000000001</v>
      </c>
      <c r="E115" s="4">
        <f t="shared" si="6"/>
        <v>375.99093200000004</v>
      </c>
    </row>
    <row r="116" spans="1:5" x14ac:dyDescent="0.25">
      <c r="A116" s="8" t="s">
        <v>227</v>
      </c>
      <c r="B116" s="6">
        <v>1.22</v>
      </c>
      <c r="C116" s="5">
        <v>9.0999999999999998E-2</v>
      </c>
      <c r="D116" s="3">
        <f t="shared" si="5"/>
        <v>1.129</v>
      </c>
      <c r="E116" s="4">
        <f t="shared" si="6"/>
        <v>380.31309848000001</v>
      </c>
    </row>
    <row r="117" spans="1:5" x14ac:dyDescent="0.25">
      <c r="A117" s="8" t="s">
        <v>228</v>
      </c>
      <c r="B117" s="6">
        <v>1.2230000000000001</v>
      </c>
      <c r="C117" s="5">
        <v>9.0999999999999998E-2</v>
      </c>
      <c r="D117" s="3">
        <f t="shared" si="5"/>
        <v>1.1320000000000001</v>
      </c>
      <c r="E117" s="4">
        <f t="shared" si="6"/>
        <v>381.75847472000009</v>
      </c>
    </row>
    <row r="118" spans="1:5" x14ac:dyDescent="0.25">
      <c r="A118" s="8" t="s">
        <v>229</v>
      </c>
      <c r="B118" s="6">
        <v>1.1160000000000001</v>
      </c>
      <c r="C118" s="5">
        <v>9.0999999999999998E-2</v>
      </c>
      <c r="D118" s="3">
        <f t="shared" si="5"/>
        <v>1.0250000000000001</v>
      </c>
      <c r="E118" s="4">
        <f t="shared" si="6"/>
        <v>331.64535000000006</v>
      </c>
    </row>
    <row r="119" spans="1:5" x14ac:dyDescent="0.25">
      <c r="A119" s="8" t="s">
        <v>230</v>
      </c>
      <c r="B119" s="6">
        <v>1.226</v>
      </c>
      <c r="C119" s="5">
        <v>9.0999999999999998E-2</v>
      </c>
      <c r="D119" s="3">
        <f t="shared" si="5"/>
        <v>1.135</v>
      </c>
      <c r="E119" s="4">
        <f t="shared" si="6"/>
        <v>383.20617800000002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122"/>
  <sheetViews>
    <sheetView workbookViewId="0">
      <selection activeCell="N2" sqref="N2"/>
    </sheetView>
  </sheetViews>
  <sheetFormatPr defaultRowHeight="15" x14ac:dyDescent="0.25"/>
  <cols>
    <col min="1" max="1" width="17.5703125" customWidth="1"/>
    <col min="2" max="2" width="12.28515625" customWidth="1"/>
    <col min="3" max="3" width="12" customWidth="1"/>
    <col min="4" max="4" width="11.28515625" customWidth="1"/>
    <col min="5" max="5" width="19" customWidth="1"/>
  </cols>
  <sheetData>
    <row r="2" spans="1:12" x14ac:dyDescent="0.25">
      <c r="A2" s="6">
        <v>1.869</v>
      </c>
      <c r="B2" s="6">
        <v>1.881</v>
      </c>
      <c r="C2" s="6">
        <v>1.6779999999999999</v>
      </c>
      <c r="D2" s="6">
        <v>1.5529999999999999</v>
      </c>
      <c r="E2" s="6">
        <v>2.5609999999999999</v>
      </c>
      <c r="F2" s="6">
        <v>1.6540000000000001</v>
      </c>
      <c r="G2" s="6">
        <v>1.728</v>
      </c>
      <c r="H2" s="6">
        <v>1.6819999999999999</v>
      </c>
      <c r="I2" s="6">
        <v>1.69</v>
      </c>
      <c r="J2" s="6">
        <v>1.905</v>
      </c>
      <c r="K2" s="6">
        <v>1.218</v>
      </c>
      <c r="L2" s="6">
        <v>1.3720000000000001</v>
      </c>
    </row>
    <row r="3" spans="1:12" x14ac:dyDescent="0.25">
      <c r="A3" s="6">
        <v>0.622</v>
      </c>
      <c r="B3" s="6">
        <v>0.89700000000000002</v>
      </c>
      <c r="C3" s="6">
        <v>0.29099999999999998</v>
      </c>
      <c r="D3" s="6">
        <v>1.887</v>
      </c>
      <c r="E3" s="6">
        <v>1.8440000000000001</v>
      </c>
      <c r="F3" s="6">
        <v>1.772</v>
      </c>
      <c r="G3" s="6">
        <v>1.835</v>
      </c>
      <c r="H3" s="6">
        <v>1.6990000000000001</v>
      </c>
      <c r="I3" s="6">
        <v>1.796</v>
      </c>
      <c r="J3" s="6">
        <v>1.7250000000000001</v>
      </c>
      <c r="K3" s="6">
        <v>1.9100000000000001</v>
      </c>
      <c r="L3" s="6">
        <v>1.6890000000000001</v>
      </c>
    </row>
    <row r="4" spans="1:12" x14ac:dyDescent="0.25">
      <c r="A4" s="6">
        <v>1.8140000000000001</v>
      </c>
      <c r="B4" s="6">
        <v>2.024</v>
      </c>
      <c r="C4" s="6">
        <v>1.9390000000000001</v>
      </c>
      <c r="D4" s="6">
        <v>1.732</v>
      </c>
      <c r="E4" s="6">
        <v>1.8740000000000001</v>
      </c>
      <c r="F4" s="6">
        <v>1.732</v>
      </c>
      <c r="G4" s="6">
        <v>1.843</v>
      </c>
      <c r="H4" s="6">
        <v>1.877</v>
      </c>
      <c r="I4" s="6">
        <v>1.917</v>
      </c>
      <c r="J4" s="6">
        <v>1.841</v>
      </c>
      <c r="K4" s="6">
        <v>1.7810000000000001</v>
      </c>
      <c r="L4" s="6">
        <v>1.5549999999999999</v>
      </c>
    </row>
    <row r="5" spans="1:12" x14ac:dyDescent="0.25">
      <c r="A5" s="6">
        <v>1.8129999999999999</v>
      </c>
      <c r="B5" s="6">
        <v>1.706</v>
      </c>
      <c r="C5" s="6">
        <v>1.609</v>
      </c>
      <c r="D5" s="6">
        <v>1.7610000000000001</v>
      </c>
      <c r="E5" s="6">
        <v>1.7650000000000001</v>
      </c>
      <c r="F5" s="6">
        <v>1.7890000000000001</v>
      </c>
      <c r="G5" s="6">
        <v>1.8129999999999999</v>
      </c>
      <c r="H5" s="6">
        <v>1.7130000000000001</v>
      </c>
      <c r="I5" s="6">
        <v>1.8029999999999999</v>
      </c>
      <c r="J5" s="6">
        <v>2.0220000000000002</v>
      </c>
      <c r="K5" s="6">
        <v>1.909</v>
      </c>
      <c r="L5" s="6">
        <v>7.2999999999999995E-2</v>
      </c>
    </row>
    <row r="6" spans="1:12" x14ac:dyDescent="0.25">
      <c r="A6" s="6">
        <v>1.774</v>
      </c>
      <c r="B6" s="6">
        <v>1.635</v>
      </c>
      <c r="C6" s="6">
        <v>1.605</v>
      </c>
      <c r="D6" s="6">
        <v>1.7630000000000001</v>
      </c>
      <c r="E6" s="6">
        <v>1.7730000000000001</v>
      </c>
      <c r="F6" s="6">
        <v>1.857</v>
      </c>
      <c r="G6" s="6">
        <v>1.718</v>
      </c>
      <c r="H6" s="6">
        <v>1.8009999999999999</v>
      </c>
      <c r="I6" s="6">
        <v>1.8360000000000001</v>
      </c>
      <c r="J6" s="6">
        <v>1.9390000000000001</v>
      </c>
      <c r="K6" s="6">
        <v>1.873</v>
      </c>
      <c r="L6" s="6">
        <v>6.8000000000000005E-2</v>
      </c>
    </row>
    <row r="7" spans="1:12" x14ac:dyDescent="0.25">
      <c r="A7" s="6">
        <v>1.6990000000000001</v>
      </c>
      <c r="B7" s="6">
        <v>1.7150000000000001</v>
      </c>
      <c r="C7" s="6">
        <v>1.7670000000000001</v>
      </c>
      <c r="D7" s="6">
        <v>1.7010000000000001</v>
      </c>
      <c r="E7" s="6">
        <v>1.665</v>
      </c>
      <c r="F7" s="6">
        <v>1.375</v>
      </c>
      <c r="G7" s="6">
        <v>1.6540000000000001</v>
      </c>
      <c r="H7" s="6">
        <v>1.8840000000000001</v>
      </c>
      <c r="I7" s="6">
        <v>1.8880000000000001</v>
      </c>
      <c r="J7" s="6">
        <v>1.7010000000000001</v>
      </c>
      <c r="K7" s="6">
        <v>0.97599999999999998</v>
      </c>
      <c r="L7" s="6">
        <v>7.4999999999999997E-2</v>
      </c>
    </row>
    <row r="8" spans="1:12" x14ac:dyDescent="0.25">
      <c r="A8" s="6">
        <v>1.8129999999999999</v>
      </c>
      <c r="B8" s="6">
        <v>1.841</v>
      </c>
      <c r="C8" s="6">
        <v>2.0409999999999999</v>
      </c>
      <c r="D8" s="6">
        <v>1.2650000000000001</v>
      </c>
      <c r="E8" s="6">
        <v>1.8140000000000001</v>
      </c>
      <c r="F8" s="6">
        <v>1.8880000000000001</v>
      </c>
      <c r="G8" s="6">
        <v>1.8640000000000001</v>
      </c>
      <c r="H8" s="6">
        <v>2.0150000000000001</v>
      </c>
      <c r="I8" s="6">
        <v>1.93</v>
      </c>
      <c r="J8" s="6">
        <v>1.9140000000000001</v>
      </c>
      <c r="K8" s="6">
        <v>1.079</v>
      </c>
      <c r="L8" s="6">
        <v>7.0000000000000007E-2</v>
      </c>
    </row>
    <row r="9" spans="1:12" x14ac:dyDescent="0.25">
      <c r="A9" s="6">
        <v>1.8320000000000001</v>
      </c>
      <c r="B9" s="6">
        <v>1.7470000000000001</v>
      </c>
      <c r="C9" s="6">
        <v>1.7010000000000001</v>
      </c>
      <c r="D9" s="6">
        <v>0.92</v>
      </c>
      <c r="E9" s="6">
        <v>1.7929999999999999</v>
      </c>
      <c r="F9" s="6">
        <v>1.9330000000000001</v>
      </c>
      <c r="G9" s="6">
        <v>1.4970000000000001</v>
      </c>
      <c r="H9" s="6">
        <v>2.036</v>
      </c>
      <c r="I9" s="6">
        <v>2.0180000000000002</v>
      </c>
      <c r="J9" s="6">
        <v>1.21</v>
      </c>
      <c r="K9" s="6">
        <v>1.2730000000000001</v>
      </c>
      <c r="L9" s="6">
        <v>9.7000000000000003E-2</v>
      </c>
    </row>
    <row r="15" spans="1:12" x14ac:dyDescent="0.25">
      <c r="B15" s="1" t="s">
        <v>1</v>
      </c>
      <c r="C15" s="1" t="s">
        <v>2</v>
      </c>
      <c r="D15" s="1" t="s">
        <v>3</v>
      </c>
      <c r="E15" s="1" t="s">
        <v>4</v>
      </c>
    </row>
    <row r="16" spans="1:12" x14ac:dyDescent="0.25">
      <c r="A16" t="s">
        <v>5</v>
      </c>
      <c r="B16" s="2">
        <v>2.2330000000000001</v>
      </c>
      <c r="C16" s="3">
        <f>B16-B23</f>
        <v>2.1419999999999999</v>
      </c>
      <c r="D16" s="3">
        <v>1000</v>
      </c>
      <c r="E16" s="4">
        <f>(129.28*C16*C16)+(189.49*C16)+(1.5933)</f>
        <v>1000.6387219199999</v>
      </c>
    </row>
    <row r="17" spans="1:12" x14ac:dyDescent="0.25">
      <c r="A17" t="s">
        <v>6</v>
      </c>
      <c r="B17" s="2">
        <v>1.456</v>
      </c>
      <c r="C17" s="3">
        <f>B17-B23</f>
        <v>1.365</v>
      </c>
      <c r="D17" s="3">
        <v>500</v>
      </c>
      <c r="E17" s="4">
        <f t="shared" ref="E17:E23" si="0">(129.28*C17*C17)+(189.49*C17)+(1.5933)</f>
        <v>501.12487800000002</v>
      </c>
    </row>
    <row r="18" spans="1:12" x14ac:dyDescent="0.25">
      <c r="A18" t="s">
        <v>7</v>
      </c>
      <c r="B18" s="2">
        <v>0.89200000000000002</v>
      </c>
      <c r="C18" s="3">
        <f>B18-B23</f>
        <v>0.80100000000000005</v>
      </c>
      <c r="D18" s="3">
        <v>250</v>
      </c>
      <c r="E18" s="4">
        <f t="shared" si="0"/>
        <v>236.32096728000002</v>
      </c>
    </row>
    <row r="19" spans="1:12" x14ac:dyDescent="0.25">
      <c r="A19" t="s">
        <v>8</v>
      </c>
      <c r="B19" s="2">
        <v>0.60699999999999998</v>
      </c>
      <c r="C19" s="3">
        <f>B19-B23</f>
        <v>0.51600000000000001</v>
      </c>
      <c r="D19" s="3">
        <v>125</v>
      </c>
      <c r="E19" s="4">
        <f t="shared" si="0"/>
        <v>133.79171568000001</v>
      </c>
    </row>
    <row r="20" spans="1:12" x14ac:dyDescent="0.25">
      <c r="A20" t="s">
        <v>9</v>
      </c>
      <c r="B20" s="2">
        <v>0.41100000000000003</v>
      </c>
      <c r="C20" s="3">
        <f>B20-B23</f>
        <v>0.32000000000000006</v>
      </c>
      <c r="D20" s="3">
        <v>62.5</v>
      </c>
      <c r="E20" s="4">
        <f t="shared" si="0"/>
        <v>75.468372000000016</v>
      </c>
    </row>
    <row r="21" spans="1:12" x14ac:dyDescent="0.25">
      <c r="A21" t="s">
        <v>18</v>
      </c>
      <c r="B21" s="2">
        <v>0.217</v>
      </c>
      <c r="C21" s="3">
        <f>(B21-B23)</f>
        <v>0.126</v>
      </c>
      <c r="D21" s="3">
        <v>31.2</v>
      </c>
      <c r="E21" s="4">
        <f t="shared" si="0"/>
        <v>27.521489280000001</v>
      </c>
    </row>
    <row r="22" spans="1:12" x14ac:dyDescent="0.25">
      <c r="A22" t="s">
        <v>19</v>
      </c>
      <c r="B22" s="2">
        <v>0.123</v>
      </c>
      <c r="C22" s="3">
        <f>B22-B23</f>
        <v>3.2000000000000001E-2</v>
      </c>
      <c r="D22" s="3">
        <v>15.6</v>
      </c>
      <c r="E22" s="4">
        <f t="shared" si="0"/>
        <v>7.7893627200000006</v>
      </c>
    </row>
    <row r="23" spans="1:12" x14ac:dyDescent="0.25">
      <c r="A23" t="s">
        <v>10</v>
      </c>
      <c r="B23" s="5">
        <v>9.0999999999999998E-2</v>
      </c>
      <c r="C23" s="3">
        <f>B23-B23</f>
        <v>0</v>
      </c>
      <c r="D23" s="3">
        <v>0</v>
      </c>
      <c r="E23" s="4">
        <f t="shared" si="0"/>
        <v>1.5932999999999999</v>
      </c>
    </row>
    <row r="27" spans="1:12" x14ac:dyDescent="0.25">
      <c r="K27" s="10" t="s">
        <v>14</v>
      </c>
      <c r="L27" s="10"/>
    </row>
    <row r="32" spans="1:12" x14ac:dyDescent="0.25">
      <c r="A32" s="8" t="s">
        <v>11</v>
      </c>
      <c r="B32" s="6" t="s">
        <v>12</v>
      </c>
      <c r="C32" s="7" t="s">
        <v>10</v>
      </c>
      <c r="D32" s="3" t="s">
        <v>2</v>
      </c>
      <c r="E32" s="9" t="s">
        <v>13</v>
      </c>
    </row>
    <row r="33" spans="1:5" x14ac:dyDescent="0.25">
      <c r="A33" s="8" t="s">
        <v>231</v>
      </c>
      <c r="B33" s="6">
        <v>1.869</v>
      </c>
      <c r="C33" s="5">
        <v>9.0999999999999998E-2</v>
      </c>
      <c r="D33" s="3">
        <f t="shared" ref="D33:D64" si="1">(B33-C33)</f>
        <v>1.778</v>
      </c>
      <c r="E33" s="4">
        <f t="shared" ref="E33:E64" si="2">(129.28*D33*D33)+(189.49*D33)+(1.5933)</f>
        <v>747.19731552000007</v>
      </c>
    </row>
    <row r="34" spans="1:5" x14ac:dyDescent="0.25">
      <c r="A34" s="8" t="s">
        <v>232</v>
      </c>
      <c r="B34" s="6">
        <v>0.622</v>
      </c>
      <c r="C34" s="5">
        <v>9.0999999999999998E-2</v>
      </c>
      <c r="D34" s="3">
        <f t="shared" si="1"/>
        <v>0.53100000000000003</v>
      </c>
      <c r="E34" s="4">
        <f t="shared" si="2"/>
        <v>138.66440808000002</v>
      </c>
    </row>
    <row r="35" spans="1:5" x14ac:dyDescent="0.25">
      <c r="A35" s="8" t="s">
        <v>233</v>
      </c>
      <c r="B35" s="6">
        <v>1.8140000000000001</v>
      </c>
      <c r="C35" s="5">
        <v>9.0999999999999998E-2</v>
      </c>
      <c r="D35" s="3">
        <f t="shared" si="1"/>
        <v>1.7230000000000001</v>
      </c>
      <c r="E35" s="4">
        <f t="shared" si="2"/>
        <v>711.88185512000018</v>
      </c>
    </row>
    <row r="36" spans="1:5" x14ac:dyDescent="0.25">
      <c r="A36" s="8" t="s">
        <v>234</v>
      </c>
      <c r="B36" s="6">
        <v>1.8129999999999999</v>
      </c>
      <c r="C36" s="5">
        <v>9.0999999999999998E-2</v>
      </c>
      <c r="D36" s="3">
        <f t="shared" si="1"/>
        <v>1.722</v>
      </c>
      <c r="E36" s="4">
        <f t="shared" si="2"/>
        <v>711.24699551999993</v>
      </c>
    </row>
    <row r="37" spans="1:5" x14ac:dyDescent="0.25">
      <c r="A37" s="8" t="s">
        <v>235</v>
      </c>
      <c r="B37" s="6">
        <v>1.774</v>
      </c>
      <c r="C37" s="5">
        <v>9.0999999999999998E-2</v>
      </c>
      <c r="D37" s="3">
        <f t="shared" si="1"/>
        <v>1.6830000000000001</v>
      </c>
      <c r="E37" s="4">
        <f t="shared" si="2"/>
        <v>686.6891479200001</v>
      </c>
    </row>
    <row r="38" spans="1:5" x14ac:dyDescent="0.25">
      <c r="A38" s="8" t="s">
        <v>236</v>
      </c>
      <c r="B38" s="6">
        <v>1.6990000000000001</v>
      </c>
      <c r="C38" s="5">
        <v>9.0999999999999998E-2</v>
      </c>
      <c r="D38" s="3">
        <f t="shared" si="1"/>
        <v>1.6080000000000001</v>
      </c>
      <c r="E38" s="4">
        <f t="shared" si="2"/>
        <v>640.56786192000004</v>
      </c>
    </row>
    <row r="39" spans="1:5" x14ac:dyDescent="0.25">
      <c r="A39" s="8" t="s">
        <v>237</v>
      </c>
      <c r="B39" s="6">
        <v>1.8129999999999999</v>
      </c>
      <c r="C39" s="5">
        <v>9.0999999999999998E-2</v>
      </c>
      <c r="D39" s="3">
        <f t="shared" si="1"/>
        <v>1.722</v>
      </c>
      <c r="E39" s="4">
        <f t="shared" si="2"/>
        <v>711.24699551999993</v>
      </c>
    </row>
    <row r="40" spans="1:5" x14ac:dyDescent="0.25">
      <c r="A40" s="8" t="s">
        <v>238</v>
      </c>
      <c r="B40" s="6">
        <v>1.8320000000000001</v>
      </c>
      <c r="C40" s="5">
        <v>9.0999999999999998E-2</v>
      </c>
      <c r="D40" s="3">
        <f t="shared" si="1"/>
        <v>1.7410000000000001</v>
      </c>
      <c r="E40" s="4">
        <f t="shared" si="2"/>
        <v>723.35354168000003</v>
      </c>
    </row>
    <row r="41" spans="1:5" x14ac:dyDescent="0.25">
      <c r="A41" s="8" t="s">
        <v>239</v>
      </c>
      <c r="B41" s="6">
        <v>1.881</v>
      </c>
      <c r="C41" s="5">
        <v>9.0999999999999998E-2</v>
      </c>
      <c r="D41" s="3">
        <f t="shared" si="1"/>
        <v>1.79</v>
      </c>
      <c r="E41" s="4">
        <f t="shared" si="2"/>
        <v>755.00644800000009</v>
      </c>
    </row>
    <row r="42" spans="1:5" x14ac:dyDescent="0.25">
      <c r="A42" s="8" t="s">
        <v>240</v>
      </c>
      <c r="B42" s="6">
        <v>0.89700000000000002</v>
      </c>
      <c r="C42" s="5">
        <v>9.0999999999999998E-2</v>
      </c>
      <c r="D42" s="3">
        <f t="shared" si="1"/>
        <v>0.80600000000000005</v>
      </c>
      <c r="E42" s="4">
        <f t="shared" si="2"/>
        <v>238.30718208000002</v>
      </c>
    </row>
    <row r="43" spans="1:5" x14ac:dyDescent="0.25">
      <c r="A43" s="8" t="s">
        <v>241</v>
      </c>
      <c r="B43" s="6">
        <v>2.024</v>
      </c>
      <c r="C43" s="5">
        <v>9.0999999999999998E-2</v>
      </c>
      <c r="D43" s="3">
        <f t="shared" si="1"/>
        <v>1.9330000000000001</v>
      </c>
      <c r="E43" s="4">
        <f t="shared" si="2"/>
        <v>850.93076792000011</v>
      </c>
    </row>
    <row r="44" spans="1:5" x14ac:dyDescent="0.25">
      <c r="A44" s="8" t="s">
        <v>242</v>
      </c>
      <c r="B44" s="6">
        <v>1.706</v>
      </c>
      <c r="C44" s="5">
        <v>9.0999999999999998E-2</v>
      </c>
      <c r="D44" s="3">
        <f t="shared" si="1"/>
        <v>1.615</v>
      </c>
      <c r="E44" s="4">
        <f t="shared" si="2"/>
        <v>644.81097799999998</v>
      </c>
    </row>
    <row r="45" spans="1:5" x14ac:dyDescent="0.25">
      <c r="A45" s="8" t="s">
        <v>243</v>
      </c>
      <c r="B45" s="6">
        <v>1.635</v>
      </c>
      <c r="C45" s="5">
        <v>9.0999999999999998E-2</v>
      </c>
      <c r="D45" s="3">
        <f t="shared" si="1"/>
        <v>1.544</v>
      </c>
      <c r="E45" s="4">
        <f t="shared" si="2"/>
        <v>602.36110608000013</v>
      </c>
    </row>
    <row r="46" spans="1:5" x14ac:dyDescent="0.25">
      <c r="A46" s="8" t="s">
        <v>244</v>
      </c>
      <c r="B46" s="6">
        <v>1.7150000000000001</v>
      </c>
      <c r="C46" s="5">
        <v>9.0999999999999998E-2</v>
      </c>
      <c r="D46" s="3">
        <f t="shared" si="1"/>
        <v>1.6240000000000001</v>
      </c>
      <c r="E46" s="4">
        <f t="shared" si="2"/>
        <v>650.28502928000012</v>
      </c>
    </row>
    <row r="47" spans="1:5" x14ac:dyDescent="0.25">
      <c r="A47" s="8" t="s">
        <v>245</v>
      </c>
      <c r="B47" s="6">
        <v>1.841</v>
      </c>
      <c r="C47" s="5">
        <v>9.0999999999999998E-2</v>
      </c>
      <c r="D47" s="3">
        <f t="shared" si="1"/>
        <v>1.75</v>
      </c>
      <c r="E47" s="4">
        <f t="shared" si="2"/>
        <v>729.12080000000003</v>
      </c>
    </row>
    <row r="48" spans="1:5" x14ac:dyDescent="0.25">
      <c r="A48" s="8" t="s">
        <v>246</v>
      </c>
      <c r="B48" s="6">
        <v>1.7470000000000001</v>
      </c>
      <c r="C48" s="5">
        <v>9.0999999999999998E-2</v>
      </c>
      <c r="D48" s="3">
        <f t="shared" si="1"/>
        <v>1.6560000000000001</v>
      </c>
      <c r="E48" s="4">
        <f t="shared" si="2"/>
        <v>669.91793808000011</v>
      </c>
    </row>
    <row r="49" spans="1:5" x14ac:dyDescent="0.25">
      <c r="A49" s="8" t="s">
        <v>247</v>
      </c>
      <c r="B49" s="6">
        <v>1.6779999999999999</v>
      </c>
      <c r="C49" s="5">
        <v>9.0999999999999998E-2</v>
      </c>
      <c r="D49" s="3">
        <f t="shared" si="1"/>
        <v>1.587</v>
      </c>
      <c r="E49" s="4">
        <f t="shared" si="2"/>
        <v>627.91453032000004</v>
      </c>
    </row>
    <row r="50" spans="1:5" x14ac:dyDescent="0.25">
      <c r="A50" s="8" t="s">
        <v>248</v>
      </c>
      <c r="B50" s="6">
        <v>0.29099999999999998</v>
      </c>
      <c r="C50" s="5">
        <v>9.0999999999999998E-2</v>
      </c>
      <c r="D50" s="3">
        <f t="shared" si="1"/>
        <v>0.19999999999999998</v>
      </c>
      <c r="E50" s="4">
        <f t="shared" si="2"/>
        <v>44.662499999999994</v>
      </c>
    </row>
    <row r="51" spans="1:5" x14ac:dyDescent="0.25">
      <c r="A51" s="8" t="s">
        <v>249</v>
      </c>
      <c r="B51" s="6">
        <v>1.9390000000000001</v>
      </c>
      <c r="C51" s="5">
        <v>9.0999999999999998E-2</v>
      </c>
      <c r="D51" s="3">
        <f t="shared" si="1"/>
        <v>1.8480000000000001</v>
      </c>
      <c r="E51" s="4">
        <f t="shared" si="2"/>
        <v>793.27546512000004</v>
      </c>
    </row>
    <row r="52" spans="1:5" x14ac:dyDescent="0.25">
      <c r="A52" s="8" t="s">
        <v>250</v>
      </c>
      <c r="B52" s="6">
        <v>1.609</v>
      </c>
      <c r="C52" s="5">
        <v>9.0999999999999998E-2</v>
      </c>
      <c r="D52" s="3">
        <f t="shared" si="1"/>
        <v>1.518</v>
      </c>
      <c r="E52" s="4">
        <f t="shared" si="2"/>
        <v>587.14212672000008</v>
      </c>
    </row>
    <row r="53" spans="1:5" x14ac:dyDescent="0.25">
      <c r="A53" s="8" t="s">
        <v>251</v>
      </c>
      <c r="B53" s="6">
        <v>1.605</v>
      </c>
      <c r="C53" s="5">
        <v>9.0999999999999998E-2</v>
      </c>
      <c r="D53" s="3">
        <f t="shared" si="1"/>
        <v>1.514</v>
      </c>
      <c r="E53" s="4">
        <f t="shared" si="2"/>
        <v>584.81625887999996</v>
      </c>
    </row>
    <row r="54" spans="1:5" x14ac:dyDescent="0.25">
      <c r="A54" s="8" t="s">
        <v>252</v>
      </c>
      <c r="B54" s="6">
        <v>1.7670000000000001</v>
      </c>
      <c r="C54" s="5">
        <v>9.0999999999999998E-2</v>
      </c>
      <c r="D54" s="3">
        <f t="shared" si="1"/>
        <v>1.6760000000000002</v>
      </c>
      <c r="E54" s="4">
        <f t="shared" si="2"/>
        <v>682.32295728000008</v>
      </c>
    </row>
    <row r="55" spans="1:5" x14ac:dyDescent="0.25">
      <c r="A55" s="8" t="s">
        <v>253</v>
      </c>
      <c r="B55" s="6">
        <v>2.0409999999999999</v>
      </c>
      <c r="C55" s="5">
        <v>9.0999999999999998E-2</v>
      </c>
      <c r="D55" s="3">
        <f t="shared" si="1"/>
        <v>1.95</v>
      </c>
      <c r="E55" s="4">
        <f t="shared" si="2"/>
        <v>862.68599999999992</v>
      </c>
    </row>
    <row r="56" spans="1:5" x14ac:dyDescent="0.25">
      <c r="A56" s="8" t="s">
        <v>254</v>
      </c>
      <c r="B56" s="6">
        <v>1.7010000000000001</v>
      </c>
      <c r="C56" s="5">
        <v>9.0999999999999998E-2</v>
      </c>
      <c r="D56" s="3">
        <f t="shared" si="1"/>
        <v>1.61</v>
      </c>
      <c r="E56" s="4">
        <f t="shared" si="2"/>
        <v>641.77888800000005</v>
      </c>
    </row>
    <row r="57" spans="1:5" x14ac:dyDescent="0.25">
      <c r="A57" s="8" t="s">
        <v>255</v>
      </c>
      <c r="B57" s="6">
        <v>1.5529999999999999</v>
      </c>
      <c r="C57" s="5">
        <v>9.0999999999999998E-2</v>
      </c>
      <c r="D57" s="3">
        <f t="shared" si="1"/>
        <v>1.462</v>
      </c>
      <c r="E57" s="4">
        <f t="shared" si="2"/>
        <v>554.95644031999996</v>
      </c>
    </row>
    <row r="58" spans="1:5" x14ac:dyDescent="0.25">
      <c r="A58" s="8" t="s">
        <v>256</v>
      </c>
      <c r="B58" s="6">
        <v>1.887</v>
      </c>
      <c r="C58" s="5">
        <v>9.0999999999999998E-2</v>
      </c>
      <c r="D58" s="3">
        <f t="shared" si="1"/>
        <v>1.796</v>
      </c>
      <c r="E58" s="4">
        <f t="shared" si="2"/>
        <v>758.92497648000005</v>
      </c>
    </row>
    <row r="59" spans="1:5" x14ac:dyDescent="0.25">
      <c r="A59" s="8" t="s">
        <v>257</v>
      </c>
      <c r="B59" s="6">
        <v>1.732</v>
      </c>
      <c r="C59" s="5">
        <v>9.0999999999999998E-2</v>
      </c>
      <c r="D59" s="3">
        <f t="shared" si="1"/>
        <v>1.641</v>
      </c>
      <c r="E59" s="4">
        <f t="shared" si="2"/>
        <v>660.6820456800001</v>
      </c>
    </row>
    <row r="60" spans="1:5" x14ac:dyDescent="0.25">
      <c r="A60" s="8" t="s">
        <v>258</v>
      </c>
      <c r="B60" s="6">
        <v>1.7610000000000001</v>
      </c>
      <c r="C60" s="5">
        <v>9.0999999999999998E-2</v>
      </c>
      <c r="D60" s="3">
        <f t="shared" si="1"/>
        <v>1.6700000000000002</v>
      </c>
      <c r="E60" s="4">
        <f t="shared" si="2"/>
        <v>678.59059200000002</v>
      </c>
    </row>
    <row r="61" spans="1:5" x14ac:dyDescent="0.25">
      <c r="A61" s="8" t="s">
        <v>259</v>
      </c>
      <c r="B61" s="6">
        <v>1.7630000000000001</v>
      </c>
      <c r="C61" s="5">
        <v>9.0999999999999998E-2</v>
      </c>
      <c r="D61" s="3">
        <f t="shared" si="1"/>
        <v>1.6720000000000002</v>
      </c>
      <c r="E61" s="4">
        <f t="shared" si="2"/>
        <v>679.83367952000003</v>
      </c>
    </row>
    <row r="62" spans="1:5" x14ac:dyDescent="0.25">
      <c r="A62" s="8" t="s">
        <v>260</v>
      </c>
      <c r="B62" s="6">
        <v>1.7010000000000001</v>
      </c>
      <c r="C62" s="5">
        <v>9.0999999999999998E-2</v>
      </c>
      <c r="D62" s="3">
        <f t="shared" si="1"/>
        <v>1.61</v>
      </c>
      <c r="E62" s="4">
        <f t="shared" si="2"/>
        <v>641.77888800000005</v>
      </c>
    </row>
    <row r="63" spans="1:5" x14ac:dyDescent="0.25">
      <c r="A63" s="8" t="s">
        <v>261</v>
      </c>
      <c r="B63" s="6">
        <v>1.2650000000000001</v>
      </c>
      <c r="C63" s="5">
        <v>9.0999999999999998E-2</v>
      </c>
      <c r="D63" s="3">
        <f t="shared" si="1"/>
        <v>1.1740000000000002</v>
      </c>
      <c r="E63" s="4">
        <f t="shared" si="2"/>
        <v>402.23808128000007</v>
      </c>
    </row>
    <row r="64" spans="1:5" x14ac:dyDescent="0.25">
      <c r="A64" s="8" t="s">
        <v>262</v>
      </c>
      <c r="B64" s="6">
        <v>0.92</v>
      </c>
      <c r="C64" s="5">
        <v>9.0999999999999998E-2</v>
      </c>
      <c r="D64" s="3">
        <f t="shared" si="1"/>
        <v>0.82900000000000007</v>
      </c>
      <c r="E64" s="4">
        <f t="shared" si="2"/>
        <v>247.52702648000005</v>
      </c>
    </row>
    <row r="65" spans="1:5" x14ac:dyDescent="0.25">
      <c r="A65" s="8" t="s">
        <v>263</v>
      </c>
      <c r="B65" s="6">
        <v>2.5609999999999999</v>
      </c>
      <c r="C65" s="5">
        <v>9.0999999999999998E-2</v>
      </c>
      <c r="D65" s="3">
        <f t="shared" ref="D65:D96" si="3">(B65-C65)</f>
        <v>2.4699999999999998</v>
      </c>
      <c r="E65" s="4">
        <f t="shared" ref="E65:E96" si="4">(129.28*D65*D65)+(189.49*D65)+(1.5933)</f>
        <v>1258.3579519999998</v>
      </c>
    </row>
    <row r="66" spans="1:5" x14ac:dyDescent="0.25">
      <c r="A66" s="8" t="s">
        <v>264</v>
      </c>
      <c r="B66" s="6">
        <v>1.8440000000000001</v>
      </c>
      <c r="C66" s="5">
        <v>9.0999999999999998E-2</v>
      </c>
      <c r="D66" s="3">
        <f t="shared" si="3"/>
        <v>1.7530000000000001</v>
      </c>
      <c r="E66" s="4">
        <f t="shared" si="4"/>
        <v>731.04787352000017</v>
      </c>
    </row>
    <row r="67" spans="1:5" x14ac:dyDescent="0.25">
      <c r="A67" s="8" t="s">
        <v>265</v>
      </c>
      <c r="B67" s="6">
        <v>1.8740000000000001</v>
      </c>
      <c r="C67" s="5">
        <v>9.0999999999999998E-2</v>
      </c>
      <c r="D67" s="3">
        <f t="shared" si="3"/>
        <v>1.7830000000000001</v>
      </c>
      <c r="E67" s="4">
        <f t="shared" si="4"/>
        <v>750.44659592000016</v>
      </c>
    </row>
    <row r="68" spans="1:5" x14ac:dyDescent="0.25">
      <c r="A68" s="8" t="s">
        <v>266</v>
      </c>
      <c r="B68" s="6">
        <v>1.7650000000000001</v>
      </c>
      <c r="C68" s="5">
        <v>9.0999999999999998E-2</v>
      </c>
      <c r="D68" s="3">
        <f t="shared" si="3"/>
        <v>1.6740000000000002</v>
      </c>
      <c r="E68" s="4">
        <f t="shared" si="4"/>
        <v>681.07780128000013</v>
      </c>
    </row>
    <row r="69" spans="1:5" x14ac:dyDescent="0.25">
      <c r="A69" s="8" t="s">
        <v>267</v>
      </c>
      <c r="B69" s="6">
        <v>1.7730000000000001</v>
      </c>
      <c r="C69" s="5">
        <v>9.0999999999999998E-2</v>
      </c>
      <c r="D69" s="3">
        <f t="shared" si="3"/>
        <v>1.6820000000000002</v>
      </c>
      <c r="E69" s="4">
        <f t="shared" si="4"/>
        <v>686.0646307200002</v>
      </c>
    </row>
    <row r="70" spans="1:5" x14ac:dyDescent="0.25">
      <c r="A70" s="8" t="s">
        <v>268</v>
      </c>
      <c r="B70" s="6">
        <v>1.665</v>
      </c>
      <c r="C70" s="5">
        <v>9.0999999999999998E-2</v>
      </c>
      <c r="D70" s="3">
        <f t="shared" si="3"/>
        <v>1.5740000000000001</v>
      </c>
      <c r="E70" s="4">
        <f t="shared" si="4"/>
        <v>620.13865728000007</v>
      </c>
    </row>
    <row r="71" spans="1:5" x14ac:dyDescent="0.25">
      <c r="A71" s="8" t="s">
        <v>269</v>
      </c>
      <c r="B71" s="6">
        <v>1.8140000000000001</v>
      </c>
      <c r="C71" s="5">
        <v>9.0999999999999998E-2</v>
      </c>
      <c r="D71" s="3">
        <f t="shared" si="3"/>
        <v>1.7230000000000001</v>
      </c>
      <c r="E71" s="4">
        <f t="shared" si="4"/>
        <v>711.88185512000018</v>
      </c>
    </row>
    <row r="72" spans="1:5" x14ac:dyDescent="0.25">
      <c r="A72" s="8" t="s">
        <v>270</v>
      </c>
      <c r="B72" s="6">
        <v>1.7929999999999999</v>
      </c>
      <c r="C72" s="5">
        <v>9.0999999999999998E-2</v>
      </c>
      <c r="D72" s="3">
        <f t="shared" si="3"/>
        <v>1.702</v>
      </c>
      <c r="E72" s="4">
        <f t="shared" si="4"/>
        <v>698.60410112</v>
      </c>
    </row>
    <row r="73" spans="1:5" x14ac:dyDescent="0.25">
      <c r="A73" s="8" t="s">
        <v>271</v>
      </c>
      <c r="B73" s="6">
        <v>1.6540000000000001</v>
      </c>
      <c r="C73" s="5">
        <v>9.0999999999999998E-2</v>
      </c>
      <c r="D73" s="3">
        <f t="shared" si="3"/>
        <v>1.5630000000000002</v>
      </c>
      <c r="E73" s="4">
        <f t="shared" si="4"/>
        <v>613.59320232000005</v>
      </c>
    </row>
    <row r="74" spans="1:5" x14ac:dyDescent="0.25">
      <c r="A74" s="8" t="s">
        <v>272</v>
      </c>
      <c r="B74" s="6">
        <v>1.772</v>
      </c>
      <c r="C74" s="5">
        <v>9.0999999999999998E-2</v>
      </c>
      <c r="D74" s="3">
        <f t="shared" si="3"/>
        <v>1.681</v>
      </c>
      <c r="E74" s="4">
        <f t="shared" si="4"/>
        <v>685.44037208000009</v>
      </c>
    </row>
    <row r="75" spans="1:5" x14ac:dyDescent="0.25">
      <c r="A75" s="8" t="s">
        <v>273</v>
      </c>
      <c r="B75" s="6">
        <v>1.732</v>
      </c>
      <c r="C75" s="5">
        <v>9.0999999999999998E-2</v>
      </c>
      <c r="D75" s="3">
        <f t="shared" si="3"/>
        <v>1.641</v>
      </c>
      <c r="E75" s="4">
        <f t="shared" si="4"/>
        <v>660.6820456800001</v>
      </c>
    </row>
    <row r="76" spans="1:5" x14ac:dyDescent="0.25">
      <c r="A76" s="8" t="s">
        <v>274</v>
      </c>
      <c r="B76" s="6">
        <v>1.7890000000000001</v>
      </c>
      <c r="C76" s="5">
        <v>9.0999999999999998E-2</v>
      </c>
      <c r="D76" s="3">
        <f t="shared" si="3"/>
        <v>1.6980000000000002</v>
      </c>
      <c r="E76" s="4">
        <f t="shared" si="4"/>
        <v>696.08793312000012</v>
      </c>
    </row>
    <row r="77" spans="1:5" x14ac:dyDescent="0.25">
      <c r="A77" s="8" t="s">
        <v>275</v>
      </c>
      <c r="B77" s="6">
        <v>1.857</v>
      </c>
      <c r="C77" s="5">
        <v>9.0999999999999998E-2</v>
      </c>
      <c r="D77" s="3">
        <f t="shared" si="3"/>
        <v>1.766</v>
      </c>
      <c r="E77" s="4">
        <f t="shared" si="4"/>
        <v>739.42541568000001</v>
      </c>
    </row>
    <row r="78" spans="1:5" x14ac:dyDescent="0.25">
      <c r="A78" s="8" t="s">
        <v>276</v>
      </c>
      <c r="B78" s="6">
        <v>1.375</v>
      </c>
      <c r="C78" s="5">
        <v>9.0999999999999998E-2</v>
      </c>
      <c r="D78" s="3">
        <f t="shared" si="3"/>
        <v>1.284</v>
      </c>
      <c r="E78" s="4">
        <f t="shared" si="4"/>
        <v>458.03670768000006</v>
      </c>
    </row>
    <row r="79" spans="1:5" x14ac:dyDescent="0.25">
      <c r="A79" s="8" t="s">
        <v>277</v>
      </c>
      <c r="B79" s="6">
        <v>1.8880000000000001</v>
      </c>
      <c r="C79" s="5">
        <v>9.0999999999999998E-2</v>
      </c>
      <c r="D79" s="3">
        <f t="shared" si="3"/>
        <v>1.7970000000000002</v>
      </c>
      <c r="E79" s="4">
        <f t="shared" si="4"/>
        <v>759.5789695200001</v>
      </c>
    </row>
    <row r="80" spans="1:5" x14ac:dyDescent="0.25">
      <c r="A80" s="8" t="s">
        <v>278</v>
      </c>
      <c r="B80" s="6">
        <v>1.9330000000000001</v>
      </c>
      <c r="C80" s="5">
        <v>9.0999999999999998E-2</v>
      </c>
      <c r="D80" s="3">
        <f t="shared" si="3"/>
        <v>1.8420000000000001</v>
      </c>
      <c r="E80" s="4">
        <f t="shared" si="4"/>
        <v>789.27626592000001</v>
      </c>
    </row>
    <row r="81" spans="1:5" x14ac:dyDescent="0.25">
      <c r="A81" s="8" t="s">
        <v>279</v>
      </c>
      <c r="B81" s="6">
        <v>1.728</v>
      </c>
      <c r="C81" s="5">
        <v>9.0999999999999998E-2</v>
      </c>
      <c r="D81" s="3">
        <f t="shared" si="3"/>
        <v>1.637</v>
      </c>
      <c r="E81" s="4">
        <f t="shared" si="4"/>
        <v>658.22896631999993</v>
      </c>
    </row>
    <row r="82" spans="1:5" x14ac:dyDescent="0.25">
      <c r="A82" s="8" t="s">
        <v>280</v>
      </c>
      <c r="B82" s="6">
        <v>1.835</v>
      </c>
      <c r="C82" s="5">
        <v>9.0999999999999998E-2</v>
      </c>
      <c r="D82" s="3">
        <f t="shared" si="3"/>
        <v>1.744</v>
      </c>
      <c r="E82" s="4">
        <f t="shared" si="4"/>
        <v>725.27363408000008</v>
      </c>
    </row>
    <row r="83" spans="1:5" x14ac:dyDescent="0.25">
      <c r="A83" s="8" t="s">
        <v>281</v>
      </c>
      <c r="B83" s="6">
        <v>1.843</v>
      </c>
      <c r="C83" s="5">
        <v>9.0999999999999998E-2</v>
      </c>
      <c r="D83" s="3">
        <f t="shared" si="3"/>
        <v>1.752</v>
      </c>
      <c r="E83" s="4">
        <f t="shared" si="4"/>
        <v>730.40525711999999</v>
      </c>
    </row>
    <row r="84" spans="1:5" x14ac:dyDescent="0.25">
      <c r="A84" s="8" t="s">
        <v>282</v>
      </c>
      <c r="B84" s="6">
        <v>1.8129999999999999</v>
      </c>
      <c r="C84" s="5">
        <v>9.0999999999999998E-2</v>
      </c>
      <c r="D84" s="3">
        <f t="shared" si="3"/>
        <v>1.722</v>
      </c>
      <c r="E84" s="4">
        <f t="shared" si="4"/>
        <v>711.24699551999993</v>
      </c>
    </row>
    <row r="85" spans="1:5" x14ac:dyDescent="0.25">
      <c r="A85" s="8" t="s">
        <v>283</v>
      </c>
      <c r="B85" s="6">
        <v>1.718</v>
      </c>
      <c r="C85" s="5">
        <v>9.0999999999999998E-2</v>
      </c>
      <c r="D85" s="3">
        <f t="shared" si="3"/>
        <v>1.627</v>
      </c>
      <c r="E85" s="4">
        <f t="shared" si="4"/>
        <v>652.11436712</v>
      </c>
    </row>
    <row r="86" spans="1:5" x14ac:dyDescent="0.25">
      <c r="A86" s="8" t="s">
        <v>284</v>
      </c>
      <c r="B86" s="6">
        <v>1.6540000000000001</v>
      </c>
      <c r="C86" s="5">
        <v>9.0999999999999998E-2</v>
      </c>
      <c r="D86" s="3">
        <f t="shared" si="3"/>
        <v>1.5630000000000002</v>
      </c>
      <c r="E86" s="4">
        <f t="shared" si="4"/>
        <v>613.59320232000005</v>
      </c>
    </row>
    <row r="87" spans="1:5" x14ac:dyDescent="0.25">
      <c r="A87" s="8" t="s">
        <v>285</v>
      </c>
      <c r="B87" s="6">
        <v>1.8640000000000001</v>
      </c>
      <c r="C87" s="5">
        <v>9.0999999999999998E-2</v>
      </c>
      <c r="D87" s="3">
        <f t="shared" si="3"/>
        <v>1.7730000000000001</v>
      </c>
      <c r="E87" s="4">
        <f t="shared" si="4"/>
        <v>743.95449912000004</v>
      </c>
    </row>
    <row r="88" spans="1:5" x14ac:dyDescent="0.25">
      <c r="A88" s="8" t="s">
        <v>286</v>
      </c>
      <c r="B88" s="6">
        <v>1.4970000000000001</v>
      </c>
      <c r="C88" s="5">
        <v>9.0999999999999998E-2</v>
      </c>
      <c r="D88" s="3">
        <f t="shared" si="3"/>
        <v>1.4060000000000001</v>
      </c>
      <c r="E88" s="4">
        <f t="shared" si="4"/>
        <v>523.58159808000005</v>
      </c>
    </row>
    <row r="89" spans="1:5" x14ac:dyDescent="0.25">
      <c r="A89" s="8" t="s">
        <v>287</v>
      </c>
      <c r="B89" s="6">
        <v>1.6819999999999999</v>
      </c>
      <c r="C89" s="5">
        <v>9.0999999999999998E-2</v>
      </c>
      <c r="D89" s="3">
        <f t="shared" si="3"/>
        <v>1.591</v>
      </c>
      <c r="E89" s="4">
        <f t="shared" si="4"/>
        <v>630.31589768000003</v>
      </c>
    </row>
    <row r="90" spans="1:5" x14ac:dyDescent="0.25">
      <c r="A90" s="8" t="s">
        <v>288</v>
      </c>
      <c r="B90" s="6">
        <v>1.6990000000000001</v>
      </c>
      <c r="C90" s="5">
        <v>9.0999999999999998E-2</v>
      </c>
      <c r="D90" s="3">
        <f t="shared" si="3"/>
        <v>1.6080000000000001</v>
      </c>
      <c r="E90" s="4">
        <f t="shared" si="4"/>
        <v>640.56786192000004</v>
      </c>
    </row>
    <row r="91" spans="1:5" x14ac:dyDescent="0.25">
      <c r="A91" s="8" t="s">
        <v>289</v>
      </c>
      <c r="B91" s="6">
        <v>1.877</v>
      </c>
      <c r="C91" s="5">
        <v>9.0999999999999998E-2</v>
      </c>
      <c r="D91" s="3">
        <f t="shared" si="3"/>
        <v>1.786</v>
      </c>
      <c r="E91" s="4">
        <f t="shared" si="4"/>
        <v>752.39926688000003</v>
      </c>
    </row>
    <row r="92" spans="1:5" x14ac:dyDescent="0.25">
      <c r="A92" s="8" t="s">
        <v>290</v>
      </c>
      <c r="B92" s="6">
        <v>1.7130000000000001</v>
      </c>
      <c r="C92" s="5">
        <v>9.0999999999999998E-2</v>
      </c>
      <c r="D92" s="3">
        <f t="shared" si="3"/>
        <v>1.6220000000000001</v>
      </c>
      <c r="E92" s="4">
        <f t="shared" si="4"/>
        <v>649.06676352000011</v>
      </c>
    </row>
    <row r="93" spans="1:5" x14ac:dyDescent="0.25">
      <c r="A93" s="8" t="s">
        <v>291</v>
      </c>
      <c r="B93" s="6">
        <v>1.8009999999999999</v>
      </c>
      <c r="C93" s="5">
        <v>9.0999999999999998E-2</v>
      </c>
      <c r="D93" s="3">
        <f t="shared" si="3"/>
        <v>1.71</v>
      </c>
      <c r="E93" s="4">
        <f t="shared" si="4"/>
        <v>703.64884800000004</v>
      </c>
    </row>
    <row r="94" spans="1:5" x14ac:dyDescent="0.25">
      <c r="A94" s="8" t="s">
        <v>292</v>
      </c>
      <c r="B94" s="6">
        <v>1.8840000000000001</v>
      </c>
      <c r="C94" s="5">
        <v>9.0999999999999998E-2</v>
      </c>
      <c r="D94" s="3">
        <f t="shared" si="3"/>
        <v>1.7930000000000001</v>
      </c>
      <c r="E94" s="4">
        <f t="shared" si="4"/>
        <v>756.96454872000004</v>
      </c>
    </row>
    <row r="95" spans="1:5" x14ac:dyDescent="0.25">
      <c r="A95" s="8" t="s">
        <v>293</v>
      </c>
      <c r="B95" s="6">
        <v>2.0150000000000001</v>
      </c>
      <c r="C95" s="5">
        <v>9.0999999999999998E-2</v>
      </c>
      <c r="D95" s="3">
        <f t="shared" si="3"/>
        <v>1.9240000000000002</v>
      </c>
      <c r="E95" s="4">
        <f t="shared" si="4"/>
        <v>844.73766128000011</v>
      </c>
    </row>
    <row r="96" spans="1:5" x14ac:dyDescent="0.25">
      <c r="A96" s="8" t="s">
        <v>294</v>
      </c>
      <c r="B96" s="6">
        <v>2.036</v>
      </c>
      <c r="C96" s="5">
        <v>9.0999999999999998E-2</v>
      </c>
      <c r="D96" s="3">
        <f t="shared" si="3"/>
        <v>1.9450000000000001</v>
      </c>
      <c r="E96" s="4">
        <f t="shared" si="4"/>
        <v>859.220822</v>
      </c>
    </row>
    <row r="97" spans="1:5" x14ac:dyDescent="0.25">
      <c r="A97" s="8" t="s">
        <v>295</v>
      </c>
      <c r="B97" s="6">
        <v>1.69</v>
      </c>
      <c r="C97" s="5">
        <v>9.0999999999999998E-2</v>
      </c>
      <c r="D97" s="3">
        <f t="shared" ref="D97:D128" si="5">(B97-C97)</f>
        <v>1.599</v>
      </c>
      <c r="E97" s="4">
        <f t="shared" ref="E97:E128" si="6">(129.28*D97*D97)+(189.49*D97)+(1.5933)</f>
        <v>635.13104327999997</v>
      </c>
    </row>
    <row r="98" spans="1:5" x14ac:dyDescent="0.25">
      <c r="A98" s="8" t="s">
        <v>296</v>
      </c>
      <c r="B98" s="6">
        <v>1.796</v>
      </c>
      <c r="C98" s="5">
        <v>9.0999999999999998E-2</v>
      </c>
      <c r="D98" s="3">
        <f t="shared" si="5"/>
        <v>1.7050000000000001</v>
      </c>
      <c r="E98" s="4">
        <f t="shared" si="6"/>
        <v>700.49394200000006</v>
      </c>
    </row>
    <row r="99" spans="1:5" x14ac:dyDescent="0.25">
      <c r="A99" s="8" t="s">
        <v>297</v>
      </c>
      <c r="B99" s="6">
        <v>1.917</v>
      </c>
      <c r="C99" s="5">
        <v>9.0999999999999998E-2</v>
      </c>
      <c r="D99" s="3">
        <f t="shared" si="5"/>
        <v>1.8260000000000001</v>
      </c>
      <c r="E99" s="4">
        <f t="shared" si="6"/>
        <v>778.65724128000011</v>
      </c>
    </row>
    <row r="100" spans="1:5" x14ac:dyDescent="0.25">
      <c r="A100" s="8" t="s">
        <v>298</v>
      </c>
      <c r="B100" s="6">
        <v>1.8029999999999999</v>
      </c>
      <c r="C100" s="5">
        <v>9.0999999999999998E-2</v>
      </c>
      <c r="D100" s="3">
        <f t="shared" si="5"/>
        <v>1.712</v>
      </c>
      <c r="E100" s="4">
        <f t="shared" si="6"/>
        <v>704.91262031999997</v>
      </c>
    </row>
    <row r="101" spans="1:5" x14ac:dyDescent="0.25">
      <c r="A101" s="8" t="s">
        <v>299</v>
      </c>
      <c r="B101" s="6">
        <v>1.8360000000000001</v>
      </c>
      <c r="C101" s="5">
        <v>9.0999999999999998E-2</v>
      </c>
      <c r="D101" s="3">
        <f t="shared" si="5"/>
        <v>1.7450000000000001</v>
      </c>
      <c r="E101" s="4">
        <f t="shared" si="6"/>
        <v>725.91418199999998</v>
      </c>
    </row>
    <row r="102" spans="1:5" x14ac:dyDescent="0.25">
      <c r="A102" s="8" t="s">
        <v>300</v>
      </c>
      <c r="B102" s="6">
        <v>1.8880000000000001</v>
      </c>
      <c r="C102" s="5">
        <v>9.0999999999999998E-2</v>
      </c>
      <c r="D102" s="3">
        <f t="shared" si="5"/>
        <v>1.7970000000000002</v>
      </c>
      <c r="E102" s="4">
        <f t="shared" si="6"/>
        <v>759.5789695200001</v>
      </c>
    </row>
    <row r="103" spans="1:5" x14ac:dyDescent="0.25">
      <c r="A103" s="8" t="s">
        <v>301</v>
      </c>
      <c r="B103" s="6">
        <v>1.93</v>
      </c>
      <c r="C103" s="5">
        <v>9.0999999999999998E-2</v>
      </c>
      <c r="D103" s="3">
        <f t="shared" si="5"/>
        <v>1.839</v>
      </c>
      <c r="E103" s="4">
        <f t="shared" si="6"/>
        <v>787.28015687999994</v>
      </c>
    </row>
    <row r="104" spans="1:5" x14ac:dyDescent="0.25">
      <c r="A104" s="8" t="s">
        <v>302</v>
      </c>
      <c r="B104" s="6">
        <v>2.0180000000000002</v>
      </c>
      <c r="C104" s="5">
        <v>9.0999999999999998E-2</v>
      </c>
      <c r="D104" s="3">
        <f t="shared" si="5"/>
        <v>1.9270000000000003</v>
      </c>
      <c r="E104" s="4">
        <f t="shared" si="6"/>
        <v>846.79970312000023</v>
      </c>
    </row>
    <row r="105" spans="1:5" x14ac:dyDescent="0.25">
      <c r="A105" s="8" t="s">
        <v>303</v>
      </c>
      <c r="B105" s="6">
        <v>1.905</v>
      </c>
      <c r="C105" s="5">
        <v>9.0999999999999998E-2</v>
      </c>
      <c r="D105" s="3">
        <f t="shared" si="5"/>
        <v>1.8140000000000001</v>
      </c>
      <c r="E105" s="4">
        <f t="shared" si="6"/>
        <v>770.73641087999999</v>
      </c>
    </row>
    <row r="106" spans="1:5" x14ac:dyDescent="0.25">
      <c r="A106" s="8" t="s">
        <v>304</v>
      </c>
      <c r="B106" s="6">
        <v>1.7250000000000001</v>
      </c>
      <c r="C106" s="5">
        <v>9.0999999999999998E-2</v>
      </c>
      <c r="D106" s="3">
        <f t="shared" si="5"/>
        <v>1.6340000000000001</v>
      </c>
      <c r="E106" s="4">
        <f t="shared" si="6"/>
        <v>656.39187168000012</v>
      </c>
    </row>
    <row r="107" spans="1:5" x14ac:dyDescent="0.25">
      <c r="A107" s="8" t="s">
        <v>305</v>
      </c>
      <c r="B107" s="6">
        <v>1.841</v>
      </c>
      <c r="C107" s="5">
        <v>9.0999999999999998E-2</v>
      </c>
      <c r="D107" s="3">
        <f t="shared" si="5"/>
        <v>1.75</v>
      </c>
      <c r="E107" s="4">
        <f t="shared" si="6"/>
        <v>729.12080000000003</v>
      </c>
    </row>
    <row r="108" spans="1:5" x14ac:dyDescent="0.25">
      <c r="A108" s="8" t="s">
        <v>306</v>
      </c>
      <c r="B108" s="6">
        <v>2.0220000000000002</v>
      </c>
      <c r="C108" s="5">
        <v>9.0999999999999998E-2</v>
      </c>
      <c r="D108" s="3">
        <f t="shared" si="5"/>
        <v>1.9310000000000003</v>
      </c>
      <c r="E108" s="4">
        <f t="shared" si="6"/>
        <v>849.55271208000022</v>
      </c>
    </row>
    <row r="109" spans="1:5" x14ac:dyDescent="0.25">
      <c r="A109" s="8" t="s">
        <v>307</v>
      </c>
      <c r="B109" s="6">
        <v>1.9390000000000001</v>
      </c>
      <c r="C109" s="5">
        <v>9.0999999999999998E-2</v>
      </c>
      <c r="D109" s="3">
        <f t="shared" si="5"/>
        <v>1.8480000000000001</v>
      </c>
      <c r="E109" s="4">
        <f t="shared" si="6"/>
        <v>793.27546512000004</v>
      </c>
    </row>
    <row r="110" spans="1:5" x14ac:dyDescent="0.25">
      <c r="A110" s="8" t="s">
        <v>308</v>
      </c>
      <c r="B110" s="6">
        <v>1.7010000000000001</v>
      </c>
      <c r="C110" s="5">
        <v>9.0999999999999998E-2</v>
      </c>
      <c r="D110" s="3">
        <f t="shared" si="5"/>
        <v>1.61</v>
      </c>
      <c r="E110" s="4">
        <f t="shared" si="6"/>
        <v>641.77888800000005</v>
      </c>
    </row>
    <row r="111" spans="1:5" x14ac:dyDescent="0.25">
      <c r="A111" s="8" t="s">
        <v>309</v>
      </c>
      <c r="B111" s="6">
        <v>1.9140000000000001</v>
      </c>
      <c r="C111" s="5">
        <v>9.0999999999999998E-2</v>
      </c>
      <c r="D111" s="3">
        <f t="shared" si="5"/>
        <v>1.8230000000000002</v>
      </c>
      <c r="E111" s="4">
        <f t="shared" si="6"/>
        <v>776.6735431200002</v>
      </c>
    </row>
    <row r="112" spans="1:5" x14ac:dyDescent="0.25">
      <c r="A112" s="8" t="s">
        <v>310</v>
      </c>
      <c r="B112" s="6">
        <v>1.21</v>
      </c>
      <c r="C112" s="5">
        <v>9.0999999999999998E-2</v>
      </c>
      <c r="D112" s="3">
        <f t="shared" si="5"/>
        <v>1.119</v>
      </c>
      <c r="E112" s="4">
        <f t="shared" si="6"/>
        <v>375.51198407999999</v>
      </c>
    </row>
    <row r="113" spans="1:5" x14ac:dyDescent="0.25">
      <c r="A113" s="8" t="s">
        <v>311</v>
      </c>
      <c r="B113" s="6">
        <v>1.218</v>
      </c>
      <c r="C113" s="5">
        <v>9.0999999999999998E-2</v>
      </c>
      <c r="D113" s="3">
        <f t="shared" si="5"/>
        <v>1.127</v>
      </c>
      <c r="E113" s="4">
        <f t="shared" si="6"/>
        <v>379.35080712000001</v>
      </c>
    </row>
    <row r="114" spans="1:5" x14ac:dyDescent="0.25">
      <c r="A114" s="8" t="s">
        <v>312</v>
      </c>
      <c r="B114" s="6">
        <v>1.9100000000000001</v>
      </c>
      <c r="C114" s="5">
        <v>9.0999999999999998E-2</v>
      </c>
      <c r="D114" s="3">
        <f t="shared" si="5"/>
        <v>1.8190000000000002</v>
      </c>
      <c r="E114" s="4">
        <f t="shared" si="6"/>
        <v>774.03223208000009</v>
      </c>
    </row>
    <row r="115" spans="1:5" x14ac:dyDescent="0.25">
      <c r="A115" s="8" t="s">
        <v>313</v>
      </c>
      <c r="B115" s="6">
        <v>1.7810000000000001</v>
      </c>
      <c r="C115" s="5">
        <v>9.0999999999999998E-2</v>
      </c>
      <c r="D115" s="3">
        <f t="shared" si="5"/>
        <v>1.6900000000000002</v>
      </c>
      <c r="E115" s="4">
        <f t="shared" si="6"/>
        <v>691.06800800000008</v>
      </c>
    </row>
    <row r="116" spans="1:5" x14ac:dyDescent="0.25">
      <c r="A116" s="8" t="s">
        <v>314</v>
      </c>
      <c r="B116" s="6">
        <v>1.909</v>
      </c>
      <c r="C116" s="5">
        <v>9.0999999999999998E-2</v>
      </c>
      <c r="D116" s="3">
        <f t="shared" si="5"/>
        <v>1.8180000000000001</v>
      </c>
      <c r="E116" s="4">
        <f t="shared" si="6"/>
        <v>773.37255072000016</v>
      </c>
    </row>
    <row r="117" spans="1:5" x14ac:dyDescent="0.25">
      <c r="A117" s="8" t="s">
        <v>315</v>
      </c>
      <c r="B117" s="6">
        <v>1.873</v>
      </c>
      <c r="C117" s="5">
        <v>9.0999999999999998E-2</v>
      </c>
      <c r="D117" s="3">
        <f t="shared" si="5"/>
        <v>1.782</v>
      </c>
      <c r="E117" s="4">
        <f t="shared" si="6"/>
        <v>749.79622272000006</v>
      </c>
    </row>
    <row r="118" spans="1:5" x14ac:dyDescent="0.25">
      <c r="A118" s="8" t="s">
        <v>316</v>
      </c>
      <c r="B118" s="6">
        <v>0.97599999999999998</v>
      </c>
      <c r="C118" s="5">
        <v>9.0999999999999998E-2</v>
      </c>
      <c r="D118" s="3">
        <f t="shared" si="5"/>
        <v>0.88500000000000001</v>
      </c>
      <c r="E118" s="4">
        <f t="shared" si="6"/>
        <v>270.54727800000001</v>
      </c>
    </row>
    <row r="119" spans="1:5" x14ac:dyDescent="0.25">
      <c r="A119" s="8" t="s">
        <v>317</v>
      </c>
      <c r="B119" s="6">
        <v>1.079</v>
      </c>
      <c r="C119" s="5">
        <v>9.0999999999999998E-2</v>
      </c>
      <c r="D119" s="3">
        <f t="shared" si="5"/>
        <v>0.98799999999999999</v>
      </c>
      <c r="E119" s="4">
        <f t="shared" si="6"/>
        <v>315.00531632000002</v>
      </c>
    </row>
    <row r="120" spans="1:5" x14ac:dyDescent="0.25">
      <c r="A120" s="8" t="s">
        <v>318</v>
      </c>
      <c r="B120" s="6">
        <v>1.2730000000000001</v>
      </c>
      <c r="C120" s="5">
        <v>9.0999999999999998E-2</v>
      </c>
      <c r="D120" s="3">
        <f t="shared" si="5"/>
        <v>1.1820000000000002</v>
      </c>
      <c r="E120" s="4">
        <f t="shared" si="6"/>
        <v>406.19067072000007</v>
      </c>
    </row>
    <row r="121" spans="1:5" x14ac:dyDescent="0.25">
      <c r="A121" s="8" t="s">
        <v>319</v>
      </c>
      <c r="B121" s="6">
        <v>1.3720000000000001</v>
      </c>
      <c r="C121" s="5">
        <v>9.0999999999999998E-2</v>
      </c>
      <c r="D121" s="3">
        <f t="shared" ref="D121:D122" si="7">(B121-C121)</f>
        <v>1.2810000000000001</v>
      </c>
      <c r="E121" s="4">
        <f t="shared" ref="E121:E122" si="8">(129.28*D121*D121)+(189.49*D121)+(1.5933)</f>
        <v>456.47342808000008</v>
      </c>
    </row>
    <row r="122" spans="1:5" x14ac:dyDescent="0.25">
      <c r="A122" s="8" t="s">
        <v>320</v>
      </c>
      <c r="B122" s="6">
        <v>1.6890000000000001</v>
      </c>
      <c r="C122" s="5">
        <v>9.0999999999999998E-2</v>
      </c>
      <c r="D122" s="3">
        <f t="shared" si="7"/>
        <v>1.5980000000000001</v>
      </c>
      <c r="E122" s="4">
        <f t="shared" si="8"/>
        <v>634.52824512000007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21"/>
  <sheetViews>
    <sheetView workbookViewId="0">
      <selection activeCell="O2" sqref="O2"/>
    </sheetView>
  </sheetViews>
  <sheetFormatPr defaultRowHeight="15" x14ac:dyDescent="0.25"/>
  <cols>
    <col min="1" max="1" width="16.28515625" customWidth="1"/>
    <col min="2" max="2" width="12.28515625" customWidth="1"/>
    <col min="3" max="3" width="18.28515625" customWidth="1"/>
  </cols>
  <sheetData>
    <row r="2" spans="1:12" x14ac:dyDescent="0.25">
      <c r="A2" s="2">
        <v>0.246</v>
      </c>
      <c r="B2" s="6">
        <v>0.11900000000000001</v>
      </c>
      <c r="C2" s="6">
        <v>0.17</v>
      </c>
      <c r="D2" s="6">
        <v>0.216</v>
      </c>
      <c r="E2" s="6">
        <v>0.13500000000000001</v>
      </c>
      <c r="F2" s="6">
        <v>0.27800000000000002</v>
      </c>
      <c r="G2" s="6">
        <v>0.12</v>
      </c>
      <c r="H2" s="6">
        <v>0.81200000000000006</v>
      </c>
      <c r="I2" s="6">
        <v>0.152</v>
      </c>
      <c r="J2" s="6">
        <v>0.105</v>
      </c>
      <c r="K2" s="6">
        <v>0.63</v>
      </c>
      <c r="L2" s="6">
        <v>0.25800000000000001</v>
      </c>
    </row>
    <row r="3" spans="1:12" x14ac:dyDescent="0.25">
      <c r="A3" s="2">
        <v>0.99299999999999999</v>
      </c>
      <c r="B3" s="6">
        <v>0.10200000000000001</v>
      </c>
      <c r="C3" s="6">
        <v>0.127</v>
      </c>
      <c r="D3" s="6">
        <v>0.186</v>
      </c>
      <c r="E3" s="6">
        <v>0.91100000000000003</v>
      </c>
      <c r="F3" s="6">
        <v>0.16200000000000001</v>
      </c>
      <c r="G3" s="6">
        <v>0.106</v>
      </c>
      <c r="H3" s="6">
        <v>0.75800000000000001</v>
      </c>
      <c r="I3" s="6">
        <v>0.106</v>
      </c>
      <c r="J3" s="6">
        <v>9.5000000000000001E-2</v>
      </c>
      <c r="K3" s="6">
        <v>0.68700000000000006</v>
      </c>
      <c r="L3" s="6">
        <v>0.184</v>
      </c>
    </row>
    <row r="4" spans="1:12" x14ac:dyDescent="0.25">
      <c r="A4" s="2">
        <v>1.5429999999999999</v>
      </c>
      <c r="B4" s="6">
        <v>0.17899999999999999</v>
      </c>
      <c r="C4" s="6">
        <v>0.1</v>
      </c>
      <c r="D4" s="6">
        <v>0.14000000000000001</v>
      </c>
      <c r="E4" s="6">
        <v>1.038</v>
      </c>
      <c r="F4" s="6">
        <v>0.122</v>
      </c>
      <c r="G4" s="6">
        <v>0.10200000000000001</v>
      </c>
      <c r="H4" s="6">
        <v>0.49399999999999999</v>
      </c>
      <c r="I4" s="6">
        <v>0.10300000000000001</v>
      </c>
      <c r="J4" s="6">
        <v>0.377</v>
      </c>
      <c r="K4" s="6">
        <v>0.46400000000000002</v>
      </c>
      <c r="L4" s="6">
        <v>0.14100000000000001</v>
      </c>
    </row>
    <row r="5" spans="1:12" x14ac:dyDescent="0.25">
      <c r="A5" s="2">
        <v>1.7989999999999999</v>
      </c>
      <c r="B5" s="6">
        <v>0.16300000000000001</v>
      </c>
      <c r="C5" s="6">
        <v>8.5000000000000006E-2</v>
      </c>
      <c r="D5" s="6">
        <v>0.42899999999999999</v>
      </c>
      <c r="E5" s="6">
        <v>1.095</v>
      </c>
      <c r="F5" s="6">
        <v>9.4E-2</v>
      </c>
      <c r="G5" s="6">
        <v>0.38500000000000001</v>
      </c>
      <c r="H5" s="6">
        <v>0.44700000000000001</v>
      </c>
      <c r="I5" s="6">
        <v>8.3000000000000004E-2</v>
      </c>
      <c r="J5" s="6">
        <v>0.80300000000000005</v>
      </c>
      <c r="K5" s="6">
        <v>0.42399999999999999</v>
      </c>
      <c r="L5" s="6">
        <v>0.10300000000000001</v>
      </c>
    </row>
    <row r="6" spans="1:12" x14ac:dyDescent="0.25">
      <c r="A6" s="2">
        <v>2.0939999999999999</v>
      </c>
      <c r="B6" s="6">
        <v>0.123</v>
      </c>
      <c r="C6" s="6">
        <v>8.3000000000000004E-2</v>
      </c>
      <c r="D6" s="6">
        <v>0.30399999999999999</v>
      </c>
      <c r="E6" s="6">
        <v>1.036</v>
      </c>
      <c r="F6" s="6">
        <v>9.8000000000000004E-2</v>
      </c>
      <c r="G6" s="6">
        <v>0.23400000000000001</v>
      </c>
      <c r="H6" s="6">
        <v>0.35799999999999998</v>
      </c>
      <c r="I6" s="6">
        <v>0.14400000000000002</v>
      </c>
      <c r="J6" s="6">
        <v>0.73399999999999999</v>
      </c>
      <c r="K6" s="6">
        <v>0.36299999999999999</v>
      </c>
      <c r="L6" s="6">
        <v>0.61899999999999999</v>
      </c>
    </row>
    <row r="7" spans="1:12" x14ac:dyDescent="0.25">
      <c r="A7" s="5">
        <v>2.3370000000000002</v>
      </c>
      <c r="B7" s="6">
        <v>0.10200000000000001</v>
      </c>
      <c r="C7" s="6">
        <v>0.46600000000000003</v>
      </c>
      <c r="D7" s="6">
        <v>0.24</v>
      </c>
      <c r="E7" s="6">
        <v>0.17200000000000001</v>
      </c>
      <c r="F7" s="6">
        <v>0.20800000000000002</v>
      </c>
      <c r="G7" s="6">
        <v>0.17799999999999999</v>
      </c>
      <c r="H7" s="6">
        <v>0.25600000000000001</v>
      </c>
      <c r="I7" s="6">
        <v>9.7000000000000003E-2</v>
      </c>
      <c r="J7" s="6">
        <v>0.373</v>
      </c>
      <c r="K7" s="6">
        <v>0.307</v>
      </c>
      <c r="L7" s="6">
        <v>0.39800000000000002</v>
      </c>
    </row>
    <row r="8" spans="1:12" x14ac:dyDescent="0.25">
      <c r="A8" s="6">
        <v>0.192</v>
      </c>
      <c r="B8" s="6">
        <v>9.2999999999999999E-2</v>
      </c>
      <c r="C8" s="6">
        <v>0.41200000000000003</v>
      </c>
      <c r="D8" s="6">
        <v>0.2</v>
      </c>
      <c r="E8" s="6">
        <v>0.67300000000000004</v>
      </c>
      <c r="F8" s="6">
        <v>0.16700000000000001</v>
      </c>
      <c r="G8" s="6">
        <v>0.16400000000000001</v>
      </c>
      <c r="H8" s="6">
        <v>0.23500000000000001</v>
      </c>
      <c r="I8" s="6">
        <v>9.5000000000000001E-2</v>
      </c>
      <c r="J8" s="6">
        <v>0.40600000000000003</v>
      </c>
      <c r="K8" s="6">
        <v>0.65700000000000003</v>
      </c>
      <c r="L8" s="6">
        <v>0.217</v>
      </c>
    </row>
    <row r="9" spans="1:12" x14ac:dyDescent="0.25">
      <c r="A9" s="6">
        <v>0.13300000000000001</v>
      </c>
      <c r="B9" s="6">
        <v>8.2000000000000003E-2</v>
      </c>
      <c r="C9" s="6">
        <v>0.29699999999999999</v>
      </c>
      <c r="D9" s="6">
        <v>0.151</v>
      </c>
      <c r="E9" s="6">
        <v>0.38</v>
      </c>
      <c r="F9" s="6">
        <v>0.123</v>
      </c>
      <c r="G9" s="6">
        <v>0.11700000000000001</v>
      </c>
      <c r="H9" s="6">
        <v>0.16800000000000001</v>
      </c>
      <c r="I9" s="6">
        <v>8.2000000000000003E-2</v>
      </c>
      <c r="J9" s="6">
        <v>0.22800000000000001</v>
      </c>
      <c r="K9" s="6">
        <v>0.38600000000000001</v>
      </c>
      <c r="L9" s="6">
        <v>0.218</v>
      </c>
    </row>
    <row r="15" spans="1:12" x14ac:dyDescent="0.25">
      <c r="B15" s="1" t="s">
        <v>1</v>
      </c>
      <c r="C15" s="1" t="s">
        <v>3</v>
      </c>
      <c r="D15" s="1" t="s">
        <v>4</v>
      </c>
    </row>
    <row r="16" spans="1:12" x14ac:dyDescent="0.25">
      <c r="A16" t="s">
        <v>5</v>
      </c>
      <c r="B16" s="2">
        <v>0.246</v>
      </c>
      <c r="C16" s="3">
        <v>1000</v>
      </c>
      <c r="D16" s="4">
        <f>(281.99*B16*B16)-(1195.8*B16)+(1269)</f>
        <v>991.89810684000008</v>
      </c>
    </row>
    <row r="17" spans="1:10" x14ac:dyDescent="0.25">
      <c r="A17" t="s">
        <v>6</v>
      </c>
      <c r="B17" s="2">
        <v>0.99299999999999999</v>
      </c>
      <c r="C17" s="3">
        <v>333.33</v>
      </c>
      <c r="D17" s="4">
        <f t="shared" ref="D17:D21" si="0">(281.99*B17*B17)-(1195.8*B17)+(1269)</f>
        <v>359.62655751</v>
      </c>
    </row>
    <row r="18" spans="1:10" x14ac:dyDescent="0.25">
      <c r="A18" t="s">
        <v>7</v>
      </c>
      <c r="B18" s="2">
        <v>1.5429999999999999</v>
      </c>
      <c r="C18" s="3">
        <v>111.11</v>
      </c>
      <c r="D18" s="4">
        <f t="shared" si="0"/>
        <v>95.25620951000019</v>
      </c>
    </row>
    <row r="19" spans="1:10" x14ac:dyDescent="0.25">
      <c r="A19" t="s">
        <v>8</v>
      </c>
      <c r="B19" s="2">
        <v>1.7989999999999999</v>
      </c>
      <c r="C19" s="3">
        <v>37.04</v>
      </c>
      <c r="D19" s="4">
        <f t="shared" si="0"/>
        <v>30.38851799000031</v>
      </c>
    </row>
    <row r="20" spans="1:10" x14ac:dyDescent="0.25">
      <c r="A20" t="s">
        <v>9</v>
      </c>
      <c r="B20" s="2">
        <v>2.0939999999999999</v>
      </c>
      <c r="C20" s="3">
        <v>12.35</v>
      </c>
      <c r="D20" s="4">
        <f t="shared" si="0"/>
        <v>1.4747036400001434</v>
      </c>
    </row>
    <row r="21" spans="1:10" x14ac:dyDescent="0.25">
      <c r="A21" t="s">
        <v>10</v>
      </c>
      <c r="B21" s="5">
        <v>2.3370000000000002</v>
      </c>
      <c r="C21" s="3">
        <v>0</v>
      </c>
      <c r="D21" s="4">
        <f t="shared" si="0"/>
        <v>14.523242310000342</v>
      </c>
    </row>
    <row r="27" spans="1:10" x14ac:dyDescent="0.25">
      <c r="I27" s="10" t="s">
        <v>14</v>
      </c>
      <c r="J27" s="10"/>
    </row>
    <row r="31" spans="1:10" x14ac:dyDescent="0.25">
      <c r="A31" s="8" t="s">
        <v>11</v>
      </c>
      <c r="B31" s="6" t="s">
        <v>12</v>
      </c>
      <c r="C31" s="9" t="s">
        <v>13</v>
      </c>
    </row>
    <row r="32" spans="1:10" x14ac:dyDescent="0.25">
      <c r="A32" s="8" t="s">
        <v>145</v>
      </c>
      <c r="B32" s="6">
        <v>0.192</v>
      </c>
      <c r="C32" s="4">
        <f t="shared" ref="C32:C63" si="1">(281.99*B32*B32)-(1195.8*B32)+(1269)</f>
        <v>1049.80167936</v>
      </c>
    </row>
    <row r="33" spans="1:3" x14ac:dyDescent="0.25">
      <c r="A33" s="8" t="s">
        <v>146</v>
      </c>
      <c r="B33" s="6">
        <v>0.13300000000000001</v>
      </c>
      <c r="C33" s="4">
        <f t="shared" si="1"/>
        <v>1114.94672111</v>
      </c>
    </row>
    <row r="34" spans="1:3" x14ac:dyDescent="0.25">
      <c r="A34" s="8" t="s">
        <v>147</v>
      </c>
      <c r="B34" s="6">
        <v>0.11900000000000001</v>
      </c>
      <c r="C34" s="4">
        <f t="shared" si="1"/>
        <v>1130.69306039</v>
      </c>
    </row>
    <row r="35" spans="1:3" x14ac:dyDescent="0.25">
      <c r="A35" s="8" t="s">
        <v>148</v>
      </c>
      <c r="B35" s="6">
        <v>0.10200000000000001</v>
      </c>
      <c r="C35" s="4">
        <f t="shared" si="1"/>
        <v>1149.9622239600001</v>
      </c>
    </row>
    <row r="36" spans="1:3" x14ac:dyDescent="0.25">
      <c r="A36" s="8" t="s">
        <v>149</v>
      </c>
      <c r="B36" s="6">
        <v>0.17899999999999999</v>
      </c>
      <c r="C36" s="4">
        <f t="shared" si="1"/>
        <v>1063.98704159</v>
      </c>
    </row>
    <row r="37" spans="1:3" x14ac:dyDescent="0.25">
      <c r="A37" s="8" t="s">
        <v>150</v>
      </c>
      <c r="B37" s="6">
        <v>0.16300000000000001</v>
      </c>
      <c r="C37" s="4">
        <f t="shared" si="1"/>
        <v>1081.57679231</v>
      </c>
    </row>
    <row r="38" spans="1:3" x14ac:dyDescent="0.25">
      <c r="A38" s="8" t="s">
        <v>151</v>
      </c>
      <c r="B38" s="6">
        <v>0.123</v>
      </c>
      <c r="C38" s="4">
        <f t="shared" si="1"/>
        <v>1126.18282671</v>
      </c>
    </row>
    <row r="39" spans="1:3" x14ac:dyDescent="0.25">
      <c r="A39" s="8" t="s">
        <v>152</v>
      </c>
      <c r="B39" s="6">
        <v>0.10200000000000001</v>
      </c>
      <c r="C39" s="4">
        <f t="shared" si="1"/>
        <v>1149.9622239600001</v>
      </c>
    </row>
    <row r="40" spans="1:3" x14ac:dyDescent="0.25">
      <c r="A40" s="8" t="s">
        <v>153</v>
      </c>
      <c r="B40" s="6">
        <v>9.2999999999999999E-2</v>
      </c>
      <c r="C40" s="4">
        <f t="shared" si="1"/>
        <v>1160.22953151</v>
      </c>
    </row>
    <row r="41" spans="1:3" x14ac:dyDescent="0.25">
      <c r="A41" s="8" t="s">
        <v>154</v>
      </c>
      <c r="B41" s="6">
        <v>8.2000000000000003E-2</v>
      </c>
      <c r="C41" s="4">
        <f t="shared" si="1"/>
        <v>1172.8405007599999</v>
      </c>
    </row>
    <row r="42" spans="1:3" x14ac:dyDescent="0.25">
      <c r="A42" s="8" t="s">
        <v>155</v>
      </c>
      <c r="B42" s="6">
        <v>0.17</v>
      </c>
      <c r="C42" s="4">
        <f t="shared" si="1"/>
        <v>1073.863511</v>
      </c>
    </row>
    <row r="43" spans="1:3" x14ac:dyDescent="0.25">
      <c r="A43" s="8" t="s">
        <v>156</v>
      </c>
      <c r="B43" s="6">
        <v>0.127</v>
      </c>
      <c r="C43" s="4">
        <f t="shared" si="1"/>
        <v>1121.6816167100001</v>
      </c>
    </row>
    <row r="44" spans="1:3" x14ac:dyDescent="0.25">
      <c r="A44" s="8" t="s">
        <v>157</v>
      </c>
      <c r="B44" s="6">
        <v>0.1</v>
      </c>
      <c r="C44" s="4">
        <f t="shared" si="1"/>
        <v>1152.2399</v>
      </c>
    </row>
    <row r="45" spans="1:3" x14ac:dyDescent="0.25">
      <c r="A45" s="8" t="s">
        <v>158</v>
      </c>
      <c r="B45" s="6">
        <v>8.5000000000000006E-2</v>
      </c>
      <c r="C45" s="4">
        <f t="shared" si="1"/>
        <v>1169.3943777500001</v>
      </c>
    </row>
    <row r="46" spans="1:3" x14ac:dyDescent="0.25">
      <c r="A46" s="8" t="s">
        <v>159</v>
      </c>
      <c r="B46" s="6">
        <v>8.3000000000000004E-2</v>
      </c>
      <c r="C46" s="4">
        <f t="shared" si="1"/>
        <v>1171.69122911</v>
      </c>
    </row>
    <row r="47" spans="1:3" x14ac:dyDescent="0.25">
      <c r="A47" s="8" t="s">
        <v>160</v>
      </c>
      <c r="B47" s="6">
        <v>0.46600000000000003</v>
      </c>
      <c r="C47" s="4">
        <f t="shared" si="1"/>
        <v>772.99302044000001</v>
      </c>
    </row>
    <row r="48" spans="1:3" x14ac:dyDescent="0.25">
      <c r="A48" s="8" t="s">
        <v>161</v>
      </c>
      <c r="B48" s="6">
        <v>0.41200000000000003</v>
      </c>
      <c r="C48" s="4">
        <f t="shared" si="1"/>
        <v>824.19651055999998</v>
      </c>
    </row>
    <row r="49" spans="1:3" x14ac:dyDescent="0.25">
      <c r="A49" s="8" t="s">
        <v>162</v>
      </c>
      <c r="B49" s="6">
        <v>0.29699999999999999</v>
      </c>
      <c r="C49" s="4">
        <f t="shared" si="1"/>
        <v>938.72145591000003</v>
      </c>
    </row>
    <row r="50" spans="1:3" x14ac:dyDescent="0.25">
      <c r="A50" s="8" t="s">
        <v>163</v>
      </c>
      <c r="B50" s="6">
        <v>0.216</v>
      </c>
      <c r="C50" s="4">
        <f t="shared" si="1"/>
        <v>1023.8637254400001</v>
      </c>
    </row>
    <row r="51" spans="1:3" x14ac:dyDescent="0.25">
      <c r="A51" s="8" t="s">
        <v>164</v>
      </c>
      <c r="B51" s="6">
        <v>0.186</v>
      </c>
      <c r="C51" s="4">
        <f t="shared" si="1"/>
        <v>1056.33692604</v>
      </c>
    </row>
    <row r="52" spans="1:3" x14ac:dyDescent="0.25">
      <c r="A52" s="8" t="s">
        <v>165</v>
      </c>
      <c r="B52" s="6">
        <v>0.14000000000000001</v>
      </c>
      <c r="C52" s="4">
        <f t="shared" si="1"/>
        <v>1107.115004</v>
      </c>
    </row>
    <row r="53" spans="1:3" x14ac:dyDescent="0.25">
      <c r="A53" s="8" t="s">
        <v>166</v>
      </c>
      <c r="B53" s="6">
        <v>0.42899999999999999</v>
      </c>
      <c r="C53" s="4">
        <f t="shared" si="1"/>
        <v>807.89952158999995</v>
      </c>
    </row>
    <row r="54" spans="1:3" x14ac:dyDescent="0.25">
      <c r="A54" s="8" t="s">
        <v>167</v>
      </c>
      <c r="B54" s="6">
        <v>0.30399999999999999</v>
      </c>
      <c r="C54" s="4">
        <f t="shared" si="1"/>
        <v>931.53718784</v>
      </c>
    </row>
    <row r="55" spans="1:3" x14ac:dyDescent="0.25">
      <c r="A55" s="8" t="s">
        <v>168</v>
      </c>
      <c r="B55" s="6">
        <v>0.24</v>
      </c>
      <c r="C55" s="4">
        <f t="shared" si="1"/>
        <v>998.25062400000002</v>
      </c>
    </row>
    <row r="56" spans="1:3" x14ac:dyDescent="0.25">
      <c r="A56" s="8" t="s">
        <v>169</v>
      </c>
      <c r="B56" s="6">
        <v>0.2</v>
      </c>
      <c r="C56" s="4">
        <f t="shared" si="1"/>
        <v>1041.1196</v>
      </c>
    </row>
    <row r="57" spans="1:3" x14ac:dyDescent="0.25">
      <c r="A57" s="8" t="s">
        <v>170</v>
      </c>
      <c r="B57" s="6">
        <v>0.151</v>
      </c>
      <c r="C57" s="4">
        <f t="shared" si="1"/>
        <v>1094.8638539900001</v>
      </c>
    </row>
    <row r="58" spans="1:3" x14ac:dyDescent="0.25">
      <c r="A58" s="8" t="s">
        <v>171</v>
      </c>
      <c r="B58" s="6">
        <v>0.13500000000000001</v>
      </c>
      <c r="C58" s="4">
        <f t="shared" si="1"/>
        <v>1112.7062677500001</v>
      </c>
    </row>
    <row r="59" spans="1:3" x14ac:dyDescent="0.25">
      <c r="A59" s="8" t="s">
        <v>172</v>
      </c>
      <c r="B59" s="6">
        <v>0.91100000000000003</v>
      </c>
      <c r="C59" s="4">
        <f t="shared" si="1"/>
        <v>413.65562278999994</v>
      </c>
    </row>
    <row r="60" spans="1:3" x14ac:dyDescent="0.25">
      <c r="A60" s="8" t="s">
        <v>173</v>
      </c>
      <c r="B60" s="6">
        <v>1.038</v>
      </c>
      <c r="C60" s="4">
        <f t="shared" si="1"/>
        <v>331.5880335600001</v>
      </c>
    </row>
    <row r="61" spans="1:3" x14ac:dyDescent="0.25">
      <c r="A61" s="8" t="s">
        <v>174</v>
      </c>
      <c r="B61" s="6">
        <v>1.095</v>
      </c>
      <c r="C61" s="4">
        <f t="shared" si="1"/>
        <v>297.71205975000021</v>
      </c>
    </row>
    <row r="62" spans="1:3" x14ac:dyDescent="0.25">
      <c r="A62" s="8" t="s">
        <v>175</v>
      </c>
      <c r="B62" s="6">
        <v>1.036</v>
      </c>
      <c r="C62" s="4">
        <f t="shared" si="1"/>
        <v>332.80993904000002</v>
      </c>
    </row>
    <row r="63" spans="1:3" x14ac:dyDescent="0.25">
      <c r="A63" s="8" t="s">
        <v>176</v>
      </c>
      <c r="B63" s="6">
        <v>0.17200000000000001</v>
      </c>
      <c r="C63" s="4">
        <f t="shared" si="1"/>
        <v>1071.6647921599999</v>
      </c>
    </row>
    <row r="64" spans="1:3" x14ac:dyDescent="0.25">
      <c r="A64" s="8" t="s">
        <v>177</v>
      </c>
      <c r="B64" s="6">
        <v>0.67300000000000004</v>
      </c>
      <c r="C64" s="4">
        <f t="shared" ref="C64:C95" si="2">(281.99*B64*B64)-(1195.8*B64)+(1269)</f>
        <v>591.94804870999997</v>
      </c>
    </row>
    <row r="65" spans="1:3" x14ac:dyDescent="0.25">
      <c r="A65" s="8" t="s">
        <v>178</v>
      </c>
      <c r="B65" s="6">
        <v>0.38</v>
      </c>
      <c r="C65" s="4">
        <f t="shared" si="2"/>
        <v>855.31535600000007</v>
      </c>
    </row>
    <row r="66" spans="1:3" x14ac:dyDescent="0.25">
      <c r="A66" s="8" t="s">
        <v>179</v>
      </c>
      <c r="B66" s="6">
        <v>0.27800000000000002</v>
      </c>
      <c r="C66" s="4">
        <f t="shared" si="2"/>
        <v>958.36091515999999</v>
      </c>
    </row>
    <row r="67" spans="1:3" x14ac:dyDescent="0.25">
      <c r="A67" s="8" t="s">
        <v>180</v>
      </c>
      <c r="B67" s="6">
        <v>0.16200000000000001</v>
      </c>
      <c r="C67" s="4">
        <f t="shared" si="2"/>
        <v>1082.6809455600001</v>
      </c>
    </row>
    <row r="68" spans="1:3" x14ac:dyDescent="0.25">
      <c r="A68" s="8" t="s">
        <v>181</v>
      </c>
      <c r="B68" s="6">
        <v>0.122</v>
      </c>
      <c r="C68" s="4">
        <f t="shared" si="2"/>
        <v>1127.30953916</v>
      </c>
    </row>
    <row r="69" spans="1:3" x14ac:dyDescent="0.25">
      <c r="A69" s="8" t="s">
        <v>182</v>
      </c>
      <c r="B69" s="6">
        <v>9.4E-2</v>
      </c>
      <c r="C69" s="4">
        <f t="shared" si="2"/>
        <v>1159.0864636399999</v>
      </c>
    </row>
    <row r="70" spans="1:3" x14ac:dyDescent="0.25">
      <c r="A70" s="8" t="s">
        <v>183</v>
      </c>
      <c r="B70" s="6">
        <v>9.8000000000000004E-2</v>
      </c>
      <c r="C70" s="4">
        <f t="shared" si="2"/>
        <v>1154.5198319599999</v>
      </c>
    </row>
    <row r="71" spans="1:3" x14ac:dyDescent="0.25">
      <c r="A71" s="8" t="s">
        <v>184</v>
      </c>
      <c r="B71" s="6">
        <v>0.20800000000000002</v>
      </c>
      <c r="C71" s="4">
        <f t="shared" si="2"/>
        <v>1032.4736153599999</v>
      </c>
    </row>
    <row r="72" spans="1:3" x14ac:dyDescent="0.25">
      <c r="A72" s="8" t="s">
        <v>185</v>
      </c>
      <c r="B72" s="6">
        <v>0.16700000000000001</v>
      </c>
      <c r="C72" s="4">
        <f t="shared" si="2"/>
        <v>1077.16581911</v>
      </c>
    </row>
    <row r="73" spans="1:3" x14ac:dyDescent="0.25">
      <c r="A73" s="8" t="s">
        <v>186</v>
      </c>
      <c r="B73" s="6">
        <v>0.123</v>
      </c>
      <c r="C73" s="4">
        <f t="shared" si="2"/>
        <v>1126.18282671</v>
      </c>
    </row>
    <row r="74" spans="1:3" x14ac:dyDescent="0.25">
      <c r="A74" s="8" t="s">
        <v>187</v>
      </c>
      <c r="B74" s="6">
        <v>0.12</v>
      </c>
      <c r="C74" s="4">
        <f t="shared" si="2"/>
        <v>1129.564656</v>
      </c>
    </row>
    <row r="75" spans="1:3" x14ac:dyDescent="0.25">
      <c r="A75" s="8" t="s">
        <v>188</v>
      </c>
      <c r="B75" s="6">
        <v>0.106</v>
      </c>
      <c r="C75" s="4">
        <f t="shared" si="2"/>
        <v>1145.4136396399999</v>
      </c>
    </row>
    <row r="76" spans="1:3" x14ac:dyDescent="0.25">
      <c r="A76" s="8" t="s">
        <v>189</v>
      </c>
      <c r="B76" s="6">
        <v>0.10200000000000001</v>
      </c>
      <c r="C76" s="4">
        <f t="shared" si="2"/>
        <v>1149.9622239600001</v>
      </c>
    </row>
    <row r="77" spans="1:3" x14ac:dyDescent="0.25">
      <c r="A77" s="8" t="s">
        <v>190</v>
      </c>
      <c r="B77" s="6">
        <v>0.38500000000000001</v>
      </c>
      <c r="C77" s="4">
        <f t="shared" si="2"/>
        <v>850.41496774999996</v>
      </c>
    </row>
    <row r="78" spans="1:3" x14ac:dyDescent="0.25">
      <c r="A78" s="8" t="s">
        <v>191</v>
      </c>
      <c r="B78" s="6">
        <v>0.23400000000000001</v>
      </c>
      <c r="C78" s="4">
        <f t="shared" si="2"/>
        <v>1004.62344444</v>
      </c>
    </row>
    <row r="79" spans="1:3" x14ac:dyDescent="0.25">
      <c r="A79" s="8" t="s">
        <v>192</v>
      </c>
      <c r="B79" s="6">
        <v>0.17799999999999999</v>
      </c>
      <c r="C79" s="4">
        <f t="shared" si="2"/>
        <v>1065.0821711599999</v>
      </c>
    </row>
    <row r="80" spans="1:3" x14ac:dyDescent="0.25">
      <c r="A80" s="8" t="s">
        <v>193</v>
      </c>
      <c r="B80" s="6">
        <v>0.16400000000000001</v>
      </c>
      <c r="C80" s="4">
        <f t="shared" si="2"/>
        <v>1080.47320304</v>
      </c>
    </row>
    <row r="81" spans="1:3" x14ac:dyDescent="0.25">
      <c r="A81" s="8" t="s">
        <v>194</v>
      </c>
      <c r="B81" s="6">
        <v>0.11700000000000001</v>
      </c>
      <c r="C81" s="4">
        <f t="shared" si="2"/>
        <v>1132.9515611100001</v>
      </c>
    </row>
    <row r="82" spans="1:3" x14ac:dyDescent="0.25">
      <c r="A82" s="8" t="s">
        <v>195</v>
      </c>
      <c r="B82" s="6">
        <v>0.81200000000000006</v>
      </c>
      <c r="C82" s="4">
        <f t="shared" si="2"/>
        <v>483.93881456000008</v>
      </c>
    </row>
    <row r="83" spans="1:3" x14ac:dyDescent="0.25">
      <c r="A83" s="8" t="s">
        <v>196</v>
      </c>
      <c r="B83" s="6">
        <v>0.75800000000000001</v>
      </c>
      <c r="C83" s="4">
        <f t="shared" si="2"/>
        <v>524.6049023600001</v>
      </c>
    </row>
    <row r="84" spans="1:3" x14ac:dyDescent="0.25">
      <c r="A84" s="8" t="s">
        <v>197</v>
      </c>
      <c r="B84" s="6">
        <v>0.49399999999999999</v>
      </c>
      <c r="C84" s="4">
        <f t="shared" si="2"/>
        <v>747.09051164000005</v>
      </c>
    </row>
    <row r="85" spans="1:3" x14ac:dyDescent="0.25">
      <c r="A85" s="8" t="s">
        <v>198</v>
      </c>
      <c r="B85" s="6">
        <v>0.44700000000000001</v>
      </c>
      <c r="C85" s="4">
        <f t="shared" si="2"/>
        <v>790.82153990999996</v>
      </c>
    </row>
    <row r="86" spans="1:3" x14ac:dyDescent="0.25">
      <c r="A86" s="8" t="s">
        <v>199</v>
      </c>
      <c r="B86" s="6">
        <v>0.35799999999999998</v>
      </c>
      <c r="C86" s="4">
        <f t="shared" si="2"/>
        <v>877.04456636000009</v>
      </c>
    </row>
    <row r="87" spans="1:3" x14ac:dyDescent="0.25">
      <c r="A87" s="8" t="s">
        <v>200</v>
      </c>
      <c r="B87" s="6">
        <v>0.25600000000000001</v>
      </c>
      <c r="C87" s="4">
        <f t="shared" si="2"/>
        <v>981.35569664000002</v>
      </c>
    </row>
    <row r="88" spans="1:3" x14ac:dyDescent="0.25">
      <c r="A88" s="8" t="s">
        <v>201</v>
      </c>
      <c r="B88" s="6">
        <v>0.23500000000000001</v>
      </c>
      <c r="C88" s="4">
        <f t="shared" si="2"/>
        <v>1003.5598977499999</v>
      </c>
    </row>
    <row r="89" spans="1:3" x14ac:dyDescent="0.25">
      <c r="A89" s="8" t="s">
        <v>202</v>
      </c>
      <c r="B89" s="6">
        <v>0.16800000000000001</v>
      </c>
      <c r="C89" s="4">
        <f t="shared" si="2"/>
        <v>1076.06448576</v>
      </c>
    </row>
    <row r="90" spans="1:3" x14ac:dyDescent="0.25">
      <c r="A90" s="8" t="s">
        <v>203</v>
      </c>
      <c r="B90" s="6">
        <v>0.152</v>
      </c>
      <c r="C90" s="4">
        <f t="shared" si="2"/>
        <v>1093.7534969600001</v>
      </c>
    </row>
    <row r="91" spans="1:3" x14ac:dyDescent="0.25">
      <c r="A91" s="8" t="s">
        <v>204</v>
      </c>
      <c r="B91" s="6">
        <v>0.106</v>
      </c>
      <c r="C91" s="4">
        <f t="shared" si="2"/>
        <v>1145.4136396399999</v>
      </c>
    </row>
    <row r="92" spans="1:3" x14ac:dyDescent="0.25">
      <c r="A92" s="8" t="s">
        <v>205</v>
      </c>
      <c r="B92" s="6">
        <v>0.10300000000000001</v>
      </c>
      <c r="C92" s="4">
        <f t="shared" si="2"/>
        <v>1148.82423191</v>
      </c>
    </row>
    <row r="93" spans="1:3" x14ac:dyDescent="0.25">
      <c r="A93" s="8" t="s">
        <v>206</v>
      </c>
      <c r="B93" s="6">
        <v>8.3000000000000004E-2</v>
      </c>
      <c r="C93" s="4">
        <f t="shared" si="2"/>
        <v>1171.69122911</v>
      </c>
    </row>
    <row r="94" spans="1:3" x14ac:dyDescent="0.25">
      <c r="A94" s="8" t="s">
        <v>207</v>
      </c>
      <c r="B94" s="6">
        <v>0.14400000000000002</v>
      </c>
      <c r="C94" s="4">
        <f t="shared" si="2"/>
        <v>1102.65214464</v>
      </c>
    </row>
    <row r="95" spans="1:3" x14ac:dyDescent="0.25">
      <c r="A95" s="8" t="s">
        <v>208</v>
      </c>
      <c r="B95" s="6">
        <v>9.7000000000000003E-2</v>
      </c>
      <c r="C95" s="4">
        <f t="shared" si="2"/>
        <v>1155.6606439100001</v>
      </c>
    </row>
    <row r="96" spans="1:3" x14ac:dyDescent="0.25">
      <c r="A96" s="8" t="s">
        <v>209</v>
      </c>
      <c r="B96" s="6">
        <v>9.5000000000000001E-2</v>
      </c>
      <c r="C96" s="4">
        <f t="shared" ref="C96:C127" si="3">(281.99*B96*B96)-(1195.8*B96)+(1269)</f>
        <v>1157.94395975</v>
      </c>
    </row>
    <row r="97" spans="1:3" x14ac:dyDescent="0.25">
      <c r="A97" s="8" t="s">
        <v>210</v>
      </c>
      <c r="B97" s="6">
        <v>8.2000000000000003E-2</v>
      </c>
      <c r="C97" s="4">
        <f t="shared" si="3"/>
        <v>1172.8405007599999</v>
      </c>
    </row>
    <row r="98" spans="1:3" x14ac:dyDescent="0.25">
      <c r="A98" s="8" t="s">
        <v>211</v>
      </c>
      <c r="B98" s="6">
        <v>0.105</v>
      </c>
      <c r="C98" s="4">
        <f t="shared" si="3"/>
        <v>1146.54993975</v>
      </c>
    </row>
    <row r="99" spans="1:3" x14ac:dyDescent="0.25">
      <c r="A99" s="8" t="s">
        <v>212</v>
      </c>
      <c r="B99" s="6">
        <v>9.5000000000000001E-2</v>
      </c>
      <c r="C99" s="4">
        <f t="shared" si="3"/>
        <v>1157.94395975</v>
      </c>
    </row>
    <row r="100" spans="1:3" x14ac:dyDescent="0.25">
      <c r="A100" s="8" t="s">
        <v>213</v>
      </c>
      <c r="B100" s="6">
        <v>0.377</v>
      </c>
      <c r="C100" s="4">
        <f t="shared" si="3"/>
        <v>858.26235670999995</v>
      </c>
    </row>
    <row r="101" spans="1:3" x14ac:dyDescent="0.25">
      <c r="A101" s="8" t="s">
        <v>214</v>
      </c>
      <c r="B101" s="6">
        <v>0.80300000000000005</v>
      </c>
      <c r="C101" s="4">
        <f t="shared" si="3"/>
        <v>490.60228991000008</v>
      </c>
    </row>
    <row r="102" spans="1:3" x14ac:dyDescent="0.25">
      <c r="A102" s="8" t="s">
        <v>215</v>
      </c>
      <c r="B102" s="6">
        <v>0.73399999999999999</v>
      </c>
      <c r="C102" s="4">
        <f t="shared" si="3"/>
        <v>543.20660444000009</v>
      </c>
    </row>
    <row r="103" spans="1:3" x14ac:dyDescent="0.25">
      <c r="A103" s="8" t="s">
        <v>216</v>
      </c>
      <c r="B103" s="6">
        <v>0.373</v>
      </c>
      <c r="C103" s="4">
        <f t="shared" si="3"/>
        <v>862.19958670999995</v>
      </c>
    </row>
    <row r="104" spans="1:3" x14ac:dyDescent="0.25">
      <c r="A104" s="8" t="s">
        <v>217</v>
      </c>
      <c r="B104" s="6">
        <v>0.40600000000000003</v>
      </c>
      <c r="C104" s="4">
        <f t="shared" si="3"/>
        <v>829.98730363999994</v>
      </c>
    </row>
    <row r="105" spans="1:3" x14ac:dyDescent="0.25">
      <c r="A105" s="8" t="s">
        <v>218</v>
      </c>
      <c r="B105" s="6">
        <v>0.22800000000000001</v>
      </c>
      <c r="C105" s="4">
        <f t="shared" si="3"/>
        <v>1011.01656816</v>
      </c>
    </row>
    <row r="106" spans="1:3" x14ac:dyDescent="0.25">
      <c r="A106" s="8" t="s">
        <v>219</v>
      </c>
      <c r="B106" s="6">
        <v>0.63</v>
      </c>
      <c r="C106" s="4">
        <f t="shared" si="3"/>
        <v>627.56783100000007</v>
      </c>
    </row>
    <row r="107" spans="1:3" x14ac:dyDescent="0.25">
      <c r="A107" s="8" t="s">
        <v>220</v>
      </c>
      <c r="B107" s="6">
        <v>0.68700000000000006</v>
      </c>
      <c r="C107" s="4">
        <f t="shared" si="3"/>
        <v>580.57593830999997</v>
      </c>
    </row>
    <row r="108" spans="1:3" x14ac:dyDescent="0.25">
      <c r="A108" s="8" t="s">
        <v>221</v>
      </c>
      <c r="B108" s="6">
        <v>0.46400000000000002</v>
      </c>
      <c r="C108" s="4">
        <f t="shared" si="3"/>
        <v>774.86011903999997</v>
      </c>
    </row>
    <row r="109" spans="1:3" x14ac:dyDescent="0.25">
      <c r="A109" s="8" t="s">
        <v>222</v>
      </c>
      <c r="B109" s="6">
        <v>0.42399999999999999</v>
      </c>
      <c r="C109" s="4">
        <f t="shared" si="3"/>
        <v>812.67583424000009</v>
      </c>
    </row>
    <row r="110" spans="1:3" x14ac:dyDescent="0.25">
      <c r="A110" s="8" t="s">
        <v>223</v>
      </c>
      <c r="B110" s="6">
        <v>0.36299999999999999</v>
      </c>
      <c r="C110" s="4">
        <f t="shared" si="3"/>
        <v>872.08214031000011</v>
      </c>
    </row>
    <row r="111" spans="1:3" x14ac:dyDescent="0.25">
      <c r="A111" s="8" t="s">
        <v>224</v>
      </c>
      <c r="B111" s="6">
        <v>0.307</v>
      </c>
      <c r="C111" s="4">
        <f t="shared" si="3"/>
        <v>928.46667550999996</v>
      </c>
    </row>
    <row r="112" spans="1:3" x14ac:dyDescent="0.25">
      <c r="A112" s="8" t="s">
        <v>225</v>
      </c>
      <c r="B112" s="6">
        <v>0.65700000000000003</v>
      </c>
      <c r="C112" s="4">
        <f t="shared" si="3"/>
        <v>605.08010151000008</v>
      </c>
    </row>
    <row r="113" spans="1:3" x14ac:dyDescent="0.25">
      <c r="A113" s="8" t="s">
        <v>226</v>
      </c>
      <c r="B113" s="6">
        <v>0.38600000000000001</v>
      </c>
      <c r="C113" s="4">
        <f t="shared" si="3"/>
        <v>849.43658204000008</v>
      </c>
    </row>
    <row r="114" spans="1:3" x14ac:dyDescent="0.25">
      <c r="A114" s="8" t="s">
        <v>227</v>
      </c>
      <c r="B114" s="6">
        <v>0.25800000000000001</v>
      </c>
      <c r="C114" s="4">
        <f t="shared" si="3"/>
        <v>979.25398236000001</v>
      </c>
    </row>
    <row r="115" spans="1:3" x14ac:dyDescent="0.25">
      <c r="A115" s="8" t="s">
        <v>228</v>
      </c>
      <c r="B115" s="6">
        <v>0.184</v>
      </c>
      <c r="C115" s="4">
        <f t="shared" si="3"/>
        <v>1058.5198534400001</v>
      </c>
    </row>
    <row r="116" spans="1:3" x14ac:dyDescent="0.25">
      <c r="A116" s="8" t="s">
        <v>229</v>
      </c>
      <c r="B116" s="6">
        <v>0.14100000000000001</v>
      </c>
      <c r="C116" s="4">
        <f t="shared" si="3"/>
        <v>1105.99844319</v>
      </c>
    </row>
    <row r="117" spans="1:3" x14ac:dyDescent="0.25">
      <c r="A117" s="8" t="s">
        <v>230</v>
      </c>
      <c r="B117" s="6">
        <v>0.10300000000000001</v>
      </c>
      <c r="C117" s="4">
        <f t="shared" si="3"/>
        <v>1148.82423191</v>
      </c>
    </row>
    <row r="118" spans="1:3" x14ac:dyDescent="0.25">
      <c r="A118" s="8" t="s">
        <v>231</v>
      </c>
      <c r="B118" s="6">
        <v>0.61899999999999999</v>
      </c>
      <c r="C118" s="4">
        <f t="shared" si="3"/>
        <v>636.84737039000004</v>
      </c>
    </row>
    <row r="119" spans="1:3" x14ac:dyDescent="0.25">
      <c r="A119" s="8" t="s">
        <v>232</v>
      </c>
      <c r="B119" s="6">
        <v>0.39800000000000002</v>
      </c>
      <c r="C119" s="4">
        <f t="shared" si="3"/>
        <v>837.73994396000001</v>
      </c>
    </row>
    <row r="120" spans="1:3" x14ac:dyDescent="0.25">
      <c r="A120" s="8" t="s">
        <v>233</v>
      </c>
      <c r="B120" s="6">
        <v>0.217</v>
      </c>
      <c r="C120" s="4">
        <f t="shared" si="3"/>
        <v>1022.79002711</v>
      </c>
    </row>
    <row r="121" spans="1:3" x14ac:dyDescent="0.25">
      <c r="A121" s="8" t="s">
        <v>234</v>
      </c>
      <c r="B121" s="6">
        <v>0.218</v>
      </c>
      <c r="C121" s="4">
        <f t="shared" si="3"/>
        <v>1021.7168927600001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118"/>
  <sheetViews>
    <sheetView workbookViewId="0">
      <selection activeCell="J27" sqref="J27"/>
    </sheetView>
  </sheetViews>
  <sheetFormatPr defaultRowHeight="15" x14ac:dyDescent="0.25"/>
  <cols>
    <col min="1" max="1" width="17.28515625" customWidth="1"/>
    <col min="2" max="2" width="12" customWidth="1"/>
    <col min="3" max="3" width="12.28515625" customWidth="1"/>
    <col min="4" max="4" width="12.85546875" customWidth="1"/>
    <col min="5" max="5" width="17.85546875" customWidth="1"/>
  </cols>
  <sheetData>
    <row r="2" spans="1:12" x14ac:dyDescent="0.25">
      <c r="A2" s="2">
        <v>2.2770000000000001</v>
      </c>
      <c r="B2" s="6">
        <v>0.251</v>
      </c>
      <c r="C2" s="6">
        <v>0.35399999999999998</v>
      </c>
      <c r="D2" s="6">
        <v>0.39300000000000002</v>
      </c>
      <c r="E2" s="6">
        <v>0.28400000000000003</v>
      </c>
      <c r="F2" s="6">
        <v>0.34600000000000003</v>
      </c>
      <c r="G2" s="6">
        <v>0.52400000000000002</v>
      </c>
      <c r="H2" s="6">
        <v>0.33600000000000002</v>
      </c>
      <c r="I2" s="6">
        <v>0.42199999999999999</v>
      </c>
      <c r="J2" s="6">
        <v>0.502</v>
      </c>
      <c r="K2" s="6">
        <v>0.26400000000000001</v>
      </c>
      <c r="L2" s="6">
        <v>0.308</v>
      </c>
    </row>
    <row r="3" spans="1:12" x14ac:dyDescent="0.25">
      <c r="A3" s="2">
        <v>1.484</v>
      </c>
      <c r="B3" s="6">
        <v>0.25700000000000001</v>
      </c>
      <c r="C3" s="6">
        <v>0.32</v>
      </c>
      <c r="D3" s="6">
        <v>0.34500000000000003</v>
      </c>
      <c r="E3" s="6">
        <v>0.34200000000000003</v>
      </c>
      <c r="F3" s="6">
        <v>0.32200000000000001</v>
      </c>
      <c r="G3" s="6">
        <v>0.46600000000000003</v>
      </c>
      <c r="H3" s="6">
        <v>0.44500000000000001</v>
      </c>
      <c r="I3" s="6">
        <v>0.45</v>
      </c>
      <c r="J3" s="6">
        <v>0.38500000000000001</v>
      </c>
      <c r="K3" s="6">
        <v>0.33200000000000002</v>
      </c>
      <c r="L3" s="6">
        <v>0.42899999999999999</v>
      </c>
    </row>
    <row r="4" spans="1:12" x14ac:dyDescent="0.25">
      <c r="A4" s="2">
        <v>0.97499999999999998</v>
      </c>
      <c r="B4" s="6">
        <v>0.27700000000000002</v>
      </c>
      <c r="C4" s="6">
        <v>0.434</v>
      </c>
      <c r="D4" s="6">
        <v>0.45</v>
      </c>
      <c r="E4" s="6">
        <v>0.41400000000000003</v>
      </c>
      <c r="F4" s="6">
        <v>0.33900000000000002</v>
      </c>
      <c r="G4" s="6">
        <v>0.41400000000000003</v>
      </c>
      <c r="H4" s="6">
        <v>0.41799999999999998</v>
      </c>
      <c r="I4" s="6">
        <v>0.47400000000000003</v>
      </c>
      <c r="J4" s="6">
        <v>0.42799999999999999</v>
      </c>
      <c r="K4" s="6">
        <v>0.34500000000000003</v>
      </c>
      <c r="L4" s="6">
        <v>0.378</v>
      </c>
    </row>
    <row r="5" spans="1:12" x14ac:dyDescent="0.25">
      <c r="A5" s="2">
        <v>0.57699999999999996</v>
      </c>
      <c r="B5" s="6">
        <v>0.48199999999999998</v>
      </c>
      <c r="C5" s="6">
        <v>0.27400000000000002</v>
      </c>
      <c r="D5" s="6">
        <v>0.52600000000000002</v>
      </c>
      <c r="E5" s="6">
        <v>0.48799999999999999</v>
      </c>
      <c r="F5" s="6">
        <v>0.35100000000000003</v>
      </c>
      <c r="G5" s="6">
        <v>0.39200000000000002</v>
      </c>
      <c r="H5" s="6">
        <v>0.54100000000000004</v>
      </c>
      <c r="I5" s="6">
        <v>0.32500000000000001</v>
      </c>
      <c r="J5" s="6">
        <v>0.36099999999999999</v>
      </c>
      <c r="K5" s="6">
        <v>0.39</v>
      </c>
      <c r="L5" s="6">
        <v>0.29599999999999999</v>
      </c>
    </row>
    <row r="6" spans="1:12" x14ac:dyDescent="0.25">
      <c r="A6" s="2">
        <v>0.40899999999999997</v>
      </c>
      <c r="B6" s="6">
        <v>0.35499999999999998</v>
      </c>
      <c r="C6" s="6">
        <v>0.30099999999999999</v>
      </c>
      <c r="D6" s="6">
        <v>0.66300000000000003</v>
      </c>
      <c r="E6" s="6">
        <v>0.53500000000000003</v>
      </c>
      <c r="F6" s="6">
        <v>0.40200000000000002</v>
      </c>
      <c r="G6" s="6">
        <v>0.34200000000000003</v>
      </c>
      <c r="H6" s="6">
        <v>0.55600000000000005</v>
      </c>
      <c r="I6" s="6">
        <v>0.23900000000000002</v>
      </c>
      <c r="J6" s="6">
        <v>0.27</v>
      </c>
      <c r="K6" s="6">
        <v>0.55600000000000005</v>
      </c>
      <c r="L6" s="6">
        <v>0.29899999999999999</v>
      </c>
    </row>
    <row r="7" spans="1:12" x14ac:dyDescent="0.25">
      <c r="A7" s="2">
        <v>0.27700000000000002</v>
      </c>
      <c r="B7" s="6">
        <v>0.29299999999999998</v>
      </c>
      <c r="C7" s="6">
        <v>0.34</v>
      </c>
      <c r="D7" s="6">
        <v>0.54800000000000004</v>
      </c>
      <c r="E7" s="6">
        <v>0.32500000000000001</v>
      </c>
      <c r="F7" s="6">
        <v>0.29699999999999999</v>
      </c>
      <c r="G7" s="6">
        <v>0.35499999999999998</v>
      </c>
      <c r="H7" s="6">
        <v>0.56800000000000006</v>
      </c>
      <c r="I7" s="6">
        <v>0.40300000000000002</v>
      </c>
      <c r="J7" s="6">
        <v>0.30099999999999999</v>
      </c>
      <c r="K7" s="6">
        <v>0.47800000000000004</v>
      </c>
      <c r="L7" s="6">
        <v>0.35000000000000003</v>
      </c>
    </row>
    <row r="8" spans="1:12" x14ac:dyDescent="0.25">
      <c r="A8" s="2">
        <v>0.13700000000000001</v>
      </c>
      <c r="B8" s="6">
        <v>0.24199999999999999</v>
      </c>
      <c r="C8" s="6">
        <v>0.40200000000000002</v>
      </c>
      <c r="D8" s="6">
        <v>0.46700000000000003</v>
      </c>
      <c r="E8" s="6">
        <v>0.254</v>
      </c>
      <c r="F8" s="6">
        <v>0.27500000000000002</v>
      </c>
      <c r="G8" s="6">
        <v>0.376</v>
      </c>
      <c r="H8" s="6">
        <v>0.36099999999999999</v>
      </c>
      <c r="I8" s="6">
        <v>0.36899999999999999</v>
      </c>
      <c r="J8" s="6">
        <v>0.34800000000000003</v>
      </c>
      <c r="K8" s="6">
        <v>0.42699999999999999</v>
      </c>
      <c r="L8" s="6">
        <v>0.35599999999999998</v>
      </c>
    </row>
    <row r="9" spans="1:12" x14ac:dyDescent="0.25">
      <c r="A9" s="5">
        <v>7.9000000000000001E-2</v>
      </c>
      <c r="B9" s="6">
        <v>0.38</v>
      </c>
      <c r="C9" s="6">
        <v>0.248</v>
      </c>
      <c r="D9" s="6">
        <v>0.39800000000000002</v>
      </c>
      <c r="E9" s="6">
        <v>0.223</v>
      </c>
      <c r="F9" s="6">
        <v>0.30099999999999999</v>
      </c>
      <c r="G9" s="6">
        <v>0.371</v>
      </c>
      <c r="H9" s="6">
        <v>0.40300000000000002</v>
      </c>
      <c r="I9" s="6">
        <v>0.23500000000000001</v>
      </c>
      <c r="J9" s="6">
        <v>0.192</v>
      </c>
      <c r="K9" s="6">
        <v>0.38</v>
      </c>
      <c r="L9" s="6">
        <v>0.25800000000000001</v>
      </c>
    </row>
    <row r="15" spans="1:12" x14ac:dyDescent="0.25">
      <c r="B15" s="1" t="s">
        <v>1</v>
      </c>
      <c r="C15" s="1" t="s">
        <v>2</v>
      </c>
      <c r="D15" s="1" t="s">
        <v>3</v>
      </c>
      <c r="E15" s="1" t="s">
        <v>4</v>
      </c>
    </row>
    <row r="16" spans="1:12" x14ac:dyDescent="0.25">
      <c r="A16" t="s">
        <v>5</v>
      </c>
      <c r="B16" s="2">
        <v>2.2770000000000001</v>
      </c>
      <c r="C16" s="3">
        <f>B16-B23</f>
        <v>2.198</v>
      </c>
      <c r="D16" s="3">
        <v>500</v>
      </c>
      <c r="E16" s="4">
        <f>(65.006*C16*C16)+(85.103*C16)-(0.4462)</f>
        <v>500.66744122399996</v>
      </c>
    </row>
    <row r="17" spans="1:11" x14ac:dyDescent="0.25">
      <c r="A17" t="s">
        <v>6</v>
      </c>
      <c r="B17" s="2">
        <v>1.484</v>
      </c>
      <c r="C17" s="3">
        <f>B17-B23</f>
        <v>1.405</v>
      </c>
      <c r="D17" s="3">
        <v>250</v>
      </c>
      <c r="E17" s="4">
        <f t="shared" ref="E17:E23" si="0">(65.006*C17*C17)+(85.103*C17)-(0.4462)</f>
        <v>247.44698415000002</v>
      </c>
    </row>
    <row r="18" spans="1:11" x14ac:dyDescent="0.25">
      <c r="A18" t="s">
        <v>7</v>
      </c>
      <c r="B18" s="2">
        <v>0.97499999999999998</v>
      </c>
      <c r="C18" s="3">
        <f>B18-B23</f>
        <v>0.89600000000000002</v>
      </c>
      <c r="D18" s="3">
        <v>125</v>
      </c>
      <c r="E18" s="4">
        <f t="shared" si="0"/>
        <v>127.99394489599999</v>
      </c>
    </row>
    <row r="19" spans="1:11" x14ac:dyDescent="0.25">
      <c r="A19" t="s">
        <v>8</v>
      </c>
      <c r="B19" s="2">
        <v>0.57699999999999996</v>
      </c>
      <c r="C19" s="3">
        <f>B19-B23</f>
        <v>0.49799999999999994</v>
      </c>
      <c r="D19" s="3">
        <v>62.5</v>
      </c>
      <c r="E19" s="4">
        <f t="shared" si="0"/>
        <v>58.056842023999991</v>
      </c>
    </row>
    <row r="20" spans="1:11" x14ac:dyDescent="0.25">
      <c r="A20" t="s">
        <v>9</v>
      </c>
      <c r="B20" s="2">
        <v>0.40899999999999997</v>
      </c>
      <c r="C20" s="3">
        <f>B20-B23</f>
        <v>0.32999999999999996</v>
      </c>
      <c r="D20" s="3">
        <v>31.2</v>
      </c>
      <c r="E20" s="4">
        <f t="shared" si="0"/>
        <v>34.716943399999998</v>
      </c>
    </row>
    <row r="21" spans="1:11" x14ac:dyDescent="0.25">
      <c r="A21" t="s">
        <v>18</v>
      </c>
      <c r="B21" s="2">
        <v>0.27700000000000002</v>
      </c>
      <c r="C21" s="3">
        <f>(B21-B23)</f>
        <v>0.19800000000000001</v>
      </c>
      <c r="D21" s="3">
        <v>15.6</v>
      </c>
      <c r="E21" s="4">
        <f t="shared" si="0"/>
        <v>18.952689224</v>
      </c>
    </row>
    <row r="22" spans="1:11" x14ac:dyDescent="0.25">
      <c r="A22" t="s">
        <v>19</v>
      </c>
      <c r="B22" s="2">
        <v>0.13700000000000001</v>
      </c>
      <c r="C22" s="3">
        <f>B22-B23</f>
        <v>5.800000000000001E-2</v>
      </c>
      <c r="D22" s="3">
        <v>7.8</v>
      </c>
      <c r="E22" s="4">
        <f t="shared" si="0"/>
        <v>4.7084541840000007</v>
      </c>
    </row>
    <row r="23" spans="1:11" x14ac:dyDescent="0.25">
      <c r="A23" t="s">
        <v>10</v>
      </c>
      <c r="B23" s="5">
        <v>7.9000000000000001E-2</v>
      </c>
      <c r="C23" s="3">
        <f>B23-B23</f>
        <v>0</v>
      </c>
      <c r="D23" s="3">
        <v>0</v>
      </c>
      <c r="E23" s="4">
        <f t="shared" si="0"/>
        <v>-0.44619999999999999</v>
      </c>
    </row>
    <row r="27" spans="1:11" x14ac:dyDescent="0.25">
      <c r="J27" s="10" t="s">
        <v>21</v>
      </c>
      <c r="K27" s="10"/>
    </row>
    <row r="30" spans="1:11" x14ac:dyDescent="0.25">
      <c r="A30" s="8" t="s">
        <v>11</v>
      </c>
      <c r="B30" s="6" t="s">
        <v>12</v>
      </c>
      <c r="C30" s="7" t="s">
        <v>10</v>
      </c>
      <c r="D30" s="3" t="s">
        <v>2</v>
      </c>
      <c r="E30" s="9" t="s">
        <v>20</v>
      </c>
    </row>
    <row r="31" spans="1:11" x14ac:dyDescent="0.25">
      <c r="A31" s="8" t="s">
        <v>60</v>
      </c>
      <c r="B31" s="6">
        <v>0.251</v>
      </c>
      <c r="C31" s="5">
        <v>7.9000000000000001E-2</v>
      </c>
      <c r="D31" s="3">
        <f t="shared" ref="D31:D62" si="1">(B31-C31)</f>
        <v>0.17199999999999999</v>
      </c>
      <c r="E31" s="4">
        <f t="shared" ref="E31:E62" si="2">(65.006*D31*D31)+(85.103*D31)-(0.4462)</f>
        <v>16.114653503999996</v>
      </c>
    </row>
    <row r="32" spans="1:11" x14ac:dyDescent="0.25">
      <c r="A32" s="8" t="s">
        <v>61</v>
      </c>
      <c r="B32" s="6">
        <v>0.25700000000000001</v>
      </c>
      <c r="C32" s="5">
        <v>7.9000000000000001E-2</v>
      </c>
      <c r="D32" s="3">
        <f t="shared" si="1"/>
        <v>0.17799999999999999</v>
      </c>
      <c r="E32" s="4">
        <f t="shared" si="2"/>
        <v>16.761784103999997</v>
      </c>
    </row>
    <row r="33" spans="1:5" x14ac:dyDescent="0.25">
      <c r="A33" s="8" t="s">
        <v>62</v>
      </c>
      <c r="B33" s="6">
        <v>0.27700000000000002</v>
      </c>
      <c r="C33" s="5">
        <v>7.9000000000000001E-2</v>
      </c>
      <c r="D33" s="3">
        <f t="shared" si="1"/>
        <v>0.19800000000000001</v>
      </c>
      <c r="E33" s="4">
        <f t="shared" si="2"/>
        <v>18.952689224</v>
      </c>
    </row>
    <row r="34" spans="1:5" x14ac:dyDescent="0.25">
      <c r="A34" s="8" t="s">
        <v>63</v>
      </c>
      <c r="B34" s="6">
        <v>0.48199999999999998</v>
      </c>
      <c r="C34" s="5">
        <v>7.9000000000000001E-2</v>
      </c>
      <c r="D34" s="3">
        <f t="shared" si="1"/>
        <v>0.40299999999999997</v>
      </c>
      <c r="E34" s="4">
        <f t="shared" si="2"/>
        <v>44.407868453999995</v>
      </c>
    </row>
    <row r="35" spans="1:5" x14ac:dyDescent="0.25">
      <c r="A35" s="8" t="s">
        <v>64</v>
      </c>
      <c r="B35" s="6">
        <v>0.35499999999999998</v>
      </c>
      <c r="C35" s="5">
        <v>7.9000000000000001E-2</v>
      </c>
      <c r="D35" s="3">
        <f t="shared" si="1"/>
        <v>0.27599999999999997</v>
      </c>
      <c r="E35" s="4">
        <f t="shared" si="2"/>
        <v>27.994125055999994</v>
      </c>
    </row>
    <row r="36" spans="1:5" x14ac:dyDescent="0.25">
      <c r="A36" s="8" t="s">
        <v>65</v>
      </c>
      <c r="B36" s="6">
        <v>0.29299999999999998</v>
      </c>
      <c r="C36" s="5">
        <v>7.9000000000000001E-2</v>
      </c>
      <c r="D36" s="3">
        <f t="shared" si="1"/>
        <v>0.21399999999999997</v>
      </c>
      <c r="E36" s="4">
        <f t="shared" si="2"/>
        <v>20.742856775999996</v>
      </c>
    </row>
    <row r="37" spans="1:5" x14ac:dyDescent="0.25">
      <c r="A37" s="8" t="s">
        <v>66</v>
      </c>
      <c r="B37" s="6">
        <v>0.24199999999999999</v>
      </c>
      <c r="C37" s="5">
        <v>7.9000000000000001E-2</v>
      </c>
      <c r="D37" s="3">
        <f t="shared" si="1"/>
        <v>0.16299999999999998</v>
      </c>
      <c r="E37" s="4">
        <f t="shared" si="2"/>
        <v>15.152733413999998</v>
      </c>
    </row>
    <row r="38" spans="1:5" x14ac:dyDescent="0.25">
      <c r="A38" s="8" t="s">
        <v>67</v>
      </c>
      <c r="B38" s="6">
        <v>0.38</v>
      </c>
      <c r="C38" s="5">
        <v>7.9000000000000001E-2</v>
      </c>
      <c r="D38" s="3">
        <f t="shared" si="1"/>
        <v>0.30099999999999999</v>
      </c>
      <c r="E38" s="4">
        <f t="shared" si="2"/>
        <v>31.059411605999998</v>
      </c>
    </row>
    <row r="39" spans="1:5" x14ac:dyDescent="0.25">
      <c r="A39" s="8" t="s">
        <v>68</v>
      </c>
      <c r="B39" s="6">
        <v>0.35399999999999998</v>
      </c>
      <c r="C39" s="5">
        <v>7.9000000000000001E-2</v>
      </c>
      <c r="D39" s="3">
        <f t="shared" si="1"/>
        <v>0.27499999999999997</v>
      </c>
      <c r="E39" s="4">
        <f t="shared" si="2"/>
        <v>27.873203749999991</v>
      </c>
    </row>
    <row r="40" spans="1:5" x14ac:dyDescent="0.25">
      <c r="A40" s="8" t="s">
        <v>69</v>
      </c>
      <c r="B40" s="6">
        <v>0.32</v>
      </c>
      <c r="C40" s="5">
        <v>7.9000000000000001E-2</v>
      </c>
      <c r="D40" s="3">
        <f t="shared" si="1"/>
        <v>0.24099999999999999</v>
      </c>
      <c r="E40" s="4">
        <f t="shared" si="2"/>
        <v>23.839236485999997</v>
      </c>
    </row>
    <row r="41" spans="1:5" x14ac:dyDescent="0.25">
      <c r="A41" s="8" t="s">
        <v>70</v>
      </c>
      <c r="B41" s="6">
        <v>0.434</v>
      </c>
      <c r="C41" s="5">
        <v>7.9000000000000001E-2</v>
      </c>
      <c r="D41" s="3">
        <f t="shared" si="1"/>
        <v>0.35499999999999998</v>
      </c>
      <c r="E41" s="4">
        <f t="shared" si="2"/>
        <v>37.957746149999998</v>
      </c>
    </row>
    <row r="42" spans="1:5" x14ac:dyDescent="0.25">
      <c r="A42" s="8" t="s">
        <v>71</v>
      </c>
      <c r="B42" s="6">
        <v>0.27400000000000002</v>
      </c>
      <c r="C42" s="5">
        <v>7.9000000000000001E-2</v>
      </c>
      <c r="D42" s="3">
        <f t="shared" si="1"/>
        <v>0.19500000000000001</v>
      </c>
      <c r="E42" s="4">
        <f t="shared" si="2"/>
        <v>18.620738150000001</v>
      </c>
    </row>
    <row r="43" spans="1:5" x14ac:dyDescent="0.25">
      <c r="A43" s="8" t="s">
        <v>72</v>
      </c>
      <c r="B43" s="6">
        <v>0.30099999999999999</v>
      </c>
      <c r="C43" s="5">
        <v>7.9000000000000001E-2</v>
      </c>
      <c r="D43" s="3">
        <f t="shared" si="1"/>
        <v>0.22199999999999998</v>
      </c>
      <c r="E43" s="4">
        <f t="shared" si="2"/>
        <v>21.650421703999996</v>
      </c>
    </row>
    <row r="44" spans="1:5" x14ac:dyDescent="0.25">
      <c r="A44" s="8" t="s">
        <v>73</v>
      </c>
      <c r="B44" s="6">
        <v>0.34</v>
      </c>
      <c r="C44" s="5">
        <v>7.9000000000000001E-2</v>
      </c>
      <c r="D44" s="3">
        <f t="shared" si="1"/>
        <v>0.26100000000000001</v>
      </c>
      <c r="E44" s="4">
        <f t="shared" si="2"/>
        <v>26.193956726</v>
      </c>
    </row>
    <row r="45" spans="1:5" x14ac:dyDescent="0.25">
      <c r="A45" s="8" t="s">
        <v>74</v>
      </c>
      <c r="B45" s="6">
        <v>0.40200000000000002</v>
      </c>
      <c r="C45" s="5">
        <v>7.9000000000000001E-2</v>
      </c>
      <c r="D45" s="3">
        <f t="shared" si="1"/>
        <v>0.32300000000000001</v>
      </c>
      <c r="E45" s="4">
        <f t="shared" si="2"/>
        <v>33.824079974</v>
      </c>
    </row>
    <row r="46" spans="1:5" x14ac:dyDescent="0.25">
      <c r="A46" s="8" t="s">
        <v>75</v>
      </c>
      <c r="B46" s="6">
        <v>0.248</v>
      </c>
      <c r="C46" s="5">
        <v>7.9000000000000001E-2</v>
      </c>
      <c r="D46" s="3">
        <f t="shared" si="1"/>
        <v>0.16899999999999998</v>
      </c>
      <c r="E46" s="4">
        <f t="shared" si="2"/>
        <v>15.792843365999998</v>
      </c>
    </row>
    <row r="47" spans="1:5" x14ac:dyDescent="0.25">
      <c r="A47" s="8" t="s">
        <v>76</v>
      </c>
      <c r="B47" s="6">
        <v>0.39300000000000002</v>
      </c>
      <c r="C47" s="5">
        <v>7.9000000000000001E-2</v>
      </c>
      <c r="D47" s="3">
        <f t="shared" si="1"/>
        <v>0.314</v>
      </c>
      <c r="E47" s="4">
        <f t="shared" si="2"/>
        <v>32.685473576</v>
      </c>
    </row>
    <row r="48" spans="1:5" x14ac:dyDescent="0.25">
      <c r="A48" s="8" t="s">
        <v>77</v>
      </c>
      <c r="B48" s="6">
        <v>0.34500000000000003</v>
      </c>
      <c r="C48" s="5">
        <v>7.9000000000000001E-2</v>
      </c>
      <c r="D48" s="3">
        <f t="shared" si="1"/>
        <v>0.26600000000000001</v>
      </c>
      <c r="E48" s="4">
        <f t="shared" si="2"/>
        <v>26.790762535999999</v>
      </c>
    </row>
    <row r="49" spans="1:5" x14ac:dyDescent="0.25">
      <c r="A49" s="8" t="s">
        <v>78</v>
      </c>
      <c r="B49" s="6">
        <v>0.45</v>
      </c>
      <c r="C49" s="5">
        <v>7.9000000000000001E-2</v>
      </c>
      <c r="D49" s="3">
        <f t="shared" si="1"/>
        <v>0.371</v>
      </c>
      <c r="E49" s="4">
        <f t="shared" si="2"/>
        <v>40.074503845999999</v>
      </c>
    </row>
    <row r="50" spans="1:5" x14ac:dyDescent="0.25">
      <c r="A50" s="8" t="s">
        <v>79</v>
      </c>
      <c r="B50" s="6">
        <v>0.52600000000000002</v>
      </c>
      <c r="C50" s="5">
        <v>7.9000000000000001E-2</v>
      </c>
      <c r="D50" s="3">
        <f t="shared" si="1"/>
        <v>0.44700000000000001</v>
      </c>
      <c r="E50" s="4">
        <f t="shared" si="2"/>
        <v>50.583624854</v>
      </c>
    </row>
    <row r="51" spans="1:5" x14ac:dyDescent="0.25">
      <c r="A51" s="8" t="s">
        <v>80</v>
      </c>
      <c r="B51" s="6">
        <v>0.66300000000000003</v>
      </c>
      <c r="C51" s="5">
        <v>7.9000000000000001E-2</v>
      </c>
      <c r="D51" s="3">
        <f t="shared" si="1"/>
        <v>0.58400000000000007</v>
      </c>
      <c r="E51" s="4">
        <f t="shared" si="2"/>
        <v>71.424638336000001</v>
      </c>
    </row>
    <row r="52" spans="1:5" x14ac:dyDescent="0.25">
      <c r="A52" s="8" t="s">
        <v>81</v>
      </c>
      <c r="B52" s="6">
        <v>0.54800000000000004</v>
      </c>
      <c r="C52" s="5">
        <v>7.9000000000000001E-2</v>
      </c>
      <c r="D52" s="3">
        <f t="shared" si="1"/>
        <v>0.46900000000000003</v>
      </c>
      <c r="E52" s="4">
        <f t="shared" si="2"/>
        <v>53.765891766000003</v>
      </c>
    </row>
    <row r="53" spans="1:5" x14ac:dyDescent="0.25">
      <c r="A53" s="8" t="s">
        <v>82</v>
      </c>
      <c r="B53" s="6">
        <v>0.46700000000000003</v>
      </c>
      <c r="C53" s="5">
        <v>7.9000000000000001E-2</v>
      </c>
      <c r="D53" s="3">
        <f t="shared" si="1"/>
        <v>0.38800000000000001</v>
      </c>
      <c r="E53" s="4">
        <f t="shared" si="2"/>
        <v>42.360027264000003</v>
      </c>
    </row>
    <row r="54" spans="1:5" x14ac:dyDescent="0.25">
      <c r="A54" s="8" t="s">
        <v>83</v>
      </c>
      <c r="B54" s="6">
        <v>0.39800000000000002</v>
      </c>
      <c r="C54" s="5">
        <v>7.9000000000000001E-2</v>
      </c>
      <c r="D54" s="3">
        <f t="shared" si="1"/>
        <v>0.31900000000000001</v>
      </c>
      <c r="E54" s="4">
        <f t="shared" si="2"/>
        <v>33.316732565999999</v>
      </c>
    </row>
    <row r="55" spans="1:5" x14ac:dyDescent="0.25">
      <c r="A55" s="8" t="s">
        <v>84</v>
      </c>
      <c r="B55" s="6">
        <v>0.28400000000000003</v>
      </c>
      <c r="C55" s="5">
        <v>7.9000000000000001E-2</v>
      </c>
      <c r="D55" s="3">
        <f t="shared" si="1"/>
        <v>0.20500000000000002</v>
      </c>
      <c r="E55" s="4">
        <f t="shared" si="2"/>
        <v>19.731792149999997</v>
      </c>
    </row>
    <row r="56" spans="1:5" x14ac:dyDescent="0.25">
      <c r="A56" s="8" t="s">
        <v>85</v>
      </c>
      <c r="B56" s="6">
        <v>0.34200000000000003</v>
      </c>
      <c r="C56" s="5">
        <v>7.9000000000000001E-2</v>
      </c>
      <c r="D56" s="3">
        <f t="shared" si="1"/>
        <v>0.26300000000000001</v>
      </c>
      <c r="E56" s="4">
        <f t="shared" si="2"/>
        <v>26.432289014000002</v>
      </c>
    </row>
    <row r="57" spans="1:5" x14ac:dyDescent="0.25">
      <c r="A57" s="8" t="s">
        <v>86</v>
      </c>
      <c r="B57" s="6">
        <v>0.41400000000000003</v>
      </c>
      <c r="C57" s="5">
        <v>7.9000000000000001E-2</v>
      </c>
      <c r="D57" s="3">
        <f t="shared" si="1"/>
        <v>0.33500000000000002</v>
      </c>
      <c r="E57" s="4">
        <f t="shared" si="2"/>
        <v>35.358603350000003</v>
      </c>
    </row>
    <row r="58" spans="1:5" x14ac:dyDescent="0.25">
      <c r="A58" s="8" t="s">
        <v>87</v>
      </c>
      <c r="B58" s="6">
        <v>0.48799999999999999</v>
      </c>
      <c r="C58" s="5">
        <v>7.9000000000000001E-2</v>
      </c>
      <c r="D58" s="3">
        <f t="shared" si="1"/>
        <v>0.40899999999999997</v>
      </c>
      <c r="E58" s="4">
        <f t="shared" si="2"/>
        <v>45.235195685999997</v>
      </c>
    </row>
    <row r="59" spans="1:5" x14ac:dyDescent="0.25">
      <c r="A59" s="8" t="s">
        <v>88</v>
      </c>
      <c r="B59" s="6">
        <v>0.53500000000000003</v>
      </c>
      <c r="C59" s="5">
        <v>7.9000000000000001E-2</v>
      </c>
      <c r="D59" s="3">
        <f t="shared" si="1"/>
        <v>0.45600000000000002</v>
      </c>
      <c r="E59" s="4">
        <f t="shared" si="2"/>
        <v>51.877855615999998</v>
      </c>
    </row>
    <row r="60" spans="1:5" x14ac:dyDescent="0.25">
      <c r="A60" s="8" t="s">
        <v>89</v>
      </c>
      <c r="B60" s="6">
        <v>0.32500000000000001</v>
      </c>
      <c r="C60" s="5">
        <v>7.9000000000000001E-2</v>
      </c>
      <c r="D60" s="3">
        <f t="shared" si="1"/>
        <v>0.246</v>
      </c>
      <c r="E60" s="4">
        <f t="shared" si="2"/>
        <v>24.423041095999995</v>
      </c>
    </row>
    <row r="61" spans="1:5" x14ac:dyDescent="0.25">
      <c r="A61" s="8" t="s">
        <v>90</v>
      </c>
      <c r="B61" s="6">
        <v>0.254</v>
      </c>
      <c r="C61" s="5">
        <v>7.9000000000000001E-2</v>
      </c>
      <c r="D61" s="3">
        <f t="shared" si="1"/>
        <v>0.17499999999999999</v>
      </c>
      <c r="E61" s="4">
        <f t="shared" si="2"/>
        <v>16.437633749999996</v>
      </c>
    </row>
    <row r="62" spans="1:5" x14ac:dyDescent="0.25">
      <c r="A62" s="8" t="s">
        <v>91</v>
      </c>
      <c r="B62" s="6">
        <v>0.223</v>
      </c>
      <c r="C62" s="5">
        <v>7.9000000000000001E-2</v>
      </c>
      <c r="D62" s="3">
        <f t="shared" si="1"/>
        <v>0.14400000000000002</v>
      </c>
      <c r="E62" s="4">
        <f t="shared" si="2"/>
        <v>13.156596416000001</v>
      </c>
    </row>
    <row r="63" spans="1:5" x14ac:dyDescent="0.25">
      <c r="A63" s="8" t="s">
        <v>92</v>
      </c>
      <c r="B63" s="6">
        <v>0.34600000000000003</v>
      </c>
      <c r="C63" s="5">
        <v>7.9000000000000001E-2</v>
      </c>
      <c r="D63" s="3">
        <f t="shared" ref="D63:D94" si="3">(B63-C63)</f>
        <v>0.26700000000000002</v>
      </c>
      <c r="E63" s="4">
        <f t="shared" ref="E63:E94" si="4">(65.006*D63*D63)+(85.103*D63)-(0.4462)</f>
        <v>26.910513734000002</v>
      </c>
    </row>
    <row r="64" spans="1:5" x14ac:dyDescent="0.25">
      <c r="A64" s="8" t="s">
        <v>93</v>
      </c>
      <c r="B64" s="6">
        <v>0.32200000000000001</v>
      </c>
      <c r="C64" s="5">
        <v>7.9000000000000001E-2</v>
      </c>
      <c r="D64" s="3">
        <f t="shared" si="3"/>
        <v>0.24299999999999999</v>
      </c>
      <c r="E64" s="4">
        <f t="shared" si="4"/>
        <v>24.072368293999997</v>
      </c>
    </row>
    <row r="65" spans="1:5" x14ac:dyDescent="0.25">
      <c r="A65" s="8" t="s">
        <v>94</v>
      </c>
      <c r="B65" s="6">
        <v>0.33900000000000002</v>
      </c>
      <c r="C65" s="5">
        <v>7.9000000000000001E-2</v>
      </c>
      <c r="D65" s="3">
        <f t="shared" si="3"/>
        <v>0.26</v>
      </c>
      <c r="E65" s="4">
        <f t="shared" si="4"/>
        <v>26.074985599999998</v>
      </c>
    </row>
    <row r="66" spans="1:5" x14ac:dyDescent="0.25">
      <c r="A66" s="8" t="s">
        <v>95</v>
      </c>
      <c r="B66" s="6">
        <v>0.35100000000000003</v>
      </c>
      <c r="C66" s="5">
        <v>7.9000000000000001E-2</v>
      </c>
      <c r="D66" s="3">
        <f t="shared" si="3"/>
        <v>0.27200000000000002</v>
      </c>
      <c r="E66" s="4">
        <f t="shared" si="4"/>
        <v>27.511219903999997</v>
      </c>
    </row>
    <row r="67" spans="1:5" x14ac:dyDescent="0.25">
      <c r="A67" s="8" t="s">
        <v>96</v>
      </c>
      <c r="B67" s="6">
        <v>0.40200000000000002</v>
      </c>
      <c r="C67" s="5">
        <v>7.9000000000000001E-2</v>
      </c>
      <c r="D67" s="3">
        <f t="shared" si="3"/>
        <v>0.32300000000000001</v>
      </c>
      <c r="E67" s="4">
        <f t="shared" si="4"/>
        <v>33.824079974</v>
      </c>
    </row>
    <row r="68" spans="1:5" x14ac:dyDescent="0.25">
      <c r="A68" s="8" t="s">
        <v>97</v>
      </c>
      <c r="B68" s="6">
        <v>0.29699999999999999</v>
      </c>
      <c r="C68" s="5">
        <v>7.9000000000000001E-2</v>
      </c>
      <c r="D68" s="3">
        <f t="shared" si="3"/>
        <v>0.21799999999999997</v>
      </c>
      <c r="E68" s="4">
        <f t="shared" si="4"/>
        <v>21.195599143999996</v>
      </c>
    </row>
    <row r="69" spans="1:5" x14ac:dyDescent="0.25">
      <c r="A69" s="8" t="s">
        <v>98</v>
      </c>
      <c r="B69" s="6">
        <v>0.27500000000000002</v>
      </c>
      <c r="C69" s="5">
        <v>7.9000000000000001E-2</v>
      </c>
      <c r="D69" s="3">
        <f t="shared" si="3"/>
        <v>0.19600000000000001</v>
      </c>
      <c r="E69" s="4">
        <f t="shared" si="4"/>
        <v>18.731258495999999</v>
      </c>
    </row>
    <row r="70" spans="1:5" x14ac:dyDescent="0.25">
      <c r="A70" s="8" t="s">
        <v>99</v>
      </c>
      <c r="B70" s="6">
        <v>0.30099999999999999</v>
      </c>
      <c r="C70" s="5">
        <v>7.9000000000000001E-2</v>
      </c>
      <c r="D70" s="3">
        <f t="shared" si="3"/>
        <v>0.22199999999999998</v>
      </c>
      <c r="E70" s="4">
        <f t="shared" si="4"/>
        <v>21.650421703999996</v>
      </c>
    </row>
    <row r="71" spans="1:5" x14ac:dyDescent="0.25">
      <c r="A71" s="8" t="s">
        <v>100</v>
      </c>
      <c r="B71" s="6">
        <v>0.52400000000000002</v>
      </c>
      <c r="C71" s="5">
        <v>7.9000000000000001E-2</v>
      </c>
      <c r="D71" s="3">
        <f t="shared" si="3"/>
        <v>0.44500000000000001</v>
      </c>
      <c r="E71" s="4">
        <f t="shared" si="4"/>
        <v>50.297448150000001</v>
      </c>
    </row>
    <row r="72" spans="1:5" x14ac:dyDescent="0.25">
      <c r="A72" s="8" t="s">
        <v>101</v>
      </c>
      <c r="B72" s="6">
        <v>0.46600000000000003</v>
      </c>
      <c r="C72" s="5">
        <v>7.9000000000000001E-2</v>
      </c>
      <c r="D72" s="3">
        <f t="shared" si="3"/>
        <v>0.38700000000000001</v>
      </c>
      <c r="E72" s="4">
        <f t="shared" si="4"/>
        <v>42.224544614000003</v>
      </c>
    </row>
    <row r="73" spans="1:5" x14ac:dyDescent="0.25">
      <c r="A73" s="8" t="s">
        <v>102</v>
      </c>
      <c r="B73" s="6">
        <v>0.41400000000000003</v>
      </c>
      <c r="C73" s="5">
        <v>7.9000000000000001E-2</v>
      </c>
      <c r="D73" s="3">
        <f t="shared" si="3"/>
        <v>0.33500000000000002</v>
      </c>
      <c r="E73" s="4">
        <f t="shared" si="4"/>
        <v>35.358603350000003</v>
      </c>
    </row>
    <row r="74" spans="1:5" x14ac:dyDescent="0.25">
      <c r="A74" s="8" t="s">
        <v>103</v>
      </c>
      <c r="B74" s="6">
        <v>0.39200000000000002</v>
      </c>
      <c r="C74" s="5">
        <v>7.9000000000000001E-2</v>
      </c>
      <c r="D74" s="3">
        <f t="shared" si="3"/>
        <v>0.313</v>
      </c>
      <c r="E74" s="4">
        <f t="shared" si="4"/>
        <v>32.559611814</v>
      </c>
    </row>
    <row r="75" spans="1:5" x14ac:dyDescent="0.25">
      <c r="A75" s="8" t="s">
        <v>104</v>
      </c>
      <c r="B75" s="6">
        <v>0.34200000000000003</v>
      </c>
      <c r="C75" s="5">
        <v>7.9000000000000001E-2</v>
      </c>
      <c r="D75" s="3">
        <f t="shared" si="3"/>
        <v>0.26300000000000001</v>
      </c>
      <c r="E75" s="4">
        <f t="shared" si="4"/>
        <v>26.432289014000002</v>
      </c>
    </row>
    <row r="76" spans="1:5" x14ac:dyDescent="0.25">
      <c r="A76" s="8" t="s">
        <v>105</v>
      </c>
      <c r="B76" s="6">
        <v>0.35499999999999998</v>
      </c>
      <c r="C76" s="5">
        <v>7.9000000000000001E-2</v>
      </c>
      <c r="D76" s="3">
        <f t="shared" si="3"/>
        <v>0.27599999999999997</v>
      </c>
      <c r="E76" s="4">
        <f t="shared" si="4"/>
        <v>27.994125055999994</v>
      </c>
    </row>
    <row r="77" spans="1:5" x14ac:dyDescent="0.25">
      <c r="A77" s="8" t="s">
        <v>106</v>
      </c>
      <c r="B77" s="6">
        <v>0.376</v>
      </c>
      <c r="C77" s="5">
        <v>7.9000000000000001E-2</v>
      </c>
      <c r="D77" s="3">
        <f t="shared" si="3"/>
        <v>0.29699999999999999</v>
      </c>
      <c r="E77" s="4">
        <f t="shared" si="4"/>
        <v>30.563505253999995</v>
      </c>
    </row>
    <row r="78" spans="1:5" x14ac:dyDescent="0.25">
      <c r="A78" s="8" t="s">
        <v>107</v>
      </c>
      <c r="B78" s="6">
        <v>0.371</v>
      </c>
      <c r="C78" s="5">
        <v>7.9000000000000001E-2</v>
      </c>
      <c r="D78" s="3">
        <f t="shared" si="3"/>
        <v>0.29199999999999998</v>
      </c>
      <c r="E78" s="4">
        <f t="shared" si="4"/>
        <v>29.946547583999997</v>
      </c>
    </row>
    <row r="79" spans="1:5" x14ac:dyDescent="0.25">
      <c r="A79" s="8" t="s">
        <v>108</v>
      </c>
      <c r="B79" s="6">
        <v>0.33600000000000002</v>
      </c>
      <c r="C79" s="5">
        <v>7.9000000000000001E-2</v>
      </c>
      <c r="D79" s="3">
        <f t="shared" si="3"/>
        <v>0.25700000000000001</v>
      </c>
      <c r="E79" s="4">
        <f t="shared" si="4"/>
        <v>25.718852293999998</v>
      </c>
    </row>
    <row r="80" spans="1:5" x14ac:dyDescent="0.25">
      <c r="A80" s="8" t="s">
        <v>109</v>
      </c>
      <c r="B80" s="6">
        <v>0.44500000000000001</v>
      </c>
      <c r="C80" s="5">
        <v>7.9000000000000001E-2</v>
      </c>
      <c r="D80" s="3">
        <f t="shared" si="3"/>
        <v>0.36599999999999999</v>
      </c>
      <c r="E80" s="4">
        <f t="shared" si="4"/>
        <v>39.409441735999998</v>
      </c>
    </row>
    <row r="81" spans="1:5" x14ac:dyDescent="0.25">
      <c r="A81" s="8" t="s">
        <v>110</v>
      </c>
      <c r="B81" s="6">
        <v>0.41799999999999998</v>
      </c>
      <c r="C81" s="5">
        <v>7.9000000000000001E-2</v>
      </c>
      <c r="D81" s="3">
        <f t="shared" si="3"/>
        <v>0.33899999999999997</v>
      </c>
      <c r="E81" s="4">
        <f t="shared" si="4"/>
        <v>35.874271525999994</v>
      </c>
    </row>
    <row r="82" spans="1:5" x14ac:dyDescent="0.25">
      <c r="A82" s="8" t="s">
        <v>111</v>
      </c>
      <c r="B82" s="6">
        <v>0.54100000000000004</v>
      </c>
      <c r="C82" s="5">
        <v>7.9000000000000001E-2</v>
      </c>
      <c r="D82" s="3">
        <f t="shared" si="3"/>
        <v>0.46200000000000002</v>
      </c>
      <c r="E82" s="4">
        <f t="shared" si="4"/>
        <v>52.746526664000001</v>
      </c>
    </row>
    <row r="83" spans="1:5" x14ac:dyDescent="0.25">
      <c r="A83" s="8" t="s">
        <v>112</v>
      </c>
      <c r="B83" s="6">
        <v>0.55600000000000005</v>
      </c>
      <c r="C83" s="5">
        <v>7.9000000000000001E-2</v>
      </c>
      <c r="D83" s="3">
        <f t="shared" si="3"/>
        <v>0.47700000000000004</v>
      </c>
      <c r="E83" s="4">
        <f t="shared" si="4"/>
        <v>54.938681174000003</v>
      </c>
    </row>
    <row r="84" spans="1:5" x14ac:dyDescent="0.25">
      <c r="A84" s="8" t="s">
        <v>113</v>
      </c>
      <c r="B84" s="6">
        <v>0.56800000000000006</v>
      </c>
      <c r="C84" s="5">
        <v>7.9000000000000001E-2</v>
      </c>
      <c r="D84" s="3">
        <f t="shared" si="3"/>
        <v>0.48900000000000005</v>
      </c>
      <c r="E84" s="4">
        <f t="shared" si="4"/>
        <v>56.713466726000007</v>
      </c>
    </row>
    <row r="85" spans="1:5" x14ac:dyDescent="0.25">
      <c r="A85" s="8" t="s">
        <v>96</v>
      </c>
      <c r="B85" s="6">
        <v>0.36099999999999999</v>
      </c>
      <c r="C85" s="5">
        <v>7.9000000000000001E-2</v>
      </c>
      <c r="D85" s="3">
        <f t="shared" si="3"/>
        <v>0.28199999999999997</v>
      </c>
      <c r="E85" s="4">
        <f t="shared" si="4"/>
        <v>28.722383143999995</v>
      </c>
    </row>
    <row r="86" spans="1:5" x14ac:dyDescent="0.25">
      <c r="A86" s="8" t="s">
        <v>97</v>
      </c>
      <c r="B86" s="6">
        <v>0.40300000000000002</v>
      </c>
      <c r="C86" s="5">
        <v>7.9000000000000001E-2</v>
      </c>
      <c r="D86" s="3">
        <f t="shared" si="3"/>
        <v>0.32400000000000001</v>
      </c>
      <c r="E86" s="4">
        <f t="shared" si="4"/>
        <v>33.951241856000003</v>
      </c>
    </row>
    <row r="87" spans="1:5" x14ac:dyDescent="0.25">
      <c r="A87" s="8" t="s">
        <v>98</v>
      </c>
      <c r="B87" s="6">
        <v>0.42199999999999999</v>
      </c>
      <c r="C87" s="5">
        <v>7.9000000000000001E-2</v>
      </c>
      <c r="D87" s="3">
        <f t="shared" si="3"/>
        <v>0.34299999999999997</v>
      </c>
      <c r="E87" s="4">
        <f t="shared" si="4"/>
        <v>36.392019893999993</v>
      </c>
    </row>
    <row r="88" spans="1:5" x14ac:dyDescent="0.25">
      <c r="A88" s="8" t="s">
        <v>99</v>
      </c>
      <c r="B88" s="6">
        <v>0.45</v>
      </c>
      <c r="C88" s="5">
        <v>7.9000000000000001E-2</v>
      </c>
      <c r="D88" s="3">
        <f t="shared" si="3"/>
        <v>0.371</v>
      </c>
      <c r="E88" s="4">
        <f t="shared" si="4"/>
        <v>40.074503845999999</v>
      </c>
    </row>
    <row r="89" spans="1:5" x14ac:dyDescent="0.25">
      <c r="A89" s="8" t="s">
        <v>100</v>
      </c>
      <c r="B89" s="6">
        <v>0.47400000000000003</v>
      </c>
      <c r="C89" s="5">
        <v>7.9000000000000001E-2</v>
      </c>
      <c r="D89" s="3">
        <f t="shared" si="3"/>
        <v>0.39500000000000002</v>
      </c>
      <c r="E89" s="4">
        <f t="shared" si="4"/>
        <v>43.31204615</v>
      </c>
    </row>
    <row r="90" spans="1:5" x14ac:dyDescent="0.25">
      <c r="A90" s="8" t="s">
        <v>114</v>
      </c>
      <c r="B90" s="6">
        <v>0.32500000000000001</v>
      </c>
      <c r="C90" s="5">
        <v>7.9000000000000001E-2</v>
      </c>
      <c r="D90" s="3">
        <f t="shared" si="3"/>
        <v>0.246</v>
      </c>
      <c r="E90" s="4">
        <f t="shared" si="4"/>
        <v>24.423041095999995</v>
      </c>
    </row>
    <row r="91" spans="1:5" x14ac:dyDescent="0.25">
      <c r="A91" s="8" t="s">
        <v>115</v>
      </c>
      <c r="B91" s="6">
        <v>0.23900000000000002</v>
      </c>
      <c r="C91" s="5">
        <v>7.9000000000000001E-2</v>
      </c>
      <c r="D91" s="3">
        <f t="shared" si="3"/>
        <v>0.16000000000000003</v>
      </c>
      <c r="E91" s="4">
        <f t="shared" si="4"/>
        <v>14.834433600000002</v>
      </c>
    </row>
    <row r="92" spans="1:5" x14ac:dyDescent="0.25">
      <c r="A92" s="8" t="s">
        <v>116</v>
      </c>
      <c r="B92" s="6">
        <v>0.40300000000000002</v>
      </c>
      <c r="C92" s="5">
        <v>7.9000000000000001E-2</v>
      </c>
      <c r="D92" s="3">
        <f t="shared" si="3"/>
        <v>0.32400000000000001</v>
      </c>
      <c r="E92" s="4">
        <f t="shared" si="4"/>
        <v>33.951241856000003</v>
      </c>
    </row>
    <row r="93" spans="1:5" x14ac:dyDescent="0.25">
      <c r="A93" s="8" t="s">
        <v>117</v>
      </c>
      <c r="B93" s="6">
        <v>0.36899999999999999</v>
      </c>
      <c r="C93" s="5">
        <v>7.9000000000000001E-2</v>
      </c>
      <c r="D93" s="3">
        <f t="shared" si="3"/>
        <v>0.28999999999999998</v>
      </c>
      <c r="E93" s="4">
        <f t="shared" si="4"/>
        <v>29.700674599999996</v>
      </c>
    </row>
    <row r="94" spans="1:5" x14ac:dyDescent="0.25">
      <c r="A94" s="8" t="s">
        <v>118</v>
      </c>
      <c r="B94" s="6">
        <v>0.23500000000000001</v>
      </c>
      <c r="C94" s="5">
        <v>7.9000000000000001E-2</v>
      </c>
      <c r="D94" s="3">
        <f t="shared" si="3"/>
        <v>0.15600000000000003</v>
      </c>
      <c r="E94" s="4">
        <f t="shared" si="4"/>
        <v>14.411854016000003</v>
      </c>
    </row>
    <row r="95" spans="1:5" x14ac:dyDescent="0.25">
      <c r="A95" s="8" t="s">
        <v>119</v>
      </c>
      <c r="B95" s="6">
        <v>0.502</v>
      </c>
      <c r="C95" s="5">
        <v>7.9000000000000001E-2</v>
      </c>
      <c r="D95" s="3">
        <f t="shared" ref="D95:D126" si="5">(B95-C95)</f>
        <v>0.42299999999999999</v>
      </c>
      <c r="E95" s="4">
        <f t="shared" ref="E95:E126" si="6">(65.006*D95*D95)+(85.103*D95)-(0.4462)</f>
        <v>47.183827573999999</v>
      </c>
    </row>
    <row r="96" spans="1:5" x14ac:dyDescent="0.25">
      <c r="A96" s="8" t="s">
        <v>120</v>
      </c>
      <c r="B96" s="6">
        <v>0.38500000000000001</v>
      </c>
      <c r="C96" s="5">
        <v>7.9000000000000001E-2</v>
      </c>
      <c r="D96" s="3">
        <f t="shared" si="5"/>
        <v>0.30599999999999999</v>
      </c>
      <c r="E96" s="4">
        <f t="shared" si="6"/>
        <v>31.682219815999996</v>
      </c>
    </row>
    <row r="97" spans="1:5" x14ac:dyDescent="0.25">
      <c r="A97" s="8" t="s">
        <v>121</v>
      </c>
      <c r="B97" s="6">
        <v>0.42799999999999999</v>
      </c>
      <c r="C97" s="5">
        <v>7.9000000000000001E-2</v>
      </c>
      <c r="D97" s="3">
        <f t="shared" si="5"/>
        <v>0.34899999999999998</v>
      </c>
      <c r="E97" s="4">
        <f t="shared" si="6"/>
        <v>37.172542805999996</v>
      </c>
    </row>
    <row r="98" spans="1:5" x14ac:dyDescent="0.25">
      <c r="A98" s="8" t="s">
        <v>122</v>
      </c>
      <c r="B98" s="6">
        <v>0.36099999999999999</v>
      </c>
      <c r="C98" s="5">
        <v>7.9000000000000001E-2</v>
      </c>
      <c r="D98" s="3">
        <f t="shared" si="5"/>
        <v>0.28199999999999997</v>
      </c>
      <c r="E98" s="4">
        <f t="shared" si="6"/>
        <v>28.722383143999995</v>
      </c>
    </row>
    <row r="99" spans="1:5" x14ac:dyDescent="0.25">
      <c r="A99" s="8" t="s">
        <v>123</v>
      </c>
      <c r="B99" s="6">
        <v>0.27</v>
      </c>
      <c r="C99" s="5">
        <v>7.9000000000000001E-2</v>
      </c>
      <c r="D99" s="3">
        <f t="shared" si="5"/>
        <v>0.191</v>
      </c>
      <c r="E99" s="4">
        <f t="shared" si="6"/>
        <v>18.179956885999999</v>
      </c>
    </row>
    <row r="100" spans="1:5" x14ac:dyDescent="0.25">
      <c r="A100" s="8" t="s">
        <v>124</v>
      </c>
      <c r="B100" s="6">
        <v>0.30099999999999999</v>
      </c>
      <c r="C100" s="5">
        <v>7.9000000000000001E-2</v>
      </c>
      <c r="D100" s="3">
        <f t="shared" si="5"/>
        <v>0.22199999999999998</v>
      </c>
      <c r="E100" s="4">
        <f t="shared" si="6"/>
        <v>21.650421703999996</v>
      </c>
    </row>
    <row r="101" spans="1:5" x14ac:dyDescent="0.25">
      <c r="A101" s="8" t="s">
        <v>125</v>
      </c>
      <c r="B101" s="6">
        <v>0.34800000000000003</v>
      </c>
      <c r="C101" s="5">
        <v>7.9000000000000001E-2</v>
      </c>
      <c r="D101" s="3">
        <f t="shared" si="5"/>
        <v>0.26900000000000002</v>
      </c>
      <c r="E101" s="4">
        <f t="shared" si="6"/>
        <v>27.150406166</v>
      </c>
    </row>
    <row r="102" spans="1:5" x14ac:dyDescent="0.25">
      <c r="A102" s="8" t="s">
        <v>126</v>
      </c>
      <c r="B102" s="6">
        <v>0.192</v>
      </c>
      <c r="C102" s="5">
        <v>7.9000000000000001E-2</v>
      </c>
      <c r="D102" s="3">
        <f t="shared" si="5"/>
        <v>0.113</v>
      </c>
      <c r="E102" s="4">
        <f t="shared" si="6"/>
        <v>10.000500614</v>
      </c>
    </row>
    <row r="103" spans="1:5" x14ac:dyDescent="0.25">
      <c r="A103" s="8" t="s">
        <v>127</v>
      </c>
      <c r="B103" s="6">
        <v>0.26400000000000001</v>
      </c>
      <c r="C103" s="5">
        <v>7.9000000000000001E-2</v>
      </c>
      <c r="D103" s="3">
        <f t="shared" si="5"/>
        <v>0.185</v>
      </c>
      <c r="E103" s="4">
        <f t="shared" si="6"/>
        <v>17.52268535</v>
      </c>
    </row>
    <row r="104" spans="1:5" x14ac:dyDescent="0.25">
      <c r="A104" s="8" t="s">
        <v>128</v>
      </c>
      <c r="B104" s="6">
        <v>0.33200000000000002</v>
      </c>
      <c r="C104" s="5">
        <v>7.9000000000000001E-2</v>
      </c>
      <c r="D104" s="3">
        <f t="shared" si="5"/>
        <v>0.253</v>
      </c>
      <c r="E104" s="4">
        <f t="shared" si="6"/>
        <v>25.245828053999997</v>
      </c>
    </row>
    <row r="105" spans="1:5" x14ac:dyDescent="0.25">
      <c r="A105" s="8" t="s">
        <v>129</v>
      </c>
      <c r="B105" s="6">
        <v>0.34500000000000003</v>
      </c>
      <c r="C105" s="5">
        <v>7.9000000000000001E-2</v>
      </c>
      <c r="D105" s="3">
        <f t="shared" si="5"/>
        <v>0.26600000000000001</v>
      </c>
      <c r="E105" s="4">
        <f t="shared" si="6"/>
        <v>26.790762535999999</v>
      </c>
    </row>
    <row r="106" spans="1:5" x14ac:dyDescent="0.25">
      <c r="A106" s="8" t="s">
        <v>130</v>
      </c>
      <c r="B106" s="6">
        <v>0.39</v>
      </c>
      <c r="C106" s="5">
        <v>7.9000000000000001E-2</v>
      </c>
      <c r="D106" s="3">
        <f t="shared" si="5"/>
        <v>0.311</v>
      </c>
      <c r="E106" s="4">
        <f t="shared" si="6"/>
        <v>32.308278326</v>
      </c>
    </row>
    <row r="107" spans="1:5" x14ac:dyDescent="0.25">
      <c r="A107" s="8" t="s">
        <v>131</v>
      </c>
      <c r="B107" s="6">
        <v>0.55600000000000005</v>
      </c>
      <c r="C107" s="5">
        <v>7.9000000000000001E-2</v>
      </c>
      <c r="D107" s="3">
        <f t="shared" si="5"/>
        <v>0.47700000000000004</v>
      </c>
      <c r="E107" s="4">
        <f t="shared" si="6"/>
        <v>54.938681174000003</v>
      </c>
    </row>
    <row r="108" spans="1:5" x14ac:dyDescent="0.25">
      <c r="A108" s="8" t="s">
        <v>132</v>
      </c>
      <c r="B108" s="6">
        <v>0.47800000000000004</v>
      </c>
      <c r="C108" s="5">
        <v>7.9000000000000001E-2</v>
      </c>
      <c r="D108" s="3">
        <f t="shared" si="5"/>
        <v>0.39900000000000002</v>
      </c>
      <c r="E108" s="4">
        <f t="shared" si="6"/>
        <v>43.858917206000001</v>
      </c>
    </row>
    <row r="109" spans="1:5" x14ac:dyDescent="0.25">
      <c r="A109" s="8" t="s">
        <v>133</v>
      </c>
      <c r="B109" s="6">
        <v>0.42699999999999999</v>
      </c>
      <c r="C109" s="5">
        <v>7.9000000000000001E-2</v>
      </c>
      <c r="D109" s="3">
        <f t="shared" si="5"/>
        <v>0.34799999999999998</v>
      </c>
      <c r="E109" s="4">
        <f t="shared" si="6"/>
        <v>37.042130623999995</v>
      </c>
    </row>
    <row r="110" spans="1:5" x14ac:dyDescent="0.25">
      <c r="A110" s="8" t="s">
        <v>134</v>
      </c>
      <c r="B110" s="6">
        <v>0.38</v>
      </c>
      <c r="C110" s="5">
        <v>7.9000000000000001E-2</v>
      </c>
      <c r="D110" s="3">
        <f t="shared" si="5"/>
        <v>0.30099999999999999</v>
      </c>
      <c r="E110" s="4">
        <f t="shared" si="6"/>
        <v>31.059411605999998</v>
      </c>
    </row>
    <row r="111" spans="1:5" x14ac:dyDescent="0.25">
      <c r="A111" s="8" t="s">
        <v>135</v>
      </c>
      <c r="B111" s="6">
        <v>0.308</v>
      </c>
      <c r="C111" s="5">
        <v>7.9000000000000001E-2</v>
      </c>
      <c r="D111" s="3">
        <f t="shared" si="5"/>
        <v>0.22899999999999998</v>
      </c>
      <c r="E111" s="4">
        <f t="shared" si="6"/>
        <v>22.451366645999993</v>
      </c>
    </row>
    <row r="112" spans="1:5" x14ac:dyDescent="0.25">
      <c r="A112" s="8" t="s">
        <v>136</v>
      </c>
      <c r="B112" s="6">
        <v>0.42899999999999999</v>
      </c>
      <c r="C112" s="5">
        <v>7.9000000000000001E-2</v>
      </c>
      <c r="D112" s="3">
        <f t="shared" si="5"/>
        <v>0.35</v>
      </c>
      <c r="E112" s="4">
        <f t="shared" si="6"/>
        <v>37.303084999999996</v>
      </c>
    </row>
    <row r="113" spans="1:5" x14ac:dyDescent="0.25">
      <c r="A113" s="8" t="s">
        <v>137</v>
      </c>
      <c r="B113" s="6">
        <v>0.378</v>
      </c>
      <c r="C113" s="5">
        <v>7.9000000000000001E-2</v>
      </c>
      <c r="D113" s="3">
        <f t="shared" si="5"/>
        <v>0.29899999999999999</v>
      </c>
      <c r="E113" s="4">
        <f t="shared" si="6"/>
        <v>30.811198405999999</v>
      </c>
    </row>
    <row r="114" spans="1:5" x14ac:dyDescent="0.25">
      <c r="A114" s="8" t="s">
        <v>138</v>
      </c>
      <c r="B114" s="6">
        <v>0.29599999999999999</v>
      </c>
      <c r="C114" s="5">
        <v>7.9000000000000001E-2</v>
      </c>
      <c r="D114" s="3">
        <f t="shared" si="5"/>
        <v>0.21699999999999997</v>
      </c>
      <c r="E114" s="4">
        <f t="shared" si="6"/>
        <v>21.082218533999995</v>
      </c>
    </row>
    <row r="115" spans="1:5" x14ac:dyDescent="0.25">
      <c r="A115" s="8" t="s">
        <v>139</v>
      </c>
      <c r="B115" s="6">
        <v>0.29899999999999999</v>
      </c>
      <c r="C115" s="5">
        <v>7.9000000000000001E-2</v>
      </c>
      <c r="D115" s="3">
        <f t="shared" si="5"/>
        <v>0.21999999999999997</v>
      </c>
      <c r="E115" s="4">
        <f t="shared" si="6"/>
        <v>21.422750399999995</v>
      </c>
    </row>
    <row r="116" spans="1:5" x14ac:dyDescent="0.25">
      <c r="A116" s="8" t="s">
        <v>140</v>
      </c>
      <c r="B116" s="6">
        <v>0.35000000000000003</v>
      </c>
      <c r="C116" s="5">
        <v>7.9000000000000001E-2</v>
      </c>
      <c r="D116" s="3">
        <f t="shared" si="5"/>
        <v>0.27100000000000002</v>
      </c>
      <c r="E116" s="4">
        <f t="shared" si="6"/>
        <v>27.390818646000003</v>
      </c>
    </row>
    <row r="117" spans="1:5" x14ac:dyDescent="0.25">
      <c r="A117" s="8" t="s">
        <v>141</v>
      </c>
      <c r="B117" s="6">
        <v>0.35599999999999998</v>
      </c>
      <c r="C117" s="5">
        <v>7.9000000000000001E-2</v>
      </c>
      <c r="D117" s="3">
        <f t="shared" si="5"/>
        <v>0.27699999999999997</v>
      </c>
      <c r="E117" s="4">
        <f t="shared" si="6"/>
        <v>28.115176373999994</v>
      </c>
    </row>
    <row r="118" spans="1:5" x14ac:dyDescent="0.25">
      <c r="A118" s="8" t="s">
        <v>142</v>
      </c>
      <c r="B118" s="6">
        <v>0.25800000000000001</v>
      </c>
      <c r="C118" s="5">
        <v>7.9000000000000001E-2</v>
      </c>
      <c r="D118" s="3">
        <f t="shared" si="5"/>
        <v>0.17899999999999999</v>
      </c>
      <c r="E118" s="4">
        <f t="shared" si="6"/>
        <v>16.870094245999997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L119"/>
  <sheetViews>
    <sheetView workbookViewId="0">
      <selection activeCell="P2" sqref="P2"/>
    </sheetView>
  </sheetViews>
  <sheetFormatPr defaultRowHeight="15" x14ac:dyDescent="0.25"/>
  <cols>
    <col min="1" max="1" width="13.7109375" customWidth="1"/>
    <col min="2" max="2" width="12.7109375" customWidth="1"/>
    <col min="3" max="3" width="11.5703125" customWidth="1"/>
    <col min="4" max="4" width="12.7109375" customWidth="1"/>
    <col min="5" max="5" width="23.5703125" customWidth="1"/>
  </cols>
  <sheetData>
    <row r="2" spans="1:12" x14ac:dyDescent="0.25">
      <c r="A2" s="2">
        <v>2.2789999999999999</v>
      </c>
      <c r="B2" s="6">
        <v>0.29899999999999999</v>
      </c>
      <c r="C2" s="6">
        <v>0.314</v>
      </c>
      <c r="D2" s="6">
        <v>0.30399999999999999</v>
      </c>
      <c r="E2" s="6">
        <v>0.34900000000000003</v>
      </c>
      <c r="F2" s="6">
        <v>0.36499999999999999</v>
      </c>
      <c r="G2" s="6">
        <v>0.216</v>
      </c>
      <c r="H2" s="6">
        <v>0.25600000000000001</v>
      </c>
      <c r="I2" s="6">
        <v>0.42899999999999999</v>
      </c>
      <c r="J2" s="6">
        <v>0.223</v>
      </c>
      <c r="K2" s="6">
        <v>0.23600000000000002</v>
      </c>
      <c r="L2" s="6">
        <v>0.215</v>
      </c>
    </row>
    <row r="3" spans="1:12" x14ac:dyDescent="0.25">
      <c r="A3" s="2">
        <v>1.4510000000000001</v>
      </c>
      <c r="B3" s="6">
        <v>0.216</v>
      </c>
      <c r="C3" s="6">
        <v>0.16600000000000001</v>
      </c>
      <c r="D3" s="6">
        <v>0.22500000000000001</v>
      </c>
      <c r="E3" s="6">
        <v>0.32400000000000001</v>
      </c>
      <c r="F3" s="6">
        <v>0.41000000000000003</v>
      </c>
      <c r="G3" s="6">
        <v>0.214</v>
      </c>
      <c r="H3" s="6">
        <v>0.32300000000000001</v>
      </c>
      <c r="I3" s="6">
        <v>0.36099999999999999</v>
      </c>
      <c r="J3" s="6">
        <v>0.222</v>
      </c>
      <c r="K3" s="6">
        <v>0.26</v>
      </c>
      <c r="L3" s="6">
        <v>0.19400000000000001</v>
      </c>
    </row>
    <row r="4" spans="1:12" x14ac:dyDescent="0.25">
      <c r="A4" s="2">
        <v>1.0580000000000001</v>
      </c>
      <c r="B4" s="6">
        <v>0.23400000000000001</v>
      </c>
      <c r="C4" s="6">
        <v>0.33600000000000002</v>
      </c>
      <c r="D4" s="6">
        <v>0.23800000000000002</v>
      </c>
      <c r="E4" s="6">
        <v>0.38</v>
      </c>
      <c r="F4" s="6">
        <v>0.39600000000000002</v>
      </c>
      <c r="G4" s="6">
        <v>0.32700000000000001</v>
      </c>
      <c r="H4" s="6">
        <v>0.33</v>
      </c>
      <c r="I4" s="6">
        <v>0.216</v>
      </c>
      <c r="J4" s="6">
        <v>0.245</v>
      </c>
      <c r="K4" s="6">
        <v>0.34100000000000003</v>
      </c>
      <c r="L4" s="6">
        <v>0.14000000000000001</v>
      </c>
    </row>
    <row r="5" spans="1:12" x14ac:dyDescent="0.25">
      <c r="A5" s="2">
        <v>0.58299999999999996</v>
      </c>
      <c r="B5" s="6">
        <v>0.69800000000000006</v>
      </c>
      <c r="C5" s="6">
        <v>0.317</v>
      </c>
      <c r="D5" s="6">
        <v>0.39</v>
      </c>
      <c r="E5" s="6">
        <v>0.34700000000000003</v>
      </c>
      <c r="F5" s="6">
        <v>0.20300000000000001</v>
      </c>
      <c r="G5" s="6">
        <v>0.32100000000000001</v>
      </c>
      <c r="H5" s="6">
        <v>0.29299999999999998</v>
      </c>
      <c r="I5" s="6">
        <v>0.19900000000000001</v>
      </c>
      <c r="J5" s="6">
        <v>0.255</v>
      </c>
      <c r="K5" s="6">
        <v>0.33100000000000002</v>
      </c>
      <c r="L5" s="6">
        <v>0.17400000000000002</v>
      </c>
    </row>
    <row r="6" spans="1:12" x14ac:dyDescent="0.25">
      <c r="A6" s="2">
        <v>0.41199999999999998</v>
      </c>
      <c r="B6" s="6">
        <v>0.47400000000000003</v>
      </c>
      <c r="C6" s="6">
        <v>0.24299999999999999</v>
      </c>
      <c r="D6" s="6">
        <v>0.45700000000000002</v>
      </c>
      <c r="E6" s="6">
        <v>0.33200000000000002</v>
      </c>
      <c r="F6" s="6">
        <v>0.22</v>
      </c>
      <c r="G6" s="6">
        <v>0.33400000000000002</v>
      </c>
      <c r="H6" s="6">
        <v>0.28999999999999998</v>
      </c>
      <c r="I6" s="6">
        <v>0.255</v>
      </c>
      <c r="J6" s="6">
        <v>0.36199999999999999</v>
      </c>
      <c r="K6" s="6">
        <v>0.18</v>
      </c>
      <c r="L6" s="6">
        <v>0.223</v>
      </c>
    </row>
    <row r="7" spans="1:12" x14ac:dyDescent="0.25">
      <c r="A7" s="2">
        <v>0.29799999999999999</v>
      </c>
      <c r="B7" s="6">
        <v>0.437</v>
      </c>
      <c r="C7" s="6">
        <v>0.23200000000000001</v>
      </c>
      <c r="D7" s="6">
        <v>0.46100000000000002</v>
      </c>
      <c r="E7" s="6">
        <v>0.245</v>
      </c>
      <c r="F7" s="6">
        <v>0.29699999999999999</v>
      </c>
      <c r="G7" s="6">
        <v>0.309</v>
      </c>
      <c r="H7" s="6">
        <v>0.29799999999999999</v>
      </c>
      <c r="I7" s="6">
        <v>0.253</v>
      </c>
      <c r="J7" s="6">
        <v>0.27300000000000002</v>
      </c>
      <c r="K7" s="6">
        <v>0.18099999999999999</v>
      </c>
      <c r="L7" s="6">
        <v>0.17799999999999999</v>
      </c>
    </row>
    <row r="8" spans="1:12" x14ac:dyDescent="0.25">
      <c r="A8" s="2">
        <v>0.14899999999999999</v>
      </c>
      <c r="B8" s="6">
        <v>0.26800000000000002</v>
      </c>
      <c r="C8" s="6">
        <v>0.40100000000000002</v>
      </c>
      <c r="D8" s="6">
        <v>0.311</v>
      </c>
      <c r="E8" s="6">
        <v>0.26700000000000002</v>
      </c>
      <c r="F8" s="6">
        <v>0.35899999999999999</v>
      </c>
      <c r="G8" s="6">
        <v>0.29799999999999999</v>
      </c>
      <c r="H8" s="6">
        <v>0.17599999999999999</v>
      </c>
      <c r="I8" s="6">
        <v>0.26700000000000002</v>
      </c>
      <c r="J8" s="6">
        <v>0.159</v>
      </c>
      <c r="K8" s="6">
        <v>0.27300000000000002</v>
      </c>
      <c r="L8" s="6">
        <v>0.19800000000000001</v>
      </c>
    </row>
    <row r="9" spans="1:12" x14ac:dyDescent="0.25">
      <c r="A9" s="5">
        <v>7.6999999999999999E-2</v>
      </c>
      <c r="B9" s="6">
        <v>0.29199999999999998</v>
      </c>
      <c r="C9" s="6">
        <v>0.33200000000000002</v>
      </c>
      <c r="D9" s="6">
        <v>0.193</v>
      </c>
      <c r="E9" s="6">
        <v>0.40800000000000003</v>
      </c>
      <c r="F9" s="6">
        <v>0.22800000000000001</v>
      </c>
      <c r="G9" s="6">
        <v>0.24199999999999999</v>
      </c>
      <c r="H9" s="6">
        <v>0.34800000000000003</v>
      </c>
      <c r="I9" s="6">
        <v>0.214</v>
      </c>
      <c r="J9" s="6">
        <v>0.17200000000000001</v>
      </c>
      <c r="K9" s="6">
        <v>0.191</v>
      </c>
      <c r="L9" s="6">
        <v>0.18099999999999999</v>
      </c>
    </row>
    <row r="16" spans="1:12" x14ac:dyDescent="0.25">
      <c r="B16" s="1" t="s">
        <v>1</v>
      </c>
      <c r="C16" s="1" t="s">
        <v>2</v>
      </c>
      <c r="D16" s="1" t="s">
        <v>3</v>
      </c>
      <c r="E16" s="1" t="s">
        <v>4</v>
      </c>
    </row>
    <row r="17" spans="1:12" x14ac:dyDescent="0.25">
      <c r="A17" t="s">
        <v>5</v>
      </c>
      <c r="B17" s="2">
        <v>2.2789999999999999</v>
      </c>
      <c r="C17" s="3">
        <f>B17-B24</f>
        <v>2.202</v>
      </c>
      <c r="D17" s="3">
        <v>500</v>
      </c>
      <c r="E17" s="4">
        <f>(68.399*C17*C17)+(78.108*C17)-(0.9876)</f>
        <v>502.65956079599999</v>
      </c>
    </row>
    <row r="18" spans="1:12" x14ac:dyDescent="0.25">
      <c r="A18" t="s">
        <v>6</v>
      </c>
      <c r="B18" s="2">
        <v>1.4510000000000001</v>
      </c>
      <c r="C18" s="3">
        <f>B18-B24</f>
        <v>1.3740000000000001</v>
      </c>
      <c r="D18" s="3">
        <v>250</v>
      </c>
      <c r="E18" s="4">
        <f t="shared" ref="E18:E24" si="0">(68.399*C18*C18)+(78.108*C18)-(0.9876)</f>
        <v>235.46162252400006</v>
      </c>
    </row>
    <row r="19" spans="1:12" x14ac:dyDescent="0.25">
      <c r="A19" t="s">
        <v>7</v>
      </c>
      <c r="B19" s="2">
        <v>1.0580000000000001</v>
      </c>
      <c r="C19" s="3">
        <f>B19-B24</f>
        <v>0.98100000000000009</v>
      </c>
      <c r="D19" s="3">
        <v>125</v>
      </c>
      <c r="E19" s="4">
        <f t="shared" si="0"/>
        <v>141.46087803900005</v>
      </c>
    </row>
    <row r="20" spans="1:12" x14ac:dyDescent="0.25">
      <c r="A20" t="s">
        <v>8</v>
      </c>
      <c r="B20" s="2">
        <v>0.58299999999999996</v>
      </c>
      <c r="C20" s="3">
        <f>B20-B24</f>
        <v>0.50600000000000001</v>
      </c>
      <c r="D20" s="3">
        <v>62.5</v>
      </c>
      <c r="E20" s="4">
        <f t="shared" si="0"/>
        <v>56.04765436400001</v>
      </c>
    </row>
    <row r="21" spans="1:12" x14ac:dyDescent="0.25">
      <c r="A21" t="s">
        <v>9</v>
      </c>
      <c r="B21" s="2">
        <v>0.41199999999999998</v>
      </c>
      <c r="C21" s="3">
        <f>B21-B24</f>
        <v>0.33499999999999996</v>
      </c>
      <c r="D21" s="3">
        <v>31.2</v>
      </c>
      <c r="E21" s="4">
        <f t="shared" si="0"/>
        <v>32.854657774999993</v>
      </c>
    </row>
    <row r="22" spans="1:12" x14ac:dyDescent="0.25">
      <c r="A22" t="s">
        <v>18</v>
      </c>
      <c r="B22" s="2">
        <v>0.29799999999999999</v>
      </c>
      <c r="C22" s="3">
        <f>(B22-B24)</f>
        <v>0.22099999999999997</v>
      </c>
      <c r="D22" s="3">
        <v>15.6</v>
      </c>
      <c r="E22" s="4">
        <f t="shared" si="0"/>
        <v>19.614943558999997</v>
      </c>
    </row>
    <row r="23" spans="1:12" x14ac:dyDescent="0.25">
      <c r="A23" t="s">
        <v>19</v>
      </c>
      <c r="B23" s="2">
        <v>0.14899999999999999</v>
      </c>
      <c r="C23" s="3">
        <f>B23-B24</f>
        <v>7.1999999999999995E-2</v>
      </c>
      <c r="D23" s="3">
        <v>7.8</v>
      </c>
      <c r="E23" s="4">
        <f t="shared" si="0"/>
        <v>4.990756416</v>
      </c>
    </row>
    <row r="24" spans="1:12" x14ac:dyDescent="0.25">
      <c r="A24" t="s">
        <v>10</v>
      </c>
      <c r="B24" s="5">
        <v>7.6999999999999999E-2</v>
      </c>
      <c r="C24" s="3">
        <f>B24-B24</f>
        <v>0</v>
      </c>
      <c r="D24" s="3">
        <v>0</v>
      </c>
      <c r="E24" s="4">
        <f t="shared" si="0"/>
        <v>-0.98760000000000003</v>
      </c>
    </row>
    <row r="27" spans="1:12" x14ac:dyDescent="0.25">
      <c r="K27" s="10" t="s">
        <v>21</v>
      </c>
      <c r="L27" s="10"/>
    </row>
    <row r="31" spans="1:12" x14ac:dyDescent="0.25">
      <c r="A31" s="8" t="s">
        <v>11</v>
      </c>
      <c r="B31" s="6" t="s">
        <v>12</v>
      </c>
      <c r="C31" s="7" t="s">
        <v>10</v>
      </c>
      <c r="D31" s="3" t="s">
        <v>2</v>
      </c>
      <c r="E31" s="9" t="s">
        <v>20</v>
      </c>
    </row>
    <row r="32" spans="1:12" x14ac:dyDescent="0.25">
      <c r="A32" s="8" t="s">
        <v>143</v>
      </c>
      <c r="B32" s="6">
        <v>0.29899999999999999</v>
      </c>
      <c r="C32" s="5">
        <v>7.6999999999999999E-2</v>
      </c>
      <c r="D32" s="3">
        <f t="shared" ref="D32:D63" si="1">(B32-C32)</f>
        <v>0.22199999999999998</v>
      </c>
      <c r="E32" s="4">
        <f t="shared" ref="E32:E63" si="2">(68.399*D32*D32)+(78.108*D32)-(0.9876)</f>
        <v>19.723352316</v>
      </c>
    </row>
    <row r="33" spans="1:5" x14ac:dyDescent="0.25">
      <c r="A33" s="8" t="s">
        <v>144</v>
      </c>
      <c r="B33" s="6">
        <v>0.216</v>
      </c>
      <c r="C33" s="5">
        <v>7.6999999999999999E-2</v>
      </c>
      <c r="D33" s="3">
        <f t="shared" si="1"/>
        <v>0.13900000000000001</v>
      </c>
      <c r="E33" s="4">
        <f t="shared" si="2"/>
        <v>11.190949079000001</v>
      </c>
    </row>
    <row r="34" spans="1:5" x14ac:dyDescent="0.25">
      <c r="A34" s="8" t="s">
        <v>145</v>
      </c>
      <c r="B34" s="6">
        <v>0.23400000000000001</v>
      </c>
      <c r="C34" s="5">
        <v>7.6999999999999999E-2</v>
      </c>
      <c r="D34" s="3">
        <f t="shared" si="1"/>
        <v>0.15700000000000003</v>
      </c>
      <c r="E34" s="4">
        <f t="shared" si="2"/>
        <v>12.961322951000003</v>
      </c>
    </row>
    <row r="35" spans="1:5" x14ac:dyDescent="0.25">
      <c r="A35" s="8" t="s">
        <v>146</v>
      </c>
      <c r="B35" s="6">
        <v>0.69800000000000006</v>
      </c>
      <c r="C35" s="5">
        <v>7.6999999999999999E-2</v>
      </c>
      <c r="D35" s="3">
        <f t="shared" si="1"/>
        <v>0.62100000000000011</v>
      </c>
      <c r="E35" s="4">
        <f t="shared" si="2"/>
        <v>73.894926759000015</v>
      </c>
    </row>
    <row r="36" spans="1:5" x14ac:dyDescent="0.25">
      <c r="A36" s="8" t="s">
        <v>147</v>
      </c>
      <c r="B36" s="6">
        <v>0.47400000000000003</v>
      </c>
      <c r="C36" s="5">
        <v>7.6999999999999999E-2</v>
      </c>
      <c r="D36" s="3">
        <f t="shared" si="1"/>
        <v>0.39700000000000002</v>
      </c>
      <c r="E36" s="4">
        <f t="shared" si="2"/>
        <v>40.801573991000005</v>
      </c>
    </row>
    <row r="37" spans="1:5" x14ac:dyDescent="0.25">
      <c r="A37" s="8" t="s">
        <v>148</v>
      </c>
      <c r="B37" s="6">
        <v>0.437</v>
      </c>
      <c r="C37" s="5">
        <v>7.6999999999999999E-2</v>
      </c>
      <c r="D37" s="3">
        <f t="shared" si="1"/>
        <v>0.36</v>
      </c>
      <c r="E37" s="4">
        <f t="shared" si="2"/>
        <v>35.995790399999997</v>
      </c>
    </row>
    <row r="38" spans="1:5" x14ac:dyDescent="0.25">
      <c r="A38" s="8" t="s">
        <v>149</v>
      </c>
      <c r="B38" s="6">
        <v>0.26800000000000002</v>
      </c>
      <c r="C38" s="5">
        <v>7.6999999999999999E-2</v>
      </c>
      <c r="D38" s="3">
        <f t="shared" si="1"/>
        <v>0.191</v>
      </c>
      <c r="E38" s="4">
        <f t="shared" si="2"/>
        <v>16.426291919000001</v>
      </c>
    </row>
    <row r="39" spans="1:5" x14ac:dyDescent="0.25">
      <c r="A39" s="8" t="s">
        <v>150</v>
      </c>
      <c r="B39" s="6">
        <v>0.29199999999999998</v>
      </c>
      <c r="C39" s="5">
        <v>7.6999999999999999E-2</v>
      </c>
      <c r="D39" s="3">
        <f t="shared" si="1"/>
        <v>0.21499999999999997</v>
      </c>
      <c r="E39" s="4">
        <f t="shared" si="2"/>
        <v>18.967363774999995</v>
      </c>
    </row>
    <row r="40" spans="1:5" x14ac:dyDescent="0.25">
      <c r="A40" s="8" t="s">
        <v>151</v>
      </c>
      <c r="B40" s="6">
        <v>0.314</v>
      </c>
      <c r="C40" s="5">
        <v>7.6999999999999999E-2</v>
      </c>
      <c r="D40" s="3">
        <f t="shared" si="1"/>
        <v>0.23699999999999999</v>
      </c>
      <c r="E40" s="4">
        <f t="shared" si="2"/>
        <v>21.365899430999999</v>
      </c>
    </row>
    <row r="41" spans="1:5" x14ac:dyDescent="0.25">
      <c r="A41" s="8" t="s">
        <v>152</v>
      </c>
      <c r="B41" s="6">
        <v>0.16600000000000001</v>
      </c>
      <c r="C41" s="5">
        <v>7.6999999999999999E-2</v>
      </c>
      <c r="D41" s="3">
        <f t="shared" si="1"/>
        <v>8.900000000000001E-2</v>
      </c>
      <c r="E41" s="4">
        <f t="shared" si="2"/>
        <v>6.5058004790000012</v>
      </c>
    </row>
    <row r="42" spans="1:5" x14ac:dyDescent="0.25">
      <c r="A42" s="8" t="s">
        <v>153</v>
      </c>
      <c r="B42" s="6">
        <v>0.33600000000000002</v>
      </c>
      <c r="C42" s="5">
        <v>7.6999999999999999E-2</v>
      </c>
      <c r="D42" s="3">
        <f t="shared" si="1"/>
        <v>0.25900000000000001</v>
      </c>
      <c r="E42" s="4">
        <f t="shared" si="2"/>
        <v>23.830645318999998</v>
      </c>
    </row>
    <row r="43" spans="1:5" x14ac:dyDescent="0.25">
      <c r="A43" s="8" t="s">
        <v>154</v>
      </c>
      <c r="B43" s="6">
        <v>0.317</v>
      </c>
      <c r="C43" s="5">
        <v>7.6999999999999999E-2</v>
      </c>
      <c r="D43" s="3">
        <f t="shared" si="1"/>
        <v>0.24</v>
      </c>
      <c r="E43" s="4">
        <f t="shared" si="2"/>
        <v>21.6981024</v>
      </c>
    </row>
    <row r="44" spans="1:5" x14ac:dyDescent="0.25">
      <c r="A44" s="8" t="s">
        <v>155</v>
      </c>
      <c r="B44" s="6">
        <v>0.24299999999999999</v>
      </c>
      <c r="C44" s="5">
        <v>7.6999999999999999E-2</v>
      </c>
      <c r="D44" s="3">
        <f t="shared" si="1"/>
        <v>0.16599999999999998</v>
      </c>
      <c r="E44" s="4">
        <f t="shared" si="2"/>
        <v>13.863130843999999</v>
      </c>
    </row>
    <row r="45" spans="1:5" x14ac:dyDescent="0.25">
      <c r="A45" s="8" t="s">
        <v>156</v>
      </c>
      <c r="B45" s="6">
        <v>0.23200000000000001</v>
      </c>
      <c r="C45" s="5">
        <v>7.6999999999999999E-2</v>
      </c>
      <c r="D45" s="3">
        <f t="shared" si="1"/>
        <v>0.15500000000000003</v>
      </c>
      <c r="E45" s="4">
        <f t="shared" si="2"/>
        <v>12.762425975000003</v>
      </c>
    </row>
    <row r="46" spans="1:5" x14ac:dyDescent="0.25">
      <c r="A46" s="8" t="s">
        <v>157</v>
      </c>
      <c r="B46" s="6">
        <v>0.40100000000000002</v>
      </c>
      <c r="C46" s="5">
        <v>7.6999999999999999E-2</v>
      </c>
      <c r="D46" s="3">
        <f t="shared" si="1"/>
        <v>0.32400000000000001</v>
      </c>
      <c r="E46" s="4">
        <f t="shared" si="2"/>
        <v>31.499645424000001</v>
      </c>
    </row>
    <row r="47" spans="1:5" x14ac:dyDescent="0.25">
      <c r="A47" s="8" t="s">
        <v>158</v>
      </c>
      <c r="B47" s="6">
        <v>0.33200000000000002</v>
      </c>
      <c r="C47" s="5">
        <v>7.6999999999999999E-2</v>
      </c>
      <c r="D47" s="3">
        <f t="shared" si="1"/>
        <v>0.255</v>
      </c>
      <c r="E47" s="4">
        <f t="shared" si="2"/>
        <v>23.377584975000001</v>
      </c>
    </row>
    <row r="48" spans="1:5" x14ac:dyDescent="0.25">
      <c r="A48" s="8" t="s">
        <v>159</v>
      </c>
      <c r="B48" s="6">
        <v>0.30399999999999999</v>
      </c>
      <c r="C48" s="5">
        <v>7.6999999999999999E-2</v>
      </c>
      <c r="D48" s="3">
        <f t="shared" si="1"/>
        <v>0.22699999999999998</v>
      </c>
      <c r="E48" s="4">
        <f t="shared" si="2"/>
        <v>20.267448070999997</v>
      </c>
    </row>
    <row r="49" spans="1:5" x14ac:dyDescent="0.25">
      <c r="A49" s="8" t="s">
        <v>160</v>
      </c>
      <c r="B49" s="6">
        <v>0.22500000000000001</v>
      </c>
      <c r="C49" s="5">
        <v>7.6999999999999999E-2</v>
      </c>
      <c r="D49" s="3">
        <f t="shared" si="1"/>
        <v>0.14800000000000002</v>
      </c>
      <c r="E49" s="4">
        <f t="shared" si="2"/>
        <v>12.070595696000002</v>
      </c>
    </row>
    <row r="50" spans="1:5" x14ac:dyDescent="0.25">
      <c r="A50" s="8" t="s">
        <v>161</v>
      </c>
      <c r="B50" s="6">
        <v>0.23800000000000002</v>
      </c>
      <c r="C50" s="5">
        <v>7.6999999999999999E-2</v>
      </c>
      <c r="D50" s="3">
        <f t="shared" si="1"/>
        <v>0.16100000000000003</v>
      </c>
      <c r="E50" s="4">
        <f t="shared" si="2"/>
        <v>13.360758479000005</v>
      </c>
    </row>
    <row r="51" spans="1:5" x14ac:dyDescent="0.25">
      <c r="A51" s="8" t="s">
        <v>162</v>
      </c>
      <c r="B51" s="6">
        <v>0.39</v>
      </c>
      <c r="C51" s="5">
        <v>7.6999999999999999E-2</v>
      </c>
      <c r="D51" s="3">
        <f t="shared" si="1"/>
        <v>0.313</v>
      </c>
      <c r="E51" s="4">
        <f t="shared" si="2"/>
        <v>30.161185631000002</v>
      </c>
    </row>
    <row r="52" spans="1:5" x14ac:dyDescent="0.25">
      <c r="A52" s="8" t="s">
        <v>163</v>
      </c>
      <c r="B52" s="6">
        <v>0.45700000000000002</v>
      </c>
      <c r="C52" s="5">
        <v>7.6999999999999999E-2</v>
      </c>
      <c r="D52" s="3">
        <f t="shared" si="1"/>
        <v>0.38</v>
      </c>
      <c r="E52" s="4">
        <f t="shared" si="2"/>
        <v>38.570255600000003</v>
      </c>
    </row>
    <row r="53" spans="1:5" x14ac:dyDescent="0.25">
      <c r="A53" s="8" t="s">
        <v>164</v>
      </c>
      <c r="B53" s="6">
        <v>0.46100000000000002</v>
      </c>
      <c r="C53" s="5">
        <v>7.6999999999999999E-2</v>
      </c>
      <c r="D53" s="3">
        <f t="shared" si="1"/>
        <v>0.38400000000000001</v>
      </c>
      <c r="E53" s="4">
        <f t="shared" si="2"/>
        <v>39.091714944000003</v>
      </c>
    </row>
    <row r="54" spans="1:5" x14ac:dyDescent="0.25">
      <c r="A54" s="8" t="s">
        <v>165</v>
      </c>
      <c r="B54" s="6">
        <v>0.311</v>
      </c>
      <c r="C54" s="5">
        <v>7.6999999999999999E-2</v>
      </c>
      <c r="D54" s="3">
        <f t="shared" si="1"/>
        <v>0.23399999999999999</v>
      </c>
      <c r="E54" s="4">
        <f t="shared" si="2"/>
        <v>21.034927644</v>
      </c>
    </row>
    <row r="55" spans="1:5" x14ac:dyDescent="0.25">
      <c r="A55" s="8" t="s">
        <v>166</v>
      </c>
      <c r="B55" s="6">
        <v>0.193</v>
      </c>
      <c r="C55" s="5">
        <v>7.6999999999999999E-2</v>
      </c>
      <c r="D55" s="3">
        <f t="shared" si="1"/>
        <v>0.11600000000000001</v>
      </c>
      <c r="E55" s="4">
        <f t="shared" si="2"/>
        <v>8.9933049440000019</v>
      </c>
    </row>
    <row r="56" spans="1:5" x14ac:dyDescent="0.25">
      <c r="A56" s="8" t="s">
        <v>167</v>
      </c>
      <c r="B56" s="6">
        <v>0.34900000000000003</v>
      </c>
      <c r="C56" s="5">
        <v>7.6999999999999999E-2</v>
      </c>
      <c r="D56" s="3">
        <f t="shared" si="1"/>
        <v>0.27200000000000002</v>
      </c>
      <c r="E56" s="4">
        <f t="shared" si="2"/>
        <v>25.318207616000002</v>
      </c>
    </row>
    <row r="57" spans="1:5" x14ac:dyDescent="0.25">
      <c r="A57" s="8" t="s">
        <v>168</v>
      </c>
      <c r="B57" s="6">
        <v>0.32400000000000001</v>
      </c>
      <c r="C57" s="5">
        <v>7.6999999999999999E-2</v>
      </c>
      <c r="D57" s="3">
        <f t="shared" si="1"/>
        <v>0.247</v>
      </c>
      <c r="E57" s="4">
        <f t="shared" si="2"/>
        <v>22.478030591</v>
      </c>
    </row>
    <row r="58" spans="1:5" x14ac:dyDescent="0.25">
      <c r="A58" s="8" t="s">
        <v>169</v>
      </c>
      <c r="B58" s="6">
        <v>0.38</v>
      </c>
      <c r="C58" s="5">
        <v>7.6999999999999999E-2</v>
      </c>
      <c r="D58" s="3">
        <f t="shared" si="1"/>
        <v>0.30299999999999999</v>
      </c>
      <c r="E58" s="4">
        <f t="shared" si="2"/>
        <v>28.958767791</v>
      </c>
    </row>
    <row r="59" spans="1:5" x14ac:dyDescent="0.25">
      <c r="A59" s="8" t="s">
        <v>170</v>
      </c>
      <c r="B59" s="6">
        <v>0.34700000000000003</v>
      </c>
      <c r="C59" s="5">
        <v>7.6999999999999999E-2</v>
      </c>
      <c r="D59" s="3">
        <f t="shared" si="1"/>
        <v>0.27</v>
      </c>
      <c r="E59" s="4">
        <f t="shared" si="2"/>
        <v>25.087847100000005</v>
      </c>
    </row>
    <row r="60" spans="1:5" x14ac:dyDescent="0.25">
      <c r="A60" s="8" t="s">
        <v>171</v>
      </c>
      <c r="B60" s="6">
        <v>0.33200000000000002</v>
      </c>
      <c r="C60" s="5">
        <v>7.6999999999999999E-2</v>
      </c>
      <c r="D60" s="3">
        <f t="shared" si="1"/>
        <v>0.255</v>
      </c>
      <c r="E60" s="4">
        <f t="shared" si="2"/>
        <v>23.377584975000001</v>
      </c>
    </row>
    <row r="61" spans="1:5" x14ac:dyDescent="0.25">
      <c r="A61" s="8" t="s">
        <v>172</v>
      </c>
      <c r="B61" s="6">
        <v>0.245</v>
      </c>
      <c r="C61" s="5">
        <v>7.6999999999999999E-2</v>
      </c>
      <c r="D61" s="3">
        <f t="shared" si="1"/>
        <v>0.16799999999999998</v>
      </c>
      <c r="E61" s="4">
        <f t="shared" si="2"/>
        <v>14.065037375999998</v>
      </c>
    </row>
    <row r="62" spans="1:5" x14ac:dyDescent="0.25">
      <c r="A62" s="8" t="s">
        <v>173</v>
      </c>
      <c r="B62" s="6">
        <v>0.26700000000000002</v>
      </c>
      <c r="C62" s="5">
        <v>7.6999999999999999E-2</v>
      </c>
      <c r="D62" s="3">
        <f t="shared" si="1"/>
        <v>0.19</v>
      </c>
      <c r="E62" s="4">
        <f t="shared" si="2"/>
        <v>16.322123900000001</v>
      </c>
    </row>
    <row r="63" spans="1:5" x14ac:dyDescent="0.25">
      <c r="A63" s="8" t="s">
        <v>174</v>
      </c>
      <c r="B63" s="6">
        <v>0.40800000000000003</v>
      </c>
      <c r="C63" s="5">
        <v>7.6999999999999999E-2</v>
      </c>
      <c r="D63" s="3">
        <f t="shared" si="1"/>
        <v>0.33100000000000002</v>
      </c>
      <c r="E63" s="4">
        <f t="shared" si="2"/>
        <v>32.360010839000005</v>
      </c>
    </row>
    <row r="64" spans="1:5" x14ac:dyDescent="0.25">
      <c r="A64" s="8" t="s">
        <v>175</v>
      </c>
      <c r="B64" s="6">
        <v>0.36499999999999999</v>
      </c>
      <c r="C64" s="5">
        <v>7.6999999999999999E-2</v>
      </c>
      <c r="D64" s="3">
        <f t="shared" ref="D64:D95" si="3">(B64-C64)</f>
        <v>0.28799999999999998</v>
      </c>
      <c r="E64" s="4">
        <f t="shared" ref="E64:E95" si="4">(68.399*D64*D64)+(78.108*D64)-(0.9876)</f>
        <v>27.180790655999996</v>
      </c>
    </row>
    <row r="65" spans="1:5" x14ac:dyDescent="0.25">
      <c r="A65" s="8" t="s">
        <v>176</v>
      </c>
      <c r="B65" s="6">
        <v>0.41000000000000003</v>
      </c>
      <c r="C65" s="5">
        <v>7.6999999999999999E-2</v>
      </c>
      <c r="D65" s="3">
        <f t="shared" si="3"/>
        <v>0.33300000000000002</v>
      </c>
      <c r="E65" s="4">
        <f t="shared" si="4"/>
        <v>32.607060711000003</v>
      </c>
    </row>
    <row r="66" spans="1:5" x14ac:dyDescent="0.25">
      <c r="A66" s="8" t="s">
        <v>177</v>
      </c>
      <c r="B66" s="6">
        <v>0.39600000000000002</v>
      </c>
      <c r="C66" s="5">
        <v>7.6999999999999999E-2</v>
      </c>
      <c r="D66" s="3">
        <f t="shared" si="3"/>
        <v>0.31900000000000001</v>
      </c>
      <c r="E66" s="4">
        <f t="shared" si="4"/>
        <v>30.889202639000004</v>
      </c>
    </row>
    <row r="67" spans="1:5" x14ac:dyDescent="0.25">
      <c r="A67" s="8" t="s">
        <v>178</v>
      </c>
      <c r="B67" s="6">
        <v>0.20300000000000001</v>
      </c>
      <c r="C67" s="5">
        <v>7.6999999999999999E-2</v>
      </c>
      <c r="D67" s="3">
        <f t="shared" si="3"/>
        <v>0.126</v>
      </c>
      <c r="E67" s="4">
        <f t="shared" si="4"/>
        <v>9.9399105240000001</v>
      </c>
    </row>
    <row r="68" spans="1:5" x14ac:dyDescent="0.25">
      <c r="A68" s="8" t="s">
        <v>179</v>
      </c>
      <c r="B68" s="6">
        <v>0.22</v>
      </c>
      <c r="C68" s="5">
        <v>7.6999999999999999E-2</v>
      </c>
      <c r="D68" s="3">
        <f t="shared" si="3"/>
        <v>0.14300000000000002</v>
      </c>
      <c r="E68" s="4">
        <f t="shared" si="4"/>
        <v>11.580535151000001</v>
      </c>
    </row>
    <row r="69" spans="1:5" x14ac:dyDescent="0.25">
      <c r="A69" s="8" t="s">
        <v>180</v>
      </c>
      <c r="B69" s="6">
        <v>0.29699999999999999</v>
      </c>
      <c r="C69" s="5">
        <v>7.6999999999999999E-2</v>
      </c>
      <c r="D69" s="3">
        <f t="shared" si="3"/>
        <v>0.21999999999999997</v>
      </c>
      <c r="E69" s="4">
        <f t="shared" si="4"/>
        <v>19.506671599999997</v>
      </c>
    </row>
    <row r="70" spans="1:5" x14ac:dyDescent="0.25">
      <c r="A70" s="8" t="s">
        <v>181</v>
      </c>
      <c r="B70" s="6">
        <v>0.35899999999999999</v>
      </c>
      <c r="C70" s="5">
        <v>7.6999999999999999E-2</v>
      </c>
      <c r="D70" s="3">
        <f t="shared" si="3"/>
        <v>0.28199999999999997</v>
      </c>
      <c r="E70" s="4">
        <f t="shared" si="4"/>
        <v>26.478218075999997</v>
      </c>
    </row>
    <row r="71" spans="1:5" x14ac:dyDescent="0.25">
      <c r="A71" s="8" t="s">
        <v>182</v>
      </c>
      <c r="B71" s="6">
        <v>0.22800000000000001</v>
      </c>
      <c r="C71" s="5">
        <v>7.6999999999999999E-2</v>
      </c>
      <c r="D71" s="3">
        <f t="shared" si="3"/>
        <v>0.15100000000000002</v>
      </c>
      <c r="E71" s="4">
        <f t="shared" si="4"/>
        <v>12.366273599000003</v>
      </c>
    </row>
    <row r="72" spans="1:5" x14ac:dyDescent="0.25">
      <c r="A72" s="8" t="s">
        <v>183</v>
      </c>
      <c r="B72" s="6">
        <v>0.216</v>
      </c>
      <c r="C72" s="5">
        <v>7.6999999999999999E-2</v>
      </c>
      <c r="D72" s="3">
        <f t="shared" si="3"/>
        <v>0.13900000000000001</v>
      </c>
      <c r="E72" s="4">
        <f t="shared" si="4"/>
        <v>11.190949079000001</v>
      </c>
    </row>
    <row r="73" spans="1:5" x14ac:dyDescent="0.25">
      <c r="A73" s="8" t="s">
        <v>184</v>
      </c>
      <c r="B73" s="6">
        <v>0.214</v>
      </c>
      <c r="C73" s="5">
        <v>7.6999999999999999E-2</v>
      </c>
      <c r="D73" s="3">
        <f t="shared" si="3"/>
        <v>0.13700000000000001</v>
      </c>
      <c r="E73" s="4">
        <f t="shared" si="4"/>
        <v>10.996976831000001</v>
      </c>
    </row>
    <row r="74" spans="1:5" x14ac:dyDescent="0.25">
      <c r="A74" s="8" t="s">
        <v>185</v>
      </c>
      <c r="B74" s="6">
        <v>0.32700000000000001</v>
      </c>
      <c r="C74" s="5">
        <v>7.6999999999999999E-2</v>
      </c>
      <c r="D74" s="3">
        <f t="shared" si="3"/>
        <v>0.25</v>
      </c>
      <c r="E74" s="4">
        <f t="shared" si="4"/>
        <v>22.814337500000001</v>
      </c>
    </row>
    <row r="75" spans="1:5" x14ac:dyDescent="0.25">
      <c r="A75" s="8" t="s">
        <v>186</v>
      </c>
      <c r="B75" s="6">
        <v>0.32100000000000001</v>
      </c>
      <c r="C75" s="5">
        <v>7.6999999999999999E-2</v>
      </c>
      <c r="D75" s="3">
        <f t="shared" si="3"/>
        <v>0.24399999999999999</v>
      </c>
      <c r="E75" s="4">
        <f t="shared" si="4"/>
        <v>22.142954864</v>
      </c>
    </row>
    <row r="76" spans="1:5" x14ac:dyDescent="0.25">
      <c r="A76" s="8" t="s">
        <v>187</v>
      </c>
      <c r="B76" s="6">
        <v>0.33400000000000002</v>
      </c>
      <c r="C76" s="5">
        <v>7.6999999999999999E-2</v>
      </c>
      <c r="D76" s="3">
        <f t="shared" si="3"/>
        <v>0.25700000000000001</v>
      </c>
      <c r="E76" s="4">
        <f t="shared" si="4"/>
        <v>23.603841551000002</v>
      </c>
    </row>
    <row r="77" spans="1:5" x14ac:dyDescent="0.25">
      <c r="A77" s="8" t="s">
        <v>188</v>
      </c>
      <c r="B77" s="6">
        <v>0.309</v>
      </c>
      <c r="C77" s="5">
        <v>7.6999999999999999E-2</v>
      </c>
      <c r="D77" s="3">
        <f t="shared" si="3"/>
        <v>0.23199999999999998</v>
      </c>
      <c r="E77" s="4">
        <f t="shared" si="4"/>
        <v>20.814963775999999</v>
      </c>
    </row>
    <row r="78" spans="1:5" x14ac:dyDescent="0.25">
      <c r="A78" s="8" t="s">
        <v>189</v>
      </c>
      <c r="B78" s="6">
        <v>0.29799999999999999</v>
      </c>
      <c r="C78" s="5">
        <v>7.6999999999999999E-2</v>
      </c>
      <c r="D78" s="3">
        <f t="shared" si="3"/>
        <v>0.22099999999999997</v>
      </c>
      <c r="E78" s="4">
        <f t="shared" si="4"/>
        <v>19.614943558999997</v>
      </c>
    </row>
    <row r="79" spans="1:5" x14ac:dyDescent="0.25">
      <c r="A79" s="8" t="s">
        <v>190</v>
      </c>
      <c r="B79" s="6">
        <v>0.24199999999999999</v>
      </c>
      <c r="C79" s="5">
        <v>7.6999999999999999E-2</v>
      </c>
      <c r="D79" s="3">
        <f t="shared" si="3"/>
        <v>0.16499999999999998</v>
      </c>
      <c r="E79" s="4">
        <f t="shared" si="4"/>
        <v>13.762382774999999</v>
      </c>
    </row>
    <row r="80" spans="1:5" x14ac:dyDescent="0.25">
      <c r="A80" s="8" t="s">
        <v>191</v>
      </c>
      <c r="B80" s="6">
        <v>0.25600000000000001</v>
      </c>
      <c r="C80" s="5">
        <v>7.6999999999999999E-2</v>
      </c>
      <c r="D80" s="3">
        <f t="shared" si="3"/>
        <v>0.17899999999999999</v>
      </c>
      <c r="E80" s="4">
        <f t="shared" si="4"/>
        <v>15.185304359</v>
      </c>
    </row>
    <row r="81" spans="1:5" x14ac:dyDescent="0.25">
      <c r="A81" s="8" t="s">
        <v>192</v>
      </c>
      <c r="B81" s="6">
        <v>0.32300000000000001</v>
      </c>
      <c r="C81" s="5">
        <v>7.6999999999999999E-2</v>
      </c>
      <c r="D81" s="3">
        <f t="shared" si="3"/>
        <v>0.246</v>
      </c>
      <c r="E81" s="4">
        <f t="shared" si="4"/>
        <v>22.366201883999999</v>
      </c>
    </row>
    <row r="82" spans="1:5" x14ac:dyDescent="0.25">
      <c r="A82" s="8" t="s">
        <v>193</v>
      </c>
      <c r="B82" s="6">
        <v>0.33</v>
      </c>
      <c r="C82" s="5">
        <v>7.6999999999999999E-2</v>
      </c>
      <c r="D82" s="3">
        <f t="shared" si="3"/>
        <v>0.253</v>
      </c>
      <c r="E82" s="4">
        <f t="shared" si="4"/>
        <v>23.151875591000003</v>
      </c>
    </row>
    <row r="83" spans="1:5" x14ac:dyDescent="0.25">
      <c r="A83" s="8" t="s">
        <v>194</v>
      </c>
      <c r="B83" s="6">
        <v>0.29299999999999998</v>
      </c>
      <c r="C83" s="5">
        <v>7.6999999999999999E-2</v>
      </c>
      <c r="D83" s="3">
        <f t="shared" si="3"/>
        <v>0.21599999999999997</v>
      </c>
      <c r="E83" s="4">
        <f t="shared" si="4"/>
        <v>19.074951743999996</v>
      </c>
    </row>
    <row r="84" spans="1:5" x14ac:dyDescent="0.25">
      <c r="A84" s="8" t="s">
        <v>195</v>
      </c>
      <c r="B84" s="6">
        <v>0.28999999999999998</v>
      </c>
      <c r="C84" s="5">
        <v>7.6999999999999999E-2</v>
      </c>
      <c r="D84" s="3">
        <f t="shared" si="3"/>
        <v>0.21299999999999997</v>
      </c>
      <c r="E84" s="4">
        <f t="shared" si="4"/>
        <v>18.752598230999997</v>
      </c>
    </row>
    <row r="85" spans="1:5" x14ac:dyDescent="0.25">
      <c r="A85" s="8" t="s">
        <v>196</v>
      </c>
      <c r="B85" s="6">
        <v>0.29799999999999999</v>
      </c>
      <c r="C85" s="5">
        <v>7.6999999999999999E-2</v>
      </c>
      <c r="D85" s="3">
        <f t="shared" si="3"/>
        <v>0.22099999999999997</v>
      </c>
      <c r="E85" s="4">
        <f t="shared" si="4"/>
        <v>19.614943558999997</v>
      </c>
    </row>
    <row r="86" spans="1:5" x14ac:dyDescent="0.25">
      <c r="A86" s="8" t="s">
        <v>197</v>
      </c>
      <c r="B86" s="6">
        <v>0.17599999999999999</v>
      </c>
      <c r="C86" s="5">
        <v>7.6999999999999999E-2</v>
      </c>
      <c r="D86" s="3">
        <f t="shared" si="3"/>
        <v>9.8999999999999991E-2</v>
      </c>
      <c r="E86" s="4">
        <f t="shared" si="4"/>
        <v>7.4154705989999989</v>
      </c>
    </row>
    <row r="87" spans="1:5" x14ac:dyDescent="0.25">
      <c r="A87" s="8" t="s">
        <v>198</v>
      </c>
      <c r="B87" s="6">
        <v>0.34800000000000003</v>
      </c>
      <c r="C87" s="5">
        <v>7.6999999999999999E-2</v>
      </c>
      <c r="D87" s="3">
        <f t="shared" si="3"/>
        <v>0.27100000000000002</v>
      </c>
      <c r="E87" s="4">
        <f t="shared" si="4"/>
        <v>25.202958959000004</v>
      </c>
    </row>
    <row r="88" spans="1:5" x14ac:dyDescent="0.25">
      <c r="A88" s="8" t="s">
        <v>199</v>
      </c>
      <c r="B88" s="6">
        <v>0.42899999999999999</v>
      </c>
      <c r="C88" s="5">
        <v>7.6999999999999999E-2</v>
      </c>
      <c r="D88" s="3">
        <f t="shared" si="3"/>
        <v>0.35199999999999998</v>
      </c>
      <c r="E88" s="4">
        <f t="shared" si="4"/>
        <v>34.981325695999999</v>
      </c>
    </row>
    <row r="89" spans="1:5" x14ac:dyDescent="0.25">
      <c r="A89" s="8" t="s">
        <v>200</v>
      </c>
      <c r="B89" s="6">
        <v>0.36099999999999999</v>
      </c>
      <c r="C89" s="5">
        <v>7.6999999999999999E-2</v>
      </c>
      <c r="D89" s="3">
        <f t="shared" si="3"/>
        <v>0.28399999999999997</v>
      </c>
      <c r="E89" s="4">
        <f t="shared" si="4"/>
        <v>26.711861744</v>
      </c>
    </row>
    <row r="90" spans="1:5" x14ac:dyDescent="0.25">
      <c r="A90" s="8" t="s">
        <v>201</v>
      </c>
      <c r="B90" s="6">
        <v>0.216</v>
      </c>
      <c r="C90" s="5">
        <v>7.6999999999999999E-2</v>
      </c>
      <c r="D90" s="3">
        <f t="shared" si="3"/>
        <v>0.13900000000000001</v>
      </c>
      <c r="E90" s="4">
        <f t="shared" si="4"/>
        <v>11.190949079000001</v>
      </c>
    </row>
    <row r="91" spans="1:5" x14ac:dyDescent="0.25">
      <c r="A91" s="8" t="s">
        <v>202</v>
      </c>
      <c r="B91" s="6">
        <v>0.19900000000000001</v>
      </c>
      <c r="C91" s="5">
        <v>7.6999999999999999E-2</v>
      </c>
      <c r="D91" s="3">
        <f t="shared" si="3"/>
        <v>0.12200000000000001</v>
      </c>
      <c r="E91" s="4">
        <f t="shared" si="4"/>
        <v>9.5596267160000004</v>
      </c>
    </row>
    <row r="92" spans="1:5" x14ac:dyDescent="0.25">
      <c r="A92" s="8" t="s">
        <v>203</v>
      </c>
      <c r="B92" s="6">
        <v>0.255</v>
      </c>
      <c r="C92" s="5">
        <v>7.6999999999999999E-2</v>
      </c>
      <c r="D92" s="3">
        <f t="shared" si="3"/>
        <v>0.17799999999999999</v>
      </c>
      <c r="E92" s="4">
        <f t="shared" si="4"/>
        <v>15.082777915999998</v>
      </c>
    </row>
    <row r="93" spans="1:5" x14ac:dyDescent="0.25">
      <c r="A93" s="8" t="s">
        <v>204</v>
      </c>
      <c r="B93" s="6">
        <v>0.253</v>
      </c>
      <c r="C93" s="5">
        <v>7.6999999999999999E-2</v>
      </c>
      <c r="D93" s="3">
        <f t="shared" si="3"/>
        <v>0.17599999999999999</v>
      </c>
      <c r="E93" s="4">
        <f t="shared" si="4"/>
        <v>14.878135423999998</v>
      </c>
    </row>
    <row r="94" spans="1:5" x14ac:dyDescent="0.25">
      <c r="A94" s="8" t="s">
        <v>205</v>
      </c>
      <c r="B94" s="6">
        <v>0.26700000000000002</v>
      </c>
      <c r="C94" s="5">
        <v>7.6999999999999999E-2</v>
      </c>
      <c r="D94" s="3">
        <f t="shared" si="3"/>
        <v>0.19</v>
      </c>
      <c r="E94" s="4">
        <f t="shared" si="4"/>
        <v>16.322123900000001</v>
      </c>
    </row>
    <row r="95" spans="1:5" x14ac:dyDescent="0.25">
      <c r="A95" s="8" t="s">
        <v>206</v>
      </c>
      <c r="B95" s="6">
        <v>0.214</v>
      </c>
      <c r="C95" s="5">
        <v>7.6999999999999999E-2</v>
      </c>
      <c r="D95" s="3">
        <f t="shared" si="3"/>
        <v>0.13700000000000001</v>
      </c>
      <c r="E95" s="4">
        <f t="shared" si="4"/>
        <v>10.996976831000001</v>
      </c>
    </row>
    <row r="96" spans="1:5" x14ac:dyDescent="0.25">
      <c r="A96" s="8" t="s">
        <v>207</v>
      </c>
      <c r="B96" s="6">
        <v>0.223</v>
      </c>
      <c r="C96" s="5">
        <v>7.6999999999999999E-2</v>
      </c>
      <c r="D96" s="3">
        <f t="shared" ref="D96:D127" si="5">(B96-C96)</f>
        <v>0.14600000000000002</v>
      </c>
      <c r="E96" s="4">
        <f t="shared" ref="E96:E127" si="6">(68.399*D96*D96)+(78.108*D96)-(0.9876)</f>
        <v>11.874161084000001</v>
      </c>
    </row>
    <row r="97" spans="1:5" x14ac:dyDescent="0.25">
      <c r="A97" s="8" t="s">
        <v>208</v>
      </c>
      <c r="B97" s="6">
        <v>0.222</v>
      </c>
      <c r="C97" s="5">
        <v>7.6999999999999999E-2</v>
      </c>
      <c r="D97" s="3">
        <f t="shared" si="5"/>
        <v>0.14500000000000002</v>
      </c>
      <c r="E97" s="4">
        <f t="shared" si="6"/>
        <v>11.776148975000002</v>
      </c>
    </row>
    <row r="98" spans="1:5" x14ac:dyDescent="0.25">
      <c r="A98" s="8" t="s">
        <v>209</v>
      </c>
      <c r="B98" s="6">
        <v>0.245</v>
      </c>
      <c r="C98" s="5">
        <v>7.6999999999999999E-2</v>
      </c>
      <c r="D98" s="3">
        <f t="shared" si="5"/>
        <v>0.16799999999999998</v>
      </c>
      <c r="E98" s="4">
        <f t="shared" si="6"/>
        <v>14.065037375999998</v>
      </c>
    </row>
    <row r="99" spans="1:5" x14ac:dyDescent="0.25">
      <c r="A99" s="8" t="s">
        <v>210</v>
      </c>
      <c r="B99" s="6">
        <v>0.255</v>
      </c>
      <c r="C99" s="5">
        <v>7.6999999999999999E-2</v>
      </c>
      <c r="D99" s="3">
        <f t="shared" si="5"/>
        <v>0.17799999999999999</v>
      </c>
      <c r="E99" s="4">
        <f t="shared" si="6"/>
        <v>15.082777915999998</v>
      </c>
    </row>
    <row r="100" spans="1:5" x14ac:dyDescent="0.25">
      <c r="A100" s="8" t="s">
        <v>211</v>
      </c>
      <c r="B100" s="6">
        <v>0.36199999999999999</v>
      </c>
      <c r="C100" s="5">
        <v>7.6999999999999999E-2</v>
      </c>
      <c r="D100" s="3">
        <f t="shared" si="5"/>
        <v>0.28499999999999998</v>
      </c>
      <c r="E100" s="4">
        <f t="shared" si="6"/>
        <v>26.828888774999999</v>
      </c>
    </row>
    <row r="101" spans="1:5" x14ac:dyDescent="0.25">
      <c r="A101" s="8" t="s">
        <v>212</v>
      </c>
      <c r="B101" s="6">
        <v>0.27300000000000002</v>
      </c>
      <c r="C101" s="5">
        <v>7.6999999999999999E-2</v>
      </c>
      <c r="D101" s="3">
        <f t="shared" si="5"/>
        <v>0.19600000000000001</v>
      </c>
      <c r="E101" s="4">
        <f t="shared" si="6"/>
        <v>16.949183984000001</v>
      </c>
    </row>
    <row r="102" spans="1:5" x14ac:dyDescent="0.25">
      <c r="A102" s="8" t="s">
        <v>213</v>
      </c>
      <c r="B102" s="6">
        <v>0.159</v>
      </c>
      <c r="C102" s="5">
        <v>7.6999999999999999E-2</v>
      </c>
      <c r="D102" s="3">
        <f t="shared" si="5"/>
        <v>8.2000000000000003E-2</v>
      </c>
      <c r="E102" s="4">
        <f t="shared" si="6"/>
        <v>5.877170876000001</v>
      </c>
    </row>
    <row r="103" spans="1:5" x14ac:dyDescent="0.25">
      <c r="A103" s="8" t="s">
        <v>214</v>
      </c>
      <c r="B103" s="6">
        <v>0.17200000000000001</v>
      </c>
      <c r="C103" s="5">
        <v>7.6999999999999999E-2</v>
      </c>
      <c r="D103" s="3">
        <f t="shared" si="5"/>
        <v>9.5000000000000015E-2</v>
      </c>
      <c r="E103" s="4">
        <f t="shared" si="6"/>
        <v>7.0499609750000012</v>
      </c>
    </row>
    <row r="104" spans="1:5" x14ac:dyDescent="0.25">
      <c r="A104" s="8" t="s">
        <v>215</v>
      </c>
      <c r="B104" s="6">
        <v>0.23600000000000002</v>
      </c>
      <c r="C104" s="5">
        <v>7.6999999999999999E-2</v>
      </c>
      <c r="D104" s="3">
        <f t="shared" si="5"/>
        <v>0.15900000000000003</v>
      </c>
      <c r="E104" s="4">
        <f t="shared" si="6"/>
        <v>13.160767119000003</v>
      </c>
    </row>
    <row r="105" spans="1:5" x14ac:dyDescent="0.25">
      <c r="A105" s="8" t="s">
        <v>216</v>
      </c>
      <c r="B105" s="6">
        <v>0.26</v>
      </c>
      <c r="C105" s="5">
        <v>7.6999999999999999E-2</v>
      </c>
      <c r="D105" s="3">
        <f t="shared" si="5"/>
        <v>0.183</v>
      </c>
      <c r="E105" s="4">
        <f t="shared" si="6"/>
        <v>15.596778110999999</v>
      </c>
    </row>
    <row r="106" spans="1:5" x14ac:dyDescent="0.25">
      <c r="A106" s="8" t="s">
        <v>217</v>
      </c>
      <c r="B106" s="6">
        <v>0.34100000000000003</v>
      </c>
      <c r="C106" s="5">
        <v>7.6999999999999999E-2</v>
      </c>
      <c r="D106" s="3">
        <f t="shared" si="5"/>
        <v>0.26400000000000001</v>
      </c>
      <c r="E106" s="4">
        <f t="shared" si="6"/>
        <v>24.400048704</v>
      </c>
    </row>
    <row r="107" spans="1:5" x14ac:dyDescent="0.25">
      <c r="A107" s="8" t="s">
        <v>218</v>
      </c>
      <c r="B107" s="6">
        <v>0.33100000000000002</v>
      </c>
      <c r="C107" s="5">
        <v>7.6999999999999999E-2</v>
      </c>
      <c r="D107" s="3">
        <f t="shared" si="5"/>
        <v>0.254</v>
      </c>
      <c r="E107" s="4">
        <f t="shared" si="6"/>
        <v>23.264661884000002</v>
      </c>
    </row>
    <row r="108" spans="1:5" x14ac:dyDescent="0.25">
      <c r="A108" s="8" t="s">
        <v>219</v>
      </c>
      <c r="B108" s="6">
        <v>0.18</v>
      </c>
      <c r="C108" s="5">
        <v>7.6999999999999999E-2</v>
      </c>
      <c r="D108" s="3">
        <f t="shared" si="5"/>
        <v>0.10299999999999999</v>
      </c>
      <c r="E108" s="4">
        <f t="shared" si="6"/>
        <v>7.7831689909999984</v>
      </c>
    </row>
    <row r="109" spans="1:5" x14ac:dyDescent="0.25">
      <c r="A109" s="8" t="s">
        <v>220</v>
      </c>
      <c r="B109" s="6">
        <v>0.18099999999999999</v>
      </c>
      <c r="C109" s="5">
        <v>7.6999999999999999E-2</v>
      </c>
      <c r="D109" s="3">
        <f t="shared" si="5"/>
        <v>0.104</v>
      </c>
      <c r="E109" s="4">
        <f t="shared" si="6"/>
        <v>7.8754355839999999</v>
      </c>
    </row>
    <row r="110" spans="1:5" x14ac:dyDescent="0.25">
      <c r="A110" s="8" t="s">
        <v>221</v>
      </c>
      <c r="B110" s="6">
        <v>0.27300000000000002</v>
      </c>
      <c r="C110" s="5">
        <v>7.6999999999999999E-2</v>
      </c>
      <c r="D110" s="3">
        <f t="shared" si="5"/>
        <v>0.19600000000000001</v>
      </c>
      <c r="E110" s="4">
        <f t="shared" si="6"/>
        <v>16.949183984000001</v>
      </c>
    </row>
    <row r="111" spans="1:5" x14ac:dyDescent="0.25">
      <c r="A111" s="8" t="s">
        <v>222</v>
      </c>
      <c r="B111" s="6">
        <v>0.191</v>
      </c>
      <c r="C111" s="5">
        <v>7.6999999999999999E-2</v>
      </c>
      <c r="D111" s="3">
        <f t="shared" si="5"/>
        <v>0.114</v>
      </c>
      <c r="E111" s="4">
        <f t="shared" si="6"/>
        <v>8.8056254040000006</v>
      </c>
    </row>
    <row r="112" spans="1:5" x14ac:dyDescent="0.25">
      <c r="A112" s="8" t="s">
        <v>223</v>
      </c>
      <c r="B112" s="6">
        <v>0.215</v>
      </c>
      <c r="C112" s="5">
        <v>7.6999999999999999E-2</v>
      </c>
      <c r="D112" s="3">
        <f t="shared" si="5"/>
        <v>0.13800000000000001</v>
      </c>
      <c r="E112" s="4">
        <f t="shared" si="6"/>
        <v>11.093894556</v>
      </c>
    </row>
    <row r="113" spans="1:5" x14ac:dyDescent="0.25">
      <c r="A113" s="8" t="s">
        <v>224</v>
      </c>
      <c r="B113" s="6">
        <v>0.19400000000000001</v>
      </c>
      <c r="C113" s="5">
        <v>7.6999999999999999E-2</v>
      </c>
      <c r="D113" s="3">
        <f t="shared" si="5"/>
        <v>0.11700000000000001</v>
      </c>
      <c r="E113" s="4">
        <f t="shared" si="6"/>
        <v>9.0873499110000022</v>
      </c>
    </row>
    <row r="114" spans="1:5" x14ac:dyDescent="0.25">
      <c r="A114" s="8" t="s">
        <v>225</v>
      </c>
      <c r="B114" s="6">
        <v>0.14000000000000001</v>
      </c>
      <c r="C114" s="5">
        <v>7.6999999999999999E-2</v>
      </c>
      <c r="D114" s="3">
        <f t="shared" si="5"/>
        <v>6.3000000000000014E-2</v>
      </c>
      <c r="E114" s="4">
        <f t="shared" si="6"/>
        <v>4.2046796310000012</v>
      </c>
    </row>
    <row r="115" spans="1:5" x14ac:dyDescent="0.25">
      <c r="A115" s="8" t="s">
        <v>226</v>
      </c>
      <c r="B115" s="6">
        <v>0.17400000000000002</v>
      </c>
      <c r="C115" s="5">
        <v>7.6999999999999999E-2</v>
      </c>
      <c r="D115" s="3">
        <f t="shared" si="5"/>
        <v>9.7000000000000017E-2</v>
      </c>
      <c r="E115" s="4">
        <f t="shared" si="6"/>
        <v>7.2324421910000005</v>
      </c>
    </row>
    <row r="116" spans="1:5" x14ac:dyDescent="0.25">
      <c r="A116" s="8" t="s">
        <v>227</v>
      </c>
      <c r="B116" s="6">
        <v>0.223</v>
      </c>
      <c r="C116" s="5">
        <v>7.6999999999999999E-2</v>
      </c>
      <c r="D116" s="3">
        <f t="shared" si="5"/>
        <v>0.14600000000000002</v>
      </c>
      <c r="E116" s="4">
        <f t="shared" si="6"/>
        <v>11.874161084000001</v>
      </c>
    </row>
    <row r="117" spans="1:5" x14ac:dyDescent="0.25">
      <c r="A117" s="8" t="s">
        <v>228</v>
      </c>
      <c r="B117" s="6">
        <v>0.17799999999999999</v>
      </c>
      <c r="C117" s="5">
        <v>7.6999999999999999E-2</v>
      </c>
      <c r="D117" s="3">
        <f t="shared" si="5"/>
        <v>0.10099999999999999</v>
      </c>
      <c r="E117" s="4">
        <f t="shared" si="6"/>
        <v>7.599046199</v>
      </c>
    </row>
    <row r="118" spans="1:5" x14ac:dyDescent="0.25">
      <c r="A118" s="8" t="s">
        <v>229</v>
      </c>
      <c r="B118" s="6">
        <v>0.19800000000000001</v>
      </c>
      <c r="C118" s="5">
        <v>7.6999999999999999E-2</v>
      </c>
      <c r="D118" s="3">
        <f t="shared" si="5"/>
        <v>0.12100000000000001</v>
      </c>
      <c r="E118" s="4">
        <f t="shared" si="6"/>
        <v>9.4648977590000012</v>
      </c>
    </row>
    <row r="119" spans="1:5" x14ac:dyDescent="0.25">
      <c r="A119" s="8" t="s">
        <v>230</v>
      </c>
      <c r="B119" s="6">
        <v>0.18099999999999999</v>
      </c>
      <c r="C119" s="5">
        <v>7.6999999999999999E-2</v>
      </c>
      <c r="D119" s="3">
        <f t="shared" si="5"/>
        <v>0.104</v>
      </c>
      <c r="E119" s="4">
        <f t="shared" si="6"/>
        <v>7.8754355839999999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121"/>
  <sheetViews>
    <sheetView workbookViewId="0">
      <selection activeCell="N2" sqref="N2"/>
    </sheetView>
  </sheetViews>
  <sheetFormatPr defaultRowHeight="15" x14ac:dyDescent="0.25"/>
  <cols>
    <col min="1" max="1" width="14.7109375" customWidth="1"/>
    <col min="2" max="4" width="12.7109375" customWidth="1"/>
    <col min="5" max="5" width="20.5703125" customWidth="1"/>
  </cols>
  <sheetData>
    <row r="2" spans="1:12" x14ac:dyDescent="0.25">
      <c r="A2" s="2">
        <v>2.161</v>
      </c>
      <c r="B2" s="6">
        <v>1.476</v>
      </c>
      <c r="C2" s="6">
        <v>1.1719999999999999</v>
      </c>
      <c r="D2" s="6">
        <v>1.4910000000000001</v>
      </c>
      <c r="E2" s="6">
        <v>1.246</v>
      </c>
      <c r="F2" s="6">
        <v>1.466</v>
      </c>
      <c r="G2" s="6">
        <v>1.179</v>
      </c>
      <c r="H2" s="6">
        <v>1.1020000000000001</v>
      </c>
      <c r="I2" s="6">
        <v>1.089</v>
      </c>
      <c r="J2" s="6">
        <v>1.0640000000000001</v>
      </c>
      <c r="K2" s="6">
        <v>1.202</v>
      </c>
      <c r="L2" s="6">
        <v>1.123</v>
      </c>
    </row>
    <row r="3" spans="1:12" x14ac:dyDescent="0.25">
      <c r="A3" s="2">
        <v>1.3240000000000001</v>
      </c>
      <c r="B3" s="6">
        <v>1.3360000000000001</v>
      </c>
      <c r="C3" s="6">
        <v>1.2150000000000001</v>
      </c>
      <c r="D3" s="6">
        <v>1.3069999999999999</v>
      </c>
      <c r="E3" s="6">
        <v>1.1990000000000001</v>
      </c>
      <c r="F3" s="6">
        <v>1.028</v>
      </c>
      <c r="G3" s="6">
        <v>0.94300000000000006</v>
      </c>
      <c r="H3" s="6">
        <v>1.3760000000000001</v>
      </c>
      <c r="I3" s="6">
        <v>1.159</v>
      </c>
      <c r="J3" s="6">
        <v>1.0680000000000001</v>
      </c>
      <c r="K3" s="6">
        <v>1.341</v>
      </c>
      <c r="L3" s="6">
        <v>1.141</v>
      </c>
    </row>
    <row r="4" spans="1:12" x14ac:dyDescent="0.25">
      <c r="A4" s="2">
        <v>0.76300000000000001</v>
      </c>
      <c r="B4" s="6">
        <v>1.095</v>
      </c>
      <c r="C4" s="6">
        <v>1.268</v>
      </c>
      <c r="D4" s="6">
        <v>1.9410000000000001</v>
      </c>
      <c r="E4" s="6">
        <v>1.125</v>
      </c>
      <c r="F4" s="6">
        <v>0.98499999999999999</v>
      </c>
      <c r="G4" s="6">
        <v>0.90100000000000002</v>
      </c>
      <c r="H4" s="6">
        <v>1.0760000000000001</v>
      </c>
      <c r="I4" s="6">
        <v>1.143</v>
      </c>
      <c r="J4" s="6">
        <v>1.3860000000000001</v>
      </c>
      <c r="K4" s="6">
        <v>1.1380000000000001</v>
      </c>
      <c r="L4" s="6">
        <v>1.278</v>
      </c>
    </row>
    <row r="5" spans="1:12" x14ac:dyDescent="0.25">
      <c r="A5" s="2">
        <v>0.48199999999999998</v>
      </c>
      <c r="B5" s="6">
        <v>0.86099999999999999</v>
      </c>
      <c r="C5" s="6">
        <v>1.232</v>
      </c>
      <c r="D5" s="6">
        <v>1.748</v>
      </c>
      <c r="E5" s="6">
        <v>1.073</v>
      </c>
      <c r="F5" s="6">
        <v>1.0329999999999999</v>
      </c>
      <c r="G5" s="6">
        <v>0.81100000000000005</v>
      </c>
      <c r="H5" s="6">
        <v>1.159</v>
      </c>
      <c r="I5" s="6">
        <v>1.0230000000000001</v>
      </c>
      <c r="J5" s="6">
        <v>1.141</v>
      </c>
      <c r="K5" s="6">
        <v>1.256</v>
      </c>
      <c r="L5" s="6">
        <v>1.1000000000000001</v>
      </c>
    </row>
    <row r="6" spans="1:12" x14ac:dyDescent="0.25">
      <c r="A6" s="13">
        <v>0.27600000000000002</v>
      </c>
      <c r="B6" s="6">
        <v>1.171</v>
      </c>
      <c r="C6" s="6">
        <v>1.169</v>
      </c>
      <c r="D6" s="6">
        <v>1.899</v>
      </c>
      <c r="E6" s="6">
        <v>1.1300000000000001</v>
      </c>
      <c r="F6" s="6">
        <v>0.96399999999999997</v>
      </c>
      <c r="G6" s="6">
        <v>0.80200000000000005</v>
      </c>
      <c r="H6" s="6">
        <v>1.119</v>
      </c>
      <c r="I6" s="6">
        <v>1.6970000000000001</v>
      </c>
      <c r="J6" s="6">
        <v>1.202</v>
      </c>
      <c r="K6" s="6">
        <v>1.292</v>
      </c>
      <c r="L6" s="6">
        <v>1.4419999999999999</v>
      </c>
    </row>
    <row r="7" spans="1:12" x14ac:dyDescent="0.25">
      <c r="A7" s="6">
        <v>1.1120000000000001</v>
      </c>
      <c r="B7" s="6">
        <v>1.31</v>
      </c>
      <c r="C7" s="6">
        <v>1.127</v>
      </c>
      <c r="D7" s="6">
        <v>0.85199999999999998</v>
      </c>
      <c r="E7" s="6">
        <v>0.96199999999999997</v>
      </c>
      <c r="F7" s="6">
        <v>1.081</v>
      </c>
      <c r="G7" s="6">
        <v>0.80300000000000005</v>
      </c>
      <c r="H7" s="6">
        <v>0.84099999999999997</v>
      </c>
      <c r="I7" s="6">
        <v>1.181</v>
      </c>
      <c r="J7" s="6">
        <v>1.0580000000000001</v>
      </c>
      <c r="K7" s="6">
        <v>1.0429999999999999</v>
      </c>
      <c r="L7" s="6">
        <v>1.004</v>
      </c>
    </row>
    <row r="8" spans="1:12" x14ac:dyDescent="0.25">
      <c r="A8" s="6">
        <v>1.2550000000000001</v>
      </c>
      <c r="B8" s="6">
        <v>1.2470000000000001</v>
      </c>
      <c r="C8" s="6">
        <v>1.1679999999999999</v>
      </c>
      <c r="D8" s="6">
        <v>1.0409999999999999</v>
      </c>
      <c r="E8" s="6">
        <v>1.1839999999999999</v>
      </c>
      <c r="F8" s="6">
        <v>0.92</v>
      </c>
      <c r="G8" s="6">
        <v>1.19</v>
      </c>
      <c r="H8" s="6">
        <v>1.1020000000000001</v>
      </c>
      <c r="I8" s="6">
        <v>1.6919999999999999</v>
      </c>
      <c r="J8" s="6">
        <v>1.161</v>
      </c>
      <c r="K8" s="6">
        <v>1.113</v>
      </c>
      <c r="L8" s="6">
        <v>0.96299999999999997</v>
      </c>
    </row>
    <row r="9" spans="1:12" x14ac:dyDescent="0.25">
      <c r="A9" s="6">
        <v>1.2770000000000001</v>
      </c>
      <c r="B9" s="6">
        <v>1.2050000000000001</v>
      </c>
      <c r="C9" s="6">
        <v>1.258</v>
      </c>
      <c r="D9" s="6">
        <v>1.135</v>
      </c>
      <c r="E9" s="6">
        <v>1.0669999999999999</v>
      </c>
      <c r="F9" s="6">
        <v>0.94700000000000006</v>
      </c>
      <c r="G9" s="6">
        <v>1.1240000000000001</v>
      </c>
      <c r="H9" s="6">
        <v>0.97699999999999998</v>
      </c>
      <c r="I9" s="6">
        <v>1.0669999999999999</v>
      </c>
      <c r="J9" s="6">
        <v>1.018</v>
      </c>
      <c r="K9" s="6">
        <v>1.4219999999999999</v>
      </c>
      <c r="L9" s="6">
        <v>1.0940000000000001</v>
      </c>
    </row>
    <row r="15" spans="1:12" x14ac:dyDescent="0.25">
      <c r="B15" s="1" t="s">
        <v>1</v>
      </c>
      <c r="C15" s="1" t="s">
        <v>2</v>
      </c>
      <c r="D15" s="1" t="s">
        <v>3</v>
      </c>
      <c r="E15" s="1" t="s">
        <v>4</v>
      </c>
    </row>
    <row r="16" spans="1:12" x14ac:dyDescent="0.25">
      <c r="A16" t="s">
        <v>5</v>
      </c>
      <c r="B16" s="2">
        <v>2.161</v>
      </c>
      <c r="C16" s="3">
        <f>B16-B21</f>
        <v>2.0840000000000001</v>
      </c>
      <c r="D16" s="3">
        <v>240</v>
      </c>
      <c r="E16" s="4">
        <f>(21.749*C16*C16)+(69.822*C16)-(0.0978)</f>
        <v>239.86837294399999</v>
      </c>
    </row>
    <row r="17" spans="1:11" x14ac:dyDescent="0.25">
      <c r="A17" t="s">
        <v>6</v>
      </c>
      <c r="B17" s="2">
        <v>1.3240000000000001</v>
      </c>
      <c r="C17" s="3">
        <f>B17-B21</f>
        <v>1.2470000000000001</v>
      </c>
      <c r="D17" s="3">
        <v>120</v>
      </c>
      <c r="E17" s="4">
        <f t="shared" ref="E17:E21" si="0">(21.749*C17*C17)+(69.822*C17)-(0.0978)</f>
        <v>120.790124741</v>
      </c>
    </row>
    <row r="18" spans="1:11" x14ac:dyDescent="0.25">
      <c r="A18" t="s">
        <v>7</v>
      </c>
      <c r="B18" s="2">
        <v>0.76300000000000001</v>
      </c>
      <c r="C18" s="3">
        <f>B18-B21</f>
        <v>0.68600000000000005</v>
      </c>
      <c r="D18" s="3">
        <v>60</v>
      </c>
      <c r="E18" s="4">
        <f t="shared" si="0"/>
        <v>58.03508440400001</v>
      </c>
    </row>
    <row r="19" spans="1:11" x14ac:dyDescent="0.25">
      <c r="A19" t="s">
        <v>8</v>
      </c>
      <c r="B19" s="2">
        <v>0.48199999999999998</v>
      </c>
      <c r="C19" s="3">
        <f>B19-B21</f>
        <v>0.40499999999999997</v>
      </c>
      <c r="D19" s="3">
        <v>30</v>
      </c>
      <c r="E19" s="4">
        <f t="shared" si="0"/>
        <v>31.747489724999998</v>
      </c>
    </row>
    <row r="20" spans="1:11" x14ac:dyDescent="0.25">
      <c r="A20" t="s">
        <v>9</v>
      </c>
      <c r="B20" s="2">
        <v>0.27600000000000002</v>
      </c>
      <c r="C20" s="3">
        <f>B20-B21</f>
        <v>0.19900000000000001</v>
      </c>
      <c r="D20" s="3">
        <v>15</v>
      </c>
      <c r="E20" s="4">
        <f t="shared" si="0"/>
        <v>14.658060149000002</v>
      </c>
    </row>
    <row r="21" spans="1:11" x14ac:dyDescent="0.25">
      <c r="A21" t="s">
        <v>10</v>
      </c>
      <c r="B21" s="5">
        <v>7.6999999999999999E-2</v>
      </c>
      <c r="C21" s="3">
        <f>B21-B21</f>
        <v>0</v>
      </c>
      <c r="D21" s="3">
        <v>0</v>
      </c>
      <c r="E21" s="4">
        <f t="shared" si="0"/>
        <v>-9.7799999999999998E-2</v>
      </c>
    </row>
    <row r="27" spans="1:11" x14ac:dyDescent="0.25">
      <c r="J27" s="10" t="s">
        <v>21</v>
      </c>
      <c r="K27" s="10"/>
    </row>
    <row r="31" spans="1:11" x14ac:dyDescent="0.25">
      <c r="A31" s="8" t="s">
        <v>11</v>
      </c>
      <c r="B31" s="6" t="s">
        <v>12</v>
      </c>
      <c r="C31" s="7" t="s">
        <v>10</v>
      </c>
      <c r="D31" s="3" t="s">
        <v>2</v>
      </c>
      <c r="E31" s="9" t="s">
        <v>20</v>
      </c>
    </row>
    <row r="32" spans="1:11" x14ac:dyDescent="0.25">
      <c r="A32" s="8" t="s">
        <v>231</v>
      </c>
      <c r="B32" s="6">
        <v>1.1120000000000001</v>
      </c>
      <c r="C32" s="5">
        <v>7.6999999999999999E-2</v>
      </c>
      <c r="D32" s="3">
        <f t="shared" ref="D32:D63" si="1">(B32-C32)</f>
        <v>1.0350000000000001</v>
      </c>
      <c r="E32" s="4">
        <f t="shared" ref="E32:E63" si="2">(21.749*D32*D32)+(69.822*D32)-(0.0978)</f>
        <v>95.46604252500002</v>
      </c>
    </row>
    <row r="33" spans="1:5" x14ac:dyDescent="0.25">
      <c r="A33" s="8" t="s">
        <v>232</v>
      </c>
      <c r="B33" s="6">
        <v>1.2550000000000001</v>
      </c>
      <c r="C33" s="5">
        <v>7.6999999999999999E-2</v>
      </c>
      <c r="D33" s="3">
        <f t="shared" si="1"/>
        <v>1.1780000000000002</v>
      </c>
      <c r="E33" s="4">
        <f t="shared" si="2"/>
        <v>112.33325531600002</v>
      </c>
    </row>
    <row r="34" spans="1:5" x14ac:dyDescent="0.25">
      <c r="A34" s="8" t="s">
        <v>233</v>
      </c>
      <c r="B34" s="6">
        <v>1.2770000000000001</v>
      </c>
      <c r="C34" s="5">
        <v>7.6999999999999999E-2</v>
      </c>
      <c r="D34" s="3">
        <f t="shared" si="1"/>
        <v>1.2000000000000002</v>
      </c>
      <c r="E34" s="4">
        <f t="shared" si="2"/>
        <v>115.00716000000001</v>
      </c>
    </row>
    <row r="35" spans="1:5" x14ac:dyDescent="0.25">
      <c r="A35" s="8" t="s">
        <v>234</v>
      </c>
      <c r="B35" s="6">
        <v>1.476</v>
      </c>
      <c r="C35" s="5">
        <v>7.6999999999999999E-2</v>
      </c>
      <c r="D35" s="3">
        <f t="shared" si="1"/>
        <v>1.399</v>
      </c>
      <c r="E35" s="4">
        <f t="shared" si="2"/>
        <v>140.15034254900002</v>
      </c>
    </row>
    <row r="36" spans="1:5" x14ac:dyDescent="0.25">
      <c r="A36" s="8" t="s">
        <v>235</v>
      </c>
      <c r="B36" s="6">
        <v>1.3360000000000001</v>
      </c>
      <c r="C36" s="5">
        <v>7.6999999999999999E-2</v>
      </c>
      <c r="D36" s="3">
        <f t="shared" si="1"/>
        <v>1.2590000000000001</v>
      </c>
      <c r="E36" s="4">
        <f t="shared" si="2"/>
        <v>122.28202466900001</v>
      </c>
    </row>
    <row r="37" spans="1:5" x14ac:dyDescent="0.25">
      <c r="A37" s="8" t="s">
        <v>236</v>
      </c>
      <c r="B37" s="6">
        <v>1.095</v>
      </c>
      <c r="C37" s="5">
        <v>7.6999999999999999E-2</v>
      </c>
      <c r="D37" s="3">
        <f t="shared" si="1"/>
        <v>1.018</v>
      </c>
      <c r="E37" s="4">
        <f t="shared" si="2"/>
        <v>93.520006675999994</v>
      </c>
    </row>
    <row r="38" spans="1:5" x14ac:dyDescent="0.25">
      <c r="A38" s="8" t="s">
        <v>237</v>
      </c>
      <c r="B38" s="6">
        <v>0.86099999999999999</v>
      </c>
      <c r="C38" s="5">
        <v>7.6999999999999999E-2</v>
      </c>
      <c r="D38" s="3">
        <f t="shared" si="1"/>
        <v>0.78400000000000003</v>
      </c>
      <c r="E38" s="4">
        <f t="shared" si="2"/>
        <v>68.010801344000001</v>
      </c>
    </row>
    <row r="39" spans="1:5" x14ac:dyDescent="0.25">
      <c r="A39" s="8" t="s">
        <v>238</v>
      </c>
      <c r="B39" s="6">
        <v>1.171</v>
      </c>
      <c r="C39" s="5">
        <v>7.6999999999999999E-2</v>
      </c>
      <c r="D39" s="3">
        <f t="shared" si="1"/>
        <v>1.0940000000000001</v>
      </c>
      <c r="E39" s="4">
        <f t="shared" si="2"/>
        <v>102.31745416400001</v>
      </c>
    </row>
    <row r="40" spans="1:5" x14ac:dyDescent="0.25">
      <c r="A40" s="8" t="s">
        <v>239</v>
      </c>
      <c r="B40" s="6">
        <v>1.31</v>
      </c>
      <c r="C40" s="5">
        <v>7.6999999999999999E-2</v>
      </c>
      <c r="D40" s="3">
        <f t="shared" si="1"/>
        <v>1.2330000000000001</v>
      </c>
      <c r="E40" s="4">
        <f t="shared" si="2"/>
        <v>119.05749146100001</v>
      </c>
    </row>
    <row r="41" spans="1:5" x14ac:dyDescent="0.25">
      <c r="A41" s="8" t="s">
        <v>240</v>
      </c>
      <c r="B41" s="6">
        <v>1.2470000000000001</v>
      </c>
      <c r="C41" s="5">
        <v>7.6999999999999999E-2</v>
      </c>
      <c r="D41" s="3">
        <f t="shared" si="1"/>
        <v>1.1700000000000002</v>
      </c>
      <c r="E41" s="4">
        <f t="shared" si="2"/>
        <v>111.36614610000001</v>
      </c>
    </row>
    <row r="42" spans="1:5" x14ac:dyDescent="0.25">
      <c r="A42" s="8" t="s">
        <v>241</v>
      </c>
      <c r="B42" s="6">
        <v>1.2050000000000001</v>
      </c>
      <c r="C42" s="5">
        <v>7.6999999999999999E-2</v>
      </c>
      <c r="D42" s="3">
        <f t="shared" si="1"/>
        <v>1.1280000000000001</v>
      </c>
      <c r="E42" s="4">
        <f t="shared" si="2"/>
        <v>106.334495616</v>
      </c>
    </row>
    <row r="43" spans="1:5" x14ac:dyDescent="0.25">
      <c r="A43" s="8" t="s">
        <v>242</v>
      </c>
      <c r="B43" s="6">
        <v>1.1719999999999999</v>
      </c>
      <c r="C43" s="5">
        <v>7.6999999999999999E-2</v>
      </c>
      <c r="D43" s="3">
        <f t="shared" si="1"/>
        <v>1.095</v>
      </c>
      <c r="E43" s="4">
        <f t="shared" si="2"/>
        <v>102.43488472499999</v>
      </c>
    </row>
    <row r="44" spans="1:5" x14ac:dyDescent="0.25">
      <c r="A44" s="8" t="s">
        <v>243</v>
      </c>
      <c r="B44" s="6">
        <v>1.2150000000000001</v>
      </c>
      <c r="C44" s="5">
        <v>7.6999999999999999E-2</v>
      </c>
      <c r="D44" s="3">
        <f t="shared" si="1"/>
        <v>1.1380000000000001</v>
      </c>
      <c r="E44" s="4">
        <f t="shared" si="2"/>
        <v>107.52554795600001</v>
      </c>
    </row>
    <row r="45" spans="1:5" x14ac:dyDescent="0.25">
      <c r="A45" s="8" t="s">
        <v>244</v>
      </c>
      <c r="B45" s="6">
        <v>1.268</v>
      </c>
      <c r="C45" s="5">
        <v>7.6999999999999999E-2</v>
      </c>
      <c r="D45" s="3">
        <f t="shared" si="1"/>
        <v>1.1910000000000001</v>
      </c>
      <c r="E45" s="4">
        <f t="shared" si="2"/>
        <v>113.910745269</v>
      </c>
    </row>
    <row r="46" spans="1:5" x14ac:dyDescent="0.25">
      <c r="A46" s="8" t="s">
        <v>245</v>
      </c>
      <c r="B46" s="6">
        <v>1.232</v>
      </c>
      <c r="C46" s="5">
        <v>7.6999999999999999E-2</v>
      </c>
      <c r="D46" s="3">
        <f t="shared" si="1"/>
        <v>1.155</v>
      </c>
      <c r="E46" s="4">
        <f t="shared" si="2"/>
        <v>109.560319725</v>
      </c>
    </row>
    <row r="47" spans="1:5" x14ac:dyDescent="0.25">
      <c r="A47" s="8" t="s">
        <v>246</v>
      </c>
      <c r="B47" s="6">
        <v>1.169</v>
      </c>
      <c r="C47" s="5">
        <v>7.6999999999999999E-2</v>
      </c>
      <c r="D47" s="3">
        <f t="shared" si="1"/>
        <v>1.0920000000000001</v>
      </c>
      <c r="E47" s="4">
        <f t="shared" si="2"/>
        <v>102.082723536</v>
      </c>
    </row>
    <row r="48" spans="1:5" x14ac:dyDescent="0.25">
      <c r="A48" s="8" t="s">
        <v>247</v>
      </c>
      <c r="B48" s="6">
        <v>1.127</v>
      </c>
      <c r="C48" s="5">
        <v>7.6999999999999999E-2</v>
      </c>
      <c r="D48" s="3">
        <f t="shared" si="1"/>
        <v>1.05</v>
      </c>
      <c r="E48" s="4">
        <f t="shared" si="2"/>
        <v>97.193572500000002</v>
      </c>
    </row>
    <row r="49" spans="1:5" x14ac:dyDescent="0.25">
      <c r="A49" s="8" t="s">
        <v>248</v>
      </c>
      <c r="B49" s="6">
        <v>1.1679999999999999</v>
      </c>
      <c r="C49" s="5">
        <v>7.6999999999999999E-2</v>
      </c>
      <c r="D49" s="3">
        <f t="shared" si="1"/>
        <v>1.091</v>
      </c>
      <c r="E49" s="4">
        <f t="shared" si="2"/>
        <v>101.965423469</v>
      </c>
    </row>
    <row r="50" spans="1:5" x14ac:dyDescent="0.25">
      <c r="A50" s="8" t="s">
        <v>249</v>
      </c>
      <c r="B50" s="6">
        <v>1.258</v>
      </c>
      <c r="C50" s="5">
        <v>7.6999999999999999E-2</v>
      </c>
      <c r="D50" s="3">
        <f t="shared" si="1"/>
        <v>1.181</v>
      </c>
      <c r="E50" s="4">
        <f t="shared" si="2"/>
        <v>112.69663898900001</v>
      </c>
    </row>
    <row r="51" spans="1:5" x14ac:dyDescent="0.25">
      <c r="A51" s="8" t="s">
        <v>250</v>
      </c>
      <c r="B51" s="6">
        <v>1.4910000000000001</v>
      </c>
      <c r="C51" s="5">
        <v>7.6999999999999999E-2</v>
      </c>
      <c r="D51" s="3">
        <f t="shared" si="1"/>
        <v>1.4140000000000001</v>
      </c>
      <c r="E51" s="4">
        <f t="shared" si="2"/>
        <v>142.11537160400002</v>
      </c>
    </row>
    <row r="52" spans="1:5" x14ac:dyDescent="0.25">
      <c r="A52" s="8" t="s">
        <v>251</v>
      </c>
      <c r="B52" s="6">
        <v>1.3069999999999999</v>
      </c>
      <c r="C52" s="5">
        <v>7.6999999999999999E-2</v>
      </c>
      <c r="D52" s="3">
        <f t="shared" si="1"/>
        <v>1.23</v>
      </c>
      <c r="E52" s="4">
        <f t="shared" si="2"/>
        <v>118.68732209999999</v>
      </c>
    </row>
    <row r="53" spans="1:5" x14ac:dyDescent="0.25">
      <c r="A53" s="8" t="s">
        <v>252</v>
      </c>
      <c r="B53" s="6">
        <v>1.9410000000000001</v>
      </c>
      <c r="C53" s="5">
        <v>7.6999999999999999E-2</v>
      </c>
      <c r="D53" s="3">
        <f t="shared" si="1"/>
        <v>1.8640000000000001</v>
      </c>
      <c r="E53" s="4">
        <f t="shared" si="2"/>
        <v>205.61722150399999</v>
      </c>
    </row>
    <row r="54" spans="1:5" x14ac:dyDescent="0.25">
      <c r="A54" s="8" t="s">
        <v>253</v>
      </c>
      <c r="B54" s="6">
        <v>1.748</v>
      </c>
      <c r="C54" s="5">
        <v>7.6999999999999999E-2</v>
      </c>
      <c r="D54" s="3">
        <f t="shared" si="1"/>
        <v>1.671</v>
      </c>
      <c r="E54" s="4">
        <f t="shared" si="2"/>
        <v>177.30321150899999</v>
      </c>
    </row>
    <row r="55" spans="1:5" x14ac:dyDescent="0.25">
      <c r="A55" s="8" t="s">
        <v>254</v>
      </c>
      <c r="B55" s="6">
        <v>1.899</v>
      </c>
      <c r="C55" s="5">
        <v>7.6999999999999999E-2</v>
      </c>
      <c r="D55" s="3">
        <f t="shared" si="1"/>
        <v>1.8220000000000001</v>
      </c>
      <c r="E55" s="4">
        <f t="shared" si="2"/>
        <v>199.31769131600001</v>
      </c>
    </row>
    <row r="56" spans="1:5" x14ac:dyDescent="0.25">
      <c r="A56" s="8" t="s">
        <v>255</v>
      </c>
      <c r="B56" s="6">
        <v>0.85199999999999998</v>
      </c>
      <c r="C56" s="5">
        <v>7.6999999999999999E-2</v>
      </c>
      <c r="D56" s="3">
        <f t="shared" si="1"/>
        <v>0.77500000000000002</v>
      </c>
      <c r="E56" s="4">
        <f t="shared" si="2"/>
        <v>67.077243124999995</v>
      </c>
    </row>
    <row r="57" spans="1:5" x14ac:dyDescent="0.25">
      <c r="A57" s="8" t="s">
        <v>256</v>
      </c>
      <c r="B57" s="6">
        <v>1.0409999999999999</v>
      </c>
      <c r="C57" s="5">
        <v>7.6999999999999999E-2</v>
      </c>
      <c r="D57" s="3">
        <f t="shared" si="1"/>
        <v>0.96399999999999997</v>
      </c>
      <c r="E57" s="4">
        <f t="shared" si="2"/>
        <v>87.421866703999996</v>
      </c>
    </row>
    <row r="58" spans="1:5" x14ac:dyDescent="0.25">
      <c r="A58" s="8" t="s">
        <v>257</v>
      </c>
      <c r="B58" s="6">
        <v>1.135</v>
      </c>
      <c r="C58" s="5">
        <v>7.6999999999999999E-2</v>
      </c>
      <c r="D58" s="3">
        <f t="shared" si="1"/>
        <v>1.0580000000000001</v>
      </c>
      <c r="E58" s="4">
        <f t="shared" si="2"/>
        <v>98.118923636000005</v>
      </c>
    </row>
    <row r="59" spans="1:5" x14ac:dyDescent="0.25">
      <c r="A59" s="8" t="s">
        <v>258</v>
      </c>
      <c r="B59" s="6">
        <v>1.246</v>
      </c>
      <c r="C59" s="5">
        <v>7.6999999999999999E-2</v>
      </c>
      <c r="D59" s="3">
        <f t="shared" si="1"/>
        <v>1.169</v>
      </c>
      <c r="E59" s="4">
        <f t="shared" si="2"/>
        <v>111.245453189</v>
      </c>
    </row>
    <row r="60" spans="1:5" x14ac:dyDescent="0.25">
      <c r="A60" s="8" t="s">
        <v>259</v>
      </c>
      <c r="B60" s="6">
        <v>1.1990000000000001</v>
      </c>
      <c r="C60" s="5">
        <v>7.6999999999999999E-2</v>
      </c>
      <c r="D60" s="3">
        <f t="shared" si="1"/>
        <v>1.1220000000000001</v>
      </c>
      <c r="E60" s="4">
        <f t="shared" si="2"/>
        <v>105.62195211600002</v>
      </c>
    </row>
    <row r="61" spans="1:5" x14ac:dyDescent="0.25">
      <c r="A61" s="8" t="s">
        <v>260</v>
      </c>
      <c r="B61" s="6">
        <v>1.125</v>
      </c>
      <c r="C61" s="5">
        <v>7.6999999999999999E-2</v>
      </c>
      <c r="D61" s="3">
        <f t="shared" si="1"/>
        <v>1.048</v>
      </c>
      <c r="E61" s="4">
        <f t="shared" si="2"/>
        <v>96.962669695999992</v>
      </c>
    </row>
    <row r="62" spans="1:5" x14ac:dyDescent="0.25">
      <c r="A62" s="8" t="s">
        <v>261</v>
      </c>
      <c r="B62" s="6">
        <v>1.073</v>
      </c>
      <c r="C62" s="5">
        <v>7.6999999999999999E-2</v>
      </c>
      <c r="D62" s="3">
        <f t="shared" si="1"/>
        <v>0.996</v>
      </c>
      <c r="E62" s="4">
        <f t="shared" si="2"/>
        <v>91.020267984</v>
      </c>
    </row>
    <row r="63" spans="1:5" x14ac:dyDescent="0.25">
      <c r="A63" s="8" t="s">
        <v>262</v>
      </c>
      <c r="B63" s="6">
        <v>1.1300000000000001</v>
      </c>
      <c r="C63" s="5">
        <v>7.6999999999999999E-2</v>
      </c>
      <c r="D63" s="3">
        <f t="shared" si="1"/>
        <v>1.0530000000000002</v>
      </c>
      <c r="E63" s="4">
        <f t="shared" si="2"/>
        <v>97.540252941000006</v>
      </c>
    </row>
    <row r="64" spans="1:5" x14ac:dyDescent="0.25">
      <c r="A64" s="8" t="s">
        <v>263</v>
      </c>
      <c r="B64" s="6">
        <v>0.96199999999999997</v>
      </c>
      <c r="C64" s="5">
        <v>7.6999999999999999E-2</v>
      </c>
      <c r="D64" s="3">
        <f t="shared" ref="D64:D95" si="3">(B64-C64)</f>
        <v>0.88500000000000001</v>
      </c>
      <c r="E64" s="4">
        <f t="shared" ref="E64:E95" si="4">(21.749*D64*D64)+(69.822*D64)-(0.0978)</f>
        <v>78.729030524999985</v>
      </c>
    </row>
    <row r="65" spans="1:5" x14ac:dyDescent="0.25">
      <c r="A65" s="8" t="s">
        <v>264</v>
      </c>
      <c r="B65" s="6">
        <v>1.1839999999999999</v>
      </c>
      <c r="C65" s="5">
        <v>7.6999999999999999E-2</v>
      </c>
      <c r="D65" s="3">
        <f t="shared" si="3"/>
        <v>1.107</v>
      </c>
      <c r="E65" s="4">
        <f t="shared" si="4"/>
        <v>103.847444301</v>
      </c>
    </row>
    <row r="66" spans="1:5" x14ac:dyDescent="0.25">
      <c r="A66" s="8" t="s">
        <v>265</v>
      </c>
      <c r="B66" s="6">
        <v>1.0669999999999999</v>
      </c>
      <c r="C66" s="5">
        <v>7.6999999999999999E-2</v>
      </c>
      <c r="D66" s="3">
        <f t="shared" si="3"/>
        <v>0.99</v>
      </c>
      <c r="E66" s="4">
        <f t="shared" si="4"/>
        <v>90.342174899999989</v>
      </c>
    </row>
    <row r="67" spans="1:5" x14ac:dyDescent="0.25">
      <c r="A67" s="8" t="s">
        <v>266</v>
      </c>
      <c r="B67" s="6">
        <v>1.466</v>
      </c>
      <c r="C67" s="5">
        <v>7.6999999999999999E-2</v>
      </c>
      <c r="D67" s="3">
        <f t="shared" si="3"/>
        <v>1.389</v>
      </c>
      <c r="E67" s="4">
        <f t="shared" si="4"/>
        <v>138.84576042899999</v>
      </c>
    </row>
    <row r="68" spans="1:5" x14ac:dyDescent="0.25">
      <c r="A68" s="8" t="s">
        <v>267</v>
      </c>
      <c r="B68" s="6">
        <v>1.028</v>
      </c>
      <c r="C68" s="5">
        <v>7.6999999999999999E-2</v>
      </c>
      <c r="D68" s="3">
        <f t="shared" si="3"/>
        <v>0.95100000000000007</v>
      </c>
      <c r="E68" s="4">
        <f t="shared" si="4"/>
        <v>85.972739348999994</v>
      </c>
    </row>
    <row r="69" spans="1:5" x14ac:dyDescent="0.25">
      <c r="A69" s="8" t="s">
        <v>268</v>
      </c>
      <c r="B69" s="6">
        <v>0.98499999999999999</v>
      </c>
      <c r="C69" s="5">
        <v>7.6999999999999999E-2</v>
      </c>
      <c r="D69" s="3">
        <f t="shared" si="3"/>
        <v>0.90800000000000003</v>
      </c>
      <c r="E69" s="4">
        <f t="shared" si="4"/>
        <v>81.231843536</v>
      </c>
    </row>
    <row r="70" spans="1:5" x14ac:dyDescent="0.25">
      <c r="A70" s="8" t="s">
        <v>269</v>
      </c>
      <c r="B70" s="6">
        <v>1.0329999999999999</v>
      </c>
      <c r="C70" s="5">
        <v>7.6999999999999999E-2</v>
      </c>
      <c r="D70" s="3">
        <f t="shared" si="3"/>
        <v>0.95599999999999996</v>
      </c>
      <c r="E70" s="4">
        <f t="shared" si="4"/>
        <v>86.529226063999985</v>
      </c>
    </row>
    <row r="71" spans="1:5" x14ac:dyDescent="0.25">
      <c r="A71" s="8" t="s">
        <v>270</v>
      </c>
      <c r="B71" s="6">
        <v>0.96399999999999997</v>
      </c>
      <c r="C71" s="5">
        <v>7.6999999999999999E-2</v>
      </c>
      <c r="D71" s="3">
        <f t="shared" si="3"/>
        <v>0.88700000000000001</v>
      </c>
      <c r="E71" s="4">
        <f t="shared" si="4"/>
        <v>78.945752980999998</v>
      </c>
    </row>
    <row r="72" spans="1:5" x14ac:dyDescent="0.25">
      <c r="A72" s="8" t="s">
        <v>271</v>
      </c>
      <c r="B72" s="6">
        <v>1.081</v>
      </c>
      <c r="C72" s="5">
        <v>7.6999999999999999E-2</v>
      </c>
      <c r="D72" s="3">
        <f t="shared" si="3"/>
        <v>1.004</v>
      </c>
      <c r="E72" s="4">
        <f t="shared" si="4"/>
        <v>91.926827983999985</v>
      </c>
    </row>
    <row r="73" spans="1:5" x14ac:dyDescent="0.25">
      <c r="A73" s="8" t="s">
        <v>272</v>
      </c>
      <c r="B73" s="6">
        <v>0.92</v>
      </c>
      <c r="C73" s="5">
        <v>7.6999999999999999E-2</v>
      </c>
      <c r="D73" s="3">
        <f t="shared" si="3"/>
        <v>0.84300000000000008</v>
      </c>
      <c r="E73" s="4">
        <f t="shared" si="4"/>
        <v>74.218051101</v>
      </c>
    </row>
    <row r="74" spans="1:5" x14ac:dyDescent="0.25">
      <c r="A74" s="8" t="s">
        <v>273</v>
      </c>
      <c r="B74" s="6">
        <v>0.94700000000000006</v>
      </c>
      <c r="C74" s="5">
        <v>7.6999999999999999E-2</v>
      </c>
      <c r="D74" s="3">
        <f t="shared" si="3"/>
        <v>0.87000000000000011</v>
      </c>
      <c r="E74" s="4">
        <f t="shared" si="4"/>
        <v>77.109158100000002</v>
      </c>
    </row>
    <row r="75" spans="1:5" x14ac:dyDescent="0.25">
      <c r="A75" s="8" t="s">
        <v>274</v>
      </c>
      <c r="B75" s="6">
        <v>1.179</v>
      </c>
      <c r="C75" s="5">
        <v>7.6999999999999999E-2</v>
      </c>
      <c r="D75" s="3">
        <f t="shared" si="3"/>
        <v>1.1020000000000001</v>
      </c>
      <c r="E75" s="4">
        <f t="shared" si="4"/>
        <v>103.25811659600001</v>
      </c>
    </row>
    <row r="76" spans="1:5" x14ac:dyDescent="0.25">
      <c r="A76" s="8" t="s">
        <v>275</v>
      </c>
      <c r="B76" s="6">
        <v>0.94300000000000006</v>
      </c>
      <c r="C76" s="5">
        <v>7.6999999999999999E-2</v>
      </c>
      <c r="D76" s="3">
        <f t="shared" si="3"/>
        <v>0.8660000000000001</v>
      </c>
      <c r="E76" s="4">
        <f t="shared" si="4"/>
        <v>76.678845044000013</v>
      </c>
    </row>
    <row r="77" spans="1:5" x14ac:dyDescent="0.25">
      <c r="A77" s="8" t="s">
        <v>276</v>
      </c>
      <c r="B77" s="6">
        <v>0.90100000000000002</v>
      </c>
      <c r="C77" s="5">
        <v>7.6999999999999999E-2</v>
      </c>
      <c r="D77" s="3">
        <f t="shared" si="3"/>
        <v>0.82400000000000007</v>
      </c>
      <c r="E77" s="4">
        <f t="shared" si="4"/>
        <v>72.202577023999993</v>
      </c>
    </row>
    <row r="78" spans="1:5" x14ac:dyDescent="0.25">
      <c r="A78" s="8" t="s">
        <v>277</v>
      </c>
      <c r="B78" s="6">
        <v>0.81100000000000005</v>
      </c>
      <c r="C78" s="5">
        <v>7.6999999999999999E-2</v>
      </c>
      <c r="D78" s="3">
        <f t="shared" si="3"/>
        <v>0.7340000000000001</v>
      </c>
      <c r="E78" s="4">
        <f t="shared" si="4"/>
        <v>62.868952244000013</v>
      </c>
    </row>
    <row r="79" spans="1:5" x14ac:dyDescent="0.25">
      <c r="A79" s="8" t="s">
        <v>278</v>
      </c>
      <c r="B79" s="6">
        <v>0.80200000000000005</v>
      </c>
      <c r="C79" s="5">
        <v>7.6999999999999999E-2</v>
      </c>
      <c r="D79" s="3">
        <f t="shared" si="3"/>
        <v>0.72500000000000009</v>
      </c>
      <c r="E79" s="4">
        <f t="shared" si="4"/>
        <v>61.954968125000015</v>
      </c>
    </row>
    <row r="80" spans="1:5" x14ac:dyDescent="0.25">
      <c r="A80" s="8" t="s">
        <v>279</v>
      </c>
      <c r="B80" s="6">
        <v>0.80300000000000005</v>
      </c>
      <c r="C80" s="5">
        <v>7.6999999999999999E-2</v>
      </c>
      <c r="D80" s="3">
        <f t="shared" si="3"/>
        <v>0.72600000000000009</v>
      </c>
      <c r="E80" s="4">
        <f t="shared" si="4"/>
        <v>62.056347924000015</v>
      </c>
    </row>
    <row r="81" spans="1:5" x14ac:dyDescent="0.25">
      <c r="A81" s="8" t="s">
        <v>280</v>
      </c>
      <c r="B81" s="6">
        <v>1.19</v>
      </c>
      <c r="C81" s="5">
        <v>7.6999999999999999E-2</v>
      </c>
      <c r="D81" s="3">
        <f t="shared" si="3"/>
        <v>1.113</v>
      </c>
      <c r="E81" s="4">
        <f t="shared" si="4"/>
        <v>104.556072981</v>
      </c>
    </row>
    <row r="82" spans="1:5" x14ac:dyDescent="0.25">
      <c r="A82" s="8" t="s">
        <v>281</v>
      </c>
      <c r="B82" s="6">
        <v>1.1240000000000001</v>
      </c>
      <c r="C82" s="5">
        <v>7.6999999999999999E-2</v>
      </c>
      <c r="D82" s="3">
        <f t="shared" si="3"/>
        <v>1.0470000000000002</v>
      </c>
      <c r="E82" s="4">
        <f t="shared" si="4"/>
        <v>96.84728354100001</v>
      </c>
    </row>
    <row r="83" spans="1:5" x14ac:dyDescent="0.25">
      <c r="A83" s="8" t="s">
        <v>282</v>
      </c>
      <c r="B83" s="6">
        <v>1.1020000000000001</v>
      </c>
      <c r="C83" s="5">
        <v>7.6999999999999999E-2</v>
      </c>
      <c r="D83" s="3">
        <f t="shared" si="3"/>
        <v>1.0250000000000001</v>
      </c>
      <c r="E83" s="4">
        <f t="shared" si="4"/>
        <v>94.319793125000004</v>
      </c>
    </row>
    <row r="84" spans="1:5" x14ac:dyDescent="0.25">
      <c r="A84" s="8" t="s">
        <v>283</v>
      </c>
      <c r="B84" s="6">
        <v>1.3760000000000001</v>
      </c>
      <c r="C84" s="5">
        <v>7.6999999999999999E-2</v>
      </c>
      <c r="D84" s="3">
        <f t="shared" si="3"/>
        <v>1.2990000000000002</v>
      </c>
      <c r="E84" s="4">
        <f t="shared" si="4"/>
        <v>127.30026234900002</v>
      </c>
    </row>
    <row r="85" spans="1:5" x14ac:dyDescent="0.25">
      <c r="A85" s="8" t="s">
        <v>284</v>
      </c>
      <c r="B85" s="6">
        <v>1.0760000000000001</v>
      </c>
      <c r="C85" s="5">
        <v>7.6999999999999999E-2</v>
      </c>
      <c r="D85" s="3">
        <f t="shared" si="3"/>
        <v>0.99900000000000011</v>
      </c>
      <c r="E85" s="4">
        <f t="shared" si="4"/>
        <v>91.359901749000016</v>
      </c>
    </row>
    <row r="86" spans="1:5" x14ac:dyDescent="0.25">
      <c r="A86" s="8" t="s">
        <v>285</v>
      </c>
      <c r="B86" s="6">
        <v>1.159</v>
      </c>
      <c r="C86" s="5">
        <v>7.6999999999999999E-2</v>
      </c>
      <c r="D86" s="3">
        <f t="shared" si="3"/>
        <v>1.0820000000000001</v>
      </c>
      <c r="E86" s="4">
        <f t="shared" si="4"/>
        <v>100.91168027600001</v>
      </c>
    </row>
    <row r="87" spans="1:5" x14ac:dyDescent="0.25">
      <c r="A87" s="8" t="s">
        <v>286</v>
      </c>
      <c r="B87" s="6">
        <v>1.119</v>
      </c>
      <c r="C87" s="5">
        <v>7.6999999999999999E-2</v>
      </c>
      <c r="D87" s="3">
        <f t="shared" si="3"/>
        <v>1.042</v>
      </c>
      <c r="E87" s="4">
        <f t="shared" si="4"/>
        <v>96.271005235999993</v>
      </c>
    </row>
    <row r="88" spans="1:5" x14ac:dyDescent="0.25">
      <c r="A88" s="8" t="s">
        <v>287</v>
      </c>
      <c r="B88" s="6">
        <v>0.84099999999999997</v>
      </c>
      <c r="C88" s="5">
        <v>7.6999999999999999E-2</v>
      </c>
      <c r="D88" s="3">
        <f t="shared" si="3"/>
        <v>0.76400000000000001</v>
      </c>
      <c r="E88" s="4">
        <f t="shared" si="4"/>
        <v>65.941012303999997</v>
      </c>
    </row>
    <row r="89" spans="1:5" x14ac:dyDescent="0.25">
      <c r="A89" s="8" t="s">
        <v>288</v>
      </c>
      <c r="B89" s="6">
        <v>1.1020000000000001</v>
      </c>
      <c r="C89" s="5">
        <v>7.6999999999999999E-2</v>
      </c>
      <c r="D89" s="3">
        <f t="shared" si="3"/>
        <v>1.0250000000000001</v>
      </c>
      <c r="E89" s="4">
        <f t="shared" si="4"/>
        <v>94.319793125000004</v>
      </c>
    </row>
    <row r="90" spans="1:5" x14ac:dyDescent="0.25">
      <c r="A90" s="8" t="s">
        <v>289</v>
      </c>
      <c r="B90" s="6">
        <v>0.97699999999999998</v>
      </c>
      <c r="C90" s="5">
        <v>7.6999999999999999E-2</v>
      </c>
      <c r="D90" s="3">
        <f t="shared" si="3"/>
        <v>0.9</v>
      </c>
      <c r="E90" s="4">
        <f t="shared" si="4"/>
        <v>80.358689999999996</v>
      </c>
    </row>
    <row r="91" spans="1:5" x14ac:dyDescent="0.25">
      <c r="A91" s="8" t="s">
        <v>290</v>
      </c>
      <c r="B91" s="6">
        <v>1.089</v>
      </c>
      <c r="C91" s="5">
        <v>7.6999999999999999E-2</v>
      </c>
      <c r="D91" s="3">
        <f t="shared" si="3"/>
        <v>1.012</v>
      </c>
      <c r="E91" s="4">
        <f t="shared" si="4"/>
        <v>92.836171855999993</v>
      </c>
    </row>
    <row r="92" spans="1:5" x14ac:dyDescent="0.25">
      <c r="A92" s="8" t="s">
        <v>291</v>
      </c>
      <c r="B92" s="6">
        <v>1.159</v>
      </c>
      <c r="C92" s="5">
        <v>7.6999999999999999E-2</v>
      </c>
      <c r="D92" s="3">
        <f t="shared" si="3"/>
        <v>1.0820000000000001</v>
      </c>
      <c r="E92" s="4">
        <f t="shared" si="4"/>
        <v>100.91168027600001</v>
      </c>
    </row>
    <row r="93" spans="1:5" x14ac:dyDescent="0.25">
      <c r="A93" s="8" t="s">
        <v>292</v>
      </c>
      <c r="B93" s="6">
        <v>1.143</v>
      </c>
      <c r="C93" s="5">
        <v>7.6999999999999999E-2</v>
      </c>
      <c r="D93" s="3">
        <f t="shared" si="3"/>
        <v>1.0660000000000001</v>
      </c>
      <c r="E93" s="4">
        <f t="shared" si="4"/>
        <v>99.047058644000003</v>
      </c>
    </row>
    <row r="94" spans="1:5" x14ac:dyDescent="0.25">
      <c r="A94" s="8" t="s">
        <v>293</v>
      </c>
      <c r="B94" s="6">
        <v>1.0230000000000001</v>
      </c>
      <c r="C94" s="5">
        <v>7.6999999999999999E-2</v>
      </c>
      <c r="D94" s="3">
        <f t="shared" si="3"/>
        <v>0.94600000000000017</v>
      </c>
      <c r="E94" s="4">
        <f t="shared" si="4"/>
        <v>85.417340084000017</v>
      </c>
    </row>
    <row r="95" spans="1:5" x14ac:dyDescent="0.25">
      <c r="A95" s="8" t="s">
        <v>294</v>
      </c>
      <c r="B95" s="6">
        <v>1.6970000000000001</v>
      </c>
      <c r="C95" s="5">
        <v>7.6999999999999999E-2</v>
      </c>
      <c r="D95" s="3">
        <f t="shared" si="3"/>
        <v>1.62</v>
      </c>
      <c r="E95" s="4">
        <f t="shared" si="4"/>
        <v>170.09191559999999</v>
      </c>
    </row>
    <row r="96" spans="1:5" x14ac:dyDescent="0.25">
      <c r="A96" s="8" t="s">
        <v>295</v>
      </c>
      <c r="B96" s="6">
        <v>1.181</v>
      </c>
      <c r="C96" s="5">
        <v>7.6999999999999999E-2</v>
      </c>
      <c r="D96" s="3">
        <f t="shared" ref="D96:D127" si="5">(B96-C96)</f>
        <v>1.1040000000000001</v>
      </c>
      <c r="E96" s="4">
        <f t="shared" ref="E96:E127" si="6">(21.749*D96*D96)+(69.822*D96)-(0.0978)</f>
        <v>103.49371718399999</v>
      </c>
    </row>
    <row r="97" spans="1:5" x14ac:dyDescent="0.25">
      <c r="A97" s="8" t="s">
        <v>296</v>
      </c>
      <c r="B97" s="6">
        <v>1.6919999999999999</v>
      </c>
      <c r="C97" s="5">
        <v>7.6999999999999999E-2</v>
      </c>
      <c r="D97" s="3">
        <f t="shared" si="5"/>
        <v>1.615</v>
      </c>
      <c r="E97" s="4">
        <f t="shared" si="6"/>
        <v>169.391015525</v>
      </c>
    </row>
    <row r="98" spans="1:5" x14ac:dyDescent="0.25">
      <c r="A98" s="8" t="s">
        <v>297</v>
      </c>
      <c r="B98" s="6">
        <v>1.0669999999999999</v>
      </c>
      <c r="C98" s="5">
        <v>7.6999999999999999E-2</v>
      </c>
      <c r="D98" s="3">
        <f t="shared" si="5"/>
        <v>0.99</v>
      </c>
      <c r="E98" s="4">
        <f t="shared" si="6"/>
        <v>90.342174899999989</v>
      </c>
    </row>
    <row r="99" spans="1:5" x14ac:dyDescent="0.25">
      <c r="A99" s="8" t="s">
        <v>298</v>
      </c>
      <c r="B99" s="6">
        <v>1.0640000000000001</v>
      </c>
      <c r="C99" s="5">
        <v>7.6999999999999999E-2</v>
      </c>
      <c r="D99" s="3">
        <f t="shared" si="5"/>
        <v>0.9870000000000001</v>
      </c>
      <c r="E99" s="4">
        <f t="shared" si="6"/>
        <v>90.003715580999994</v>
      </c>
    </row>
    <row r="100" spans="1:5" x14ac:dyDescent="0.25">
      <c r="A100" s="8" t="s">
        <v>299</v>
      </c>
      <c r="B100" s="6">
        <v>1.0680000000000001</v>
      </c>
      <c r="C100" s="5">
        <v>7.6999999999999999E-2</v>
      </c>
      <c r="D100" s="3">
        <f t="shared" si="5"/>
        <v>0.9910000000000001</v>
      </c>
      <c r="E100" s="4">
        <f t="shared" si="6"/>
        <v>90.455081669000009</v>
      </c>
    </row>
    <row r="101" spans="1:5" x14ac:dyDescent="0.25">
      <c r="A101" s="8" t="s">
        <v>300</v>
      </c>
      <c r="B101" s="6">
        <v>1.3860000000000001</v>
      </c>
      <c r="C101" s="5">
        <v>7.6999999999999999E-2</v>
      </c>
      <c r="D101" s="3">
        <f t="shared" si="5"/>
        <v>1.3090000000000002</v>
      </c>
      <c r="E101" s="4">
        <f t="shared" si="6"/>
        <v>128.565696269</v>
      </c>
    </row>
    <row r="102" spans="1:5" x14ac:dyDescent="0.25">
      <c r="A102" s="8" t="s">
        <v>301</v>
      </c>
      <c r="B102" s="6">
        <v>1.141</v>
      </c>
      <c r="C102" s="5">
        <v>7.6999999999999999E-2</v>
      </c>
      <c r="D102" s="3">
        <f t="shared" si="5"/>
        <v>1.0640000000000001</v>
      </c>
      <c r="E102" s="4">
        <f t="shared" si="6"/>
        <v>98.814763904000003</v>
      </c>
    </row>
    <row r="103" spans="1:5" x14ac:dyDescent="0.25">
      <c r="A103" s="8" t="s">
        <v>302</v>
      </c>
      <c r="B103" s="6">
        <v>1.202</v>
      </c>
      <c r="C103" s="5">
        <v>7.6999999999999999E-2</v>
      </c>
      <c r="D103" s="3">
        <f t="shared" si="5"/>
        <v>1.125</v>
      </c>
      <c r="E103" s="4">
        <f t="shared" si="6"/>
        <v>105.97802812499999</v>
      </c>
    </row>
    <row r="104" spans="1:5" x14ac:dyDescent="0.25">
      <c r="A104" s="8" t="s">
        <v>303</v>
      </c>
      <c r="B104" s="6">
        <v>1.0580000000000001</v>
      </c>
      <c r="C104" s="5">
        <v>7.6999999999999999E-2</v>
      </c>
      <c r="D104" s="3">
        <f t="shared" si="5"/>
        <v>0.98100000000000009</v>
      </c>
      <c r="E104" s="4">
        <f t="shared" si="6"/>
        <v>89.327971388999998</v>
      </c>
    </row>
    <row r="105" spans="1:5" x14ac:dyDescent="0.25">
      <c r="A105" s="8" t="s">
        <v>304</v>
      </c>
      <c r="B105" s="6">
        <v>1.161</v>
      </c>
      <c r="C105" s="5">
        <v>7.6999999999999999E-2</v>
      </c>
      <c r="D105" s="3">
        <f t="shared" si="5"/>
        <v>1.0840000000000001</v>
      </c>
      <c r="E105" s="4">
        <f t="shared" si="6"/>
        <v>101.145540944</v>
      </c>
    </row>
    <row r="106" spans="1:5" x14ac:dyDescent="0.25">
      <c r="A106" s="8" t="s">
        <v>305</v>
      </c>
      <c r="B106" s="6">
        <v>1.018</v>
      </c>
      <c r="C106" s="5">
        <v>7.6999999999999999E-2</v>
      </c>
      <c r="D106" s="3">
        <f t="shared" si="5"/>
        <v>0.94100000000000006</v>
      </c>
      <c r="E106" s="4">
        <f t="shared" si="6"/>
        <v>84.863028269000012</v>
      </c>
    </row>
    <row r="107" spans="1:5" x14ac:dyDescent="0.25">
      <c r="A107" s="8" t="s">
        <v>306</v>
      </c>
      <c r="B107" s="6">
        <v>1.202</v>
      </c>
      <c r="C107" s="5">
        <v>7.6999999999999999E-2</v>
      </c>
      <c r="D107" s="3">
        <f t="shared" si="5"/>
        <v>1.125</v>
      </c>
      <c r="E107" s="4">
        <f t="shared" si="6"/>
        <v>105.97802812499999</v>
      </c>
    </row>
    <row r="108" spans="1:5" x14ac:dyDescent="0.25">
      <c r="A108" s="8" t="s">
        <v>307</v>
      </c>
      <c r="B108" s="6">
        <v>1.341</v>
      </c>
      <c r="C108" s="5">
        <v>7.6999999999999999E-2</v>
      </c>
      <c r="D108" s="3">
        <f t="shared" si="5"/>
        <v>1.264</v>
      </c>
      <c r="E108" s="4">
        <f t="shared" si="6"/>
        <v>122.90549830399999</v>
      </c>
    </row>
    <row r="109" spans="1:5" x14ac:dyDescent="0.25">
      <c r="A109" s="8" t="s">
        <v>308</v>
      </c>
      <c r="B109" s="6">
        <v>1.1380000000000001</v>
      </c>
      <c r="C109" s="5">
        <v>7.6999999999999999E-2</v>
      </c>
      <c r="D109" s="3">
        <f t="shared" si="5"/>
        <v>1.0610000000000002</v>
      </c>
      <c r="E109" s="4">
        <f t="shared" si="6"/>
        <v>98.466648029000012</v>
      </c>
    </row>
    <row r="110" spans="1:5" x14ac:dyDescent="0.25">
      <c r="A110" s="8" t="s">
        <v>309</v>
      </c>
      <c r="B110" s="6">
        <v>1.256</v>
      </c>
      <c r="C110" s="5">
        <v>7.6999999999999999E-2</v>
      </c>
      <c r="D110" s="3">
        <f t="shared" si="5"/>
        <v>1.179</v>
      </c>
      <c r="E110" s="4">
        <f t="shared" si="6"/>
        <v>112.454339709</v>
      </c>
    </row>
    <row r="111" spans="1:5" x14ac:dyDescent="0.25">
      <c r="A111" s="8" t="s">
        <v>310</v>
      </c>
      <c r="B111" s="6">
        <v>1.292</v>
      </c>
      <c r="C111" s="5">
        <v>7.6999999999999999E-2</v>
      </c>
      <c r="D111" s="3">
        <f t="shared" si="5"/>
        <v>1.2150000000000001</v>
      </c>
      <c r="E111" s="4">
        <f t="shared" si="6"/>
        <v>116.84234752500001</v>
      </c>
    </row>
    <row r="112" spans="1:5" x14ac:dyDescent="0.25">
      <c r="A112" s="8" t="s">
        <v>311</v>
      </c>
      <c r="B112" s="6">
        <v>1.0429999999999999</v>
      </c>
      <c r="C112" s="5">
        <v>7.6999999999999999E-2</v>
      </c>
      <c r="D112" s="3">
        <f t="shared" si="5"/>
        <v>0.96599999999999997</v>
      </c>
      <c r="E112" s="4">
        <f t="shared" si="6"/>
        <v>87.645461843999996</v>
      </c>
    </row>
    <row r="113" spans="1:5" x14ac:dyDescent="0.25">
      <c r="A113" s="8" t="s">
        <v>312</v>
      </c>
      <c r="B113" s="6">
        <v>1.113</v>
      </c>
      <c r="C113" s="5">
        <v>7.6999999999999999E-2</v>
      </c>
      <c r="D113" s="3">
        <f t="shared" si="5"/>
        <v>1.036</v>
      </c>
      <c r="E113" s="4">
        <f t="shared" si="6"/>
        <v>95.580906704</v>
      </c>
    </row>
    <row r="114" spans="1:5" x14ac:dyDescent="0.25">
      <c r="A114" s="8" t="s">
        <v>313</v>
      </c>
      <c r="B114" s="6">
        <v>1.4219999999999999</v>
      </c>
      <c r="C114" s="5">
        <v>7.6999999999999999E-2</v>
      </c>
      <c r="D114" s="3">
        <f t="shared" si="5"/>
        <v>1.345</v>
      </c>
      <c r="E114" s="4">
        <f t="shared" si="6"/>
        <v>133.15727472499998</v>
      </c>
    </row>
    <row r="115" spans="1:5" x14ac:dyDescent="0.25">
      <c r="A115" s="8" t="s">
        <v>314</v>
      </c>
      <c r="B115" s="6">
        <v>1.123</v>
      </c>
      <c r="C115" s="5">
        <v>7.6999999999999999E-2</v>
      </c>
      <c r="D115" s="3">
        <f t="shared" si="5"/>
        <v>1.046</v>
      </c>
      <c r="E115" s="4">
        <f t="shared" si="6"/>
        <v>96.731940884000011</v>
      </c>
    </row>
    <row r="116" spans="1:5" x14ac:dyDescent="0.25">
      <c r="A116" s="8" t="s">
        <v>315</v>
      </c>
      <c r="B116" s="6">
        <v>1.141</v>
      </c>
      <c r="C116" s="5">
        <v>7.6999999999999999E-2</v>
      </c>
      <c r="D116" s="3">
        <f t="shared" si="5"/>
        <v>1.0640000000000001</v>
      </c>
      <c r="E116" s="4">
        <f t="shared" si="6"/>
        <v>98.814763904000003</v>
      </c>
    </row>
    <row r="117" spans="1:5" x14ac:dyDescent="0.25">
      <c r="A117" s="8" t="s">
        <v>316</v>
      </c>
      <c r="B117" s="6">
        <v>1.278</v>
      </c>
      <c r="C117" s="5">
        <v>7.6999999999999999E-2</v>
      </c>
      <c r="D117" s="3">
        <f t="shared" si="5"/>
        <v>1.2010000000000001</v>
      </c>
      <c r="E117" s="4">
        <f t="shared" si="6"/>
        <v>115.129201349</v>
      </c>
    </row>
    <row r="118" spans="1:5" x14ac:dyDescent="0.25">
      <c r="A118" s="8" t="s">
        <v>317</v>
      </c>
      <c r="B118" s="6">
        <v>1.1000000000000001</v>
      </c>
      <c r="C118" s="5">
        <v>7.6999999999999999E-2</v>
      </c>
      <c r="D118" s="3">
        <f t="shared" si="5"/>
        <v>1.0230000000000001</v>
      </c>
      <c r="E118" s="4">
        <f t="shared" si="6"/>
        <v>94.091065221000008</v>
      </c>
    </row>
    <row r="119" spans="1:5" x14ac:dyDescent="0.25">
      <c r="A119" s="8" t="s">
        <v>318</v>
      </c>
      <c r="B119" s="6">
        <v>1.4419999999999999</v>
      </c>
      <c r="C119" s="5">
        <v>7.6999999999999999E-2</v>
      </c>
      <c r="D119" s="3">
        <f t="shared" si="5"/>
        <v>1.365</v>
      </c>
      <c r="E119" s="4">
        <f t="shared" si="6"/>
        <v>135.73251052499998</v>
      </c>
    </row>
    <row r="120" spans="1:5" x14ac:dyDescent="0.25">
      <c r="A120" s="8" t="s">
        <v>319</v>
      </c>
      <c r="B120" s="6">
        <v>1.004</v>
      </c>
      <c r="C120" s="5">
        <v>7.6999999999999999E-2</v>
      </c>
      <c r="D120" s="3">
        <f t="shared" si="5"/>
        <v>0.92700000000000005</v>
      </c>
      <c r="E120" s="4">
        <f t="shared" si="6"/>
        <v>83.316740421000006</v>
      </c>
    </row>
    <row r="121" spans="1:5" x14ac:dyDescent="0.25">
      <c r="A121" s="8" t="s">
        <v>320</v>
      </c>
      <c r="B121" s="6">
        <v>0.96299999999999997</v>
      </c>
      <c r="C121" s="5">
        <v>7.6999999999999999E-2</v>
      </c>
      <c r="D121" s="3">
        <f t="shared" si="5"/>
        <v>0.88600000000000001</v>
      </c>
      <c r="E121" s="4">
        <f t="shared" si="6"/>
        <v>78.837370003999993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L120"/>
  <sheetViews>
    <sheetView workbookViewId="0">
      <selection activeCell="O2" sqref="O2"/>
    </sheetView>
  </sheetViews>
  <sheetFormatPr defaultRowHeight="15" x14ac:dyDescent="0.25"/>
  <cols>
    <col min="1" max="1" width="15.42578125" customWidth="1"/>
    <col min="2" max="2" width="12.28515625" customWidth="1"/>
    <col min="3" max="3" width="13.28515625" customWidth="1"/>
    <col min="4" max="4" width="12.28515625" customWidth="1"/>
    <col min="5" max="5" width="20.28515625" customWidth="1"/>
  </cols>
  <sheetData>
    <row r="2" spans="1:12" x14ac:dyDescent="0.25">
      <c r="A2" s="2">
        <v>2.4710000000000001</v>
      </c>
      <c r="B2" s="6">
        <v>0.27600000000000002</v>
      </c>
      <c r="C2" s="6">
        <v>0.32100000000000001</v>
      </c>
      <c r="D2" s="6">
        <v>0.35299999999999998</v>
      </c>
      <c r="E2" s="6">
        <v>0.26400000000000001</v>
      </c>
      <c r="F2" s="6">
        <v>0.28700000000000003</v>
      </c>
      <c r="G2" s="6">
        <v>0.34</v>
      </c>
      <c r="H2" s="6">
        <v>0.35399999999999998</v>
      </c>
      <c r="I2" s="6">
        <v>0.32400000000000001</v>
      </c>
      <c r="J2" s="6">
        <v>0.36299999999999999</v>
      </c>
      <c r="K2" s="6">
        <v>0.34600000000000003</v>
      </c>
      <c r="L2" s="6">
        <v>0.376</v>
      </c>
    </row>
    <row r="3" spans="1:12" x14ac:dyDescent="0.25">
      <c r="A3" s="2">
        <v>1.633</v>
      </c>
      <c r="B3" s="6">
        <v>0.23700000000000002</v>
      </c>
      <c r="C3" s="6">
        <v>0.24299999999999999</v>
      </c>
      <c r="D3" s="6">
        <v>0.28200000000000003</v>
      </c>
      <c r="E3" s="6">
        <v>0.25700000000000001</v>
      </c>
      <c r="F3" s="6">
        <v>0.23</v>
      </c>
      <c r="G3" s="6">
        <v>0.317</v>
      </c>
      <c r="H3" s="6">
        <v>0.34</v>
      </c>
      <c r="I3" s="6">
        <v>0.32400000000000001</v>
      </c>
      <c r="J3" s="6">
        <v>0.33</v>
      </c>
      <c r="K3" s="6">
        <v>0.32300000000000001</v>
      </c>
      <c r="L3" s="6">
        <v>0.34600000000000003</v>
      </c>
    </row>
    <row r="4" spans="1:12" x14ac:dyDescent="0.25">
      <c r="A4" s="2">
        <v>0.95499999999999996</v>
      </c>
      <c r="B4" s="6">
        <v>0.23600000000000002</v>
      </c>
      <c r="C4" s="6">
        <v>0.23800000000000002</v>
      </c>
      <c r="D4" s="6">
        <v>0.25600000000000001</v>
      </c>
      <c r="E4" s="6">
        <v>0.26200000000000001</v>
      </c>
      <c r="F4" s="6">
        <v>0.23400000000000001</v>
      </c>
      <c r="G4" s="6">
        <v>0.27200000000000002</v>
      </c>
      <c r="H4" s="6">
        <v>0.379</v>
      </c>
      <c r="I4" s="6">
        <v>0.33600000000000002</v>
      </c>
      <c r="J4" s="6">
        <v>0.39</v>
      </c>
      <c r="K4" s="6">
        <v>0.33100000000000002</v>
      </c>
      <c r="L4" s="6">
        <v>0.35000000000000003</v>
      </c>
    </row>
    <row r="5" spans="1:12" x14ac:dyDescent="0.25">
      <c r="A5" s="2">
        <v>0.65700000000000003</v>
      </c>
      <c r="B5" s="6">
        <v>0.24299999999999999</v>
      </c>
      <c r="C5" s="6">
        <v>0.24199999999999999</v>
      </c>
      <c r="D5" s="6">
        <v>0.28600000000000003</v>
      </c>
      <c r="E5" s="6">
        <v>0.33</v>
      </c>
      <c r="F5" s="6">
        <v>0.23800000000000002</v>
      </c>
      <c r="G5" s="6">
        <v>0.28600000000000003</v>
      </c>
      <c r="H5" s="6">
        <v>0.35199999999999998</v>
      </c>
      <c r="I5" s="6">
        <v>0.25600000000000001</v>
      </c>
      <c r="J5" s="6">
        <v>0.38</v>
      </c>
      <c r="K5" s="6">
        <v>0.35399999999999998</v>
      </c>
      <c r="L5" s="6">
        <v>0.30499999999999999</v>
      </c>
    </row>
    <row r="6" spans="1:12" x14ac:dyDescent="0.25">
      <c r="A6" s="2">
        <v>0.41499999999999998</v>
      </c>
      <c r="B6" s="6">
        <v>0.33400000000000002</v>
      </c>
      <c r="C6" s="6">
        <v>0.222</v>
      </c>
      <c r="D6" s="6">
        <v>0.36099999999999999</v>
      </c>
      <c r="E6" s="6">
        <v>0.39300000000000002</v>
      </c>
      <c r="F6" s="6">
        <v>0.375</v>
      </c>
      <c r="G6" s="6">
        <v>0.34</v>
      </c>
      <c r="H6" s="6">
        <v>0.318</v>
      </c>
      <c r="I6" s="6">
        <v>0.27700000000000002</v>
      </c>
      <c r="J6" s="6">
        <v>0.41200000000000003</v>
      </c>
      <c r="K6" s="6">
        <v>0.36699999999999999</v>
      </c>
      <c r="L6" s="6">
        <v>0.40300000000000002</v>
      </c>
    </row>
    <row r="7" spans="1:12" x14ac:dyDescent="0.25">
      <c r="A7" s="2">
        <v>0.26500000000000001</v>
      </c>
      <c r="B7" s="6">
        <v>0.40100000000000002</v>
      </c>
      <c r="C7" s="6">
        <v>0.30599999999999999</v>
      </c>
      <c r="D7" s="6">
        <v>0.44500000000000001</v>
      </c>
      <c r="E7" s="6">
        <v>0.40400000000000003</v>
      </c>
      <c r="F7" s="6">
        <v>0.438</v>
      </c>
      <c r="G7" s="6">
        <v>0.41400000000000003</v>
      </c>
      <c r="H7" s="6">
        <v>0.32100000000000001</v>
      </c>
      <c r="I7" s="6">
        <v>0.36699999999999999</v>
      </c>
      <c r="J7" s="6">
        <v>0.435</v>
      </c>
      <c r="K7" s="6">
        <v>0.312</v>
      </c>
      <c r="L7" s="6">
        <v>0.42</v>
      </c>
    </row>
    <row r="8" spans="1:12" x14ac:dyDescent="0.25">
      <c r="A8" s="2">
        <v>0.14299999999999999</v>
      </c>
      <c r="B8" s="6">
        <v>0.32500000000000001</v>
      </c>
      <c r="C8" s="6">
        <v>0.44700000000000001</v>
      </c>
      <c r="D8" s="6">
        <v>0.54200000000000004</v>
      </c>
      <c r="E8" s="6">
        <v>0.46800000000000003</v>
      </c>
      <c r="F8" s="6">
        <v>0.48599999999999999</v>
      </c>
      <c r="G8" s="6">
        <v>0.41200000000000003</v>
      </c>
      <c r="H8" s="6">
        <v>0.46400000000000002</v>
      </c>
      <c r="I8" s="6">
        <v>0.45800000000000002</v>
      </c>
      <c r="J8" s="6">
        <v>0.50900000000000001</v>
      </c>
      <c r="K8" s="6">
        <v>0.374</v>
      </c>
      <c r="L8" s="6">
        <v>0.42899999999999999</v>
      </c>
    </row>
    <row r="9" spans="1:12" x14ac:dyDescent="0.25">
      <c r="A9" s="5">
        <v>6.5000000000000002E-2</v>
      </c>
      <c r="B9" s="6">
        <v>0.51600000000000001</v>
      </c>
      <c r="C9" s="6">
        <v>0.54900000000000004</v>
      </c>
      <c r="D9" s="6">
        <v>0.49299999999999999</v>
      </c>
      <c r="E9" s="6">
        <v>0.49299999999999999</v>
      </c>
      <c r="F9" s="6">
        <v>0.57899999999999996</v>
      </c>
      <c r="G9" s="6">
        <v>0.38600000000000001</v>
      </c>
      <c r="H9" s="6">
        <v>0.45300000000000001</v>
      </c>
      <c r="I9" s="6">
        <v>0.48599999999999999</v>
      </c>
      <c r="J9" s="6">
        <v>0.48599999999999999</v>
      </c>
      <c r="K9" s="6">
        <v>0.53800000000000003</v>
      </c>
      <c r="L9" s="6">
        <v>0.45400000000000001</v>
      </c>
    </row>
    <row r="16" spans="1:12" x14ac:dyDescent="0.25">
      <c r="B16" s="1" t="s">
        <v>1</v>
      </c>
      <c r="C16" s="1" t="s">
        <v>2</v>
      </c>
      <c r="D16" s="1" t="s">
        <v>3</v>
      </c>
      <c r="E16" s="1" t="s">
        <v>4</v>
      </c>
    </row>
    <row r="17" spans="1:12" x14ac:dyDescent="0.25">
      <c r="A17" t="s">
        <v>5</v>
      </c>
      <c r="B17" s="2">
        <v>2.4710000000000001</v>
      </c>
      <c r="C17" s="3">
        <f>B17-B24</f>
        <v>2.4060000000000001</v>
      </c>
      <c r="D17" s="3">
        <v>500</v>
      </c>
      <c r="E17" s="4">
        <f>(52.002*C17*C17)+(82.435*C17)-(0.8131)</f>
        <v>498.55655967200005</v>
      </c>
    </row>
    <row r="18" spans="1:12" x14ac:dyDescent="0.25">
      <c r="A18" t="s">
        <v>6</v>
      </c>
      <c r="B18" s="2">
        <v>1.633</v>
      </c>
      <c r="C18" s="3">
        <f>B18-B24</f>
        <v>1.5680000000000001</v>
      </c>
      <c r="D18" s="3">
        <v>250</v>
      </c>
      <c r="E18" s="4">
        <f t="shared" ref="E18:E24" si="0">(52.002*C18*C18)+(82.435*C18)-(0.8131)</f>
        <v>256.29834524800003</v>
      </c>
    </row>
    <row r="19" spans="1:12" x14ac:dyDescent="0.25">
      <c r="A19" t="s">
        <v>7</v>
      </c>
      <c r="B19" s="2">
        <v>0.95499999999999996</v>
      </c>
      <c r="C19" s="3">
        <f>B19-B24</f>
        <v>0.8899999999999999</v>
      </c>
      <c r="D19" s="3">
        <v>125</v>
      </c>
      <c r="E19" s="4">
        <f t="shared" si="0"/>
        <v>113.74483419999999</v>
      </c>
    </row>
    <row r="20" spans="1:12" x14ac:dyDescent="0.25">
      <c r="A20" t="s">
        <v>8</v>
      </c>
      <c r="B20" s="2">
        <v>0.65700000000000003</v>
      </c>
      <c r="C20" s="3">
        <f>B20-B24</f>
        <v>0.59200000000000008</v>
      </c>
      <c r="D20" s="3">
        <v>62.5</v>
      </c>
      <c r="E20" s="4">
        <f t="shared" si="0"/>
        <v>66.213248928000013</v>
      </c>
    </row>
    <row r="21" spans="1:12" x14ac:dyDescent="0.25">
      <c r="A21" t="s">
        <v>9</v>
      </c>
      <c r="B21" s="2">
        <v>0.41499999999999998</v>
      </c>
      <c r="C21" s="3">
        <f>B21-B24</f>
        <v>0.35</v>
      </c>
      <c r="D21" s="3">
        <v>31.2</v>
      </c>
      <c r="E21" s="4">
        <f t="shared" si="0"/>
        <v>34.409394999999996</v>
      </c>
    </row>
    <row r="22" spans="1:12" x14ac:dyDescent="0.25">
      <c r="A22" t="s">
        <v>18</v>
      </c>
      <c r="B22" s="2">
        <v>0.26500000000000001</v>
      </c>
      <c r="C22" s="3">
        <f>(B22-B24)</f>
        <v>0.2</v>
      </c>
      <c r="D22" s="3">
        <v>15.6</v>
      </c>
      <c r="E22" s="4">
        <f t="shared" si="0"/>
        <v>17.753980000000002</v>
      </c>
    </row>
    <row r="23" spans="1:12" x14ac:dyDescent="0.25">
      <c r="A23" t="s">
        <v>19</v>
      </c>
      <c r="B23" s="2">
        <v>0.14299999999999999</v>
      </c>
      <c r="C23" s="3">
        <f>B23-B24</f>
        <v>7.7999999999999986E-2</v>
      </c>
      <c r="D23" s="3">
        <v>7.8</v>
      </c>
      <c r="E23" s="4">
        <f t="shared" si="0"/>
        <v>5.9332101679999987</v>
      </c>
    </row>
    <row r="24" spans="1:12" x14ac:dyDescent="0.25">
      <c r="A24" t="s">
        <v>10</v>
      </c>
      <c r="B24" s="5">
        <v>6.5000000000000002E-2</v>
      </c>
      <c r="C24" s="3">
        <f>B24-B24</f>
        <v>0</v>
      </c>
      <c r="D24" s="3">
        <v>0</v>
      </c>
      <c r="E24" s="4">
        <f t="shared" si="0"/>
        <v>-0.81310000000000004</v>
      </c>
    </row>
    <row r="27" spans="1:12" x14ac:dyDescent="0.25">
      <c r="K27" s="10" t="s">
        <v>21</v>
      </c>
      <c r="L27" s="10"/>
    </row>
    <row r="32" spans="1:12" x14ac:dyDescent="0.25">
      <c r="A32" s="8" t="s">
        <v>11</v>
      </c>
      <c r="B32" s="6" t="s">
        <v>12</v>
      </c>
      <c r="C32" s="7" t="s">
        <v>10</v>
      </c>
      <c r="D32" s="3" t="s">
        <v>2</v>
      </c>
      <c r="E32" s="9" t="s">
        <v>20</v>
      </c>
    </row>
    <row r="33" spans="1:5" x14ac:dyDescent="0.25">
      <c r="A33" s="8" t="s">
        <v>60</v>
      </c>
      <c r="B33" s="6">
        <v>0.27600000000000002</v>
      </c>
      <c r="C33" s="5">
        <v>6.5000000000000002E-2</v>
      </c>
      <c r="D33" s="3">
        <f t="shared" ref="D33:D64" si="1">(B33-C33)</f>
        <v>0.21100000000000002</v>
      </c>
      <c r="E33" s="4">
        <f t="shared" ref="E33:E64" si="2">(52.002*D33*D33)+(82.435*D33)-(0.8131)</f>
        <v>18.895866042000002</v>
      </c>
    </row>
    <row r="34" spans="1:5" x14ac:dyDescent="0.25">
      <c r="A34" s="8" t="s">
        <v>61</v>
      </c>
      <c r="B34" s="6">
        <v>0.23700000000000002</v>
      </c>
      <c r="C34" s="5">
        <v>6.5000000000000002E-2</v>
      </c>
      <c r="D34" s="3">
        <f t="shared" si="1"/>
        <v>0.17200000000000001</v>
      </c>
      <c r="E34" s="4">
        <f t="shared" si="2"/>
        <v>14.904147168000001</v>
      </c>
    </row>
    <row r="35" spans="1:5" x14ac:dyDescent="0.25">
      <c r="A35" s="8" t="s">
        <v>62</v>
      </c>
      <c r="B35" s="6">
        <v>0.23600000000000002</v>
      </c>
      <c r="C35" s="5">
        <v>6.5000000000000002E-2</v>
      </c>
      <c r="D35" s="3">
        <f t="shared" si="1"/>
        <v>0.17100000000000001</v>
      </c>
      <c r="E35" s="4">
        <f t="shared" si="2"/>
        <v>14.803875482</v>
      </c>
    </row>
    <row r="36" spans="1:5" x14ac:dyDescent="0.25">
      <c r="A36" s="8" t="s">
        <v>63</v>
      </c>
      <c r="B36" s="6">
        <v>0.24299999999999999</v>
      </c>
      <c r="C36" s="5">
        <v>6.5000000000000002E-2</v>
      </c>
      <c r="D36" s="3">
        <f t="shared" si="1"/>
        <v>0.17799999999999999</v>
      </c>
      <c r="E36" s="4">
        <f t="shared" si="2"/>
        <v>15.507961367999998</v>
      </c>
    </row>
    <row r="37" spans="1:5" x14ac:dyDescent="0.25">
      <c r="A37" s="8" t="s">
        <v>64</v>
      </c>
      <c r="B37" s="6">
        <v>0.33400000000000002</v>
      </c>
      <c r="C37" s="5">
        <v>6.5000000000000002E-2</v>
      </c>
      <c r="D37" s="3">
        <f t="shared" si="1"/>
        <v>0.26900000000000002</v>
      </c>
      <c r="E37" s="4">
        <f t="shared" si="2"/>
        <v>25.124831722000003</v>
      </c>
    </row>
    <row r="38" spans="1:5" x14ac:dyDescent="0.25">
      <c r="A38" s="8" t="s">
        <v>65</v>
      </c>
      <c r="B38" s="6">
        <v>0.40100000000000002</v>
      </c>
      <c r="C38" s="5">
        <v>6.5000000000000002E-2</v>
      </c>
      <c r="D38" s="3">
        <f t="shared" si="1"/>
        <v>0.33600000000000002</v>
      </c>
      <c r="E38" s="4">
        <f t="shared" si="2"/>
        <v>32.755877792000007</v>
      </c>
    </row>
    <row r="39" spans="1:5" x14ac:dyDescent="0.25">
      <c r="A39" s="8" t="s">
        <v>66</v>
      </c>
      <c r="B39" s="6">
        <v>0.32500000000000001</v>
      </c>
      <c r="C39" s="5">
        <v>6.5000000000000002E-2</v>
      </c>
      <c r="D39" s="3">
        <f t="shared" si="1"/>
        <v>0.26</v>
      </c>
      <c r="E39" s="4">
        <f t="shared" si="2"/>
        <v>24.1353352</v>
      </c>
    </row>
    <row r="40" spans="1:5" x14ac:dyDescent="0.25">
      <c r="A40" s="8" t="s">
        <v>67</v>
      </c>
      <c r="B40" s="6">
        <v>0.51600000000000001</v>
      </c>
      <c r="C40" s="5">
        <v>6.5000000000000002E-2</v>
      </c>
      <c r="D40" s="3">
        <f t="shared" si="1"/>
        <v>0.45100000000000001</v>
      </c>
      <c r="E40" s="4">
        <f t="shared" si="2"/>
        <v>46.942343802000003</v>
      </c>
    </row>
    <row r="41" spans="1:5" x14ac:dyDescent="0.25">
      <c r="A41" s="8" t="s">
        <v>68</v>
      </c>
      <c r="B41" s="6">
        <v>0.32100000000000001</v>
      </c>
      <c r="C41" s="5">
        <v>6.5000000000000002E-2</v>
      </c>
      <c r="D41" s="3">
        <f t="shared" si="1"/>
        <v>0.25600000000000001</v>
      </c>
      <c r="E41" s="4">
        <f t="shared" si="2"/>
        <v>23.698263072000003</v>
      </c>
    </row>
    <row r="42" spans="1:5" x14ac:dyDescent="0.25">
      <c r="A42" s="8" t="s">
        <v>69</v>
      </c>
      <c r="B42" s="6">
        <v>0.24299999999999999</v>
      </c>
      <c r="C42" s="5">
        <v>6.5000000000000002E-2</v>
      </c>
      <c r="D42" s="3">
        <f t="shared" si="1"/>
        <v>0.17799999999999999</v>
      </c>
      <c r="E42" s="4">
        <f t="shared" si="2"/>
        <v>15.507961367999998</v>
      </c>
    </row>
    <row r="43" spans="1:5" x14ac:dyDescent="0.25">
      <c r="A43" s="8" t="s">
        <v>70</v>
      </c>
      <c r="B43" s="6">
        <v>0.23800000000000002</v>
      </c>
      <c r="C43" s="5">
        <v>6.5000000000000002E-2</v>
      </c>
      <c r="D43" s="3">
        <f t="shared" si="1"/>
        <v>0.17300000000000001</v>
      </c>
      <c r="E43" s="4">
        <f t="shared" si="2"/>
        <v>15.004522858000001</v>
      </c>
    </row>
    <row r="44" spans="1:5" x14ac:dyDescent="0.25">
      <c r="A44" s="8" t="s">
        <v>71</v>
      </c>
      <c r="B44" s="6">
        <v>0.24199999999999999</v>
      </c>
      <c r="C44" s="5">
        <v>6.5000000000000002E-2</v>
      </c>
      <c r="D44" s="3">
        <f t="shared" si="1"/>
        <v>0.17699999999999999</v>
      </c>
      <c r="E44" s="4">
        <f t="shared" si="2"/>
        <v>15.407065657999999</v>
      </c>
    </row>
    <row r="45" spans="1:5" x14ac:dyDescent="0.25">
      <c r="A45" s="8" t="s">
        <v>72</v>
      </c>
      <c r="B45" s="6">
        <v>0.222</v>
      </c>
      <c r="C45" s="5">
        <v>6.5000000000000002E-2</v>
      </c>
      <c r="D45" s="3">
        <f t="shared" si="1"/>
        <v>0.157</v>
      </c>
      <c r="E45" s="4">
        <f t="shared" si="2"/>
        <v>13.410992298</v>
      </c>
    </row>
    <row r="46" spans="1:5" x14ac:dyDescent="0.25">
      <c r="A46" s="8" t="s">
        <v>73</v>
      </c>
      <c r="B46" s="6">
        <v>0.30599999999999999</v>
      </c>
      <c r="C46" s="5">
        <v>6.5000000000000002E-2</v>
      </c>
      <c r="D46" s="3">
        <f t="shared" si="1"/>
        <v>0.24099999999999999</v>
      </c>
      <c r="E46" s="4">
        <f t="shared" si="2"/>
        <v>22.074063161999998</v>
      </c>
    </row>
    <row r="47" spans="1:5" x14ac:dyDescent="0.25">
      <c r="A47" s="8" t="s">
        <v>74</v>
      </c>
      <c r="B47" s="6">
        <v>0.44700000000000001</v>
      </c>
      <c r="C47" s="5">
        <v>6.5000000000000002E-2</v>
      </c>
      <c r="D47" s="3">
        <f t="shared" si="1"/>
        <v>0.38200000000000001</v>
      </c>
      <c r="E47" s="4">
        <f t="shared" si="2"/>
        <v>38.265409848000004</v>
      </c>
    </row>
    <row r="48" spans="1:5" x14ac:dyDescent="0.25">
      <c r="A48" s="8" t="s">
        <v>75</v>
      </c>
      <c r="B48" s="6">
        <v>0.54900000000000004</v>
      </c>
      <c r="C48" s="5">
        <v>6.5000000000000002E-2</v>
      </c>
      <c r="D48" s="3">
        <f t="shared" si="1"/>
        <v>0.48400000000000004</v>
      </c>
      <c r="E48" s="4">
        <f t="shared" si="2"/>
        <v>51.267220512000009</v>
      </c>
    </row>
    <row r="49" spans="1:5" x14ac:dyDescent="0.25">
      <c r="A49" s="8" t="s">
        <v>76</v>
      </c>
      <c r="B49" s="6">
        <v>0.35299999999999998</v>
      </c>
      <c r="C49" s="5">
        <v>6.5000000000000002E-2</v>
      </c>
      <c r="D49" s="3">
        <f t="shared" si="1"/>
        <v>0.28799999999999998</v>
      </c>
      <c r="E49" s="4">
        <f t="shared" si="2"/>
        <v>27.241433888</v>
      </c>
    </row>
    <row r="50" spans="1:5" x14ac:dyDescent="0.25">
      <c r="A50" s="8" t="s">
        <v>77</v>
      </c>
      <c r="B50" s="6">
        <v>0.28200000000000003</v>
      </c>
      <c r="C50" s="5">
        <v>6.5000000000000002E-2</v>
      </c>
      <c r="D50" s="3">
        <f t="shared" si="1"/>
        <v>0.21700000000000003</v>
      </c>
      <c r="E50" s="4">
        <f t="shared" si="2"/>
        <v>19.524017178000005</v>
      </c>
    </row>
    <row r="51" spans="1:5" x14ac:dyDescent="0.25">
      <c r="A51" s="8" t="s">
        <v>78</v>
      </c>
      <c r="B51" s="6">
        <v>0.25600000000000001</v>
      </c>
      <c r="C51" s="5">
        <v>6.5000000000000002E-2</v>
      </c>
      <c r="D51" s="3">
        <f t="shared" si="1"/>
        <v>0.191</v>
      </c>
      <c r="E51" s="4">
        <f t="shared" si="2"/>
        <v>16.829069962000002</v>
      </c>
    </row>
    <row r="52" spans="1:5" x14ac:dyDescent="0.25">
      <c r="A52" s="8" t="s">
        <v>79</v>
      </c>
      <c r="B52" s="6">
        <v>0.28600000000000003</v>
      </c>
      <c r="C52" s="5">
        <v>6.5000000000000002E-2</v>
      </c>
      <c r="D52" s="3">
        <f t="shared" si="1"/>
        <v>0.22100000000000003</v>
      </c>
      <c r="E52" s="4">
        <f t="shared" si="2"/>
        <v>19.944864682000006</v>
      </c>
    </row>
    <row r="53" spans="1:5" x14ac:dyDescent="0.25">
      <c r="A53" s="8" t="s">
        <v>80</v>
      </c>
      <c r="B53" s="6">
        <v>0.36099999999999999</v>
      </c>
      <c r="C53" s="5">
        <v>6.5000000000000002E-2</v>
      </c>
      <c r="D53" s="3">
        <f t="shared" si="1"/>
        <v>0.29599999999999999</v>
      </c>
      <c r="E53" s="4">
        <f t="shared" si="2"/>
        <v>28.143867231999998</v>
      </c>
    </row>
    <row r="54" spans="1:5" x14ac:dyDescent="0.25">
      <c r="A54" s="8" t="s">
        <v>81</v>
      </c>
      <c r="B54" s="6">
        <v>0.44500000000000001</v>
      </c>
      <c r="C54" s="5">
        <v>6.5000000000000002E-2</v>
      </c>
      <c r="D54" s="3">
        <f t="shared" si="1"/>
        <v>0.38</v>
      </c>
      <c r="E54" s="4">
        <f t="shared" si="2"/>
        <v>38.021288800000001</v>
      </c>
    </row>
    <row r="55" spans="1:5" x14ac:dyDescent="0.25">
      <c r="A55" s="8" t="s">
        <v>82</v>
      </c>
      <c r="B55" s="6">
        <v>0.54200000000000004</v>
      </c>
      <c r="C55" s="5">
        <v>6.5000000000000002E-2</v>
      </c>
      <c r="D55" s="3">
        <f t="shared" si="1"/>
        <v>0.47700000000000004</v>
      </c>
      <c r="E55" s="4">
        <f t="shared" si="2"/>
        <v>50.340358058000007</v>
      </c>
    </row>
    <row r="56" spans="1:5" x14ac:dyDescent="0.25">
      <c r="A56" s="8" t="s">
        <v>83</v>
      </c>
      <c r="B56" s="6">
        <v>0.49299999999999999</v>
      </c>
      <c r="C56" s="5">
        <v>6.5000000000000002E-2</v>
      </c>
      <c r="D56" s="3">
        <f t="shared" si="1"/>
        <v>0.42799999999999999</v>
      </c>
      <c r="E56" s="4">
        <f t="shared" si="2"/>
        <v>43.995014368</v>
      </c>
    </row>
    <row r="57" spans="1:5" x14ac:dyDescent="0.25">
      <c r="A57" s="8" t="s">
        <v>84</v>
      </c>
      <c r="B57" s="6">
        <v>0.26400000000000001</v>
      </c>
      <c r="C57" s="5">
        <v>6.5000000000000002E-2</v>
      </c>
      <c r="D57" s="3">
        <f t="shared" si="1"/>
        <v>0.19900000000000001</v>
      </c>
      <c r="E57" s="4">
        <f t="shared" si="2"/>
        <v>17.650796202000002</v>
      </c>
    </row>
    <row r="58" spans="1:5" x14ac:dyDescent="0.25">
      <c r="A58" s="8" t="s">
        <v>85</v>
      </c>
      <c r="B58" s="6">
        <v>0.25700000000000001</v>
      </c>
      <c r="C58" s="5">
        <v>6.5000000000000002E-2</v>
      </c>
      <c r="D58" s="3">
        <f t="shared" si="1"/>
        <v>0.192</v>
      </c>
      <c r="E58" s="4">
        <f t="shared" si="2"/>
        <v>16.931421728000004</v>
      </c>
    </row>
    <row r="59" spans="1:5" x14ac:dyDescent="0.25">
      <c r="A59" s="8" t="s">
        <v>86</v>
      </c>
      <c r="B59" s="6">
        <v>0.26200000000000001</v>
      </c>
      <c r="C59" s="5">
        <v>6.5000000000000002E-2</v>
      </c>
      <c r="D59" s="3">
        <f t="shared" si="1"/>
        <v>0.19700000000000001</v>
      </c>
      <c r="E59" s="4">
        <f t="shared" si="2"/>
        <v>17.444740618000004</v>
      </c>
    </row>
    <row r="60" spans="1:5" x14ac:dyDescent="0.25">
      <c r="A60" s="8" t="s">
        <v>87</v>
      </c>
      <c r="B60" s="6">
        <v>0.33</v>
      </c>
      <c r="C60" s="5">
        <v>6.5000000000000002E-2</v>
      </c>
      <c r="D60" s="3">
        <f t="shared" si="1"/>
        <v>0.26500000000000001</v>
      </c>
      <c r="E60" s="4">
        <f t="shared" si="2"/>
        <v>24.684015450000004</v>
      </c>
    </row>
    <row r="61" spans="1:5" x14ac:dyDescent="0.25">
      <c r="A61" s="8" t="s">
        <v>88</v>
      </c>
      <c r="B61" s="6">
        <v>0.39300000000000002</v>
      </c>
      <c r="C61" s="5">
        <v>6.5000000000000002E-2</v>
      </c>
      <c r="D61" s="3">
        <f t="shared" si="1"/>
        <v>0.32800000000000001</v>
      </c>
      <c r="E61" s="4">
        <f t="shared" si="2"/>
        <v>31.820163168000008</v>
      </c>
    </row>
    <row r="62" spans="1:5" x14ac:dyDescent="0.25">
      <c r="A62" s="8" t="s">
        <v>89</v>
      </c>
      <c r="B62" s="6">
        <v>0.40400000000000003</v>
      </c>
      <c r="C62" s="5">
        <v>6.5000000000000002E-2</v>
      </c>
      <c r="D62" s="3">
        <f t="shared" si="1"/>
        <v>0.33900000000000002</v>
      </c>
      <c r="E62" s="4">
        <f t="shared" si="2"/>
        <v>33.108486842000005</v>
      </c>
    </row>
    <row r="63" spans="1:5" x14ac:dyDescent="0.25">
      <c r="A63" s="8" t="s">
        <v>90</v>
      </c>
      <c r="B63" s="6">
        <v>0.46800000000000003</v>
      </c>
      <c r="C63" s="5">
        <v>6.5000000000000002E-2</v>
      </c>
      <c r="D63" s="3">
        <f t="shared" si="1"/>
        <v>0.40300000000000002</v>
      </c>
      <c r="E63" s="4">
        <f t="shared" si="2"/>
        <v>40.853797818000004</v>
      </c>
    </row>
    <row r="64" spans="1:5" x14ac:dyDescent="0.25">
      <c r="A64" s="8" t="s">
        <v>91</v>
      </c>
      <c r="B64" s="6">
        <v>0.49299999999999999</v>
      </c>
      <c r="C64" s="5">
        <v>6.5000000000000002E-2</v>
      </c>
      <c r="D64" s="3">
        <f t="shared" si="1"/>
        <v>0.42799999999999999</v>
      </c>
      <c r="E64" s="4">
        <f t="shared" si="2"/>
        <v>43.995014368</v>
      </c>
    </row>
    <row r="65" spans="1:5" x14ac:dyDescent="0.25">
      <c r="A65" s="8" t="s">
        <v>92</v>
      </c>
      <c r="B65" s="6">
        <v>0.28700000000000003</v>
      </c>
      <c r="C65" s="5">
        <v>6.5000000000000002E-2</v>
      </c>
      <c r="D65" s="3">
        <f t="shared" ref="D65:D96" si="3">(B65-C65)</f>
        <v>0.22200000000000003</v>
      </c>
      <c r="E65" s="4">
        <f t="shared" ref="E65:E96" si="4">(52.002*D65*D65)+(82.435*D65)-(0.8131)</f>
        <v>20.050336568000006</v>
      </c>
    </row>
    <row r="66" spans="1:5" x14ac:dyDescent="0.25">
      <c r="A66" s="8" t="s">
        <v>93</v>
      </c>
      <c r="B66" s="6">
        <v>0.23</v>
      </c>
      <c r="C66" s="5">
        <v>6.5000000000000002E-2</v>
      </c>
      <c r="D66" s="3">
        <f t="shared" si="3"/>
        <v>0.16500000000000001</v>
      </c>
      <c r="E66" s="4">
        <f t="shared" si="4"/>
        <v>14.204429450000001</v>
      </c>
    </row>
    <row r="67" spans="1:5" x14ac:dyDescent="0.25">
      <c r="A67" s="8" t="s">
        <v>94</v>
      </c>
      <c r="B67" s="6">
        <v>0.23400000000000001</v>
      </c>
      <c r="C67" s="5">
        <v>6.5000000000000002E-2</v>
      </c>
      <c r="D67" s="3">
        <f t="shared" si="3"/>
        <v>0.16900000000000001</v>
      </c>
      <c r="E67" s="4">
        <f t="shared" si="4"/>
        <v>14.603644122</v>
      </c>
    </row>
    <row r="68" spans="1:5" x14ac:dyDescent="0.25">
      <c r="A68" s="8" t="s">
        <v>95</v>
      </c>
      <c r="B68" s="6">
        <v>0.23800000000000002</v>
      </c>
      <c r="C68" s="5">
        <v>6.5000000000000002E-2</v>
      </c>
      <c r="D68" s="3">
        <f t="shared" si="3"/>
        <v>0.17300000000000001</v>
      </c>
      <c r="E68" s="4">
        <f t="shared" si="4"/>
        <v>15.004522858000001</v>
      </c>
    </row>
    <row r="69" spans="1:5" x14ac:dyDescent="0.25">
      <c r="A69" s="8" t="s">
        <v>96</v>
      </c>
      <c r="B69" s="6">
        <v>0.375</v>
      </c>
      <c r="C69" s="5">
        <v>6.5000000000000002E-2</v>
      </c>
      <c r="D69" s="3">
        <f t="shared" si="3"/>
        <v>0.31</v>
      </c>
      <c r="E69" s="4">
        <f t="shared" si="4"/>
        <v>29.739142200000003</v>
      </c>
    </row>
    <row r="70" spans="1:5" x14ac:dyDescent="0.25">
      <c r="A70" s="8" t="s">
        <v>97</v>
      </c>
      <c r="B70" s="6">
        <v>0.438</v>
      </c>
      <c r="C70" s="5">
        <v>6.5000000000000002E-2</v>
      </c>
      <c r="D70" s="3">
        <f t="shared" si="3"/>
        <v>0.373</v>
      </c>
      <c r="E70" s="4">
        <f t="shared" si="4"/>
        <v>37.170141258000001</v>
      </c>
    </row>
    <row r="71" spans="1:5" x14ac:dyDescent="0.25">
      <c r="A71" s="8" t="s">
        <v>98</v>
      </c>
      <c r="B71" s="6">
        <v>0.48599999999999999</v>
      </c>
      <c r="C71" s="5">
        <v>6.5000000000000002E-2</v>
      </c>
      <c r="D71" s="3">
        <f t="shared" si="3"/>
        <v>0.42099999999999999</v>
      </c>
      <c r="E71" s="4">
        <f t="shared" si="4"/>
        <v>43.108921482</v>
      </c>
    </row>
    <row r="72" spans="1:5" x14ac:dyDescent="0.25">
      <c r="A72" s="8" t="s">
        <v>99</v>
      </c>
      <c r="B72" s="6">
        <v>0.57899999999999996</v>
      </c>
      <c r="C72" s="5">
        <v>6.5000000000000002E-2</v>
      </c>
      <c r="D72" s="3">
        <f t="shared" si="3"/>
        <v>0.51400000000000001</v>
      </c>
      <c r="E72" s="4">
        <f t="shared" si="4"/>
        <v>55.297210392000004</v>
      </c>
    </row>
    <row r="73" spans="1:5" x14ac:dyDescent="0.25">
      <c r="A73" s="8" t="s">
        <v>100</v>
      </c>
      <c r="B73" s="6">
        <v>0.34</v>
      </c>
      <c r="C73" s="5">
        <v>6.5000000000000002E-2</v>
      </c>
      <c r="D73" s="3">
        <f t="shared" si="3"/>
        <v>0.27500000000000002</v>
      </c>
      <c r="E73" s="4">
        <f t="shared" si="4"/>
        <v>25.789176250000004</v>
      </c>
    </row>
    <row r="74" spans="1:5" x14ac:dyDescent="0.25">
      <c r="A74" s="8" t="s">
        <v>101</v>
      </c>
      <c r="B74" s="6">
        <v>0.317</v>
      </c>
      <c r="C74" s="5">
        <v>6.5000000000000002E-2</v>
      </c>
      <c r="D74" s="3">
        <f t="shared" si="3"/>
        <v>0.252</v>
      </c>
      <c r="E74" s="4">
        <f t="shared" si="4"/>
        <v>23.262855008000002</v>
      </c>
    </row>
    <row r="75" spans="1:5" x14ac:dyDescent="0.25">
      <c r="A75" s="8" t="s">
        <v>102</v>
      </c>
      <c r="B75" s="6">
        <v>0.27200000000000002</v>
      </c>
      <c r="C75" s="5">
        <v>6.5000000000000002E-2</v>
      </c>
      <c r="D75" s="3">
        <f t="shared" si="3"/>
        <v>0.20700000000000002</v>
      </c>
      <c r="E75" s="4">
        <f t="shared" si="4"/>
        <v>18.479178698000002</v>
      </c>
    </row>
    <row r="76" spans="1:5" x14ac:dyDescent="0.25">
      <c r="A76" s="8" t="s">
        <v>103</v>
      </c>
      <c r="B76" s="6">
        <v>0.28600000000000003</v>
      </c>
      <c r="C76" s="5">
        <v>6.5000000000000002E-2</v>
      </c>
      <c r="D76" s="3">
        <f t="shared" si="3"/>
        <v>0.22100000000000003</v>
      </c>
      <c r="E76" s="4">
        <f t="shared" si="4"/>
        <v>19.944864682000006</v>
      </c>
    </row>
    <row r="77" spans="1:5" x14ac:dyDescent="0.25">
      <c r="A77" s="8" t="s">
        <v>104</v>
      </c>
      <c r="B77" s="6">
        <v>0.34</v>
      </c>
      <c r="C77" s="5">
        <v>6.5000000000000002E-2</v>
      </c>
      <c r="D77" s="3">
        <f t="shared" si="3"/>
        <v>0.27500000000000002</v>
      </c>
      <c r="E77" s="4">
        <f t="shared" si="4"/>
        <v>25.789176250000004</v>
      </c>
    </row>
    <row r="78" spans="1:5" x14ac:dyDescent="0.25">
      <c r="A78" s="8" t="s">
        <v>105</v>
      </c>
      <c r="B78" s="6">
        <v>0.41400000000000003</v>
      </c>
      <c r="C78" s="5">
        <v>6.5000000000000002E-2</v>
      </c>
      <c r="D78" s="3">
        <f t="shared" si="3"/>
        <v>0.34900000000000003</v>
      </c>
      <c r="E78" s="4">
        <f t="shared" si="4"/>
        <v>34.290610602000008</v>
      </c>
    </row>
    <row r="79" spans="1:5" x14ac:dyDescent="0.25">
      <c r="A79" s="8" t="s">
        <v>106</v>
      </c>
      <c r="B79" s="6">
        <v>0.41200000000000003</v>
      </c>
      <c r="C79" s="5">
        <v>6.5000000000000002E-2</v>
      </c>
      <c r="D79" s="3">
        <f t="shared" si="3"/>
        <v>0.34700000000000003</v>
      </c>
      <c r="E79" s="4">
        <f t="shared" si="4"/>
        <v>34.053353818000005</v>
      </c>
    </row>
    <row r="80" spans="1:5" x14ac:dyDescent="0.25">
      <c r="A80" s="8" t="s">
        <v>107</v>
      </c>
      <c r="B80" s="6">
        <v>0.38600000000000001</v>
      </c>
      <c r="C80" s="5">
        <v>6.5000000000000002E-2</v>
      </c>
      <c r="D80" s="3">
        <f t="shared" si="3"/>
        <v>0.32100000000000001</v>
      </c>
      <c r="E80" s="4">
        <f t="shared" si="4"/>
        <v>31.006873082000006</v>
      </c>
    </row>
    <row r="81" spans="1:5" x14ac:dyDescent="0.25">
      <c r="A81" s="8" t="s">
        <v>108</v>
      </c>
      <c r="B81" s="6">
        <v>0.35399999999999998</v>
      </c>
      <c r="C81" s="5">
        <v>6.5000000000000002E-2</v>
      </c>
      <c r="D81" s="3">
        <f t="shared" si="3"/>
        <v>0.28899999999999998</v>
      </c>
      <c r="E81" s="4">
        <f t="shared" si="4"/>
        <v>27.353874042000001</v>
      </c>
    </row>
    <row r="82" spans="1:5" x14ac:dyDescent="0.25">
      <c r="A82" s="8" t="s">
        <v>109</v>
      </c>
      <c r="B82" s="6">
        <v>0.34</v>
      </c>
      <c r="C82" s="5">
        <v>6.5000000000000002E-2</v>
      </c>
      <c r="D82" s="3">
        <f t="shared" si="3"/>
        <v>0.27500000000000002</v>
      </c>
      <c r="E82" s="4">
        <f t="shared" si="4"/>
        <v>25.789176250000004</v>
      </c>
    </row>
    <row r="83" spans="1:5" x14ac:dyDescent="0.25">
      <c r="A83" s="8" t="s">
        <v>110</v>
      </c>
      <c r="B83" s="6">
        <v>0.379</v>
      </c>
      <c r="C83" s="5">
        <v>6.5000000000000002E-2</v>
      </c>
      <c r="D83" s="3">
        <f t="shared" si="3"/>
        <v>0.314</v>
      </c>
      <c r="E83" s="4">
        <f t="shared" si="4"/>
        <v>30.198679192</v>
      </c>
    </row>
    <row r="84" spans="1:5" x14ac:dyDescent="0.25">
      <c r="A84" s="8" t="s">
        <v>111</v>
      </c>
      <c r="B84" s="6">
        <v>0.35199999999999998</v>
      </c>
      <c r="C84" s="5">
        <v>6.5000000000000002E-2</v>
      </c>
      <c r="D84" s="3">
        <f t="shared" si="3"/>
        <v>0.28699999999999998</v>
      </c>
      <c r="E84" s="4">
        <f t="shared" si="4"/>
        <v>27.129097737999999</v>
      </c>
    </row>
    <row r="85" spans="1:5" x14ac:dyDescent="0.25">
      <c r="A85" s="8" t="s">
        <v>112</v>
      </c>
      <c r="B85" s="6">
        <v>0.318</v>
      </c>
      <c r="C85" s="5">
        <v>6.5000000000000002E-2</v>
      </c>
      <c r="D85" s="3">
        <f t="shared" si="3"/>
        <v>0.253</v>
      </c>
      <c r="E85" s="4">
        <f t="shared" si="4"/>
        <v>23.371551018000002</v>
      </c>
    </row>
    <row r="86" spans="1:5" x14ac:dyDescent="0.25">
      <c r="A86" s="8" t="s">
        <v>113</v>
      </c>
      <c r="B86" s="6">
        <v>0.32100000000000001</v>
      </c>
      <c r="C86" s="5">
        <v>6.5000000000000002E-2</v>
      </c>
      <c r="D86" s="3">
        <f t="shared" si="3"/>
        <v>0.25600000000000001</v>
      </c>
      <c r="E86" s="4">
        <f t="shared" si="4"/>
        <v>23.698263072000003</v>
      </c>
    </row>
    <row r="87" spans="1:5" x14ac:dyDescent="0.25">
      <c r="A87" s="8" t="s">
        <v>96</v>
      </c>
      <c r="B87" s="6">
        <v>0.46400000000000002</v>
      </c>
      <c r="C87" s="5">
        <v>6.5000000000000002E-2</v>
      </c>
      <c r="D87" s="3">
        <f t="shared" si="3"/>
        <v>0.39900000000000002</v>
      </c>
      <c r="E87" s="4">
        <f t="shared" si="4"/>
        <v>40.357235402000001</v>
      </c>
    </row>
    <row r="88" spans="1:5" x14ac:dyDescent="0.25">
      <c r="A88" s="8" t="s">
        <v>97</v>
      </c>
      <c r="B88" s="6">
        <v>0.45300000000000001</v>
      </c>
      <c r="C88" s="5">
        <v>6.5000000000000002E-2</v>
      </c>
      <c r="D88" s="3">
        <f t="shared" si="3"/>
        <v>0.38800000000000001</v>
      </c>
      <c r="E88" s="4">
        <f t="shared" si="4"/>
        <v>39.000269088000003</v>
      </c>
    </row>
    <row r="89" spans="1:5" x14ac:dyDescent="0.25">
      <c r="A89" s="8" t="s">
        <v>98</v>
      </c>
      <c r="B89" s="6">
        <v>0.32400000000000001</v>
      </c>
      <c r="C89" s="5">
        <v>6.5000000000000002E-2</v>
      </c>
      <c r="D89" s="3">
        <f t="shared" si="3"/>
        <v>0.25900000000000001</v>
      </c>
      <c r="E89" s="4">
        <f t="shared" si="4"/>
        <v>24.025911162000003</v>
      </c>
    </row>
    <row r="90" spans="1:5" x14ac:dyDescent="0.25">
      <c r="A90" s="8" t="s">
        <v>99</v>
      </c>
      <c r="B90" s="6">
        <v>0.32400000000000001</v>
      </c>
      <c r="C90" s="5">
        <v>6.5000000000000002E-2</v>
      </c>
      <c r="D90" s="3">
        <f t="shared" si="3"/>
        <v>0.25900000000000001</v>
      </c>
      <c r="E90" s="4">
        <f t="shared" si="4"/>
        <v>24.025911162000003</v>
      </c>
    </row>
    <row r="91" spans="1:5" x14ac:dyDescent="0.25">
      <c r="A91" s="8" t="s">
        <v>100</v>
      </c>
      <c r="B91" s="6">
        <v>0.33600000000000002</v>
      </c>
      <c r="C91" s="5">
        <v>6.5000000000000002E-2</v>
      </c>
      <c r="D91" s="3">
        <f t="shared" si="3"/>
        <v>0.27100000000000002</v>
      </c>
      <c r="E91" s="4">
        <f t="shared" si="4"/>
        <v>25.345863882000003</v>
      </c>
    </row>
    <row r="92" spans="1:5" x14ac:dyDescent="0.25">
      <c r="A92" s="8" t="s">
        <v>114</v>
      </c>
      <c r="B92" s="6">
        <v>0.25600000000000001</v>
      </c>
      <c r="C92" s="5">
        <v>6.5000000000000002E-2</v>
      </c>
      <c r="D92" s="3">
        <f t="shared" si="3"/>
        <v>0.191</v>
      </c>
      <c r="E92" s="4">
        <f t="shared" si="4"/>
        <v>16.829069962000002</v>
      </c>
    </row>
    <row r="93" spans="1:5" x14ac:dyDescent="0.25">
      <c r="A93" s="8" t="s">
        <v>115</v>
      </c>
      <c r="B93" s="6">
        <v>0.27700000000000002</v>
      </c>
      <c r="C93" s="5">
        <v>6.5000000000000002E-2</v>
      </c>
      <c r="D93" s="3">
        <f t="shared" si="3"/>
        <v>0.21200000000000002</v>
      </c>
      <c r="E93" s="4">
        <f t="shared" si="4"/>
        <v>19.000297888000002</v>
      </c>
    </row>
    <row r="94" spans="1:5" x14ac:dyDescent="0.25">
      <c r="A94" s="8" t="s">
        <v>116</v>
      </c>
      <c r="B94" s="6">
        <v>0.36699999999999999</v>
      </c>
      <c r="C94" s="5">
        <v>6.5000000000000002E-2</v>
      </c>
      <c r="D94" s="3">
        <f t="shared" si="3"/>
        <v>0.30199999999999999</v>
      </c>
      <c r="E94" s="4">
        <f t="shared" si="4"/>
        <v>28.825060407999999</v>
      </c>
    </row>
    <row r="95" spans="1:5" x14ac:dyDescent="0.25">
      <c r="A95" s="8" t="s">
        <v>117</v>
      </c>
      <c r="B95" s="6">
        <v>0.45800000000000002</v>
      </c>
      <c r="C95" s="5">
        <v>6.5000000000000002E-2</v>
      </c>
      <c r="D95" s="3">
        <f t="shared" si="3"/>
        <v>0.39300000000000002</v>
      </c>
      <c r="E95" s="4">
        <f t="shared" si="4"/>
        <v>39.615511898000008</v>
      </c>
    </row>
    <row r="96" spans="1:5" x14ac:dyDescent="0.25">
      <c r="A96" s="8" t="s">
        <v>118</v>
      </c>
      <c r="B96" s="6">
        <v>0.48599999999999999</v>
      </c>
      <c r="C96" s="5">
        <v>6.5000000000000002E-2</v>
      </c>
      <c r="D96" s="3">
        <f t="shared" si="3"/>
        <v>0.42099999999999999</v>
      </c>
      <c r="E96" s="4">
        <f t="shared" si="4"/>
        <v>43.108921482</v>
      </c>
    </row>
    <row r="97" spans="1:5" x14ac:dyDescent="0.25">
      <c r="A97" s="8" t="s">
        <v>119</v>
      </c>
      <c r="B97" s="6">
        <v>0.36299999999999999</v>
      </c>
      <c r="C97" s="5">
        <v>6.5000000000000002E-2</v>
      </c>
      <c r="D97" s="3">
        <f t="shared" ref="D97:D128" si="5">(B97-C97)</f>
        <v>0.29799999999999999</v>
      </c>
      <c r="E97" s="4">
        <f t="shared" ref="E97:E128" si="6">(52.002*D97*D97)+(82.435*D97)-(0.8131)</f>
        <v>28.370515607999998</v>
      </c>
    </row>
    <row r="98" spans="1:5" x14ac:dyDescent="0.25">
      <c r="A98" s="8" t="s">
        <v>120</v>
      </c>
      <c r="B98" s="6">
        <v>0.33</v>
      </c>
      <c r="C98" s="5">
        <v>6.5000000000000002E-2</v>
      </c>
      <c r="D98" s="3">
        <f t="shared" si="5"/>
        <v>0.26500000000000001</v>
      </c>
      <c r="E98" s="4">
        <f t="shared" si="6"/>
        <v>24.684015450000004</v>
      </c>
    </row>
    <row r="99" spans="1:5" x14ac:dyDescent="0.25">
      <c r="A99" s="8" t="s">
        <v>121</v>
      </c>
      <c r="B99" s="6">
        <v>0.39</v>
      </c>
      <c r="C99" s="5">
        <v>6.5000000000000002E-2</v>
      </c>
      <c r="D99" s="3">
        <f t="shared" si="5"/>
        <v>0.32500000000000001</v>
      </c>
      <c r="E99" s="4">
        <f t="shared" si="6"/>
        <v>31.470986250000003</v>
      </c>
    </row>
    <row r="100" spans="1:5" x14ac:dyDescent="0.25">
      <c r="A100" s="8" t="s">
        <v>122</v>
      </c>
      <c r="B100" s="6">
        <v>0.38</v>
      </c>
      <c r="C100" s="5">
        <v>6.5000000000000002E-2</v>
      </c>
      <c r="D100" s="3">
        <f t="shared" si="5"/>
        <v>0.315</v>
      </c>
      <c r="E100" s="4">
        <f t="shared" si="6"/>
        <v>30.313823450000001</v>
      </c>
    </row>
    <row r="101" spans="1:5" x14ac:dyDescent="0.25">
      <c r="A101" s="8" t="s">
        <v>123</v>
      </c>
      <c r="B101" s="6">
        <v>0.41200000000000003</v>
      </c>
      <c r="C101" s="5">
        <v>6.5000000000000002E-2</v>
      </c>
      <c r="D101" s="3">
        <f t="shared" si="5"/>
        <v>0.34700000000000003</v>
      </c>
      <c r="E101" s="4">
        <f t="shared" si="6"/>
        <v>34.053353818000005</v>
      </c>
    </row>
    <row r="102" spans="1:5" x14ac:dyDescent="0.25">
      <c r="A102" s="8" t="s">
        <v>124</v>
      </c>
      <c r="B102" s="6">
        <v>0.435</v>
      </c>
      <c r="C102" s="5">
        <v>6.5000000000000002E-2</v>
      </c>
      <c r="D102" s="3">
        <f t="shared" si="5"/>
        <v>0.37</v>
      </c>
      <c r="E102" s="4">
        <f t="shared" si="6"/>
        <v>36.8069238</v>
      </c>
    </row>
    <row r="103" spans="1:5" x14ac:dyDescent="0.25">
      <c r="A103" s="8" t="s">
        <v>125</v>
      </c>
      <c r="B103" s="6">
        <v>0.50900000000000001</v>
      </c>
      <c r="C103" s="5">
        <v>6.5000000000000002E-2</v>
      </c>
      <c r="D103" s="3">
        <f t="shared" si="5"/>
        <v>0.44400000000000001</v>
      </c>
      <c r="E103" s="4">
        <f t="shared" si="6"/>
        <v>46.039506272000004</v>
      </c>
    </row>
    <row r="104" spans="1:5" x14ac:dyDescent="0.25">
      <c r="A104" s="8" t="s">
        <v>126</v>
      </c>
      <c r="B104" s="6">
        <v>0.48599999999999999</v>
      </c>
      <c r="C104" s="5">
        <v>6.5000000000000002E-2</v>
      </c>
      <c r="D104" s="3">
        <f t="shared" si="5"/>
        <v>0.42099999999999999</v>
      </c>
      <c r="E104" s="4">
        <f t="shared" si="6"/>
        <v>43.108921482</v>
      </c>
    </row>
    <row r="105" spans="1:5" x14ac:dyDescent="0.25">
      <c r="A105" s="8" t="s">
        <v>127</v>
      </c>
      <c r="B105" s="6">
        <v>0.34600000000000003</v>
      </c>
      <c r="C105" s="5">
        <v>6.5000000000000002E-2</v>
      </c>
      <c r="D105" s="3">
        <f t="shared" si="5"/>
        <v>0.28100000000000003</v>
      </c>
      <c r="E105" s="4">
        <f t="shared" si="6"/>
        <v>26.457264922000004</v>
      </c>
    </row>
    <row r="106" spans="1:5" x14ac:dyDescent="0.25">
      <c r="A106" s="8" t="s">
        <v>128</v>
      </c>
      <c r="B106" s="6">
        <v>0.32300000000000001</v>
      </c>
      <c r="C106" s="5">
        <v>6.5000000000000002E-2</v>
      </c>
      <c r="D106" s="3">
        <f t="shared" si="5"/>
        <v>0.25800000000000001</v>
      </c>
      <c r="E106" s="4">
        <f t="shared" si="6"/>
        <v>23.916591128000004</v>
      </c>
    </row>
    <row r="107" spans="1:5" x14ac:dyDescent="0.25">
      <c r="A107" s="8" t="s">
        <v>129</v>
      </c>
      <c r="B107" s="6">
        <v>0.33100000000000002</v>
      </c>
      <c r="C107" s="5">
        <v>6.5000000000000002E-2</v>
      </c>
      <c r="D107" s="3">
        <f t="shared" si="5"/>
        <v>0.26600000000000001</v>
      </c>
      <c r="E107" s="4">
        <f t="shared" si="6"/>
        <v>24.794063512000005</v>
      </c>
    </row>
    <row r="108" spans="1:5" x14ac:dyDescent="0.25">
      <c r="A108" s="8" t="s">
        <v>130</v>
      </c>
      <c r="B108" s="6">
        <v>0.35399999999999998</v>
      </c>
      <c r="C108" s="5">
        <v>6.5000000000000002E-2</v>
      </c>
      <c r="D108" s="3">
        <f t="shared" si="5"/>
        <v>0.28899999999999998</v>
      </c>
      <c r="E108" s="4">
        <f t="shared" si="6"/>
        <v>27.353874042000001</v>
      </c>
    </row>
    <row r="109" spans="1:5" x14ac:dyDescent="0.25">
      <c r="A109" s="8" t="s">
        <v>131</v>
      </c>
      <c r="B109" s="6">
        <v>0.36699999999999999</v>
      </c>
      <c r="C109" s="5">
        <v>6.5000000000000002E-2</v>
      </c>
      <c r="D109" s="3">
        <f t="shared" si="5"/>
        <v>0.30199999999999999</v>
      </c>
      <c r="E109" s="4">
        <f t="shared" si="6"/>
        <v>28.825060407999999</v>
      </c>
    </row>
    <row r="110" spans="1:5" x14ac:dyDescent="0.25">
      <c r="A110" s="8" t="s">
        <v>132</v>
      </c>
      <c r="B110" s="6">
        <v>0.312</v>
      </c>
      <c r="C110" s="5">
        <v>6.5000000000000002E-2</v>
      </c>
      <c r="D110" s="3">
        <f t="shared" si="5"/>
        <v>0.247</v>
      </c>
      <c r="E110" s="4">
        <f t="shared" si="6"/>
        <v>22.720935018000002</v>
      </c>
    </row>
    <row r="111" spans="1:5" x14ac:dyDescent="0.25">
      <c r="A111" s="8" t="s">
        <v>133</v>
      </c>
      <c r="B111" s="6">
        <v>0.374</v>
      </c>
      <c r="C111" s="5">
        <v>6.5000000000000002E-2</v>
      </c>
      <c r="D111" s="3">
        <f t="shared" si="5"/>
        <v>0.309</v>
      </c>
      <c r="E111" s="4">
        <f t="shared" si="6"/>
        <v>29.624517962000002</v>
      </c>
    </row>
    <row r="112" spans="1:5" x14ac:dyDescent="0.25">
      <c r="A112" s="8" t="s">
        <v>134</v>
      </c>
      <c r="B112" s="6">
        <v>0.53800000000000003</v>
      </c>
      <c r="C112" s="5">
        <v>6.5000000000000002E-2</v>
      </c>
      <c r="D112" s="3">
        <f t="shared" si="5"/>
        <v>0.47300000000000003</v>
      </c>
      <c r="E112" s="4">
        <f t="shared" si="6"/>
        <v>49.813010458000008</v>
      </c>
    </row>
    <row r="113" spans="1:5" x14ac:dyDescent="0.25">
      <c r="A113" s="8" t="s">
        <v>135</v>
      </c>
      <c r="B113" s="6">
        <v>0.376</v>
      </c>
      <c r="C113" s="5">
        <v>6.5000000000000002E-2</v>
      </c>
      <c r="D113" s="3">
        <f t="shared" si="5"/>
        <v>0.311</v>
      </c>
      <c r="E113" s="4">
        <f t="shared" si="6"/>
        <v>29.853870442000002</v>
      </c>
    </row>
    <row r="114" spans="1:5" x14ac:dyDescent="0.25">
      <c r="A114" s="8" t="s">
        <v>136</v>
      </c>
      <c r="B114" s="6">
        <v>0.34600000000000003</v>
      </c>
      <c r="C114" s="5">
        <v>6.5000000000000002E-2</v>
      </c>
      <c r="D114" s="3">
        <f t="shared" si="5"/>
        <v>0.28100000000000003</v>
      </c>
      <c r="E114" s="4">
        <f t="shared" si="6"/>
        <v>26.457264922000004</v>
      </c>
    </row>
    <row r="115" spans="1:5" x14ac:dyDescent="0.25">
      <c r="A115" s="8" t="s">
        <v>137</v>
      </c>
      <c r="B115" s="6">
        <v>0.35000000000000003</v>
      </c>
      <c r="C115" s="5">
        <v>6.5000000000000002E-2</v>
      </c>
      <c r="D115" s="3">
        <f t="shared" si="5"/>
        <v>0.28500000000000003</v>
      </c>
      <c r="E115" s="4">
        <f t="shared" si="6"/>
        <v>26.904737450000006</v>
      </c>
    </row>
    <row r="116" spans="1:5" x14ac:dyDescent="0.25">
      <c r="A116" s="8" t="s">
        <v>138</v>
      </c>
      <c r="B116" s="6">
        <v>0.30499999999999999</v>
      </c>
      <c r="C116" s="5">
        <v>6.5000000000000002E-2</v>
      </c>
      <c r="D116" s="3">
        <f t="shared" si="5"/>
        <v>0.24</v>
      </c>
      <c r="E116" s="4">
        <f t="shared" si="6"/>
        <v>21.966615200000003</v>
      </c>
    </row>
    <row r="117" spans="1:5" x14ac:dyDescent="0.25">
      <c r="A117" s="8" t="s">
        <v>139</v>
      </c>
      <c r="B117" s="6">
        <v>0.40300000000000002</v>
      </c>
      <c r="C117" s="5">
        <v>6.5000000000000002E-2</v>
      </c>
      <c r="D117" s="3">
        <f t="shared" si="5"/>
        <v>0.33800000000000002</v>
      </c>
      <c r="E117" s="4">
        <f t="shared" si="6"/>
        <v>32.990846488000003</v>
      </c>
    </row>
    <row r="118" spans="1:5" x14ac:dyDescent="0.25">
      <c r="A118" s="8" t="s">
        <v>140</v>
      </c>
      <c r="B118" s="6">
        <v>0.42</v>
      </c>
      <c r="C118" s="5">
        <v>6.5000000000000002E-2</v>
      </c>
      <c r="D118" s="3">
        <f t="shared" si="5"/>
        <v>0.35499999999999998</v>
      </c>
      <c r="E118" s="4">
        <f t="shared" si="6"/>
        <v>35.004877049999997</v>
      </c>
    </row>
    <row r="119" spans="1:5" x14ac:dyDescent="0.25">
      <c r="A119" s="8" t="s">
        <v>141</v>
      </c>
      <c r="B119" s="6">
        <v>0.42899999999999999</v>
      </c>
      <c r="C119" s="5">
        <v>6.5000000000000002E-2</v>
      </c>
      <c r="D119" s="3">
        <f t="shared" si="5"/>
        <v>0.36399999999999999</v>
      </c>
      <c r="E119" s="4">
        <f t="shared" si="6"/>
        <v>36.083296992000001</v>
      </c>
    </row>
    <row r="120" spans="1:5" x14ac:dyDescent="0.25">
      <c r="A120" s="8" t="s">
        <v>142</v>
      </c>
      <c r="B120" s="6">
        <v>0.45400000000000001</v>
      </c>
      <c r="C120" s="5">
        <v>6.5000000000000002E-2</v>
      </c>
      <c r="D120" s="3">
        <f t="shared" si="5"/>
        <v>0.38900000000000001</v>
      </c>
      <c r="E120" s="4">
        <f t="shared" si="6"/>
        <v>39.12310964200001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L119"/>
  <sheetViews>
    <sheetView workbookViewId="0">
      <selection activeCell="O2" sqref="O2"/>
    </sheetView>
  </sheetViews>
  <sheetFormatPr defaultRowHeight="15" x14ac:dyDescent="0.25"/>
  <cols>
    <col min="1" max="1" width="15.5703125" customWidth="1"/>
    <col min="2" max="2" width="12.5703125" customWidth="1"/>
    <col min="3" max="3" width="11.42578125" customWidth="1"/>
    <col min="4" max="4" width="12.7109375" customWidth="1"/>
    <col min="5" max="5" width="21.140625" customWidth="1"/>
  </cols>
  <sheetData>
    <row r="2" spans="1:12" x14ac:dyDescent="0.25">
      <c r="A2" s="2">
        <v>2.6629999999999998</v>
      </c>
      <c r="B2" s="6">
        <v>1.298</v>
      </c>
      <c r="C2" s="6">
        <v>1.119</v>
      </c>
      <c r="D2" s="6">
        <v>0.95600000000000007</v>
      </c>
      <c r="E2" s="6">
        <v>1.073</v>
      </c>
      <c r="F2" s="6">
        <v>1.0629999999999999</v>
      </c>
      <c r="G2" s="6">
        <v>1.069</v>
      </c>
      <c r="H2" s="6">
        <v>1.2470000000000001</v>
      </c>
      <c r="I2" s="6">
        <v>1.212</v>
      </c>
      <c r="J2" s="6">
        <v>1.357</v>
      </c>
      <c r="K2" s="6">
        <v>0.94500000000000006</v>
      </c>
      <c r="L2" s="6">
        <v>1.236</v>
      </c>
    </row>
    <row r="3" spans="1:12" x14ac:dyDescent="0.25">
      <c r="A3" s="2">
        <v>1.7669999999999999</v>
      </c>
      <c r="B3" s="6">
        <v>1.17</v>
      </c>
      <c r="C3" s="6">
        <v>1.1679999999999999</v>
      </c>
      <c r="D3" s="6">
        <v>1.1879999999999999</v>
      </c>
      <c r="E3" s="6">
        <v>1.2949999999999999</v>
      </c>
      <c r="F3" s="6">
        <v>1.292</v>
      </c>
      <c r="G3" s="6">
        <v>1.214</v>
      </c>
      <c r="H3" s="6">
        <v>1.2310000000000001</v>
      </c>
      <c r="I3" s="6">
        <v>1.232</v>
      </c>
      <c r="J3" s="6">
        <v>1.2570000000000001</v>
      </c>
      <c r="K3" s="6">
        <v>1.085</v>
      </c>
      <c r="L3" s="6">
        <v>1.1739999999999999</v>
      </c>
    </row>
    <row r="4" spans="1:12" x14ac:dyDescent="0.25">
      <c r="A4" s="2">
        <v>1.036</v>
      </c>
      <c r="B4" s="6">
        <v>1.298</v>
      </c>
      <c r="C4" s="6">
        <v>1.1280000000000001</v>
      </c>
      <c r="D4" s="6">
        <v>1.1320000000000001</v>
      </c>
      <c r="E4" s="6">
        <v>1.1260000000000001</v>
      </c>
      <c r="F4" s="6">
        <v>1.1679999999999999</v>
      </c>
      <c r="G4" s="6">
        <v>1.248</v>
      </c>
      <c r="H4" s="6">
        <v>1.2929999999999999</v>
      </c>
      <c r="I4" s="6">
        <v>1.0820000000000001</v>
      </c>
      <c r="J4" s="6">
        <v>1.137</v>
      </c>
      <c r="K4" s="6">
        <v>1.1879999999999999</v>
      </c>
      <c r="L4" s="6">
        <v>0.82700000000000007</v>
      </c>
    </row>
    <row r="5" spans="1:12" x14ac:dyDescent="0.25">
      <c r="A5" s="2">
        <v>0.66100000000000003</v>
      </c>
      <c r="B5" s="6">
        <v>1.2510000000000001</v>
      </c>
      <c r="C5" s="6">
        <v>1.1080000000000001</v>
      </c>
      <c r="D5" s="6">
        <v>1.1400000000000001</v>
      </c>
      <c r="E5" s="6">
        <v>1.1930000000000001</v>
      </c>
      <c r="F5" s="6">
        <v>1.139</v>
      </c>
      <c r="G5" s="6">
        <v>1.292</v>
      </c>
      <c r="H5" s="6">
        <v>1.1970000000000001</v>
      </c>
      <c r="I5" s="6">
        <v>1.159</v>
      </c>
      <c r="J5" s="6">
        <v>1.26</v>
      </c>
      <c r="K5" s="6">
        <v>1.341</v>
      </c>
      <c r="L5" s="6">
        <v>1.1639999999999999</v>
      </c>
    </row>
    <row r="6" spans="1:12" x14ac:dyDescent="0.25">
      <c r="A6" s="2">
        <v>0.45800000000000002</v>
      </c>
      <c r="B6" s="6">
        <v>1.351</v>
      </c>
      <c r="C6" s="6">
        <v>1.246</v>
      </c>
      <c r="D6" s="6">
        <v>1.286</v>
      </c>
      <c r="E6" s="6">
        <v>1.2790000000000001</v>
      </c>
      <c r="F6" s="6">
        <v>1.373</v>
      </c>
      <c r="G6" s="6">
        <v>1.222</v>
      </c>
      <c r="H6" s="6">
        <v>1.1320000000000001</v>
      </c>
      <c r="I6" s="6">
        <v>1.2</v>
      </c>
      <c r="J6" s="6">
        <v>1.19</v>
      </c>
      <c r="K6" s="6">
        <v>0.55100000000000005</v>
      </c>
      <c r="L6" s="6">
        <v>0.97699999999999998</v>
      </c>
    </row>
    <row r="7" spans="1:12" x14ac:dyDescent="0.25">
      <c r="A7" s="2">
        <v>0.26100000000000001</v>
      </c>
      <c r="B7" s="6">
        <v>1.381</v>
      </c>
      <c r="C7" s="6">
        <v>1.242</v>
      </c>
      <c r="D7" s="6">
        <v>1.1599999999999999</v>
      </c>
      <c r="E7" s="6">
        <v>1.014</v>
      </c>
      <c r="F7" s="6">
        <v>1.302</v>
      </c>
      <c r="G7" s="6">
        <v>1.2390000000000001</v>
      </c>
      <c r="H7" s="6">
        <v>1.1850000000000001</v>
      </c>
      <c r="I7" s="6">
        <v>1.2670000000000001</v>
      </c>
      <c r="J7" s="6">
        <v>1.246</v>
      </c>
      <c r="K7" s="6">
        <v>1.0050000000000001</v>
      </c>
      <c r="L7" s="6">
        <v>0.498</v>
      </c>
    </row>
    <row r="8" spans="1:12" x14ac:dyDescent="0.25">
      <c r="A8" s="12">
        <v>0.14000000000000001</v>
      </c>
      <c r="B8" s="6">
        <v>1.3520000000000001</v>
      </c>
      <c r="C8" s="6">
        <v>1.212</v>
      </c>
      <c r="D8" s="6">
        <v>1.298</v>
      </c>
      <c r="E8" s="6">
        <v>1.0489999999999999</v>
      </c>
      <c r="F8" s="6">
        <v>1.2410000000000001</v>
      </c>
      <c r="G8" s="6">
        <v>1.08</v>
      </c>
      <c r="H8" s="6">
        <v>1.175</v>
      </c>
      <c r="I8" s="6">
        <v>1.137</v>
      </c>
      <c r="J8" s="6">
        <v>0.76800000000000002</v>
      </c>
      <c r="K8" s="6">
        <v>1.17</v>
      </c>
      <c r="L8" s="6">
        <v>1.054</v>
      </c>
    </row>
    <row r="9" spans="1:12" x14ac:dyDescent="0.25">
      <c r="A9" s="5">
        <v>6.6000000000000003E-2</v>
      </c>
      <c r="B9" s="6">
        <v>1.343</v>
      </c>
      <c r="C9" s="6">
        <v>1.0820000000000001</v>
      </c>
      <c r="D9" s="6">
        <v>1.0880000000000001</v>
      </c>
      <c r="E9" s="6">
        <v>0.94100000000000006</v>
      </c>
      <c r="F9" s="6">
        <v>1.115</v>
      </c>
      <c r="G9" s="6">
        <v>1.304</v>
      </c>
      <c r="H9" s="6">
        <v>1.2889999999999999</v>
      </c>
      <c r="I9" s="6">
        <v>1.1559999999999999</v>
      </c>
      <c r="J9" s="6">
        <v>0.85</v>
      </c>
      <c r="K9" s="6">
        <v>1.016</v>
      </c>
      <c r="L9" s="6">
        <v>0.627</v>
      </c>
    </row>
    <row r="15" spans="1:12" x14ac:dyDescent="0.25">
      <c r="B15" s="1" t="s">
        <v>1</v>
      </c>
      <c r="C15" s="1" t="s">
        <v>2</v>
      </c>
      <c r="D15" s="1" t="s">
        <v>3</v>
      </c>
      <c r="E15" s="1" t="s">
        <v>4</v>
      </c>
    </row>
    <row r="16" spans="1:12" x14ac:dyDescent="0.25">
      <c r="A16" t="s">
        <v>5</v>
      </c>
      <c r="B16" s="2">
        <v>2.6629999999999998</v>
      </c>
      <c r="C16" s="3">
        <f>B16-B23</f>
        <v>2.597</v>
      </c>
      <c r="D16" s="3">
        <v>500</v>
      </c>
      <c r="E16" s="4">
        <f>(44.854*C16*C16)+(75.096*C16)+(0.3697)</f>
        <v>497.90773328600005</v>
      </c>
    </row>
    <row r="17" spans="1:12" x14ac:dyDescent="0.25">
      <c r="A17" t="s">
        <v>6</v>
      </c>
      <c r="B17" s="2">
        <v>1.7669999999999999</v>
      </c>
      <c r="C17" s="3">
        <f>B17-B23</f>
        <v>1.7009999999999998</v>
      </c>
      <c r="D17" s="3">
        <v>250</v>
      </c>
      <c r="E17" s="4">
        <f t="shared" ref="E17:E23" si="0">(44.854*C17*C17)+(75.096*C17)+(0.3697)</f>
        <v>257.88860445400002</v>
      </c>
    </row>
    <row r="18" spans="1:12" x14ac:dyDescent="0.25">
      <c r="A18" t="s">
        <v>7</v>
      </c>
      <c r="B18" s="2">
        <v>1.036</v>
      </c>
      <c r="C18" s="3">
        <f>B18-B23</f>
        <v>0.97</v>
      </c>
      <c r="D18" s="3">
        <v>125</v>
      </c>
      <c r="E18" s="4">
        <f t="shared" si="0"/>
        <v>115.41594859999998</v>
      </c>
    </row>
    <row r="19" spans="1:12" x14ac:dyDescent="0.25">
      <c r="A19" t="s">
        <v>8</v>
      </c>
      <c r="B19" s="2">
        <v>0.66100000000000003</v>
      </c>
      <c r="C19" s="3">
        <f>B19-B23</f>
        <v>0.59499999999999997</v>
      </c>
      <c r="D19" s="3">
        <v>62.5</v>
      </c>
      <c r="E19" s="4">
        <f t="shared" si="0"/>
        <v>60.931257349999996</v>
      </c>
    </row>
    <row r="20" spans="1:12" x14ac:dyDescent="0.25">
      <c r="A20" t="s">
        <v>9</v>
      </c>
      <c r="B20" s="2">
        <v>0.45800000000000002</v>
      </c>
      <c r="C20" s="3">
        <f>B20-B23</f>
        <v>0.39200000000000002</v>
      </c>
      <c r="D20" s="3">
        <v>31.2</v>
      </c>
      <c r="E20" s="4">
        <f t="shared" si="0"/>
        <v>36.699777056000009</v>
      </c>
    </row>
    <row r="21" spans="1:12" x14ac:dyDescent="0.25">
      <c r="A21" t="s">
        <v>18</v>
      </c>
      <c r="B21" s="2">
        <v>0.26100000000000001</v>
      </c>
      <c r="C21" s="3">
        <f>(B21-B23)</f>
        <v>0.19500000000000001</v>
      </c>
      <c r="D21" s="3">
        <v>15.6</v>
      </c>
      <c r="E21" s="4">
        <f t="shared" si="0"/>
        <v>16.718993350000005</v>
      </c>
    </row>
    <row r="22" spans="1:12" x14ac:dyDescent="0.25">
      <c r="A22" t="s">
        <v>19</v>
      </c>
      <c r="B22" s="12">
        <v>0.14000000000000001</v>
      </c>
      <c r="C22" s="3">
        <f>B22-B23</f>
        <v>7.400000000000001E-2</v>
      </c>
      <c r="D22" s="3">
        <v>7.8</v>
      </c>
      <c r="E22" s="4">
        <f t="shared" si="0"/>
        <v>6.1724245040000003</v>
      </c>
    </row>
    <row r="23" spans="1:12" x14ac:dyDescent="0.25">
      <c r="A23" t="s">
        <v>10</v>
      </c>
      <c r="B23" s="5">
        <v>6.6000000000000003E-2</v>
      </c>
      <c r="C23" s="3">
        <f>B23-B23</f>
        <v>0</v>
      </c>
      <c r="D23" s="3">
        <v>0</v>
      </c>
      <c r="E23" s="4">
        <f t="shared" si="0"/>
        <v>0.36969999999999997</v>
      </c>
    </row>
    <row r="27" spans="1:12" x14ac:dyDescent="0.25">
      <c r="K27" s="10" t="s">
        <v>21</v>
      </c>
      <c r="L27" s="10"/>
    </row>
    <row r="31" spans="1:12" x14ac:dyDescent="0.25">
      <c r="A31" s="8" t="s">
        <v>11</v>
      </c>
      <c r="B31" s="6" t="s">
        <v>12</v>
      </c>
      <c r="C31" s="7" t="s">
        <v>10</v>
      </c>
      <c r="D31" s="3" t="s">
        <v>2</v>
      </c>
      <c r="E31" s="9" t="s">
        <v>20</v>
      </c>
    </row>
    <row r="32" spans="1:12" x14ac:dyDescent="0.25">
      <c r="A32" s="8" t="s">
        <v>143</v>
      </c>
      <c r="B32" s="6">
        <v>1.298</v>
      </c>
      <c r="C32" s="5">
        <v>6.6000000000000003E-2</v>
      </c>
      <c r="D32" s="3">
        <f t="shared" ref="D32:D63" si="1">(B32-C32)</f>
        <v>1.232</v>
      </c>
      <c r="E32" s="4">
        <f t="shared" ref="E32:E63" si="2">(44.854*D32*D32)+(75.096*D32)+(0.3697)</f>
        <v>160.96844969600002</v>
      </c>
    </row>
    <row r="33" spans="1:5" x14ac:dyDescent="0.25">
      <c r="A33" s="8" t="s">
        <v>144</v>
      </c>
      <c r="B33" s="6">
        <v>1.17</v>
      </c>
      <c r="C33" s="5">
        <v>6.6000000000000003E-2</v>
      </c>
      <c r="D33" s="3">
        <f t="shared" si="1"/>
        <v>1.1039999999999999</v>
      </c>
      <c r="E33" s="4">
        <f t="shared" si="2"/>
        <v>137.94445686399999</v>
      </c>
    </row>
    <row r="34" spans="1:5" x14ac:dyDescent="0.25">
      <c r="A34" s="8" t="s">
        <v>145</v>
      </c>
      <c r="B34" s="6">
        <v>1.298</v>
      </c>
      <c r="C34" s="5">
        <v>6.6000000000000003E-2</v>
      </c>
      <c r="D34" s="3">
        <f t="shared" si="1"/>
        <v>1.232</v>
      </c>
      <c r="E34" s="4">
        <f t="shared" si="2"/>
        <v>160.96844969600002</v>
      </c>
    </row>
    <row r="35" spans="1:5" x14ac:dyDescent="0.25">
      <c r="A35" s="8" t="s">
        <v>146</v>
      </c>
      <c r="B35" s="6">
        <v>1.2510000000000001</v>
      </c>
      <c r="C35" s="5">
        <v>6.6000000000000003E-2</v>
      </c>
      <c r="D35" s="3">
        <f t="shared" si="1"/>
        <v>1.1850000000000001</v>
      </c>
      <c r="E35" s="4">
        <f t="shared" si="2"/>
        <v>152.34356815000001</v>
      </c>
    </row>
    <row r="36" spans="1:5" x14ac:dyDescent="0.25">
      <c r="A36" s="8" t="s">
        <v>147</v>
      </c>
      <c r="B36" s="6">
        <v>1.351</v>
      </c>
      <c r="C36" s="5">
        <v>6.6000000000000003E-2</v>
      </c>
      <c r="D36" s="3">
        <f t="shared" si="1"/>
        <v>1.2849999999999999</v>
      </c>
      <c r="E36" s="4">
        <f t="shared" si="2"/>
        <v>170.93210615000001</v>
      </c>
    </row>
    <row r="37" spans="1:5" x14ac:dyDescent="0.25">
      <c r="A37" s="8" t="s">
        <v>148</v>
      </c>
      <c r="B37" s="6">
        <v>1.381</v>
      </c>
      <c r="C37" s="5">
        <v>6.6000000000000003E-2</v>
      </c>
      <c r="D37" s="3">
        <f t="shared" si="1"/>
        <v>1.3149999999999999</v>
      </c>
      <c r="E37" s="4">
        <f t="shared" si="2"/>
        <v>176.68359814999999</v>
      </c>
    </row>
    <row r="38" spans="1:5" x14ac:dyDescent="0.25">
      <c r="A38" s="8" t="s">
        <v>149</v>
      </c>
      <c r="B38" s="6">
        <v>1.3520000000000001</v>
      </c>
      <c r="C38" s="5">
        <v>6.6000000000000003E-2</v>
      </c>
      <c r="D38" s="3">
        <f t="shared" si="1"/>
        <v>1.286</v>
      </c>
      <c r="E38" s="4">
        <f t="shared" si="2"/>
        <v>171.12252178399999</v>
      </c>
    </row>
    <row r="39" spans="1:5" x14ac:dyDescent="0.25">
      <c r="A39" s="8" t="s">
        <v>150</v>
      </c>
      <c r="B39" s="6">
        <v>1.343</v>
      </c>
      <c r="C39" s="5">
        <v>6.6000000000000003E-2</v>
      </c>
      <c r="D39" s="3">
        <f t="shared" si="1"/>
        <v>1.2769999999999999</v>
      </c>
      <c r="E39" s="4">
        <f t="shared" si="2"/>
        <v>169.41201056599999</v>
      </c>
    </row>
    <row r="40" spans="1:5" x14ac:dyDescent="0.25">
      <c r="A40" s="8" t="s">
        <v>151</v>
      </c>
      <c r="B40" s="6">
        <v>1.119</v>
      </c>
      <c r="C40" s="5">
        <v>6.6000000000000003E-2</v>
      </c>
      <c r="D40" s="3">
        <f t="shared" si="1"/>
        <v>1.0529999999999999</v>
      </c>
      <c r="E40" s="4">
        <f t="shared" si="2"/>
        <v>129.18030688599998</v>
      </c>
    </row>
    <row r="41" spans="1:5" x14ac:dyDescent="0.25">
      <c r="A41" s="8" t="s">
        <v>152</v>
      </c>
      <c r="B41" s="6">
        <v>1.1679999999999999</v>
      </c>
      <c r="C41" s="5">
        <v>6.6000000000000003E-2</v>
      </c>
      <c r="D41" s="3">
        <f t="shared" si="1"/>
        <v>1.1019999999999999</v>
      </c>
      <c r="E41" s="4">
        <f t="shared" si="2"/>
        <v>137.59636901599998</v>
      </c>
    </row>
    <row r="42" spans="1:5" x14ac:dyDescent="0.25">
      <c r="A42" s="8" t="s">
        <v>153</v>
      </c>
      <c r="B42" s="6">
        <v>1.1280000000000001</v>
      </c>
      <c r="C42" s="5">
        <v>6.6000000000000003E-2</v>
      </c>
      <c r="D42" s="3">
        <f t="shared" si="1"/>
        <v>1.0620000000000001</v>
      </c>
      <c r="E42" s="4">
        <f t="shared" si="2"/>
        <v>130.70996677600002</v>
      </c>
    </row>
    <row r="43" spans="1:5" x14ac:dyDescent="0.25">
      <c r="A43" s="8" t="s">
        <v>154</v>
      </c>
      <c r="B43" s="6">
        <v>1.1080000000000001</v>
      </c>
      <c r="C43" s="5">
        <v>6.6000000000000003E-2</v>
      </c>
      <c r="D43" s="3">
        <f t="shared" si="1"/>
        <v>1.042</v>
      </c>
      <c r="E43" s="4">
        <f t="shared" si="2"/>
        <v>127.32059045599999</v>
      </c>
    </row>
    <row r="44" spans="1:5" x14ac:dyDescent="0.25">
      <c r="A44" s="8" t="s">
        <v>155</v>
      </c>
      <c r="B44" s="6">
        <v>1.246</v>
      </c>
      <c r="C44" s="5">
        <v>6.6000000000000003E-2</v>
      </c>
      <c r="D44" s="3">
        <f t="shared" si="1"/>
        <v>1.18</v>
      </c>
      <c r="E44" s="4">
        <f t="shared" si="2"/>
        <v>151.43768959999997</v>
      </c>
    </row>
    <row r="45" spans="1:5" x14ac:dyDescent="0.25">
      <c r="A45" s="8" t="s">
        <v>156</v>
      </c>
      <c r="B45" s="6">
        <v>1.242</v>
      </c>
      <c r="C45" s="5">
        <v>6.6000000000000003E-2</v>
      </c>
      <c r="D45" s="3">
        <f t="shared" si="1"/>
        <v>1.1759999999999999</v>
      </c>
      <c r="E45" s="4">
        <f t="shared" si="2"/>
        <v>150.71460150399997</v>
      </c>
    </row>
    <row r="46" spans="1:5" x14ac:dyDescent="0.25">
      <c r="A46" s="8" t="s">
        <v>157</v>
      </c>
      <c r="B46" s="6">
        <v>1.212</v>
      </c>
      <c r="C46" s="5">
        <v>6.6000000000000003E-2</v>
      </c>
      <c r="D46" s="3">
        <f t="shared" si="1"/>
        <v>1.1459999999999999</v>
      </c>
      <c r="E46" s="4">
        <f t="shared" si="2"/>
        <v>145.33719186399998</v>
      </c>
    </row>
    <row r="47" spans="1:5" x14ac:dyDescent="0.25">
      <c r="A47" s="8" t="s">
        <v>158</v>
      </c>
      <c r="B47" s="6">
        <v>1.0820000000000001</v>
      </c>
      <c r="C47" s="5">
        <v>6.6000000000000003E-2</v>
      </c>
      <c r="D47" s="3">
        <f t="shared" si="1"/>
        <v>1.016</v>
      </c>
      <c r="E47" s="4">
        <f t="shared" si="2"/>
        <v>122.96804662400001</v>
      </c>
    </row>
    <row r="48" spans="1:5" x14ac:dyDescent="0.25">
      <c r="A48" s="8" t="s">
        <v>159</v>
      </c>
      <c r="B48" s="6">
        <v>0.95600000000000007</v>
      </c>
      <c r="C48" s="5">
        <v>6.6000000000000003E-2</v>
      </c>
      <c r="D48" s="3">
        <f t="shared" si="1"/>
        <v>0.89000000000000012</v>
      </c>
      <c r="E48" s="4">
        <f t="shared" si="2"/>
        <v>102.7339934</v>
      </c>
    </row>
    <row r="49" spans="1:5" x14ac:dyDescent="0.25">
      <c r="A49" s="8" t="s">
        <v>160</v>
      </c>
      <c r="B49" s="6">
        <v>1.1879999999999999</v>
      </c>
      <c r="C49" s="5">
        <v>6.6000000000000003E-2</v>
      </c>
      <c r="D49" s="3">
        <f t="shared" si="1"/>
        <v>1.1219999999999999</v>
      </c>
      <c r="E49" s="4">
        <f t="shared" si="2"/>
        <v>141.09339493599998</v>
      </c>
    </row>
    <row r="50" spans="1:5" x14ac:dyDescent="0.25">
      <c r="A50" s="8" t="s">
        <v>161</v>
      </c>
      <c r="B50" s="6">
        <v>1.1320000000000001</v>
      </c>
      <c r="C50" s="5">
        <v>6.6000000000000003E-2</v>
      </c>
      <c r="D50" s="3">
        <f t="shared" si="1"/>
        <v>1.0660000000000001</v>
      </c>
      <c r="E50" s="4">
        <f t="shared" si="2"/>
        <v>131.39214802400002</v>
      </c>
    </row>
    <row r="51" spans="1:5" x14ac:dyDescent="0.25">
      <c r="A51" s="8" t="s">
        <v>162</v>
      </c>
      <c r="B51" s="6">
        <v>1.1400000000000001</v>
      </c>
      <c r="C51" s="5">
        <v>6.6000000000000003E-2</v>
      </c>
      <c r="D51" s="3">
        <f t="shared" si="1"/>
        <v>1.0740000000000001</v>
      </c>
      <c r="E51" s="4">
        <f t="shared" si="2"/>
        <v>132.76081650400002</v>
      </c>
    </row>
    <row r="52" spans="1:5" x14ac:dyDescent="0.25">
      <c r="A52" s="8" t="s">
        <v>163</v>
      </c>
      <c r="B52" s="6">
        <v>1.286</v>
      </c>
      <c r="C52" s="5">
        <v>6.6000000000000003E-2</v>
      </c>
      <c r="D52" s="3">
        <f t="shared" si="1"/>
        <v>1.22</v>
      </c>
      <c r="E52" s="4">
        <f t="shared" si="2"/>
        <v>158.74751359999999</v>
      </c>
    </row>
    <row r="53" spans="1:5" x14ac:dyDescent="0.25">
      <c r="A53" s="8" t="s">
        <v>164</v>
      </c>
      <c r="B53" s="6">
        <v>1.1599999999999999</v>
      </c>
      <c r="C53" s="5">
        <v>6.6000000000000003E-2</v>
      </c>
      <c r="D53" s="3">
        <f t="shared" si="1"/>
        <v>1.0939999999999999</v>
      </c>
      <c r="E53" s="4">
        <f t="shared" si="2"/>
        <v>136.20760594399999</v>
      </c>
    </row>
    <row r="54" spans="1:5" x14ac:dyDescent="0.25">
      <c r="A54" s="8" t="s">
        <v>165</v>
      </c>
      <c r="B54" s="6">
        <v>1.298</v>
      </c>
      <c r="C54" s="5">
        <v>6.6000000000000003E-2</v>
      </c>
      <c r="D54" s="3">
        <f t="shared" si="1"/>
        <v>1.232</v>
      </c>
      <c r="E54" s="4">
        <f t="shared" si="2"/>
        <v>160.96844969600002</v>
      </c>
    </row>
    <row r="55" spans="1:5" x14ac:dyDescent="0.25">
      <c r="A55" s="8" t="s">
        <v>166</v>
      </c>
      <c r="B55" s="6">
        <v>1.0880000000000001</v>
      </c>
      <c r="C55" s="5">
        <v>6.6000000000000003E-2</v>
      </c>
      <c r="D55" s="3">
        <f t="shared" si="1"/>
        <v>1.022</v>
      </c>
      <c r="E55" s="4">
        <f t="shared" si="2"/>
        <v>123.96709733599999</v>
      </c>
    </row>
    <row r="56" spans="1:5" x14ac:dyDescent="0.25">
      <c r="A56" s="8" t="s">
        <v>167</v>
      </c>
      <c r="B56" s="6">
        <v>1.073</v>
      </c>
      <c r="C56" s="5">
        <v>6.6000000000000003E-2</v>
      </c>
      <c r="D56" s="3">
        <f t="shared" si="1"/>
        <v>1.0069999999999999</v>
      </c>
      <c r="E56" s="4">
        <f t="shared" si="2"/>
        <v>121.47552584599998</v>
      </c>
    </row>
    <row r="57" spans="1:5" x14ac:dyDescent="0.25">
      <c r="A57" s="8" t="s">
        <v>168</v>
      </c>
      <c r="B57" s="6">
        <v>1.2949999999999999</v>
      </c>
      <c r="C57" s="5">
        <v>6.6000000000000003E-2</v>
      </c>
      <c r="D57" s="3">
        <f t="shared" si="1"/>
        <v>1.2289999999999999</v>
      </c>
      <c r="E57" s="4">
        <f t="shared" si="2"/>
        <v>160.41200461399998</v>
      </c>
    </row>
    <row r="58" spans="1:5" x14ac:dyDescent="0.25">
      <c r="A58" s="8" t="s">
        <v>169</v>
      </c>
      <c r="B58" s="6">
        <v>1.1260000000000001</v>
      </c>
      <c r="C58" s="5">
        <v>6.6000000000000003E-2</v>
      </c>
      <c r="D58" s="3">
        <f t="shared" si="1"/>
        <v>1.06</v>
      </c>
      <c r="E58" s="4">
        <f t="shared" si="2"/>
        <v>130.36941440000001</v>
      </c>
    </row>
    <row r="59" spans="1:5" x14ac:dyDescent="0.25">
      <c r="A59" s="8" t="s">
        <v>170</v>
      </c>
      <c r="B59" s="6">
        <v>1.1930000000000001</v>
      </c>
      <c r="C59" s="5">
        <v>6.6000000000000003E-2</v>
      </c>
      <c r="D59" s="3">
        <f t="shared" si="1"/>
        <v>1.127</v>
      </c>
      <c r="E59" s="4">
        <f t="shared" si="2"/>
        <v>141.97325816599999</v>
      </c>
    </row>
    <row r="60" spans="1:5" x14ac:dyDescent="0.25">
      <c r="A60" s="8" t="s">
        <v>171</v>
      </c>
      <c r="B60" s="6">
        <v>1.2790000000000001</v>
      </c>
      <c r="C60" s="5">
        <v>6.6000000000000003E-2</v>
      </c>
      <c r="D60" s="3">
        <f t="shared" si="1"/>
        <v>1.2130000000000001</v>
      </c>
      <c r="E60" s="4">
        <f t="shared" si="2"/>
        <v>157.45793312600003</v>
      </c>
    </row>
    <row r="61" spans="1:5" x14ac:dyDescent="0.25">
      <c r="A61" s="8" t="s">
        <v>172</v>
      </c>
      <c r="B61" s="6">
        <v>1.014</v>
      </c>
      <c r="C61" s="5">
        <v>6.6000000000000003E-2</v>
      </c>
      <c r="D61" s="3">
        <f t="shared" si="1"/>
        <v>0.94799999999999995</v>
      </c>
      <c r="E61" s="4">
        <f t="shared" si="2"/>
        <v>111.87117721599998</v>
      </c>
    </row>
    <row r="62" spans="1:5" x14ac:dyDescent="0.25">
      <c r="A62" s="8" t="s">
        <v>173</v>
      </c>
      <c r="B62" s="6">
        <v>1.0489999999999999</v>
      </c>
      <c r="C62" s="5">
        <v>6.6000000000000003E-2</v>
      </c>
      <c r="D62" s="3">
        <f t="shared" si="1"/>
        <v>0.98299999999999987</v>
      </c>
      <c r="E62" s="4">
        <f t="shared" si="2"/>
        <v>117.53099480599998</v>
      </c>
    </row>
    <row r="63" spans="1:5" x14ac:dyDescent="0.25">
      <c r="A63" s="8" t="s">
        <v>174</v>
      </c>
      <c r="B63" s="6">
        <v>0.94100000000000006</v>
      </c>
      <c r="C63" s="5">
        <v>6.6000000000000003E-2</v>
      </c>
      <c r="D63" s="3">
        <f t="shared" si="1"/>
        <v>0.875</v>
      </c>
      <c r="E63" s="4">
        <f t="shared" si="2"/>
        <v>100.42004374999999</v>
      </c>
    </row>
    <row r="64" spans="1:5" x14ac:dyDescent="0.25">
      <c r="A64" s="8" t="s">
        <v>175</v>
      </c>
      <c r="B64" s="6">
        <v>1.0629999999999999</v>
      </c>
      <c r="C64" s="5">
        <v>6.6000000000000003E-2</v>
      </c>
      <c r="D64" s="3">
        <f t="shared" ref="D64:D95" si="3">(B64-C64)</f>
        <v>0.99699999999999989</v>
      </c>
      <c r="E64" s="4">
        <f t="shared" ref="E64:E95" si="4">(44.854*D64*D64)+(75.096*D64)+(0.3697)</f>
        <v>119.82569168599998</v>
      </c>
    </row>
    <row r="65" spans="1:5" x14ac:dyDescent="0.25">
      <c r="A65" s="8" t="s">
        <v>176</v>
      </c>
      <c r="B65" s="6">
        <v>1.292</v>
      </c>
      <c r="C65" s="5">
        <v>6.6000000000000003E-2</v>
      </c>
      <c r="D65" s="3">
        <f t="shared" si="3"/>
        <v>1.226</v>
      </c>
      <c r="E65" s="4">
        <f t="shared" si="4"/>
        <v>159.856366904</v>
      </c>
    </row>
    <row r="66" spans="1:5" x14ac:dyDescent="0.25">
      <c r="A66" s="8" t="s">
        <v>177</v>
      </c>
      <c r="B66" s="6">
        <v>1.1679999999999999</v>
      </c>
      <c r="C66" s="5">
        <v>6.6000000000000003E-2</v>
      </c>
      <c r="D66" s="3">
        <f t="shared" si="3"/>
        <v>1.1019999999999999</v>
      </c>
      <c r="E66" s="4">
        <f t="shared" si="4"/>
        <v>137.59636901599998</v>
      </c>
    </row>
    <row r="67" spans="1:5" x14ac:dyDescent="0.25">
      <c r="A67" s="8" t="s">
        <v>178</v>
      </c>
      <c r="B67" s="6">
        <v>1.139</v>
      </c>
      <c r="C67" s="5">
        <v>6.6000000000000003E-2</v>
      </c>
      <c r="D67" s="3">
        <f t="shared" si="3"/>
        <v>1.073</v>
      </c>
      <c r="E67" s="4">
        <f t="shared" si="4"/>
        <v>132.58941896599998</v>
      </c>
    </row>
    <row r="68" spans="1:5" x14ac:dyDescent="0.25">
      <c r="A68" s="8" t="s">
        <v>179</v>
      </c>
      <c r="B68" s="6">
        <v>1.373</v>
      </c>
      <c r="C68" s="5">
        <v>6.6000000000000003E-2</v>
      </c>
      <c r="D68" s="3">
        <f t="shared" si="3"/>
        <v>1.3069999999999999</v>
      </c>
      <c r="E68" s="4">
        <f t="shared" si="4"/>
        <v>175.14197264599997</v>
      </c>
    </row>
    <row r="69" spans="1:5" x14ac:dyDescent="0.25">
      <c r="A69" s="8" t="s">
        <v>180</v>
      </c>
      <c r="B69" s="6">
        <v>1.302</v>
      </c>
      <c r="C69" s="5">
        <v>6.6000000000000003E-2</v>
      </c>
      <c r="D69" s="3">
        <f t="shared" si="3"/>
        <v>1.236</v>
      </c>
      <c r="E69" s="4">
        <f t="shared" si="4"/>
        <v>161.71163238400001</v>
      </c>
    </row>
    <row r="70" spans="1:5" x14ac:dyDescent="0.25">
      <c r="A70" s="8" t="s">
        <v>181</v>
      </c>
      <c r="B70" s="6">
        <v>1.2410000000000001</v>
      </c>
      <c r="C70" s="5">
        <v>6.6000000000000003E-2</v>
      </c>
      <c r="D70" s="3">
        <f t="shared" si="3"/>
        <v>1.175</v>
      </c>
      <c r="E70" s="4">
        <f t="shared" si="4"/>
        <v>150.53405375</v>
      </c>
    </row>
    <row r="71" spans="1:5" x14ac:dyDescent="0.25">
      <c r="A71" s="8" t="s">
        <v>182</v>
      </c>
      <c r="B71" s="6">
        <v>1.115</v>
      </c>
      <c r="C71" s="5">
        <v>6.6000000000000003E-2</v>
      </c>
      <c r="D71" s="3">
        <f t="shared" si="3"/>
        <v>1.0489999999999999</v>
      </c>
      <c r="E71" s="4">
        <f t="shared" si="4"/>
        <v>128.50279045400001</v>
      </c>
    </row>
    <row r="72" spans="1:5" x14ac:dyDescent="0.25">
      <c r="A72" s="8" t="s">
        <v>183</v>
      </c>
      <c r="B72" s="6">
        <v>1.069</v>
      </c>
      <c r="C72" s="5">
        <v>6.6000000000000003E-2</v>
      </c>
      <c r="D72" s="3">
        <f t="shared" si="3"/>
        <v>1.0029999999999999</v>
      </c>
      <c r="E72" s="4">
        <f t="shared" si="4"/>
        <v>120.81451568599998</v>
      </c>
    </row>
    <row r="73" spans="1:5" x14ac:dyDescent="0.25">
      <c r="A73" s="8" t="s">
        <v>184</v>
      </c>
      <c r="B73" s="6">
        <v>1.214</v>
      </c>
      <c r="C73" s="5">
        <v>6.6000000000000003E-2</v>
      </c>
      <c r="D73" s="3">
        <f t="shared" si="3"/>
        <v>1.1479999999999999</v>
      </c>
      <c r="E73" s="4">
        <f t="shared" si="4"/>
        <v>145.69317401599997</v>
      </c>
    </row>
    <row r="74" spans="1:5" x14ac:dyDescent="0.25">
      <c r="A74" s="8" t="s">
        <v>185</v>
      </c>
      <c r="B74" s="6">
        <v>1.248</v>
      </c>
      <c r="C74" s="5">
        <v>6.6000000000000003E-2</v>
      </c>
      <c r="D74" s="3">
        <f t="shared" si="3"/>
        <v>1.1819999999999999</v>
      </c>
      <c r="E74" s="4">
        <f t="shared" si="4"/>
        <v>151.79977189599998</v>
      </c>
    </row>
    <row r="75" spans="1:5" x14ac:dyDescent="0.25">
      <c r="A75" s="8" t="s">
        <v>186</v>
      </c>
      <c r="B75" s="6">
        <v>1.292</v>
      </c>
      <c r="C75" s="5">
        <v>6.6000000000000003E-2</v>
      </c>
      <c r="D75" s="3">
        <f t="shared" si="3"/>
        <v>1.226</v>
      </c>
      <c r="E75" s="4">
        <f t="shared" si="4"/>
        <v>159.856366904</v>
      </c>
    </row>
    <row r="76" spans="1:5" x14ac:dyDescent="0.25">
      <c r="A76" s="8" t="s">
        <v>187</v>
      </c>
      <c r="B76" s="6">
        <v>1.222</v>
      </c>
      <c r="C76" s="5">
        <v>6.6000000000000003E-2</v>
      </c>
      <c r="D76" s="3">
        <f t="shared" si="3"/>
        <v>1.1559999999999999</v>
      </c>
      <c r="E76" s="4">
        <f t="shared" si="4"/>
        <v>147.12069094399999</v>
      </c>
    </row>
    <row r="77" spans="1:5" x14ac:dyDescent="0.25">
      <c r="A77" s="8" t="s">
        <v>188</v>
      </c>
      <c r="B77" s="6">
        <v>1.2390000000000001</v>
      </c>
      <c r="C77" s="5">
        <v>6.6000000000000003E-2</v>
      </c>
      <c r="D77" s="3">
        <f t="shared" si="3"/>
        <v>1.173</v>
      </c>
      <c r="E77" s="4">
        <f t="shared" si="4"/>
        <v>150.17322736599999</v>
      </c>
    </row>
    <row r="78" spans="1:5" x14ac:dyDescent="0.25">
      <c r="A78" s="8" t="s">
        <v>189</v>
      </c>
      <c r="B78" s="6">
        <v>1.08</v>
      </c>
      <c r="C78" s="5">
        <v>6.6000000000000003E-2</v>
      </c>
      <c r="D78" s="3">
        <f t="shared" si="3"/>
        <v>1.014</v>
      </c>
      <c r="E78" s="4">
        <f t="shared" si="4"/>
        <v>122.635747384</v>
      </c>
    </row>
    <row r="79" spans="1:5" x14ac:dyDescent="0.25">
      <c r="A79" s="8" t="s">
        <v>190</v>
      </c>
      <c r="B79" s="6">
        <v>1.304</v>
      </c>
      <c r="C79" s="5">
        <v>6.6000000000000003E-2</v>
      </c>
      <c r="D79" s="3">
        <f t="shared" si="3"/>
        <v>1.238</v>
      </c>
      <c r="E79" s="4">
        <f t="shared" si="4"/>
        <v>162.08376197600001</v>
      </c>
    </row>
    <row r="80" spans="1:5" x14ac:dyDescent="0.25">
      <c r="A80" s="8" t="s">
        <v>191</v>
      </c>
      <c r="B80" s="6">
        <v>1.2470000000000001</v>
      </c>
      <c r="C80" s="5">
        <v>6.6000000000000003E-2</v>
      </c>
      <c r="D80" s="3">
        <f t="shared" si="3"/>
        <v>1.181</v>
      </c>
      <c r="E80" s="4">
        <f t="shared" si="4"/>
        <v>151.61868589400001</v>
      </c>
    </row>
    <row r="81" spans="1:5" x14ac:dyDescent="0.25">
      <c r="A81" s="8" t="s">
        <v>192</v>
      </c>
      <c r="B81" s="6">
        <v>1.2310000000000001</v>
      </c>
      <c r="C81" s="5">
        <v>6.6000000000000003E-2</v>
      </c>
      <c r="D81" s="3">
        <f t="shared" si="3"/>
        <v>1.165</v>
      </c>
      <c r="E81" s="4">
        <f t="shared" si="4"/>
        <v>148.73351015</v>
      </c>
    </row>
    <row r="82" spans="1:5" x14ac:dyDescent="0.25">
      <c r="A82" s="8" t="s">
        <v>193</v>
      </c>
      <c r="B82" s="6">
        <v>1.2929999999999999</v>
      </c>
      <c r="C82" s="5">
        <v>6.6000000000000003E-2</v>
      </c>
      <c r="D82" s="3">
        <f t="shared" si="3"/>
        <v>1.2269999999999999</v>
      </c>
      <c r="E82" s="4">
        <f t="shared" si="4"/>
        <v>160.04148976599996</v>
      </c>
    </row>
    <row r="83" spans="1:5" x14ac:dyDescent="0.25">
      <c r="A83" s="8" t="s">
        <v>194</v>
      </c>
      <c r="B83" s="6">
        <v>1.1970000000000001</v>
      </c>
      <c r="C83" s="5">
        <v>6.6000000000000003E-2</v>
      </c>
      <c r="D83" s="3">
        <f t="shared" si="3"/>
        <v>1.131</v>
      </c>
      <c r="E83" s="4">
        <f t="shared" si="4"/>
        <v>142.67876349400001</v>
      </c>
    </row>
    <row r="84" spans="1:5" x14ac:dyDescent="0.25">
      <c r="A84" s="8" t="s">
        <v>195</v>
      </c>
      <c r="B84" s="6">
        <v>1.1320000000000001</v>
      </c>
      <c r="C84" s="5">
        <v>6.6000000000000003E-2</v>
      </c>
      <c r="D84" s="3">
        <f t="shared" si="3"/>
        <v>1.0660000000000001</v>
      </c>
      <c r="E84" s="4">
        <f t="shared" si="4"/>
        <v>131.39214802400002</v>
      </c>
    </row>
    <row r="85" spans="1:5" x14ac:dyDescent="0.25">
      <c r="A85" s="8" t="s">
        <v>196</v>
      </c>
      <c r="B85" s="6">
        <v>1.1850000000000001</v>
      </c>
      <c r="C85" s="5">
        <v>6.6000000000000003E-2</v>
      </c>
      <c r="D85" s="3">
        <f t="shared" si="3"/>
        <v>1.119</v>
      </c>
      <c r="E85" s="4">
        <f t="shared" si="4"/>
        <v>140.566553494</v>
      </c>
    </row>
    <row r="86" spans="1:5" x14ac:dyDescent="0.25">
      <c r="A86" s="8" t="s">
        <v>197</v>
      </c>
      <c r="B86" s="6">
        <v>1.175</v>
      </c>
      <c r="C86" s="5">
        <v>6.6000000000000003E-2</v>
      </c>
      <c r="D86" s="3">
        <f t="shared" si="3"/>
        <v>1.109</v>
      </c>
      <c r="E86" s="4">
        <f t="shared" si="4"/>
        <v>138.816246374</v>
      </c>
    </row>
    <row r="87" spans="1:5" x14ac:dyDescent="0.25">
      <c r="A87" s="8" t="s">
        <v>198</v>
      </c>
      <c r="B87" s="6">
        <v>1.2889999999999999</v>
      </c>
      <c r="C87" s="5">
        <v>6.6000000000000003E-2</v>
      </c>
      <c r="D87" s="3">
        <f t="shared" si="3"/>
        <v>1.2229999999999999</v>
      </c>
      <c r="E87" s="4">
        <f t="shared" si="4"/>
        <v>159.30153656599995</v>
      </c>
    </row>
    <row r="88" spans="1:5" x14ac:dyDescent="0.25">
      <c r="A88" s="8" t="s">
        <v>199</v>
      </c>
      <c r="B88" s="6">
        <v>1.212</v>
      </c>
      <c r="C88" s="5">
        <v>6.6000000000000003E-2</v>
      </c>
      <c r="D88" s="3">
        <f t="shared" si="3"/>
        <v>1.1459999999999999</v>
      </c>
      <c r="E88" s="4">
        <f t="shared" si="4"/>
        <v>145.33719186399998</v>
      </c>
    </row>
    <row r="89" spans="1:5" x14ac:dyDescent="0.25">
      <c r="A89" s="8" t="s">
        <v>200</v>
      </c>
      <c r="B89" s="6">
        <v>1.232</v>
      </c>
      <c r="C89" s="5">
        <v>6.6000000000000003E-2</v>
      </c>
      <c r="D89" s="3">
        <f t="shared" si="3"/>
        <v>1.1659999999999999</v>
      </c>
      <c r="E89" s="4">
        <f t="shared" si="4"/>
        <v>148.91316082399999</v>
      </c>
    </row>
    <row r="90" spans="1:5" x14ac:dyDescent="0.25">
      <c r="A90" s="8" t="s">
        <v>201</v>
      </c>
      <c r="B90" s="6">
        <v>1.0820000000000001</v>
      </c>
      <c r="C90" s="5">
        <v>6.6000000000000003E-2</v>
      </c>
      <c r="D90" s="3">
        <f t="shared" si="3"/>
        <v>1.016</v>
      </c>
      <c r="E90" s="4">
        <f t="shared" si="4"/>
        <v>122.96804662400001</v>
      </c>
    </row>
    <row r="91" spans="1:5" x14ac:dyDescent="0.25">
      <c r="A91" s="8" t="s">
        <v>202</v>
      </c>
      <c r="B91" s="6">
        <v>1.159</v>
      </c>
      <c r="C91" s="5">
        <v>6.6000000000000003E-2</v>
      </c>
      <c r="D91" s="3">
        <f t="shared" si="3"/>
        <v>1.093</v>
      </c>
      <c r="E91" s="4">
        <f t="shared" si="4"/>
        <v>136.03441424599998</v>
      </c>
    </row>
    <row r="92" spans="1:5" x14ac:dyDescent="0.25">
      <c r="A92" s="8" t="s">
        <v>203</v>
      </c>
      <c r="B92" s="6">
        <v>1.2</v>
      </c>
      <c r="C92" s="5">
        <v>6.6000000000000003E-2</v>
      </c>
      <c r="D92" s="3">
        <f t="shared" si="3"/>
        <v>1.1339999999999999</v>
      </c>
      <c r="E92" s="4">
        <f t="shared" si="4"/>
        <v>143.20883442399997</v>
      </c>
    </row>
    <row r="93" spans="1:5" x14ac:dyDescent="0.25">
      <c r="A93" s="8" t="s">
        <v>204</v>
      </c>
      <c r="B93" s="6">
        <v>1.2670000000000001</v>
      </c>
      <c r="C93" s="5">
        <v>6.6000000000000003E-2</v>
      </c>
      <c r="D93" s="3">
        <f t="shared" si="3"/>
        <v>1.2010000000000001</v>
      </c>
      <c r="E93" s="4">
        <f t="shared" si="4"/>
        <v>155.25745045400001</v>
      </c>
    </row>
    <row r="94" spans="1:5" x14ac:dyDescent="0.25">
      <c r="A94" s="8" t="s">
        <v>205</v>
      </c>
      <c r="B94" s="6">
        <v>1.137</v>
      </c>
      <c r="C94" s="5">
        <v>6.6000000000000003E-2</v>
      </c>
      <c r="D94" s="3">
        <f t="shared" si="3"/>
        <v>1.071</v>
      </c>
      <c r="E94" s="4">
        <f t="shared" si="4"/>
        <v>132.24689301399999</v>
      </c>
    </row>
    <row r="95" spans="1:5" x14ac:dyDescent="0.25">
      <c r="A95" s="8" t="s">
        <v>206</v>
      </c>
      <c r="B95" s="6">
        <v>1.1559999999999999</v>
      </c>
      <c r="C95" s="5">
        <v>6.6000000000000003E-2</v>
      </c>
      <c r="D95" s="3">
        <f t="shared" si="3"/>
        <v>1.0899999999999999</v>
      </c>
      <c r="E95" s="4">
        <f t="shared" si="4"/>
        <v>135.51537739999995</v>
      </c>
    </row>
    <row r="96" spans="1:5" x14ac:dyDescent="0.25">
      <c r="A96" s="8" t="s">
        <v>207</v>
      </c>
      <c r="B96" s="6">
        <v>1.357</v>
      </c>
      <c r="C96" s="5">
        <v>6.6000000000000003E-2</v>
      </c>
      <c r="D96" s="3">
        <f t="shared" ref="D96:D127" si="5">(B96-C96)</f>
        <v>1.2909999999999999</v>
      </c>
      <c r="E96" s="4">
        <f t="shared" ref="E96:E127" si="6">(44.854*D96*D96)+(75.096*D96)+(0.3697)</f>
        <v>172.07594557399997</v>
      </c>
    </row>
    <row r="97" spans="1:5" x14ac:dyDescent="0.25">
      <c r="A97" s="8" t="s">
        <v>208</v>
      </c>
      <c r="B97" s="6">
        <v>1.2570000000000001</v>
      </c>
      <c r="C97" s="5">
        <v>6.6000000000000003E-2</v>
      </c>
      <c r="D97" s="3">
        <f t="shared" si="5"/>
        <v>1.1910000000000001</v>
      </c>
      <c r="E97" s="4">
        <f t="shared" si="6"/>
        <v>153.43358277400003</v>
      </c>
    </row>
    <row r="98" spans="1:5" x14ac:dyDescent="0.25">
      <c r="A98" s="8" t="s">
        <v>209</v>
      </c>
      <c r="B98" s="6">
        <v>1.137</v>
      </c>
      <c r="C98" s="5">
        <v>6.6000000000000003E-2</v>
      </c>
      <c r="D98" s="3">
        <f t="shared" si="5"/>
        <v>1.071</v>
      </c>
      <c r="E98" s="4">
        <f t="shared" si="6"/>
        <v>132.24689301399999</v>
      </c>
    </row>
    <row r="99" spans="1:5" x14ac:dyDescent="0.25">
      <c r="A99" s="8" t="s">
        <v>210</v>
      </c>
      <c r="B99" s="6">
        <v>1.26</v>
      </c>
      <c r="C99" s="5">
        <v>6.6000000000000003E-2</v>
      </c>
      <c r="D99" s="3">
        <f t="shared" si="5"/>
        <v>1.194</v>
      </c>
      <c r="E99" s="4">
        <f t="shared" si="6"/>
        <v>153.97980114399999</v>
      </c>
    </row>
    <row r="100" spans="1:5" x14ac:dyDescent="0.25">
      <c r="A100" s="8" t="s">
        <v>211</v>
      </c>
      <c r="B100" s="6">
        <v>1.19</v>
      </c>
      <c r="C100" s="5">
        <v>6.6000000000000003E-2</v>
      </c>
      <c r="D100" s="3">
        <f t="shared" si="5"/>
        <v>1.1239999999999999</v>
      </c>
      <c r="E100" s="4">
        <f t="shared" si="6"/>
        <v>141.44507110399999</v>
      </c>
    </row>
    <row r="101" spans="1:5" x14ac:dyDescent="0.25">
      <c r="A101" s="8" t="s">
        <v>212</v>
      </c>
      <c r="B101" s="6">
        <v>1.246</v>
      </c>
      <c r="C101" s="5">
        <v>6.6000000000000003E-2</v>
      </c>
      <c r="D101" s="3">
        <f t="shared" si="5"/>
        <v>1.18</v>
      </c>
      <c r="E101" s="4">
        <f t="shared" si="6"/>
        <v>151.43768959999997</v>
      </c>
    </row>
    <row r="102" spans="1:5" x14ac:dyDescent="0.25">
      <c r="A102" s="8" t="s">
        <v>213</v>
      </c>
      <c r="B102" s="6">
        <v>0.76800000000000002</v>
      </c>
      <c r="C102" s="5">
        <v>6.6000000000000003E-2</v>
      </c>
      <c r="D102" s="3">
        <f t="shared" si="5"/>
        <v>0.70199999999999996</v>
      </c>
      <c r="E102" s="4">
        <f t="shared" si="6"/>
        <v>75.191322615999994</v>
      </c>
    </row>
    <row r="103" spans="1:5" x14ac:dyDescent="0.25">
      <c r="A103" s="8" t="s">
        <v>214</v>
      </c>
      <c r="B103" s="6">
        <v>0.85</v>
      </c>
      <c r="C103" s="5">
        <v>6.6000000000000003E-2</v>
      </c>
      <c r="D103" s="3">
        <f t="shared" si="5"/>
        <v>0.78400000000000003</v>
      </c>
      <c r="E103" s="4">
        <f t="shared" si="6"/>
        <v>86.814744224000009</v>
      </c>
    </row>
    <row r="104" spans="1:5" x14ac:dyDescent="0.25">
      <c r="A104" s="8" t="s">
        <v>215</v>
      </c>
      <c r="B104" s="6">
        <v>0.94500000000000006</v>
      </c>
      <c r="C104" s="5">
        <v>6.6000000000000003E-2</v>
      </c>
      <c r="D104" s="3">
        <f t="shared" si="5"/>
        <v>0.879</v>
      </c>
      <c r="E104" s="4">
        <f t="shared" si="6"/>
        <v>101.035123414</v>
      </c>
    </row>
    <row r="105" spans="1:5" x14ac:dyDescent="0.25">
      <c r="A105" s="8" t="s">
        <v>216</v>
      </c>
      <c r="B105" s="6">
        <v>1.085</v>
      </c>
      <c r="C105" s="5">
        <v>6.6000000000000003E-2</v>
      </c>
      <c r="D105" s="3">
        <f t="shared" si="5"/>
        <v>1.0189999999999999</v>
      </c>
      <c r="E105" s="4">
        <f t="shared" si="6"/>
        <v>123.46716829399998</v>
      </c>
    </row>
    <row r="106" spans="1:5" x14ac:dyDescent="0.25">
      <c r="A106" s="8" t="s">
        <v>217</v>
      </c>
      <c r="B106" s="6">
        <v>1.1879999999999999</v>
      </c>
      <c r="C106" s="5">
        <v>6.6000000000000003E-2</v>
      </c>
      <c r="D106" s="3">
        <f t="shared" si="5"/>
        <v>1.1219999999999999</v>
      </c>
      <c r="E106" s="4">
        <f t="shared" si="6"/>
        <v>141.09339493599998</v>
      </c>
    </row>
    <row r="107" spans="1:5" x14ac:dyDescent="0.25">
      <c r="A107" s="8" t="s">
        <v>218</v>
      </c>
      <c r="B107" s="6">
        <v>1.341</v>
      </c>
      <c r="C107" s="5">
        <v>6.6000000000000003E-2</v>
      </c>
      <c r="D107" s="3">
        <f t="shared" si="5"/>
        <v>1.2749999999999999</v>
      </c>
      <c r="E107" s="4">
        <f t="shared" si="6"/>
        <v>169.03288374999997</v>
      </c>
    </row>
    <row r="108" spans="1:5" x14ac:dyDescent="0.25">
      <c r="A108" s="8" t="s">
        <v>219</v>
      </c>
      <c r="B108" s="6">
        <v>0.55100000000000005</v>
      </c>
      <c r="C108" s="5">
        <v>6.6000000000000003E-2</v>
      </c>
      <c r="D108" s="3">
        <f t="shared" si="5"/>
        <v>0.48500000000000004</v>
      </c>
      <c r="E108" s="4">
        <f t="shared" si="6"/>
        <v>47.342042150000012</v>
      </c>
    </row>
    <row r="109" spans="1:5" x14ac:dyDescent="0.25">
      <c r="A109" s="8" t="s">
        <v>220</v>
      </c>
      <c r="B109" s="6">
        <v>1.0050000000000001</v>
      </c>
      <c r="C109" s="5">
        <v>6.6000000000000003E-2</v>
      </c>
      <c r="D109" s="3">
        <f t="shared" si="5"/>
        <v>0.93900000000000006</v>
      </c>
      <c r="E109" s="4">
        <f t="shared" si="6"/>
        <v>110.433557734</v>
      </c>
    </row>
    <row r="110" spans="1:5" x14ac:dyDescent="0.25">
      <c r="A110" s="8" t="s">
        <v>221</v>
      </c>
      <c r="B110" s="6">
        <v>1.17</v>
      </c>
      <c r="C110" s="5">
        <v>6.6000000000000003E-2</v>
      </c>
      <c r="D110" s="3">
        <f t="shared" si="5"/>
        <v>1.1039999999999999</v>
      </c>
      <c r="E110" s="4">
        <f t="shared" si="6"/>
        <v>137.94445686399999</v>
      </c>
    </row>
    <row r="111" spans="1:5" x14ac:dyDescent="0.25">
      <c r="A111" s="8" t="s">
        <v>222</v>
      </c>
      <c r="B111" s="6">
        <v>1.016</v>
      </c>
      <c r="C111" s="5">
        <v>6.6000000000000003E-2</v>
      </c>
      <c r="D111" s="3">
        <f t="shared" si="5"/>
        <v>0.95</v>
      </c>
      <c r="E111" s="4">
        <f t="shared" si="6"/>
        <v>112.19163499999999</v>
      </c>
    </row>
    <row r="112" spans="1:5" x14ac:dyDescent="0.25">
      <c r="A112" s="8" t="s">
        <v>223</v>
      </c>
      <c r="B112" s="6">
        <v>1.236</v>
      </c>
      <c r="C112" s="5">
        <v>6.6000000000000003E-2</v>
      </c>
      <c r="D112" s="3">
        <f t="shared" si="5"/>
        <v>1.17</v>
      </c>
      <c r="E112" s="4">
        <f t="shared" si="6"/>
        <v>149.63266059999998</v>
      </c>
    </row>
    <row r="113" spans="1:5" x14ac:dyDescent="0.25">
      <c r="A113" s="8" t="s">
        <v>224</v>
      </c>
      <c r="B113" s="6">
        <v>1.1739999999999999</v>
      </c>
      <c r="C113" s="5">
        <v>6.6000000000000003E-2</v>
      </c>
      <c r="D113" s="3">
        <f t="shared" si="5"/>
        <v>1.1079999999999999</v>
      </c>
      <c r="E113" s="4">
        <f t="shared" si="6"/>
        <v>138.64170905599997</v>
      </c>
    </row>
    <row r="114" spans="1:5" x14ac:dyDescent="0.25">
      <c r="A114" s="8" t="s">
        <v>225</v>
      </c>
      <c r="B114" s="6">
        <v>0.82700000000000007</v>
      </c>
      <c r="C114" s="5">
        <v>6.6000000000000003E-2</v>
      </c>
      <c r="D114" s="3">
        <f t="shared" si="5"/>
        <v>0.76100000000000012</v>
      </c>
      <c r="E114" s="4">
        <f t="shared" si="6"/>
        <v>83.493649334000011</v>
      </c>
    </row>
    <row r="115" spans="1:5" x14ac:dyDescent="0.25">
      <c r="A115" s="8" t="s">
        <v>226</v>
      </c>
      <c r="B115" s="6">
        <v>1.1639999999999999</v>
      </c>
      <c r="C115" s="5">
        <v>6.6000000000000003E-2</v>
      </c>
      <c r="D115" s="3">
        <f t="shared" si="5"/>
        <v>1.0979999999999999</v>
      </c>
      <c r="E115" s="4">
        <f t="shared" si="6"/>
        <v>136.90126981599997</v>
      </c>
    </row>
    <row r="116" spans="1:5" x14ac:dyDescent="0.25">
      <c r="A116" s="8" t="s">
        <v>227</v>
      </c>
      <c r="B116" s="6">
        <v>0.97699999999999998</v>
      </c>
      <c r="C116" s="5">
        <v>6.6000000000000003E-2</v>
      </c>
      <c r="D116" s="3">
        <f t="shared" si="5"/>
        <v>0.91100000000000003</v>
      </c>
      <c r="E116" s="4">
        <f t="shared" si="6"/>
        <v>106.007432534</v>
      </c>
    </row>
    <row r="117" spans="1:5" x14ac:dyDescent="0.25">
      <c r="A117" s="8" t="s">
        <v>228</v>
      </c>
      <c r="B117" s="6">
        <v>0.498</v>
      </c>
      <c r="C117" s="5">
        <v>6.6000000000000003E-2</v>
      </c>
      <c r="D117" s="3">
        <f t="shared" si="5"/>
        <v>0.432</v>
      </c>
      <c r="E117" s="4">
        <f t="shared" si="6"/>
        <v>41.182004896000002</v>
      </c>
    </row>
    <row r="118" spans="1:5" x14ac:dyDescent="0.25">
      <c r="A118" s="8" t="s">
        <v>229</v>
      </c>
      <c r="B118" s="6">
        <v>1.054</v>
      </c>
      <c r="C118" s="5">
        <v>6.6000000000000003E-2</v>
      </c>
      <c r="D118" s="3">
        <f t="shared" si="5"/>
        <v>0.98799999999999999</v>
      </c>
      <c r="E118" s="4">
        <f t="shared" si="6"/>
        <v>118.348510976</v>
      </c>
    </row>
    <row r="119" spans="1:5" x14ac:dyDescent="0.25">
      <c r="A119" s="8" t="s">
        <v>230</v>
      </c>
      <c r="B119" s="6">
        <v>0.627</v>
      </c>
      <c r="C119" s="5">
        <v>6.6000000000000003E-2</v>
      </c>
      <c r="D119" s="3">
        <f t="shared" si="5"/>
        <v>0.56099999999999994</v>
      </c>
      <c r="E119" s="4">
        <f t="shared" si="6"/>
        <v>56.615051733999998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L121"/>
  <sheetViews>
    <sheetView workbookViewId="0">
      <selection activeCell="O2" sqref="O2"/>
    </sheetView>
  </sheetViews>
  <sheetFormatPr defaultRowHeight="15" x14ac:dyDescent="0.25"/>
  <cols>
    <col min="1" max="1" width="19.85546875" customWidth="1"/>
    <col min="2" max="2" width="12.28515625" customWidth="1"/>
    <col min="3" max="3" width="12.140625" customWidth="1"/>
    <col min="4" max="4" width="13.28515625" customWidth="1"/>
    <col min="5" max="5" width="23.28515625" customWidth="1"/>
  </cols>
  <sheetData>
    <row r="2" spans="1:12" x14ac:dyDescent="0.25">
      <c r="A2" s="2">
        <v>2.6320000000000001</v>
      </c>
      <c r="B2" s="6">
        <v>1.657</v>
      </c>
      <c r="C2" s="6">
        <v>1.2610000000000001</v>
      </c>
      <c r="D2" s="6">
        <v>1.5130000000000001</v>
      </c>
      <c r="E2" s="6">
        <v>1.347</v>
      </c>
      <c r="F2" s="6">
        <v>1.498</v>
      </c>
      <c r="G2" s="6">
        <v>1.169</v>
      </c>
      <c r="H2" s="6">
        <v>1.2889999999999999</v>
      </c>
      <c r="I2" s="6">
        <v>1.1910000000000001</v>
      </c>
      <c r="J2" s="6">
        <v>1.2790000000000001</v>
      </c>
      <c r="K2" s="6">
        <v>1.3580000000000001</v>
      </c>
      <c r="L2" s="6">
        <v>1.363</v>
      </c>
    </row>
    <row r="3" spans="1:12" x14ac:dyDescent="0.25">
      <c r="A3" s="2">
        <v>1.532</v>
      </c>
      <c r="B3" s="6">
        <v>1.214</v>
      </c>
      <c r="C3" s="6">
        <v>1.1579999999999999</v>
      </c>
      <c r="D3" s="6">
        <v>1.175</v>
      </c>
      <c r="E3" s="6">
        <v>1.238</v>
      </c>
      <c r="F3" s="6">
        <v>1.29</v>
      </c>
      <c r="G3" s="6">
        <v>0.90400000000000003</v>
      </c>
      <c r="H3" s="6">
        <v>1.2110000000000001</v>
      </c>
      <c r="I3" s="6">
        <v>1.306</v>
      </c>
      <c r="J3" s="6">
        <v>1.151</v>
      </c>
      <c r="K3" s="6">
        <v>1.4450000000000001</v>
      </c>
      <c r="L3" s="6">
        <v>1.1819999999999999</v>
      </c>
    </row>
    <row r="4" spans="1:12" x14ac:dyDescent="0.25">
      <c r="A4" s="2">
        <v>0.89</v>
      </c>
      <c r="B4" s="6">
        <v>1.2550000000000001</v>
      </c>
      <c r="C4" s="6">
        <v>1.3129999999999999</v>
      </c>
      <c r="D4" s="6">
        <v>1.7290000000000001</v>
      </c>
      <c r="E4" s="6">
        <v>1.2829999999999999</v>
      </c>
      <c r="F4" s="6">
        <v>1.0940000000000001</v>
      </c>
      <c r="G4" s="6">
        <v>0.93100000000000005</v>
      </c>
      <c r="H4" s="6">
        <v>1.1080000000000001</v>
      </c>
      <c r="I4" s="6">
        <v>1.18</v>
      </c>
      <c r="J4" s="6">
        <v>1.623</v>
      </c>
      <c r="K4" s="6">
        <v>1.1890000000000001</v>
      </c>
      <c r="L4" s="6">
        <v>1.5070000000000001</v>
      </c>
    </row>
    <row r="5" spans="1:12" x14ac:dyDescent="0.25">
      <c r="A5" s="2">
        <v>0.53800000000000003</v>
      </c>
      <c r="B5" s="6">
        <v>1.2550000000000001</v>
      </c>
      <c r="C5" s="6">
        <v>1.3240000000000001</v>
      </c>
      <c r="D5" s="6">
        <v>1.4890000000000001</v>
      </c>
      <c r="E5" s="6">
        <v>1.1879999999999999</v>
      </c>
      <c r="F5" s="6">
        <v>0.90700000000000003</v>
      </c>
      <c r="G5" s="6">
        <v>0.755</v>
      </c>
      <c r="H5" s="6">
        <v>1.024</v>
      </c>
      <c r="I5" s="6">
        <v>0.879</v>
      </c>
      <c r="J5" s="6">
        <v>0.96399999999999997</v>
      </c>
      <c r="K5" s="6">
        <v>0.97499999999999998</v>
      </c>
      <c r="L5" s="6">
        <v>0.90400000000000003</v>
      </c>
    </row>
    <row r="6" spans="1:12" x14ac:dyDescent="0.25">
      <c r="A6" s="2">
        <v>0.29799999999999999</v>
      </c>
      <c r="B6" s="6">
        <v>1.387</v>
      </c>
      <c r="C6" s="6">
        <v>1.214</v>
      </c>
      <c r="D6" s="6">
        <v>1.7390000000000001</v>
      </c>
      <c r="E6" s="6">
        <v>1.17</v>
      </c>
      <c r="F6" s="6">
        <v>0.999</v>
      </c>
      <c r="G6" s="6">
        <v>0.74299999999999999</v>
      </c>
      <c r="H6" s="6">
        <v>1.153</v>
      </c>
      <c r="I6" s="6">
        <v>2.0260000000000002</v>
      </c>
      <c r="J6" s="6">
        <v>1.131</v>
      </c>
      <c r="K6" s="6">
        <v>1.2150000000000001</v>
      </c>
      <c r="L6" s="6">
        <v>1.659</v>
      </c>
    </row>
    <row r="7" spans="1:12" x14ac:dyDescent="0.25">
      <c r="A7" s="6">
        <v>1.6080000000000001</v>
      </c>
      <c r="B7" s="6">
        <v>1.357</v>
      </c>
      <c r="C7" s="6">
        <v>1.2770000000000001</v>
      </c>
      <c r="D7" s="6">
        <v>1.2190000000000001</v>
      </c>
      <c r="E7" s="6">
        <v>1.1040000000000001</v>
      </c>
      <c r="F7" s="6">
        <v>1.0549999999999999</v>
      </c>
      <c r="G7" s="6">
        <v>0.91800000000000004</v>
      </c>
      <c r="H7" s="6">
        <v>0.93800000000000006</v>
      </c>
      <c r="I7" s="6">
        <v>1.2490000000000001</v>
      </c>
      <c r="J7" s="6">
        <v>0.91600000000000004</v>
      </c>
      <c r="K7" s="6">
        <v>1.046</v>
      </c>
      <c r="L7" s="6">
        <v>1.5170000000000001</v>
      </c>
    </row>
    <row r="8" spans="1:12" x14ac:dyDescent="0.25">
      <c r="A8" s="6">
        <v>1.371</v>
      </c>
      <c r="B8" s="6">
        <v>1.3069999999999999</v>
      </c>
      <c r="C8" s="6">
        <v>1.286</v>
      </c>
      <c r="D8" s="6">
        <v>1.321</v>
      </c>
      <c r="E8" s="6">
        <v>1.288</v>
      </c>
      <c r="F8" s="6">
        <v>0.91800000000000004</v>
      </c>
      <c r="G8" s="6">
        <v>0.93600000000000005</v>
      </c>
      <c r="H8" s="6">
        <v>1.0860000000000001</v>
      </c>
      <c r="I8" s="6">
        <v>1.76</v>
      </c>
      <c r="J8" s="6">
        <v>0.998</v>
      </c>
      <c r="K8" s="6">
        <v>0.755</v>
      </c>
      <c r="L8" s="6">
        <v>1.145</v>
      </c>
    </row>
    <row r="9" spans="1:12" x14ac:dyDescent="0.25">
      <c r="A9" s="6">
        <v>1.3</v>
      </c>
      <c r="B9" s="6">
        <v>1.377</v>
      </c>
      <c r="C9" s="6">
        <v>1.28</v>
      </c>
      <c r="D9" s="6">
        <v>1.1539999999999999</v>
      </c>
      <c r="E9" s="6">
        <v>1.1830000000000001</v>
      </c>
      <c r="F9" s="6">
        <v>1.149</v>
      </c>
      <c r="G9" s="6">
        <v>1.069</v>
      </c>
      <c r="H9" s="6">
        <v>1.2</v>
      </c>
      <c r="I9" s="6">
        <v>1.1639999999999999</v>
      </c>
      <c r="J9" s="6">
        <v>1.161</v>
      </c>
      <c r="K9" s="6">
        <v>0.89800000000000002</v>
      </c>
      <c r="L9" s="6">
        <v>1.1970000000000001</v>
      </c>
    </row>
    <row r="15" spans="1:12" x14ac:dyDescent="0.25">
      <c r="B15" s="1" t="s">
        <v>1</v>
      </c>
      <c r="C15" s="1" t="s">
        <v>2</v>
      </c>
      <c r="D15" s="1" t="s">
        <v>3</v>
      </c>
      <c r="E15" s="1" t="s">
        <v>4</v>
      </c>
    </row>
    <row r="16" spans="1:12" x14ac:dyDescent="0.25">
      <c r="A16" t="s">
        <v>5</v>
      </c>
      <c r="B16" s="2">
        <v>2.6320000000000001</v>
      </c>
      <c r="C16" s="3">
        <f>B16-B21</f>
        <v>2.5660000000000003</v>
      </c>
      <c r="D16" s="3">
        <v>2400</v>
      </c>
      <c r="E16" s="4">
        <f>(113.49*C16*C16)+(649.47*C16)-(10.107)</f>
        <v>2403.6915824400003</v>
      </c>
    </row>
    <row r="17" spans="1:11" x14ac:dyDescent="0.25">
      <c r="A17" t="s">
        <v>6</v>
      </c>
      <c r="B17" s="2">
        <v>1.532</v>
      </c>
      <c r="C17" s="3">
        <f>B17-B21</f>
        <v>1.466</v>
      </c>
      <c r="D17" s="3">
        <v>1200</v>
      </c>
      <c r="E17" s="4">
        <f t="shared" ref="E17:E21" si="0">(113.49*C17*C17)+(649.47*C17)-(10.107)</f>
        <v>1185.9237344400001</v>
      </c>
    </row>
    <row r="18" spans="1:11" x14ac:dyDescent="0.25">
      <c r="A18" t="s">
        <v>7</v>
      </c>
      <c r="B18" s="2">
        <v>0.89</v>
      </c>
      <c r="C18" s="3">
        <f>B18-B21</f>
        <v>0.82400000000000007</v>
      </c>
      <c r="D18" s="3">
        <v>600</v>
      </c>
      <c r="E18" s="4">
        <f t="shared" si="0"/>
        <v>602.11326624000014</v>
      </c>
    </row>
    <row r="19" spans="1:11" x14ac:dyDescent="0.25">
      <c r="A19" t="s">
        <v>8</v>
      </c>
      <c r="B19" s="2">
        <v>0.53800000000000003</v>
      </c>
      <c r="C19" s="3">
        <f>B19-B21</f>
        <v>0.47200000000000003</v>
      </c>
      <c r="D19" s="3">
        <v>300</v>
      </c>
      <c r="E19" s="4">
        <f t="shared" si="0"/>
        <v>321.72659615999999</v>
      </c>
    </row>
    <row r="20" spans="1:11" x14ac:dyDescent="0.25">
      <c r="A20" t="s">
        <v>9</v>
      </c>
      <c r="B20" s="2">
        <v>0.29799999999999999</v>
      </c>
      <c r="C20" s="3">
        <f>B20-B21</f>
        <v>0.23199999999999998</v>
      </c>
      <c r="D20" s="3">
        <v>150</v>
      </c>
      <c r="E20" s="4">
        <f t="shared" si="0"/>
        <v>146.67852576000001</v>
      </c>
    </row>
    <row r="21" spans="1:11" x14ac:dyDescent="0.25">
      <c r="A21" t="s">
        <v>10</v>
      </c>
      <c r="B21" s="5">
        <v>6.6000000000000003E-2</v>
      </c>
      <c r="C21" s="3">
        <f>B21-B21</f>
        <v>0</v>
      </c>
      <c r="D21" s="3">
        <v>0</v>
      </c>
      <c r="E21" s="4">
        <f t="shared" si="0"/>
        <v>-10.106999999999999</v>
      </c>
    </row>
    <row r="27" spans="1:11" x14ac:dyDescent="0.25">
      <c r="J27" s="10" t="s">
        <v>22</v>
      </c>
      <c r="K27" s="10"/>
    </row>
    <row r="31" spans="1:11" x14ac:dyDescent="0.25">
      <c r="A31" s="8" t="s">
        <v>11</v>
      </c>
      <c r="B31" s="6" t="s">
        <v>12</v>
      </c>
      <c r="C31" s="7" t="s">
        <v>10</v>
      </c>
      <c r="D31" s="3" t="s">
        <v>2</v>
      </c>
      <c r="E31" s="9" t="s">
        <v>15</v>
      </c>
    </row>
    <row r="32" spans="1:11" x14ac:dyDescent="0.25">
      <c r="A32" s="8" t="s">
        <v>231</v>
      </c>
      <c r="B32" s="6">
        <v>1.6080000000000001</v>
      </c>
      <c r="C32" s="5">
        <v>6.6000000000000003E-2</v>
      </c>
      <c r="D32" s="3">
        <f t="shared" ref="D32:D63" si="1">(B32-C32)</f>
        <v>1.542</v>
      </c>
      <c r="E32" s="4">
        <f t="shared" ref="E32:E63" si="2">(113.49*D32*D32)+(649.47*D32)-(10.107)</f>
        <v>1261.2281763600001</v>
      </c>
    </row>
    <row r="33" spans="1:5" x14ac:dyDescent="0.25">
      <c r="A33" s="8" t="s">
        <v>232</v>
      </c>
      <c r="B33" s="6">
        <v>1.371</v>
      </c>
      <c r="C33" s="5">
        <v>6.6000000000000003E-2</v>
      </c>
      <c r="D33" s="3">
        <f t="shared" si="1"/>
        <v>1.3049999999999999</v>
      </c>
      <c r="E33" s="4">
        <f t="shared" si="2"/>
        <v>1030.72765725</v>
      </c>
    </row>
    <row r="34" spans="1:5" x14ac:dyDescent="0.25">
      <c r="A34" s="8" t="s">
        <v>233</v>
      </c>
      <c r="B34" s="6">
        <v>1.3</v>
      </c>
      <c r="C34" s="5">
        <v>6.6000000000000003E-2</v>
      </c>
      <c r="D34" s="3">
        <f t="shared" si="1"/>
        <v>1.234</v>
      </c>
      <c r="E34" s="4">
        <f t="shared" si="2"/>
        <v>964.15655844000014</v>
      </c>
    </row>
    <row r="35" spans="1:5" x14ac:dyDescent="0.25">
      <c r="A35" s="8" t="s">
        <v>234</v>
      </c>
      <c r="B35" s="6">
        <v>1.657</v>
      </c>
      <c r="C35" s="5">
        <v>6.6000000000000003E-2</v>
      </c>
      <c r="D35" s="3">
        <f t="shared" si="1"/>
        <v>1.591</v>
      </c>
      <c r="E35" s="4">
        <f t="shared" si="2"/>
        <v>1310.47485069</v>
      </c>
    </row>
    <row r="36" spans="1:5" x14ac:dyDescent="0.25">
      <c r="A36" s="8" t="s">
        <v>235</v>
      </c>
      <c r="B36" s="6">
        <v>1.214</v>
      </c>
      <c r="C36" s="5">
        <v>6.6000000000000003E-2</v>
      </c>
      <c r="D36" s="3">
        <f t="shared" si="1"/>
        <v>1.1479999999999999</v>
      </c>
      <c r="E36" s="4">
        <f t="shared" si="2"/>
        <v>885.05348495999999</v>
      </c>
    </row>
    <row r="37" spans="1:5" x14ac:dyDescent="0.25">
      <c r="A37" s="8" t="s">
        <v>236</v>
      </c>
      <c r="B37" s="6">
        <v>1.2550000000000001</v>
      </c>
      <c r="C37" s="5">
        <v>6.6000000000000003E-2</v>
      </c>
      <c r="D37" s="3">
        <f t="shared" si="1"/>
        <v>1.1890000000000001</v>
      </c>
      <c r="E37" s="4">
        <f t="shared" si="2"/>
        <v>922.55602629000009</v>
      </c>
    </row>
    <row r="38" spans="1:5" x14ac:dyDescent="0.25">
      <c r="A38" s="8" t="s">
        <v>237</v>
      </c>
      <c r="B38" s="6">
        <v>1.2550000000000001</v>
      </c>
      <c r="C38" s="5">
        <v>6.6000000000000003E-2</v>
      </c>
      <c r="D38" s="3">
        <f t="shared" si="1"/>
        <v>1.1890000000000001</v>
      </c>
      <c r="E38" s="4">
        <f t="shared" si="2"/>
        <v>922.55602629000009</v>
      </c>
    </row>
    <row r="39" spans="1:5" x14ac:dyDescent="0.25">
      <c r="A39" s="8" t="s">
        <v>238</v>
      </c>
      <c r="B39" s="6">
        <v>1.387</v>
      </c>
      <c r="C39" s="5">
        <v>6.6000000000000003E-2</v>
      </c>
      <c r="D39" s="3">
        <f t="shared" si="1"/>
        <v>1.321</v>
      </c>
      <c r="E39" s="4">
        <f t="shared" si="2"/>
        <v>1045.8875730899999</v>
      </c>
    </row>
    <row r="40" spans="1:5" x14ac:dyDescent="0.25">
      <c r="A40" s="8" t="s">
        <v>239</v>
      </c>
      <c r="B40" s="6">
        <v>1.357</v>
      </c>
      <c r="C40" s="5">
        <v>6.6000000000000003E-2</v>
      </c>
      <c r="D40" s="3">
        <f t="shared" si="1"/>
        <v>1.2909999999999999</v>
      </c>
      <c r="E40" s="4">
        <f t="shared" si="2"/>
        <v>1017.5103966900001</v>
      </c>
    </row>
    <row r="41" spans="1:5" x14ac:dyDescent="0.25">
      <c r="A41" s="8" t="s">
        <v>240</v>
      </c>
      <c r="B41" s="6">
        <v>1.3069999999999999</v>
      </c>
      <c r="C41" s="5">
        <v>6.6000000000000003E-2</v>
      </c>
      <c r="D41" s="3">
        <f t="shared" si="1"/>
        <v>1.2409999999999999</v>
      </c>
      <c r="E41" s="4">
        <f t="shared" si="2"/>
        <v>970.66906268999992</v>
      </c>
    </row>
    <row r="42" spans="1:5" x14ac:dyDescent="0.25">
      <c r="A42" s="8" t="s">
        <v>241</v>
      </c>
      <c r="B42" s="6">
        <v>1.377</v>
      </c>
      <c r="C42" s="5">
        <v>6.6000000000000003E-2</v>
      </c>
      <c r="D42" s="3">
        <f t="shared" si="1"/>
        <v>1.3109999999999999</v>
      </c>
      <c r="E42" s="4">
        <f t="shared" si="2"/>
        <v>1036.4058162899998</v>
      </c>
    </row>
    <row r="43" spans="1:5" x14ac:dyDescent="0.25">
      <c r="A43" s="8" t="s">
        <v>242</v>
      </c>
      <c r="B43" s="6">
        <v>1.2610000000000001</v>
      </c>
      <c r="C43" s="5">
        <v>6.6000000000000003E-2</v>
      </c>
      <c r="D43" s="3">
        <f t="shared" si="1"/>
        <v>1.1950000000000001</v>
      </c>
      <c r="E43" s="4">
        <f t="shared" si="2"/>
        <v>928.07620725000015</v>
      </c>
    </row>
    <row r="44" spans="1:5" x14ac:dyDescent="0.25">
      <c r="A44" s="8" t="s">
        <v>243</v>
      </c>
      <c r="B44" s="6">
        <v>1.1579999999999999</v>
      </c>
      <c r="C44" s="5">
        <v>6.6000000000000003E-2</v>
      </c>
      <c r="D44" s="3">
        <f t="shared" si="1"/>
        <v>1.0919999999999999</v>
      </c>
      <c r="E44" s="4">
        <f t="shared" si="2"/>
        <v>834.44697935999989</v>
      </c>
    </row>
    <row r="45" spans="1:5" x14ac:dyDescent="0.25">
      <c r="A45" s="8" t="s">
        <v>244</v>
      </c>
      <c r="B45" s="6">
        <v>1.3129999999999999</v>
      </c>
      <c r="C45" s="5">
        <v>6.6000000000000003E-2</v>
      </c>
      <c r="D45" s="3">
        <f t="shared" si="1"/>
        <v>1.2469999999999999</v>
      </c>
      <c r="E45" s="4">
        <f t="shared" si="2"/>
        <v>976.26006140999993</v>
      </c>
    </row>
    <row r="46" spans="1:5" x14ac:dyDescent="0.25">
      <c r="A46" s="8" t="s">
        <v>245</v>
      </c>
      <c r="B46" s="6">
        <v>1.3240000000000001</v>
      </c>
      <c r="C46" s="5">
        <v>6.6000000000000003E-2</v>
      </c>
      <c r="D46" s="3">
        <f t="shared" si="1"/>
        <v>1.258</v>
      </c>
      <c r="E46" s="4">
        <f t="shared" si="2"/>
        <v>986.53144836000001</v>
      </c>
    </row>
    <row r="47" spans="1:5" x14ac:dyDescent="0.25">
      <c r="A47" s="8" t="s">
        <v>246</v>
      </c>
      <c r="B47" s="6">
        <v>1.214</v>
      </c>
      <c r="C47" s="5">
        <v>6.6000000000000003E-2</v>
      </c>
      <c r="D47" s="3">
        <f t="shared" si="1"/>
        <v>1.1479999999999999</v>
      </c>
      <c r="E47" s="4">
        <f t="shared" si="2"/>
        <v>885.05348495999999</v>
      </c>
    </row>
    <row r="48" spans="1:5" x14ac:dyDescent="0.25">
      <c r="A48" s="8" t="s">
        <v>247</v>
      </c>
      <c r="B48" s="6">
        <v>1.2770000000000001</v>
      </c>
      <c r="C48" s="5">
        <v>6.6000000000000003E-2</v>
      </c>
      <c r="D48" s="3">
        <f t="shared" si="1"/>
        <v>1.2110000000000001</v>
      </c>
      <c r="E48" s="4">
        <f t="shared" si="2"/>
        <v>942.83663829000011</v>
      </c>
    </row>
    <row r="49" spans="1:5" x14ac:dyDescent="0.25">
      <c r="A49" s="8" t="s">
        <v>248</v>
      </c>
      <c r="B49" s="6">
        <v>1.286</v>
      </c>
      <c r="C49" s="5">
        <v>6.6000000000000003E-2</v>
      </c>
      <c r="D49" s="3">
        <f t="shared" si="1"/>
        <v>1.22</v>
      </c>
      <c r="E49" s="4">
        <f t="shared" si="2"/>
        <v>951.16491599999995</v>
      </c>
    </row>
    <row r="50" spans="1:5" x14ac:dyDescent="0.25">
      <c r="A50" s="8" t="s">
        <v>249</v>
      </c>
      <c r="B50" s="6">
        <v>1.28</v>
      </c>
      <c r="C50" s="5">
        <v>6.6000000000000003E-2</v>
      </c>
      <c r="D50" s="3">
        <f t="shared" si="1"/>
        <v>1.214</v>
      </c>
      <c r="E50" s="4">
        <f t="shared" si="2"/>
        <v>945.61068804000001</v>
      </c>
    </row>
    <row r="51" spans="1:5" x14ac:dyDescent="0.25">
      <c r="A51" s="8" t="s">
        <v>250</v>
      </c>
      <c r="B51" s="6">
        <v>1.5130000000000001</v>
      </c>
      <c r="C51" s="5">
        <v>6.6000000000000003E-2</v>
      </c>
      <c r="D51" s="3">
        <f t="shared" si="1"/>
        <v>1.4470000000000001</v>
      </c>
      <c r="E51" s="4">
        <f t="shared" si="2"/>
        <v>1167.3024734100002</v>
      </c>
    </row>
    <row r="52" spans="1:5" x14ac:dyDescent="0.25">
      <c r="A52" s="8" t="s">
        <v>251</v>
      </c>
      <c r="B52" s="6">
        <v>1.175</v>
      </c>
      <c r="C52" s="5">
        <v>6.6000000000000003E-2</v>
      </c>
      <c r="D52" s="3">
        <f t="shared" si="1"/>
        <v>1.109</v>
      </c>
      <c r="E52" s="4">
        <f t="shared" si="2"/>
        <v>849.73442469000008</v>
      </c>
    </row>
    <row r="53" spans="1:5" x14ac:dyDescent="0.25">
      <c r="A53" s="8" t="s">
        <v>252</v>
      </c>
      <c r="B53" s="6">
        <v>1.7290000000000001</v>
      </c>
      <c r="C53" s="5">
        <v>6.6000000000000003E-2</v>
      </c>
      <c r="D53" s="3">
        <f t="shared" si="1"/>
        <v>1.663</v>
      </c>
      <c r="E53" s="4">
        <f t="shared" si="2"/>
        <v>1383.8260358100001</v>
      </c>
    </row>
    <row r="54" spans="1:5" x14ac:dyDescent="0.25">
      <c r="A54" s="8" t="s">
        <v>253</v>
      </c>
      <c r="B54" s="6">
        <v>1.4890000000000001</v>
      </c>
      <c r="C54" s="5">
        <v>6.6000000000000003E-2</v>
      </c>
      <c r="D54" s="3">
        <f t="shared" si="1"/>
        <v>1.423</v>
      </c>
      <c r="E54" s="4">
        <f t="shared" si="2"/>
        <v>1143.8980022100002</v>
      </c>
    </row>
    <row r="55" spans="1:5" x14ac:dyDescent="0.25">
      <c r="A55" s="8" t="s">
        <v>254</v>
      </c>
      <c r="B55" s="6">
        <v>1.7390000000000001</v>
      </c>
      <c r="C55" s="5">
        <v>6.6000000000000003E-2</v>
      </c>
      <c r="D55" s="3">
        <f t="shared" si="1"/>
        <v>1.673</v>
      </c>
      <c r="E55" s="4">
        <f t="shared" si="2"/>
        <v>1394.1067622099999</v>
      </c>
    </row>
    <row r="56" spans="1:5" x14ac:dyDescent="0.25">
      <c r="A56" s="8" t="s">
        <v>255</v>
      </c>
      <c r="B56" s="6">
        <v>1.2190000000000001</v>
      </c>
      <c r="C56" s="5">
        <v>6.6000000000000003E-2</v>
      </c>
      <c r="D56" s="3">
        <f t="shared" si="1"/>
        <v>1.153</v>
      </c>
      <c r="E56" s="4">
        <f t="shared" si="2"/>
        <v>889.6065374100001</v>
      </c>
    </row>
    <row r="57" spans="1:5" x14ac:dyDescent="0.25">
      <c r="A57" s="8" t="s">
        <v>256</v>
      </c>
      <c r="B57" s="6">
        <v>1.321</v>
      </c>
      <c r="C57" s="5">
        <v>6.6000000000000003E-2</v>
      </c>
      <c r="D57" s="3">
        <f t="shared" si="1"/>
        <v>1.2549999999999999</v>
      </c>
      <c r="E57" s="4">
        <f t="shared" si="2"/>
        <v>983.72743724999998</v>
      </c>
    </row>
    <row r="58" spans="1:5" x14ac:dyDescent="0.25">
      <c r="A58" s="8" t="s">
        <v>257</v>
      </c>
      <c r="B58" s="6">
        <v>1.1539999999999999</v>
      </c>
      <c r="C58" s="5">
        <v>6.6000000000000003E-2</v>
      </c>
      <c r="D58" s="3">
        <f t="shared" si="1"/>
        <v>1.0879999999999999</v>
      </c>
      <c r="E58" s="4">
        <f t="shared" si="2"/>
        <v>830.85946655999987</v>
      </c>
    </row>
    <row r="59" spans="1:5" x14ac:dyDescent="0.25">
      <c r="A59" s="8" t="s">
        <v>258</v>
      </c>
      <c r="B59" s="6">
        <v>1.347</v>
      </c>
      <c r="C59" s="5">
        <v>6.6000000000000003E-2</v>
      </c>
      <c r="D59" s="3">
        <f t="shared" si="1"/>
        <v>1.2809999999999999</v>
      </c>
      <c r="E59" s="4">
        <f t="shared" si="2"/>
        <v>1008.09673389</v>
      </c>
    </row>
    <row r="60" spans="1:5" x14ac:dyDescent="0.25">
      <c r="A60" s="8" t="s">
        <v>259</v>
      </c>
      <c r="B60" s="6">
        <v>1.238</v>
      </c>
      <c r="C60" s="5">
        <v>6.6000000000000003E-2</v>
      </c>
      <c r="D60" s="3">
        <f t="shared" si="1"/>
        <v>1.1719999999999999</v>
      </c>
      <c r="E60" s="4">
        <f t="shared" si="2"/>
        <v>906.95988815999999</v>
      </c>
    </row>
    <row r="61" spans="1:5" x14ac:dyDescent="0.25">
      <c r="A61" s="8" t="s">
        <v>260</v>
      </c>
      <c r="B61" s="6">
        <v>1.2829999999999999</v>
      </c>
      <c r="C61" s="5">
        <v>6.6000000000000003E-2</v>
      </c>
      <c r="D61" s="3">
        <f t="shared" si="1"/>
        <v>1.2169999999999999</v>
      </c>
      <c r="E61" s="4">
        <f t="shared" si="2"/>
        <v>948.38678060999996</v>
      </c>
    </row>
    <row r="62" spans="1:5" x14ac:dyDescent="0.25">
      <c r="A62" s="8" t="s">
        <v>261</v>
      </c>
      <c r="B62" s="6">
        <v>1.1879999999999999</v>
      </c>
      <c r="C62" s="5">
        <v>6.6000000000000003E-2</v>
      </c>
      <c r="D62" s="3">
        <f t="shared" si="1"/>
        <v>1.1219999999999999</v>
      </c>
      <c r="E62" s="4">
        <f t="shared" si="2"/>
        <v>861.46908515999996</v>
      </c>
    </row>
    <row r="63" spans="1:5" x14ac:dyDescent="0.25">
      <c r="A63" s="8" t="s">
        <v>262</v>
      </c>
      <c r="B63" s="6">
        <v>1.17</v>
      </c>
      <c r="C63" s="5">
        <v>6.6000000000000003E-2</v>
      </c>
      <c r="D63" s="3">
        <f t="shared" si="1"/>
        <v>1.1039999999999999</v>
      </c>
      <c r="E63" s="4">
        <f t="shared" si="2"/>
        <v>845.23130784</v>
      </c>
    </row>
    <row r="64" spans="1:5" x14ac:dyDescent="0.25">
      <c r="A64" s="8" t="s">
        <v>263</v>
      </c>
      <c r="B64" s="6">
        <v>1.1040000000000001</v>
      </c>
      <c r="C64" s="5">
        <v>6.6000000000000003E-2</v>
      </c>
      <c r="D64" s="3">
        <f t="shared" ref="D64:D95" si="3">(B64-C64)</f>
        <v>1.038</v>
      </c>
      <c r="E64" s="4">
        <f t="shared" ref="E64:E95" si="4">(113.49*D64*D64)+(649.47*D64)-(10.107)</f>
        <v>786.32197956000016</v>
      </c>
    </row>
    <row r="65" spans="1:5" x14ac:dyDescent="0.25">
      <c r="A65" s="8" t="s">
        <v>264</v>
      </c>
      <c r="B65" s="6">
        <v>1.288</v>
      </c>
      <c r="C65" s="5">
        <v>6.6000000000000003E-2</v>
      </c>
      <c r="D65" s="3">
        <f t="shared" si="3"/>
        <v>1.222</v>
      </c>
      <c r="E65" s="4">
        <f t="shared" si="4"/>
        <v>953.01814116000003</v>
      </c>
    </row>
    <row r="66" spans="1:5" x14ac:dyDescent="0.25">
      <c r="A66" s="8" t="s">
        <v>265</v>
      </c>
      <c r="B66" s="6">
        <v>1.1830000000000001</v>
      </c>
      <c r="C66" s="5">
        <v>6.6000000000000003E-2</v>
      </c>
      <c r="D66" s="3">
        <f t="shared" si="3"/>
        <v>1.117</v>
      </c>
      <c r="E66" s="4">
        <f t="shared" si="4"/>
        <v>856.95121461000008</v>
      </c>
    </row>
    <row r="67" spans="1:5" x14ac:dyDescent="0.25">
      <c r="A67" s="8" t="s">
        <v>266</v>
      </c>
      <c r="B67" s="6">
        <v>1.498</v>
      </c>
      <c r="C67" s="5">
        <v>6.6000000000000003E-2</v>
      </c>
      <c r="D67" s="3">
        <f t="shared" si="3"/>
        <v>1.4319999999999999</v>
      </c>
      <c r="E67" s="4">
        <f t="shared" si="4"/>
        <v>1152.6593577599999</v>
      </c>
    </row>
    <row r="68" spans="1:5" x14ac:dyDescent="0.25">
      <c r="A68" s="8" t="s">
        <v>267</v>
      </c>
      <c r="B68" s="6">
        <v>1.29</v>
      </c>
      <c r="C68" s="5">
        <v>6.6000000000000003E-2</v>
      </c>
      <c r="D68" s="3">
        <f t="shared" si="3"/>
        <v>1.224</v>
      </c>
      <c r="E68" s="4">
        <f t="shared" si="4"/>
        <v>954.87227424000002</v>
      </c>
    </row>
    <row r="69" spans="1:5" x14ac:dyDescent="0.25">
      <c r="A69" s="8" t="s">
        <v>268</v>
      </c>
      <c r="B69" s="6">
        <v>1.0940000000000001</v>
      </c>
      <c r="C69" s="5">
        <v>6.6000000000000003E-2</v>
      </c>
      <c r="D69" s="3">
        <f t="shared" si="3"/>
        <v>1.028</v>
      </c>
      <c r="E69" s="4">
        <f t="shared" si="4"/>
        <v>777.48257616000001</v>
      </c>
    </row>
    <row r="70" spans="1:5" x14ac:dyDescent="0.25">
      <c r="A70" s="8" t="s">
        <v>269</v>
      </c>
      <c r="B70" s="6">
        <v>0.90700000000000003</v>
      </c>
      <c r="C70" s="5">
        <v>6.6000000000000003E-2</v>
      </c>
      <c r="D70" s="3">
        <f t="shared" si="3"/>
        <v>0.84099999999999997</v>
      </c>
      <c r="E70" s="4">
        <f t="shared" si="4"/>
        <v>616.36659068999995</v>
      </c>
    </row>
    <row r="71" spans="1:5" x14ac:dyDescent="0.25">
      <c r="A71" s="8" t="s">
        <v>270</v>
      </c>
      <c r="B71" s="6">
        <v>0.999</v>
      </c>
      <c r="C71" s="5">
        <v>6.6000000000000003E-2</v>
      </c>
      <c r="D71" s="3">
        <f t="shared" si="3"/>
        <v>0.93300000000000005</v>
      </c>
      <c r="E71" s="4">
        <f t="shared" si="4"/>
        <v>694.64030661000004</v>
      </c>
    </row>
    <row r="72" spans="1:5" x14ac:dyDescent="0.25">
      <c r="A72" s="8" t="s">
        <v>271</v>
      </c>
      <c r="B72" s="6">
        <v>1.0549999999999999</v>
      </c>
      <c r="C72" s="5">
        <v>6.6000000000000003E-2</v>
      </c>
      <c r="D72" s="3">
        <f t="shared" si="3"/>
        <v>0.98899999999999988</v>
      </c>
      <c r="E72" s="4">
        <f t="shared" si="4"/>
        <v>743.22578228999998</v>
      </c>
    </row>
    <row r="73" spans="1:5" x14ac:dyDescent="0.25">
      <c r="A73" s="8" t="s">
        <v>272</v>
      </c>
      <c r="B73" s="6">
        <v>0.91800000000000004</v>
      </c>
      <c r="C73" s="5">
        <v>6.6000000000000003E-2</v>
      </c>
      <c r="D73" s="3">
        <f t="shared" si="3"/>
        <v>0.85200000000000009</v>
      </c>
      <c r="E73" s="4">
        <f t="shared" si="4"/>
        <v>625.62428496000018</v>
      </c>
    </row>
    <row r="74" spans="1:5" x14ac:dyDescent="0.25">
      <c r="A74" s="8" t="s">
        <v>273</v>
      </c>
      <c r="B74" s="6">
        <v>1.149</v>
      </c>
      <c r="C74" s="5">
        <v>6.6000000000000003E-2</v>
      </c>
      <c r="D74" s="3">
        <f t="shared" si="3"/>
        <v>1.083</v>
      </c>
      <c r="E74" s="4">
        <f t="shared" si="4"/>
        <v>826.38018261000002</v>
      </c>
    </row>
    <row r="75" spans="1:5" x14ac:dyDescent="0.25">
      <c r="A75" s="8" t="s">
        <v>274</v>
      </c>
      <c r="B75" s="6">
        <v>1.169</v>
      </c>
      <c r="C75" s="5">
        <v>6.6000000000000003E-2</v>
      </c>
      <c r="D75" s="3">
        <f t="shared" si="3"/>
        <v>1.103</v>
      </c>
      <c r="E75" s="4">
        <f t="shared" si="4"/>
        <v>844.33136540999999</v>
      </c>
    </row>
    <row r="76" spans="1:5" x14ac:dyDescent="0.25">
      <c r="A76" s="8" t="s">
        <v>275</v>
      </c>
      <c r="B76" s="6">
        <v>0.90400000000000003</v>
      </c>
      <c r="C76" s="5">
        <v>6.6000000000000003E-2</v>
      </c>
      <c r="D76" s="3">
        <f t="shared" si="3"/>
        <v>0.83800000000000008</v>
      </c>
      <c r="E76" s="4">
        <f t="shared" si="4"/>
        <v>613.84653156000013</v>
      </c>
    </row>
    <row r="77" spans="1:5" x14ac:dyDescent="0.25">
      <c r="A77" s="8" t="s">
        <v>276</v>
      </c>
      <c r="B77" s="6">
        <v>0.93100000000000005</v>
      </c>
      <c r="C77" s="5">
        <v>6.6000000000000003E-2</v>
      </c>
      <c r="D77" s="3">
        <f t="shared" si="3"/>
        <v>0.86499999999999999</v>
      </c>
      <c r="E77" s="4">
        <f t="shared" si="4"/>
        <v>636.60060525000006</v>
      </c>
    </row>
    <row r="78" spans="1:5" x14ac:dyDescent="0.25">
      <c r="A78" s="8" t="s">
        <v>277</v>
      </c>
      <c r="B78" s="6">
        <v>0.755</v>
      </c>
      <c r="C78" s="5">
        <v>6.6000000000000003E-2</v>
      </c>
      <c r="D78" s="3">
        <f t="shared" si="3"/>
        <v>0.68900000000000006</v>
      </c>
      <c r="E78" s="4">
        <f t="shared" si="4"/>
        <v>491.25391629000001</v>
      </c>
    </row>
    <row r="79" spans="1:5" x14ac:dyDescent="0.25">
      <c r="A79" s="8" t="s">
        <v>278</v>
      </c>
      <c r="B79" s="6">
        <v>0.74299999999999999</v>
      </c>
      <c r="C79" s="5">
        <v>6.6000000000000003E-2</v>
      </c>
      <c r="D79" s="3">
        <f t="shared" si="3"/>
        <v>0.67700000000000005</v>
      </c>
      <c r="E79" s="4">
        <f t="shared" si="4"/>
        <v>481.59994821000009</v>
      </c>
    </row>
    <row r="80" spans="1:5" x14ac:dyDescent="0.25">
      <c r="A80" s="8" t="s">
        <v>279</v>
      </c>
      <c r="B80" s="6">
        <v>0.91800000000000004</v>
      </c>
      <c r="C80" s="5">
        <v>6.6000000000000003E-2</v>
      </c>
      <c r="D80" s="3">
        <f t="shared" si="3"/>
        <v>0.85200000000000009</v>
      </c>
      <c r="E80" s="4">
        <f t="shared" si="4"/>
        <v>625.62428496000018</v>
      </c>
    </row>
    <row r="81" spans="1:5" x14ac:dyDescent="0.25">
      <c r="A81" s="8" t="s">
        <v>280</v>
      </c>
      <c r="B81" s="6">
        <v>0.93600000000000005</v>
      </c>
      <c r="C81" s="5">
        <v>6.6000000000000003E-2</v>
      </c>
      <c r="D81" s="3">
        <f t="shared" si="3"/>
        <v>0.87000000000000011</v>
      </c>
      <c r="E81" s="4">
        <f t="shared" si="4"/>
        <v>640.83248100000014</v>
      </c>
    </row>
    <row r="82" spans="1:5" x14ac:dyDescent="0.25">
      <c r="A82" s="8" t="s">
        <v>281</v>
      </c>
      <c r="B82" s="6">
        <v>1.069</v>
      </c>
      <c r="C82" s="5">
        <v>6.6000000000000003E-2</v>
      </c>
      <c r="D82" s="3">
        <f t="shared" si="3"/>
        <v>1.0029999999999999</v>
      </c>
      <c r="E82" s="4">
        <f t="shared" si="4"/>
        <v>755.48337141000002</v>
      </c>
    </row>
    <row r="83" spans="1:5" x14ac:dyDescent="0.25">
      <c r="A83" s="8" t="s">
        <v>282</v>
      </c>
      <c r="B83" s="6">
        <v>1.2889999999999999</v>
      </c>
      <c r="C83" s="5">
        <v>6.6000000000000003E-2</v>
      </c>
      <c r="D83" s="3">
        <f t="shared" si="3"/>
        <v>1.2229999999999999</v>
      </c>
      <c r="E83" s="4">
        <f t="shared" si="4"/>
        <v>953.94509420999998</v>
      </c>
    </row>
    <row r="84" spans="1:5" x14ac:dyDescent="0.25">
      <c r="A84" s="8" t="s">
        <v>283</v>
      </c>
      <c r="B84" s="6">
        <v>1.2110000000000001</v>
      </c>
      <c r="C84" s="5">
        <v>6.6000000000000003E-2</v>
      </c>
      <c r="D84" s="3">
        <f t="shared" si="3"/>
        <v>1.145</v>
      </c>
      <c r="E84" s="4">
        <f t="shared" si="4"/>
        <v>882.32437725</v>
      </c>
    </row>
    <row r="85" spans="1:5" x14ac:dyDescent="0.25">
      <c r="A85" s="8" t="s">
        <v>284</v>
      </c>
      <c r="B85" s="6">
        <v>1.1080000000000001</v>
      </c>
      <c r="C85" s="5">
        <v>6.6000000000000003E-2</v>
      </c>
      <c r="D85" s="3">
        <f t="shared" si="3"/>
        <v>1.042</v>
      </c>
      <c r="E85" s="4">
        <f t="shared" si="4"/>
        <v>789.86409636000008</v>
      </c>
    </row>
    <row r="86" spans="1:5" x14ac:dyDescent="0.25">
      <c r="A86" s="8" t="s">
        <v>285</v>
      </c>
      <c r="B86" s="6">
        <v>1.024</v>
      </c>
      <c r="C86" s="5">
        <v>6.6000000000000003E-2</v>
      </c>
      <c r="D86" s="3">
        <f t="shared" si="3"/>
        <v>0.95799999999999996</v>
      </c>
      <c r="E86" s="4">
        <f t="shared" si="4"/>
        <v>716.24229636000007</v>
      </c>
    </row>
    <row r="87" spans="1:5" x14ac:dyDescent="0.25">
      <c r="A87" s="8" t="s">
        <v>286</v>
      </c>
      <c r="B87" s="6">
        <v>1.153</v>
      </c>
      <c r="C87" s="5">
        <v>6.6000000000000003E-2</v>
      </c>
      <c r="D87" s="3">
        <f t="shared" si="3"/>
        <v>1.087</v>
      </c>
      <c r="E87" s="4">
        <f t="shared" si="4"/>
        <v>829.96315580999999</v>
      </c>
    </row>
    <row r="88" spans="1:5" x14ac:dyDescent="0.25">
      <c r="A88" s="8" t="s">
        <v>287</v>
      </c>
      <c r="B88" s="6">
        <v>0.93800000000000006</v>
      </c>
      <c r="C88" s="5">
        <v>6.6000000000000003E-2</v>
      </c>
      <c r="D88" s="3">
        <f t="shared" si="3"/>
        <v>0.87200000000000011</v>
      </c>
      <c r="E88" s="4">
        <f t="shared" si="4"/>
        <v>642.52682016000017</v>
      </c>
    </row>
    <row r="89" spans="1:5" x14ac:dyDescent="0.25">
      <c r="A89" s="8" t="s">
        <v>288</v>
      </c>
      <c r="B89" s="6">
        <v>1.0860000000000001</v>
      </c>
      <c r="C89" s="5">
        <v>6.6000000000000003E-2</v>
      </c>
      <c r="D89" s="3">
        <f t="shared" si="3"/>
        <v>1.02</v>
      </c>
      <c r="E89" s="4">
        <f t="shared" si="4"/>
        <v>770.42739600000004</v>
      </c>
    </row>
    <row r="90" spans="1:5" x14ac:dyDescent="0.25">
      <c r="A90" s="8" t="s">
        <v>289</v>
      </c>
      <c r="B90" s="6">
        <v>1.2</v>
      </c>
      <c r="C90" s="5">
        <v>6.6000000000000003E-2</v>
      </c>
      <c r="D90" s="3">
        <f t="shared" si="3"/>
        <v>1.1339999999999999</v>
      </c>
      <c r="E90" s="4">
        <f t="shared" si="4"/>
        <v>872.33512643999995</v>
      </c>
    </row>
    <row r="91" spans="1:5" x14ac:dyDescent="0.25">
      <c r="A91" s="8" t="s">
        <v>290</v>
      </c>
      <c r="B91" s="6">
        <v>1.1910000000000001</v>
      </c>
      <c r="C91" s="5">
        <v>6.6000000000000003E-2</v>
      </c>
      <c r="D91" s="3">
        <f t="shared" si="3"/>
        <v>1.125</v>
      </c>
      <c r="E91" s="4">
        <f t="shared" si="4"/>
        <v>864.18253125000012</v>
      </c>
    </row>
    <row r="92" spans="1:5" x14ac:dyDescent="0.25">
      <c r="A92" s="8" t="s">
        <v>291</v>
      </c>
      <c r="B92" s="6">
        <v>1.306</v>
      </c>
      <c r="C92" s="5">
        <v>6.6000000000000003E-2</v>
      </c>
      <c r="D92" s="3">
        <f t="shared" si="3"/>
        <v>1.24</v>
      </c>
      <c r="E92" s="4">
        <f t="shared" si="4"/>
        <v>969.738024</v>
      </c>
    </row>
    <row r="93" spans="1:5" x14ac:dyDescent="0.25">
      <c r="A93" s="8" t="s">
        <v>292</v>
      </c>
      <c r="B93" s="6">
        <v>1.18</v>
      </c>
      <c r="C93" s="5">
        <v>6.6000000000000003E-2</v>
      </c>
      <c r="D93" s="3">
        <f t="shared" si="3"/>
        <v>1.1139999999999999</v>
      </c>
      <c r="E93" s="4">
        <f t="shared" si="4"/>
        <v>854.24321603999988</v>
      </c>
    </row>
    <row r="94" spans="1:5" x14ac:dyDescent="0.25">
      <c r="A94" s="8" t="s">
        <v>293</v>
      </c>
      <c r="B94" s="6">
        <v>0.879</v>
      </c>
      <c r="C94" s="5">
        <v>6.6000000000000003E-2</v>
      </c>
      <c r="D94" s="3">
        <f t="shared" si="3"/>
        <v>0.81299999999999994</v>
      </c>
      <c r="E94" s="4">
        <f t="shared" si="4"/>
        <v>592.92548180999995</v>
      </c>
    </row>
    <row r="95" spans="1:5" x14ac:dyDescent="0.25">
      <c r="A95" s="8" t="s">
        <v>294</v>
      </c>
      <c r="B95" s="6">
        <v>2.0260000000000002</v>
      </c>
      <c r="C95" s="5">
        <v>6.6000000000000003E-2</v>
      </c>
      <c r="D95" s="3">
        <f t="shared" si="3"/>
        <v>1.9600000000000002</v>
      </c>
      <c r="E95" s="4">
        <f t="shared" si="4"/>
        <v>1698.8373840000004</v>
      </c>
    </row>
    <row r="96" spans="1:5" x14ac:dyDescent="0.25">
      <c r="A96" s="8" t="s">
        <v>295</v>
      </c>
      <c r="B96" s="6">
        <v>1.2490000000000001</v>
      </c>
      <c r="C96" s="5">
        <v>6.6000000000000003E-2</v>
      </c>
      <c r="D96" s="3">
        <f t="shared" ref="D96:D127" si="5">(B96-C96)</f>
        <v>1.1830000000000001</v>
      </c>
      <c r="E96" s="4">
        <f t="shared" ref="E96:E127" si="6">(113.49*D96*D96)+(649.47*D96)-(10.107)</f>
        <v>917.04401661000009</v>
      </c>
    </row>
    <row r="97" spans="1:5" x14ac:dyDescent="0.25">
      <c r="A97" s="8" t="s">
        <v>296</v>
      </c>
      <c r="B97" s="6">
        <v>1.76</v>
      </c>
      <c r="C97" s="5">
        <v>6.6000000000000003E-2</v>
      </c>
      <c r="D97" s="3">
        <f t="shared" si="5"/>
        <v>1.694</v>
      </c>
      <c r="E97" s="4">
        <f t="shared" si="6"/>
        <v>1415.7701696399999</v>
      </c>
    </row>
    <row r="98" spans="1:5" x14ac:dyDescent="0.25">
      <c r="A98" s="8" t="s">
        <v>297</v>
      </c>
      <c r="B98" s="6">
        <v>1.1639999999999999</v>
      </c>
      <c r="C98" s="5">
        <v>6.6000000000000003E-2</v>
      </c>
      <c r="D98" s="3">
        <f t="shared" si="5"/>
        <v>1.0979999999999999</v>
      </c>
      <c r="E98" s="4">
        <f t="shared" si="6"/>
        <v>839.83505795999986</v>
      </c>
    </row>
    <row r="99" spans="1:5" x14ac:dyDescent="0.25">
      <c r="A99" s="8" t="s">
        <v>298</v>
      </c>
      <c r="B99" s="6">
        <v>1.2790000000000001</v>
      </c>
      <c r="C99" s="5">
        <v>6.6000000000000003E-2</v>
      </c>
      <c r="D99" s="3">
        <f t="shared" si="5"/>
        <v>1.2130000000000001</v>
      </c>
      <c r="E99" s="4">
        <f t="shared" si="6"/>
        <v>944.6857778100001</v>
      </c>
    </row>
    <row r="100" spans="1:5" x14ac:dyDescent="0.25">
      <c r="A100" s="8" t="s">
        <v>299</v>
      </c>
      <c r="B100" s="6">
        <v>1.151</v>
      </c>
      <c r="C100" s="5">
        <v>6.6000000000000003E-2</v>
      </c>
      <c r="D100" s="3">
        <f t="shared" si="5"/>
        <v>1.085</v>
      </c>
      <c r="E100" s="4">
        <f t="shared" si="6"/>
        <v>828.17121524999993</v>
      </c>
    </row>
    <row r="101" spans="1:5" x14ac:dyDescent="0.25">
      <c r="A101" s="8" t="s">
        <v>300</v>
      </c>
      <c r="B101" s="6">
        <v>1.623</v>
      </c>
      <c r="C101" s="5">
        <v>6.6000000000000003E-2</v>
      </c>
      <c r="D101" s="3">
        <f t="shared" si="5"/>
        <v>1.5569999999999999</v>
      </c>
      <c r="E101" s="4">
        <f t="shared" si="6"/>
        <v>1276.2458090099999</v>
      </c>
    </row>
    <row r="102" spans="1:5" x14ac:dyDescent="0.25">
      <c r="A102" s="8" t="s">
        <v>301</v>
      </c>
      <c r="B102" s="6">
        <v>0.96399999999999997</v>
      </c>
      <c r="C102" s="5">
        <v>6.6000000000000003E-2</v>
      </c>
      <c r="D102" s="3">
        <f t="shared" si="5"/>
        <v>0.89799999999999991</v>
      </c>
      <c r="E102" s="4">
        <f t="shared" si="6"/>
        <v>664.63584995999997</v>
      </c>
    </row>
    <row r="103" spans="1:5" x14ac:dyDescent="0.25">
      <c r="A103" s="8" t="s">
        <v>302</v>
      </c>
      <c r="B103" s="6">
        <v>1.131</v>
      </c>
      <c r="C103" s="5">
        <v>6.6000000000000003E-2</v>
      </c>
      <c r="D103" s="3">
        <f t="shared" si="5"/>
        <v>1.0649999999999999</v>
      </c>
      <c r="E103" s="4">
        <f t="shared" si="6"/>
        <v>810.30174525000007</v>
      </c>
    </row>
    <row r="104" spans="1:5" x14ac:dyDescent="0.25">
      <c r="A104" s="8" t="s">
        <v>303</v>
      </c>
      <c r="B104" s="6">
        <v>0.91600000000000004</v>
      </c>
      <c r="C104" s="5">
        <v>6.6000000000000003E-2</v>
      </c>
      <c r="D104" s="3">
        <f t="shared" si="5"/>
        <v>0.85000000000000009</v>
      </c>
      <c r="E104" s="4">
        <f t="shared" si="6"/>
        <v>623.93902500000013</v>
      </c>
    </row>
    <row r="105" spans="1:5" x14ac:dyDescent="0.25">
      <c r="A105" s="8" t="s">
        <v>304</v>
      </c>
      <c r="B105" s="6">
        <v>0.998</v>
      </c>
      <c r="C105" s="5">
        <v>6.6000000000000003E-2</v>
      </c>
      <c r="D105" s="3">
        <f t="shared" si="5"/>
        <v>0.93199999999999994</v>
      </c>
      <c r="E105" s="4">
        <f t="shared" si="6"/>
        <v>693.77917775999993</v>
      </c>
    </row>
    <row r="106" spans="1:5" x14ac:dyDescent="0.25">
      <c r="A106" s="8" t="s">
        <v>305</v>
      </c>
      <c r="B106" s="6">
        <v>1.161</v>
      </c>
      <c r="C106" s="5">
        <v>6.6000000000000003E-2</v>
      </c>
      <c r="D106" s="3">
        <f t="shared" si="5"/>
        <v>1.095</v>
      </c>
      <c r="E106" s="4">
        <f t="shared" si="6"/>
        <v>837.13999725000008</v>
      </c>
    </row>
    <row r="107" spans="1:5" x14ac:dyDescent="0.25">
      <c r="A107" s="8" t="s">
        <v>306</v>
      </c>
      <c r="B107" s="6">
        <v>1.3580000000000001</v>
      </c>
      <c r="C107" s="5">
        <v>6.6000000000000003E-2</v>
      </c>
      <c r="D107" s="3">
        <f t="shared" si="5"/>
        <v>1.292</v>
      </c>
      <c r="E107" s="4">
        <f t="shared" si="6"/>
        <v>1018.4530113600001</v>
      </c>
    </row>
    <row r="108" spans="1:5" x14ac:dyDescent="0.25">
      <c r="A108" s="8" t="s">
        <v>307</v>
      </c>
      <c r="B108" s="6">
        <v>1.4450000000000001</v>
      </c>
      <c r="C108" s="5">
        <v>6.6000000000000003E-2</v>
      </c>
      <c r="D108" s="3">
        <f t="shared" si="5"/>
        <v>1.379</v>
      </c>
      <c r="E108" s="4">
        <f t="shared" si="6"/>
        <v>1101.32936709</v>
      </c>
    </row>
    <row r="109" spans="1:5" x14ac:dyDescent="0.25">
      <c r="A109" s="8" t="s">
        <v>308</v>
      </c>
      <c r="B109" s="6">
        <v>1.1890000000000001</v>
      </c>
      <c r="C109" s="5">
        <v>6.6000000000000003E-2</v>
      </c>
      <c r="D109" s="3">
        <f t="shared" si="5"/>
        <v>1.123</v>
      </c>
      <c r="E109" s="4">
        <f t="shared" si="6"/>
        <v>862.37334021000004</v>
      </c>
    </row>
    <row r="110" spans="1:5" x14ac:dyDescent="0.25">
      <c r="A110" s="8" t="s">
        <v>309</v>
      </c>
      <c r="B110" s="6">
        <v>0.97499999999999998</v>
      </c>
      <c r="C110" s="5">
        <v>6.6000000000000003E-2</v>
      </c>
      <c r="D110" s="3">
        <f t="shared" si="5"/>
        <v>0.90900000000000003</v>
      </c>
      <c r="E110" s="4">
        <f t="shared" si="6"/>
        <v>674.03586069000005</v>
      </c>
    </row>
    <row r="111" spans="1:5" x14ac:dyDescent="0.25">
      <c r="A111" s="8" t="s">
        <v>310</v>
      </c>
      <c r="B111" s="6">
        <v>1.2150000000000001</v>
      </c>
      <c r="C111" s="5">
        <v>6.6000000000000003E-2</v>
      </c>
      <c r="D111" s="3">
        <f t="shared" si="5"/>
        <v>1.149</v>
      </c>
      <c r="E111" s="4">
        <f t="shared" si="6"/>
        <v>885.9636414900001</v>
      </c>
    </row>
    <row r="112" spans="1:5" x14ac:dyDescent="0.25">
      <c r="A112" s="8" t="s">
        <v>311</v>
      </c>
      <c r="B112" s="6">
        <v>1.046</v>
      </c>
      <c r="C112" s="5">
        <v>6.6000000000000003E-2</v>
      </c>
      <c r="D112" s="3">
        <f t="shared" si="5"/>
        <v>0.98</v>
      </c>
      <c r="E112" s="4">
        <f t="shared" si="6"/>
        <v>735.36939600000005</v>
      </c>
    </row>
    <row r="113" spans="1:5" x14ac:dyDescent="0.25">
      <c r="A113" s="8" t="s">
        <v>312</v>
      </c>
      <c r="B113" s="6">
        <v>0.755</v>
      </c>
      <c r="C113" s="5">
        <v>6.6000000000000003E-2</v>
      </c>
      <c r="D113" s="3">
        <f t="shared" si="5"/>
        <v>0.68900000000000006</v>
      </c>
      <c r="E113" s="4">
        <f t="shared" si="6"/>
        <v>491.25391629000001</v>
      </c>
    </row>
    <row r="114" spans="1:5" x14ac:dyDescent="0.25">
      <c r="A114" s="8" t="s">
        <v>313</v>
      </c>
      <c r="B114" s="6">
        <v>0.89800000000000002</v>
      </c>
      <c r="C114" s="5">
        <v>6.6000000000000003E-2</v>
      </c>
      <c r="D114" s="3">
        <f t="shared" si="5"/>
        <v>0.83200000000000007</v>
      </c>
      <c r="E114" s="4">
        <f t="shared" si="6"/>
        <v>608.81254176000004</v>
      </c>
    </row>
    <row r="115" spans="1:5" x14ac:dyDescent="0.25">
      <c r="A115" s="8" t="s">
        <v>314</v>
      </c>
      <c r="B115" s="6">
        <v>1.363</v>
      </c>
      <c r="C115" s="5">
        <v>6.6000000000000003E-2</v>
      </c>
      <c r="D115" s="3">
        <f t="shared" si="5"/>
        <v>1.2969999999999999</v>
      </c>
      <c r="E115" s="4">
        <f t="shared" si="6"/>
        <v>1023.1694894099999</v>
      </c>
    </row>
    <row r="116" spans="1:5" x14ac:dyDescent="0.25">
      <c r="A116" s="8" t="s">
        <v>315</v>
      </c>
      <c r="B116" s="6">
        <v>1.1819999999999999</v>
      </c>
      <c r="C116" s="5">
        <v>6.6000000000000003E-2</v>
      </c>
      <c r="D116" s="3">
        <f t="shared" si="5"/>
        <v>1.1159999999999999</v>
      </c>
      <c r="E116" s="4">
        <f t="shared" si="6"/>
        <v>856.04832143999988</v>
      </c>
    </row>
    <row r="117" spans="1:5" x14ac:dyDescent="0.25">
      <c r="A117" s="8" t="s">
        <v>316</v>
      </c>
      <c r="B117" s="6">
        <v>1.5070000000000001</v>
      </c>
      <c r="C117" s="5">
        <v>6.6000000000000003E-2</v>
      </c>
      <c r="D117" s="3">
        <f t="shared" si="5"/>
        <v>1.4410000000000001</v>
      </c>
      <c r="E117" s="4">
        <f t="shared" si="6"/>
        <v>1161.43909869</v>
      </c>
    </row>
    <row r="118" spans="1:5" x14ac:dyDescent="0.25">
      <c r="A118" s="8" t="s">
        <v>317</v>
      </c>
      <c r="B118" s="6">
        <v>0.90400000000000003</v>
      </c>
      <c r="C118" s="5">
        <v>6.6000000000000003E-2</v>
      </c>
      <c r="D118" s="3">
        <f t="shared" si="5"/>
        <v>0.83800000000000008</v>
      </c>
      <c r="E118" s="4">
        <f t="shared" si="6"/>
        <v>613.84653156000013</v>
      </c>
    </row>
    <row r="119" spans="1:5" x14ac:dyDescent="0.25">
      <c r="A119" s="8" t="s">
        <v>318</v>
      </c>
      <c r="B119" s="6">
        <v>1.659</v>
      </c>
      <c r="C119" s="5">
        <v>6.6000000000000003E-2</v>
      </c>
      <c r="D119" s="3">
        <f t="shared" si="5"/>
        <v>1.593</v>
      </c>
      <c r="E119" s="4">
        <f t="shared" si="6"/>
        <v>1312.49649501</v>
      </c>
    </row>
    <row r="120" spans="1:5" x14ac:dyDescent="0.25">
      <c r="A120" s="8" t="s">
        <v>319</v>
      </c>
      <c r="B120" s="6">
        <v>1.5170000000000001</v>
      </c>
      <c r="C120" s="5">
        <v>6.6000000000000003E-2</v>
      </c>
      <c r="D120" s="3">
        <f t="shared" si="5"/>
        <v>1.4510000000000001</v>
      </c>
      <c r="E120" s="4">
        <f t="shared" si="6"/>
        <v>1171.21592949</v>
      </c>
    </row>
    <row r="121" spans="1:5" x14ac:dyDescent="0.25">
      <c r="A121" s="8" t="s">
        <v>320</v>
      </c>
      <c r="B121" s="6">
        <v>1.145</v>
      </c>
      <c r="C121" s="5">
        <v>6.6000000000000003E-2</v>
      </c>
      <c r="D121" s="3">
        <f t="shared" si="5"/>
        <v>1.079</v>
      </c>
      <c r="E121" s="4">
        <f t="shared" si="6"/>
        <v>822.80084109000006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L118"/>
  <sheetViews>
    <sheetView workbookViewId="0">
      <selection activeCell="O2" sqref="O2"/>
    </sheetView>
  </sheetViews>
  <sheetFormatPr defaultRowHeight="15" x14ac:dyDescent="0.25"/>
  <cols>
    <col min="1" max="1" width="18.7109375" customWidth="1"/>
    <col min="2" max="2" width="11.7109375" customWidth="1"/>
    <col min="3" max="3" width="11.28515625" customWidth="1"/>
    <col min="4" max="4" width="11.5703125" customWidth="1"/>
    <col min="5" max="5" width="20.5703125" customWidth="1"/>
  </cols>
  <sheetData>
    <row r="2" spans="1:12" x14ac:dyDescent="0.25">
      <c r="A2" s="2">
        <v>2.3650000000000002</v>
      </c>
      <c r="B2" s="6">
        <v>0.39100000000000001</v>
      </c>
      <c r="C2" s="6">
        <v>1.111</v>
      </c>
      <c r="D2" s="6">
        <v>1.282</v>
      </c>
      <c r="E2" s="6">
        <v>0.57600000000000007</v>
      </c>
      <c r="F2" s="6">
        <v>0.86699999999999999</v>
      </c>
      <c r="G2" s="6">
        <v>1.446</v>
      </c>
      <c r="H2" s="6">
        <v>1.55</v>
      </c>
      <c r="I2" s="6">
        <v>1.464</v>
      </c>
      <c r="J2" s="6">
        <v>1.2450000000000001</v>
      </c>
      <c r="K2" s="6">
        <v>0.23700000000000002</v>
      </c>
      <c r="L2" s="6">
        <v>1.454</v>
      </c>
    </row>
    <row r="3" spans="1:12" x14ac:dyDescent="0.25">
      <c r="A3" s="2">
        <v>1.5669999999999999</v>
      </c>
      <c r="B3" s="6">
        <v>0.89500000000000002</v>
      </c>
      <c r="C3" s="6">
        <v>1.2849999999999999</v>
      </c>
      <c r="D3" s="6">
        <v>1.506</v>
      </c>
      <c r="E3" s="6">
        <v>0.79600000000000004</v>
      </c>
      <c r="F3" s="6">
        <v>0.63600000000000001</v>
      </c>
      <c r="G3" s="6">
        <v>0.312</v>
      </c>
      <c r="H3" s="6">
        <v>1.5130000000000001</v>
      </c>
      <c r="I3" s="6">
        <v>1.51</v>
      </c>
      <c r="J3" s="6">
        <v>1.179</v>
      </c>
      <c r="K3" s="6">
        <v>1.5489999999999999</v>
      </c>
      <c r="L3" s="6">
        <v>1.4119999999999999</v>
      </c>
    </row>
    <row r="4" spans="1:12" x14ac:dyDescent="0.25">
      <c r="A4" s="2">
        <v>0.999</v>
      </c>
      <c r="B4" s="6">
        <v>1.58</v>
      </c>
      <c r="C4" s="6">
        <v>1.6160000000000001</v>
      </c>
      <c r="D4" s="6">
        <v>0.84899999999999998</v>
      </c>
      <c r="E4" s="6">
        <v>0.83200000000000007</v>
      </c>
      <c r="F4" s="6">
        <v>0.76700000000000002</v>
      </c>
      <c r="G4" s="6">
        <v>0.46800000000000003</v>
      </c>
      <c r="H4" s="6">
        <v>1.5050000000000001</v>
      </c>
      <c r="I4" s="6">
        <v>1.351</v>
      </c>
      <c r="J4" s="6">
        <v>1.3920000000000001</v>
      </c>
      <c r="K4" s="6">
        <v>1.3780000000000001</v>
      </c>
      <c r="L4" s="6">
        <v>1.6</v>
      </c>
    </row>
    <row r="5" spans="1:12" x14ac:dyDescent="0.25">
      <c r="A5" s="2">
        <v>0.61799999999999999</v>
      </c>
      <c r="B5" s="6">
        <v>1.508</v>
      </c>
      <c r="C5" s="6">
        <v>1.4970000000000001</v>
      </c>
      <c r="D5" s="6">
        <v>1.23</v>
      </c>
      <c r="E5" s="6">
        <v>1.6970000000000001</v>
      </c>
      <c r="F5" s="6">
        <v>0.99399999999999999</v>
      </c>
      <c r="G5" s="6">
        <v>1.5230000000000001</v>
      </c>
      <c r="H5" s="6">
        <v>1.2330000000000001</v>
      </c>
      <c r="I5" s="6">
        <v>0.28800000000000003</v>
      </c>
      <c r="J5" s="6">
        <v>1.734</v>
      </c>
      <c r="K5" s="6">
        <v>1.48</v>
      </c>
      <c r="L5" s="6">
        <v>1.1000000000000001</v>
      </c>
    </row>
    <row r="6" spans="1:12" x14ac:dyDescent="0.25">
      <c r="A6" s="2">
        <v>0.41000000000000003</v>
      </c>
      <c r="B6" s="6">
        <v>1.4590000000000001</v>
      </c>
      <c r="C6" s="6">
        <v>0.56000000000000005</v>
      </c>
      <c r="D6" s="6">
        <v>1.5310000000000001</v>
      </c>
      <c r="E6" s="6">
        <v>1.2750000000000001</v>
      </c>
      <c r="F6" s="6">
        <v>0.92100000000000004</v>
      </c>
      <c r="G6" s="6">
        <v>1.569</v>
      </c>
      <c r="H6" s="6">
        <v>1.0960000000000001</v>
      </c>
      <c r="I6" s="6">
        <v>0.32700000000000001</v>
      </c>
      <c r="J6" s="6">
        <v>1.5820000000000001</v>
      </c>
      <c r="K6" s="6">
        <v>1.423</v>
      </c>
      <c r="L6" s="6">
        <v>1.111</v>
      </c>
    </row>
    <row r="7" spans="1:12" x14ac:dyDescent="0.25">
      <c r="A7" s="2">
        <v>0.26900000000000002</v>
      </c>
      <c r="B7" s="6">
        <v>1.901</v>
      </c>
      <c r="C7" s="6">
        <v>1.262</v>
      </c>
      <c r="D7" s="6">
        <v>1.1240000000000001</v>
      </c>
      <c r="E7" s="6">
        <v>2.161</v>
      </c>
      <c r="F7" s="6">
        <v>1.17</v>
      </c>
      <c r="G7" s="6">
        <v>1.8980000000000001</v>
      </c>
      <c r="H7" s="6">
        <v>0.84799999999999998</v>
      </c>
      <c r="I7" s="6">
        <v>0.74099999999999999</v>
      </c>
      <c r="J7" s="6">
        <v>1.498</v>
      </c>
      <c r="K7" s="6">
        <v>0.44800000000000001</v>
      </c>
      <c r="L7" s="6">
        <v>1.4040000000000001</v>
      </c>
    </row>
    <row r="8" spans="1:12" x14ac:dyDescent="0.25">
      <c r="A8" s="2">
        <v>0.14499999999999999</v>
      </c>
      <c r="B8" s="6">
        <v>0.38300000000000001</v>
      </c>
      <c r="C8" s="6">
        <v>1.131</v>
      </c>
      <c r="D8" s="6">
        <v>1.339</v>
      </c>
      <c r="E8" s="6">
        <v>1.4930000000000001</v>
      </c>
      <c r="F8" s="6">
        <v>0.77200000000000002</v>
      </c>
      <c r="G8" s="6">
        <v>1.1360000000000001</v>
      </c>
      <c r="H8" s="6">
        <v>0.80900000000000005</v>
      </c>
      <c r="I8" s="6">
        <v>1.0569999999999999</v>
      </c>
      <c r="J8" s="6">
        <v>1.4279999999999999</v>
      </c>
      <c r="K8" s="6">
        <v>1.171</v>
      </c>
      <c r="L8" s="6">
        <v>1.4379999999999999</v>
      </c>
    </row>
    <row r="9" spans="1:12" x14ac:dyDescent="0.25">
      <c r="A9" s="5">
        <v>5.8999999999999997E-2</v>
      </c>
      <c r="B9" s="6">
        <v>0.434</v>
      </c>
      <c r="C9" s="6">
        <v>0.755</v>
      </c>
      <c r="D9" s="6">
        <v>1.2650000000000001</v>
      </c>
      <c r="E9" s="6">
        <v>1.6460000000000001</v>
      </c>
      <c r="F9" s="6">
        <v>0.77500000000000002</v>
      </c>
      <c r="G9" s="6">
        <v>0.97199999999999998</v>
      </c>
      <c r="H9" s="6">
        <v>0.24</v>
      </c>
      <c r="I9" s="6">
        <v>1.1140000000000001</v>
      </c>
      <c r="J9" s="6">
        <v>0.501</v>
      </c>
      <c r="K9" s="6">
        <v>0.8</v>
      </c>
      <c r="L9" s="6">
        <v>1.37</v>
      </c>
    </row>
    <row r="16" spans="1:12" x14ac:dyDescent="0.25">
      <c r="B16" s="1" t="s">
        <v>1</v>
      </c>
      <c r="C16" s="1" t="s">
        <v>2</v>
      </c>
      <c r="D16" s="1" t="s">
        <v>3</v>
      </c>
      <c r="E16" s="1" t="s">
        <v>4</v>
      </c>
    </row>
    <row r="17" spans="1:12" x14ac:dyDescent="0.25">
      <c r="A17" t="s">
        <v>5</v>
      </c>
      <c r="B17" s="2">
        <v>2.3650000000000002</v>
      </c>
      <c r="C17" s="3">
        <f>B17-B24</f>
        <v>2.306</v>
      </c>
      <c r="D17" s="3">
        <v>1000</v>
      </c>
      <c r="E17" s="4">
        <f>(124.38*C17*C17)+(146.72*C17)-(0.6132)</f>
        <v>999.13068567999994</v>
      </c>
    </row>
    <row r="18" spans="1:12" x14ac:dyDescent="0.25">
      <c r="A18" t="s">
        <v>6</v>
      </c>
      <c r="B18" s="2">
        <v>1.5669999999999999</v>
      </c>
      <c r="C18" s="3">
        <f>B18-B24</f>
        <v>1.508</v>
      </c>
      <c r="D18" s="3">
        <v>500</v>
      </c>
      <c r="E18" s="4">
        <f t="shared" ref="E18:E24" si="0">(124.38*C18*C18)+(146.72*C18)-(0.6132)</f>
        <v>503.48864031999994</v>
      </c>
    </row>
    <row r="19" spans="1:12" x14ac:dyDescent="0.25">
      <c r="A19" t="s">
        <v>7</v>
      </c>
      <c r="B19" s="2">
        <v>0.999</v>
      </c>
      <c r="C19" s="3">
        <f>B19-B24</f>
        <v>0.94</v>
      </c>
      <c r="D19" s="3">
        <v>250</v>
      </c>
      <c r="E19" s="4">
        <f t="shared" si="0"/>
        <v>247.20576799999998</v>
      </c>
    </row>
    <row r="20" spans="1:12" x14ac:dyDescent="0.25">
      <c r="A20" t="s">
        <v>8</v>
      </c>
      <c r="B20" s="2">
        <v>0.61799999999999999</v>
      </c>
      <c r="C20" s="3">
        <f>B20-B24</f>
        <v>0.55899999999999994</v>
      </c>
      <c r="D20" s="3">
        <v>125</v>
      </c>
      <c r="E20" s="4">
        <f t="shared" si="0"/>
        <v>120.26966677999997</v>
      </c>
    </row>
    <row r="21" spans="1:12" x14ac:dyDescent="0.25">
      <c r="A21" t="s">
        <v>9</v>
      </c>
      <c r="B21" s="2">
        <v>0.41000000000000003</v>
      </c>
      <c r="C21" s="3">
        <f>B21-B24</f>
        <v>0.35100000000000003</v>
      </c>
      <c r="D21" s="3">
        <v>62.5</v>
      </c>
      <c r="E21" s="4">
        <f t="shared" si="0"/>
        <v>66.209260380000003</v>
      </c>
    </row>
    <row r="22" spans="1:12" x14ac:dyDescent="0.25">
      <c r="A22" t="s">
        <v>18</v>
      </c>
      <c r="B22" s="2">
        <v>0.26900000000000002</v>
      </c>
      <c r="C22" s="3">
        <f>(B22-B24)</f>
        <v>0.21000000000000002</v>
      </c>
      <c r="D22" s="3">
        <v>31.2</v>
      </c>
      <c r="E22" s="4">
        <f t="shared" si="0"/>
        <v>35.683158000000006</v>
      </c>
    </row>
    <row r="23" spans="1:12" x14ac:dyDescent="0.25">
      <c r="A23" t="s">
        <v>19</v>
      </c>
      <c r="B23" s="2">
        <v>0.14499999999999999</v>
      </c>
      <c r="C23" s="3">
        <f>B23-B24</f>
        <v>8.5999999999999993E-2</v>
      </c>
      <c r="D23" s="3">
        <v>15.6</v>
      </c>
      <c r="E23" s="4">
        <f t="shared" si="0"/>
        <v>12.924634479999998</v>
      </c>
    </row>
    <row r="24" spans="1:12" x14ac:dyDescent="0.25">
      <c r="A24" t="s">
        <v>10</v>
      </c>
      <c r="B24" s="5">
        <v>5.8999999999999997E-2</v>
      </c>
      <c r="C24" s="3">
        <f>B24-B24</f>
        <v>0</v>
      </c>
      <c r="D24" s="3">
        <v>0</v>
      </c>
      <c r="E24" s="4">
        <f t="shared" si="0"/>
        <v>-0.61319999999999997</v>
      </c>
    </row>
    <row r="27" spans="1:12" x14ac:dyDescent="0.25">
      <c r="K27" s="10" t="s">
        <v>21</v>
      </c>
      <c r="L27" s="10"/>
    </row>
    <row r="30" spans="1:12" x14ac:dyDescent="0.25">
      <c r="A30" s="8" t="s">
        <v>11</v>
      </c>
      <c r="B30" s="6" t="s">
        <v>12</v>
      </c>
      <c r="C30" s="7" t="s">
        <v>10</v>
      </c>
      <c r="D30" s="3" t="s">
        <v>2</v>
      </c>
      <c r="E30" s="9" t="s">
        <v>20</v>
      </c>
    </row>
    <row r="31" spans="1:12" x14ac:dyDescent="0.25">
      <c r="A31" s="8" t="s">
        <v>60</v>
      </c>
      <c r="B31" s="6">
        <v>0.39100000000000001</v>
      </c>
      <c r="C31" s="5">
        <v>5.8999999999999997E-2</v>
      </c>
      <c r="D31" s="3">
        <f t="shared" ref="D31:D62" si="1">(B31-C31)</f>
        <v>0.33200000000000002</v>
      </c>
      <c r="E31" s="4">
        <f t="shared" ref="E31:E62" si="2">(124.38*D31*D31)+(146.72*D31)-(0.6132)</f>
        <v>61.807501120000005</v>
      </c>
    </row>
    <row r="32" spans="1:12" x14ac:dyDescent="0.25">
      <c r="A32" s="8" t="s">
        <v>61</v>
      </c>
      <c r="B32" s="6">
        <v>0.89500000000000002</v>
      </c>
      <c r="C32" s="5">
        <v>5.8999999999999997E-2</v>
      </c>
      <c r="D32" s="3">
        <f t="shared" si="1"/>
        <v>0.83600000000000008</v>
      </c>
      <c r="E32" s="4">
        <f t="shared" si="2"/>
        <v>208.97340448</v>
      </c>
    </row>
    <row r="33" spans="1:5" x14ac:dyDescent="0.25">
      <c r="A33" s="8" t="s">
        <v>62</v>
      </c>
      <c r="B33" s="6">
        <v>1.58</v>
      </c>
      <c r="C33" s="5">
        <v>5.8999999999999997E-2</v>
      </c>
      <c r="D33" s="3">
        <f t="shared" si="1"/>
        <v>1.5210000000000001</v>
      </c>
      <c r="E33" s="4">
        <f t="shared" si="2"/>
        <v>510.29371158000004</v>
      </c>
    </row>
    <row r="34" spans="1:5" x14ac:dyDescent="0.25">
      <c r="A34" s="8" t="s">
        <v>63</v>
      </c>
      <c r="B34" s="6">
        <v>1.508</v>
      </c>
      <c r="C34" s="5">
        <v>5.8999999999999997E-2</v>
      </c>
      <c r="D34" s="3">
        <f t="shared" si="1"/>
        <v>1.4490000000000001</v>
      </c>
      <c r="E34" s="4">
        <f t="shared" si="2"/>
        <v>473.13245238000002</v>
      </c>
    </row>
    <row r="35" spans="1:5" x14ac:dyDescent="0.25">
      <c r="A35" s="8" t="s">
        <v>64</v>
      </c>
      <c r="B35" s="6">
        <v>1.4590000000000001</v>
      </c>
      <c r="C35" s="5">
        <v>5.8999999999999997E-2</v>
      </c>
      <c r="D35" s="3">
        <f t="shared" si="1"/>
        <v>1.4000000000000001</v>
      </c>
      <c r="E35" s="4">
        <f t="shared" si="2"/>
        <v>448.57960000000003</v>
      </c>
    </row>
    <row r="36" spans="1:5" x14ac:dyDescent="0.25">
      <c r="A36" s="8" t="s">
        <v>65</v>
      </c>
      <c r="B36" s="6">
        <v>1.901</v>
      </c>
      <c r="C36" s="5">
        <v>5.8999999999999997E-2</v>
      </c>
      <c r="D36" s="3">
        <f t="shared" si="1"/>
        <v>1.8420000000000001</v>
      </c>
      <c r="E36" s="4">
        <f t="shared" si="2"/>
        <v>691.66190232000008</v>
      </c>
    </row>
    <row r="37" spans="1:5" x14ac:dyDescent="0.25">
      <c r="A37" s="8" t="s">
        <v>66</v>
      </c>
      <c r="B37" s="6">
        <v>0.38300000000000001</v>
      </c>
      <c r="C37" s="5">
        <v>5.8999999999999997E-2</v>
      </c>
      <c r="D37" s="3">
        <f t="shared" si="1"/>
        <v>0.32400000000000001</v>
      </c>
      <c r="E37" s="4">
        <f t="shared" si="2"/>
        <v>59.980994880000004</v>
      </c>
    </row>
    <row r="38" spans="1:5" x14ac:dyDescent="0.25">
      <c r="A38" s="8" t="s">
        <v>67</v>
      </c>
      <c r="B38" s="6">
        <v>0.434</v>
      </c>
      <c r="C38" s="5">
        <v>5.8999999999999997E-2</v>
      </c>
      <c r="D38" s="3">
        <f t="shared" si="1"/>
        <v>0.375</v>
      </c>
      <c r="E38" s="4">
        <f t="shared" si="2"/>
        <v>71.897737499999991</v>
      </c>
    </row>
    <row r="39" spans="1:5" x14ac:dyDescent="0.25">
      <c r="A39" s="8" t="s">
        <v>68</v>
      </c>
      <c r="B39" s="6">
        <v>1.111</v>
      </c>
      <c r="C39" s="5">
        <v>5.8999999999999997E-2</v>
      </c>
      <c r="D39" s="3">
        <f t="shared" si="1"/>
        <v>1.052</v>
      </c>
      <c r="E39" s="4">
        <f t="shared" si="2"/>
        <v>291.38808352000001</v>
      </c>
    </row>
    <row r="40" spans="1:5" x14ac:dyDescent="0.25">
      <c r="A40" s="8" t="s">
        <v>69</v>
      </c>
      <c r="B40" s="6">
        <v>1.2849999999999999</v>
      </c>
      <c r="C40" s="5">
        <v>5.8999999999999997E-2</v>
      </c>
      <c r="D40" s="3">
        <f t="shared" si="1"/>
        <v>1.226</v>
      </c>
      <c r="E40" s="4">
        <f t="shared" si="2"/>
        <v>366.21811287999998</v>
      </c>
    </row>
    <row r="41" spans="1:5" x14ac:dyDescent="0.25">
      <c r="A41" s="8" t="s">
        <v>70</v>
      </c>
      <c r="B41" s="6">
        <v>1.6160000000000001</v>
      </c>
      <c r="C41" s="5">
        <v>5.8999999999999997E-2</v>
      </c>
      <c r="D41" s="3">
        <f t="shared" si="1"/>
        <v>1.5570000000000002</v>
      </c>
      <c r="E41" s="4">
        <f t="shared" si="2"/>
        <v>529.35793062000005</v>
      </c>
    </row>
    <row r="42" spans="1:5" x14ac:dyDescent="0.25">
      <c r="A42" s="8" t="s">
        <v>71</v>
      </c>
      <c r="B42" s="6">
        <v>1.4970000000000001</v>
      </c>
      <c r="C42" s="5">
        <v>5.8999999999999997E-2</v>
      </c>
      <c r="D42" s="3">
        <f t="shared" si="1"/>
        <v>1.4380000000000002</v>
      </c>
      <c r="E42" s="4">
        <f t="shared" si="2"/>
        <v>467.56859672000007</v>
      </c>
    </row>
    <row r="43" spans="1:5" x14ac:dyDescent="0.25">
      <c r="A43" s="8" t="s">
        <v>72</v>
      </c>
      <c r="B43" s="6">
        <v>0.56000000000000005</v>
      </c>
      <c r="C43" s="5">
        <v>5.8999999999999997E-2</v>
      </c>
      <c r="D43" s="3">
        <f t="shared" si="1"/>
        <v>0.50100000000000011</v>
      </c>
      <c r="E43" s="4">
        <f t="shared" si="2"/>
        <v>104.11302438000003</v>
      </c>
    </row>
    <row r="44" spans="1:5" x14ac:dyDescent="0.25">
      <c r="A44" s="8" t="s">
        <v>73</v>
      </c>
      <c r="B44" s="6">
        <v>1.262</v>
      </c>
      <c r="C44" s="5">
        <v>5.8999999999999997E-2</v>
      </c>
      <c r="D44" s="3">
        <f t="shared" si="1"/>
        <v>1.2030000000000001</v>
      </c>
      <c r="E44" s="4">
        <f t="shared" si="2"/>
        <v>355.89481541999999</v>
      </c>
    </row>
    <row r="45" spans="1:5" x14ac:dyDescent="0.25">
      <c r="A45" s="8" t="s">
        <v>74</v>
      </c>
      <c r="B45" s="6">
        <v>1.131</v>
      </c>
      <c r="C45" s="5">
        <v>5.8999999999999997E-2</v>
      </c>
      <c r="D45" s="3">
        <f t="shared" si="1"/>
        <v>1.0720000000000001</v>
      </c>
      <c r="E45" s="4">
        <f t="shared" si="2"/>
        <v>299.60614592000002</v>
      </c>
    </row>
    <row r="46" spans="1:5" x14ac:dyDescent="0.25">
      <c r="A46" s="8" t="s">
        <v>75</v>
      </c>
      <c r="B46" s="6">
        <v>0.755</v>
      </c>
      <c r="C46" s="5">
        <v>5.8999999999999997E-2</v>
      </c>
      <c r="D46" s="3">
        <f t="shared" si="1"/>
        <v>0.69599999999999995</v>
      </c>
      <c r="E46" s="4">
        <f t="shared" si="2"/>
        <v>161.75558207999995</v>
      </c>
    </row>
    <row r="47" spans="1:5" x14ac:dyDescent="0.25">
      <c r="A47" s="8" t="s">
        <v>76</v>
      </c>
      <c r="B47" s="6">
        <v>1.282</v>
      </c>
      <c r="C47" s="5">
        <v>5.8999999999999997E-2</v>
      </c>
      <c r="D47" s="3">
        <f t="shared" si="1"/>
        <v>1.2230000000000001</v>
      </c>
      <c r="E47" s="4">
        <f t="shared" si="2"/>
        <v>364.86413302000005</v>
      </c>
    </row>
    <row r="48" spans="1:5" x14ac:dyDescent="0.25">
      <c r="A48" s="8" t="s">
        <v>77</v>
      </c>
      <c r="B48" s="6">
        <v>1.506</v>
      </c>
      <c r="C48" s="5">
        <v>5.8999999999999997E-2</v>
      </c>
      <c r="D48" s="3">
        <f t="shared" si="1"/>
        <v>1.4470000000000001</v>
      </c>
      <c r="E48" s="4">
        <f t="shared" si="2"/>
        <v>472.11860342</v>
      </c>
    </row>
    <row r="49" spans="1:5" x14ac:dyDescent="0.25">
      <c r="A49" s="8" t="s">
        <v>78</v>
      </c>
      <c r="B49" s="6">
        <v>0.84899999999999998</v>
      </c>
      <c r="C49" s="5">
        <v>5.8999999999999997E-2</v>
      </c>
      <c r="D49" s="3">
        <f t="shared" si="1"/>
        <v>0.79</v>
      </c>
      <c r="E49" s="4">
        <f t="shared" si="2"/>
        <v>192.92115799999999</v>
      </c>
    </row>
    <row r="50" spans="1:5" x14ac:dyDescent="0.25">
      <c r="A50" s="8" t="s">
        <v>79</v>
      </c>
      <c r="B50" s="6">
        <v>1.23</v>
      </c>
      <c r="C50" s="5">
        <v>5.8999999999999997E-2</v>
      </c>
      <c r="D50" s="3">
        <f t="shared" si="1"/>
        <v>1.171</v>
      </c>
      <c r="E50" s="4">
        <f t="shared" si="2"/>
        <v>341.75087558000001</v>
      </c>
    </row>
    <row r="51" spans="1:5" x14ac:dyDescent="0.25">
      <c r="A51" s="8" t="s">
        <v>80</v>
      </c>
      <c r="B51" s="6">
        <v>1.5310000000000001</v>
      </c>
      <c r="C51" s="5">
        <v>5.8999999999999997E-2</v>
      </c>
      <c r="D51" s="3">
        <f t="shared" si="1"/>
        <v>1.4720000000000002</v>
      </c>
      <c r="E51" s="4">
        <f t="shared" si="2"/>
        <v>484.86323392000008</v>
      </c>
    </row>
    <row r="52" spans="1:5" x14ac:dyDescent="0.25">
      <c r="A52" s="8" t="s">
        <v>81</v>
      </c>
      <c r="B52" s="6">
        <v>1.1240000000000001</v>
      </c>
      <c r="C52" s="5">
        <v>5.8999999999999997E-2</v>
      </c>
      <c r="D52" s="3">
        <f t="shared" si="1"/>
        <v>1.0650000000000002</v>
      </c>
      <c r="E52" s="4">
        <f t="shared" si="2"/>
        <v>296.71850550000011</v>
      </c>
    </row>
    <row r="53" spans="1:5" x14ac:dyDescent="0.25">
      <c r="A53" s="8" t="s">
        <v>82</v>
      </c>
      <c r="B53" s="6">
        <v>1.339</v>
      </c>
      <c r="C53" s="5">
        <v>5.8999999999999997E-2</v>
      </c>
      <c r="D53" s="3">
        <f t="shared" si="1"/>
        <v>1.28</v>
      </c>
      <c r="E53" s="4">
        <f t="shared" si="2"/>
        <v>390.97259200000002</v>
      </c>
    </row>
    <row r="54" spans="1:5" x14ac:dyDescent="0.25">
      <c r="A54" s="8" t="s">
        <v>83</v>
      </c>
      <c r="B54" s="6">
        <v>1.2650000000000001</v>
      </c>
      <c r="C54" s="5">
        <v>5.8999999999999997E-2</v>
      </c>
      <c r="D54" s="3">
        <f t="shared" si="1"/>
        <v>1.2060000000000002</v>
      </c>
      <c r="E54" s="4">
        <f t="shared" si="2"/>
        <v>357.23386968000011</v>
      </c>
    </row>
    <row r="55" spans="1:5" x14ac:dyDescent="0.25">
      <c r="A55" s="8" t="s">
        <v>84</v>
      </c>
      <c r="B55" s="6">
        <v>0.57600000000000007</v>
      </c>
      <c r="C55" s="5">
        <v>5.8999999999999997E-2</v>
      </c>
      <c r="D55" s="3">
        <f t="shared" si="1"/>
        <v>0.51700000000000013</v>
      </c>
      <c r="E55" s="4">
        <f t="shared" si="2"/>
        <v>108.48644582000003</v>
      </c>
    </row>
    <row r="56" spans="1:5" x14ac:dyDescent="0.25">
      <c r="A56" s="8" t="s">
        <v>85</v>
      </c>
      <c r="B56" s="6">
        <v>0.79600000000000004</v>
      </c>
      <c r="C56" s="5">
        <v>5.8999999999999997E-2</v>
      </c>
      <c r="D56" s="3">
        <f t="shared" si="1"/>
        <v>0.7370000000000001</v>
      </c>
      <c r="E56" s="4">
        <f t="shared" si="2"/>
        <v>175.07880022000001</v>
      </c>
    </row>
    <row r="57" spans="1:5" x14ac:dyDescent="0.25">
      <c r="A57" s="8" t="s">
        <v>86</v>
      </c>
      <c r="B57" s="6">
        <v>0.83200000000000007</v>
      </c>
      <c r="C57" s="5">
        <v>5.8999999999999997E-2</v>
      </c>
      <c r="D57" s="3">
        <f t="shared" si="1"/>
        <v>0.77300000000000013</v>
      </c>
      <c r="E57" s="4">
        <f t="shared" si="2"/>
        <v>187.12201702000004</v>
      </c>
    </row>
    <row r="58" spans="1:5" x14ac:dyDescent="0.25">
      <c r="A58" s="8" t="s">
        <v>87</v>
      </c>
      <c r="B58" s="6">
        <v>1.6970000000000001</v>
      </c>
      <c r="C58" s="5">
        <v>5.8999999999999997E-2</v>
      </c>
      <c r="D58" s="3">
        <f t="shared" si="1"/>
        <v>1.6380000000000001</v>
      </c>
      <c r="E58" s="4">
        <f t="shared" si="2"/>
        <v>573.43117272000006</v>
      </c>
    </row>
    <row r="59" spans="1:5" x14ac:dyDescent="0.25">
      <c r="A59" s="8" t="s">
        <v>88</v>
      </c>
      <c r="B59" s="6">
        <v>1.2750000000000001</v>
      </c>
      <c r="C59" s="5">
        <v>5.8999999999999997E-2</v>
      </c>
      <c r="D59" s="3">
        <f t="shared" si="1"/>
        <v>1.2160000000000002</v>
      </c>
      <c r="E59" s="4">
        <f t="shared" si="2"/>
        <v>361.71355328000004</v>
      </c>
    </row>
    <row r="60" spans="1:5" x14ac:dyDescent="0.25">
      <c r="A60" s="8" t="s">
        <v>89</v>
      </c>
      <c r="B60" s="6">
        <v>2.161</v>
      </c>
      <c r="C60" s="5">
        <v>5.8999999999999997E-2</v>
      </c>
      <c r="D60" s="3">
        <f t="shared" si="1"/>
        <v>2.1019999999999999</v>
      </c>
      <c r="E60" s="4">
        <f t="shared" si="2"/>
        <v>857.35332951999987</v>
      </c>
    </row>
    <row r="61" spans="1:5" x14ac:dyDescent="0.25">
      <c r="A61" s="8" t="s">
        <v>90</v>
      </c>
      <c r="B61" s="6">
        <v>1.4930000000000001</v>
      </c>
      <c r="C61" s="5">
        <v>5.8999999999999997E-2</v>
      </c>
      <c r="D61" s="3">
        <f t="shared" si="1"/>
        <v>1.4340000000000002</v>
      </c>
      <c r="E61" s="4">
        <f t="shared" si="2"/>
        <v>465.55283928000006</v>
      </c>
    </row>
    <row r="62" spans="1:5" x14ac:dyDescent="0.25">
      <c r="A62" s="8" t="s">
        <v>91</v>
      </c>
      <c r="B62" s="6">
        <v>1.6460000000000001</v>
      </c>
      <c r="C62" s="5">
        <v>5.8999999999999997E-2</v>
      </c>
      <c r="D62" s="3">
        <f t="shared" si="1"/>
        <v>1.5870000000000002</v>
      </c>
      <c r="E62" s="4">
        <f t="shared" si="2"/>
        <v>545.49105222000003</v>
      </c>
    </row>
    <row r="63" spans="1:5" x14ac:dyDescent="0.25">
      <c r="A63" s="8" t="s">
        <v>92</v>
      </c>
      <c r="B63" s="6">
        <v>0.86699999999999999</v>
      </c>
      <c r="C63" s="5">
        <v>5.8999999999999997E-2</v>
      </c>
      <c r="D63" s="3">
        <f t="shared" ref="D63:D94" si="3">(B63-C63)</f>
        <v>0.80800000000000005</v>
      </c>
      <c r="E63" s="4">
        <f t="shared" ref="E63:E94" si="4">(124.38*D63*D63)+(146.72*D63)-(0.6132)</f>
        <v>199.13978432000002</v>
      </c>
    </row>
    <row r="64" spans="1:5" x14ac:dyDescent="0.25">
      <c r="A64" s="8" t="s">
        <v>93</v>
      </c>
      <c r="B64" s="6">
        <v>0.63600000000000001</v>
      </c>
      <c r="C64" s="5">
        <v>5.8999999999999997E-2</v>
      </c>
      <c r="D64" s="3">
        <f t="shared" si="3"/>
        <v>0.57699999999999996</v>
      </c>
      <c r="E64" s="4">
        <f t="shared" si="4"/>
        <v>125.45394901999998</v>
      </c>
    </row>
    <row r="65" spans="1:5" x14ac:dyDescent="0.25">
      <c r="A65" s="8" t="s">
        <v>94</v>
      </c>
      <c r="B65" s="6">
        <v>0.76700000000000002</v>
      </c>
      <c r="C65" s="5">
        <v>5.8999999999999997E-2</v>
      </c>
      <c r="D65" s="3">
        <f t="shared" si="3"/>
        <v>0.70799999999999996</v>
      </c>
      <c r="E65" s="4">
        <f t="shared" si="4"/>
        <v>165.61177631999999</v>
      </c>
    </row>
    <row r="66" spans="1:5" x14ac:dyDescent="0.25">
      <c r="A66" s="8" t="s">
        <v>95</v>
      </c>
      <c r="B66" s="6">
        <v>0.99399999999999999</v>
      </c>
      <c r="C66" s="5">
        <v>5.8999999999999997E-2</v>
      </c>
      <c r="D66" s="3">
        <f t="shared" si="3"/>
        <v>0.93500000000000005</v>
      </c>
      <c r="E66" s="4">
        <f t="shared" si="4"/>
        <v>245.3061055</v>
      </c>
    </row>
    <row r="67" spans="1:5" x14ac:dyDescent="0.25">
      <c r="A67" s="8" t="s">
        <v>96</v>
      </c>
      <c r="B67" s="6">
        <v>0.92100000000000004</v>
      </c>
      <c r="C67" s="5">
        <v>5.8999999999999997E-2</v>
      </c>
      <c r="D67" s="3">
        <f t="shared" si="3"/>
        <v>0.8620000000000001</v>
      </c>
      <c r="E67" s="4">
        <f t="shared" si="4"/>
        <v>218.27925272000004</v>
      </c>
    </row>
    <row r="68" spans="1:5" x14ac:dyDescent="0.25">
      <c r="A68" s="8" t="s">
        <v>97</v>
      </c>
      <c r="B68" s="6">
        <v>1.17</v>
      </c>
      <c r="C68" s="5">
        <v>5.8999999999999997E-2</v>
      </c>
      <c r="D68" s="3">
        <f t="shared" si="3"/>
        <v>1.111</v>
      </c>
      <c r="E68" s="4">
        <f t="shared" si="4"/>
        <v>315.91756598000001</v>
      </c>
    </row>
    <row r="69" spans="1:5" x14ac:dyDescent="0.25">
      <c r="A69" s="8" t="s">
        <v>98</v>
      </c>
      <c r="B69" s="6">
        <v>0.77200000000000002</v>
      </c>
      <c r="C69" s="5">
        <v>5.8999999999999997E-2</v>
      </c>
      <c r="D69" s="3">
        <f t="shared" si="3"/>
        <v>0.71300000000000008</v>
      </c>
      <c r="E69" s="4">
        <f t="shared" si="4"/>
        <v>167.22909622</v>
      </c>
    </row>
    <row r="70" spans="1:5" x14ac:dyDescent="0.25">
      <c r="A70" s="8" t="s">
        <v>99</v>
      </c>
      <c r="B70" s="6">
        <v>0.77500000000000002</v>
      </c>
      <c r="C70" s="5">
        <v>5.8999999999999997E-2</v>
      </c>
      <c r="D70" s="3">
        <f t="shared" si="3"/>
        <v>0.71599999999999997</v>
      </c>
      <c r="E70" s="4">
        <f t="shared" si="4"/>
        <v>168.20247327999999</v>
      </c>
    </row>
    <row r="71" spans="1:5" x14ac:dyDescent="0.25">
      <c r="A71" s="8" t="s">
        <v>100</v>
      </c>
      <c r="B71" s="6">
        <v>1.446</v>
      </c>
      <c r="C71" s="5">
        <v>5.8999999999999997E-2</v>
      </c>
      <c r="D71" s="3">
        <f t="shared" si="3"/>
        <v>1.387</v>
      </c>
      <c r="E71" s="4">
        <f t="shared" si="4"/>
        <v>442.16582821999998</v>
      </c>
    </row>
    <row r="72" spans="1:5" x14ac:dyDescent="0.25">
      <c r="A72" s="8" t="s">
        <v>101</v>
      </c>
      <c r="B72" s="6">
        <v>0.312</v>
      </c>
      <c r="C72" s="5">
        <v>5.8999999999999997E-2</v>
      </c>
      <c r="D72" s="3">
        <f t="shared" si="3"/>
        <v>0.253</v>
      </c>
      <c r="E72" s="4">
        <f t="shared" si="4"/>
        <v>44.468399419999997</v>
      </c>
    </row>
    <row r="73" spans="1:5" x14ac:dyDescent="0.25">
      <c r="A73" s="8" t="s">
        <v>102</v>
      </c>
      <c r="B73" s="6">
        <v>0.46800000000000003</v>
      </c>
      <c r="C73" s="5">
        <v>5.8999999999999997E-2</v>
      </c>
      <c r="D73" s="3">
        <f t="shared" si="3"/>
        <v>0.40900000000000003</v>
      </c>
      <c r="E73" s="4">
        <f t="shared" si="4"/>
        <v>80.201690780000007</v>
      </c>
    </row>
    <row r="74" spans="1:5" x14ac:dyDescent="0.25">
      <c r="A74" s="8" t="s">
        <v>103</v>
      </c>
      <c r="B74" s="6">
        <v>1.5230000000000001</v>
      </c>
      <c r="C74" s="5">
        <v>5.8999999999999997E-2</v>
      </c>
      <c r="D74" s="3">
        <f t="shared" si="3"/>
        <v>1.4640000000000002</v>
      </c>
      <c r="E74" s="4">
        <f t="shared" si="4"/>
        <v>480.76803648000009</v>
      </c>
    </row>
    <row r="75" spans="1:5" x14ac:dyDescent="0.25">
      <c r="A75" s="8" t="s">
        <v>104</v>
      </c>
      <c r="B75" s="6">
        <v>1.569</v>
      </c>
      <c r="C75" s="5">
        <v>5.8999999999999997E-2</v>
      </c>
      <c r="D75" s="3">
        <f t="shared" si="3"/>
        <v>1.51</v>
      </c>
      <c r="E75" s="4">
        <f t="shared" si="4"/>
        <v>504.53283799999997</v>
      </c>
    </row>
    <row r="76" spans="1:5" x14ac:dyDescent="0.25">
      <c r="A76" s="8" t="s">
        <v>105</v>
      </c>
      <c r="B76" s="6">
        <v>1.8980000000000001</v>
      </c>
      <c r="C76" s="5">
        <v>5.8999999999999997E-2</v>
      </c>
      <c r="D76" s="3">
        <f t="shared" si="3"/>
        <v>1.8390000000000002</v>
      </c>
      <c r="E76" s="4">
        <f t="shared" si="4"/>
        <v>689.84821398000008</v>
      </c>
    </row>
    <row r="77" spans="1:5" x14ac:dyDescent="0.25">
      <c r="A77" s="8" t="s">
        <v>106</v>
      </c>
      <c r="B77" s="6">
        <v>1.1360000000000001</v>
      </c>
      <c r="C77" s="5">
        <v>5.8999999999999997E-2</v>
      </c>
      <c r="D77" s="3">
        <f t="shared" si="3"/>
        <v>1.0770000000000002</v>
      </c>
      <c r="E77" s="4">
        <f t="shared" si="4"/>
        <v>301.6762090200001</v>
      </c>
    </row>
    <row r="78" spans="1:5" x14ac:dyDescent="0.25">
      <c r="A78" s="8" t="s">
        <v>107</v>
      </c>
      <c r="B78" s="6">
        <v>0.97199999999999998</v>
      </c>
      <c r="C78" s="5">
        <v>5.8999999999999997E-2</v>
      </c>
      <c r="D78" s="3">
        <f t="shared" si="3"/>
        <v>0.91300000000000003</v>
      </c>
      <c r="E78" s="4">
        <f t="shared" si="4"/>
        <v>237.02147222000002</v>
      </c>
    </row>
    <row r="79" spans="1:5" x14ac:dyDescent="0.25">
      <c r="A79" s="8" t="s">
        <v>108</v>
      </c>
      <c r="B79" s="6">
        <v>1.55</v>
      </c>
      <c r="C79" s="5">
        <v>5.8999999999999997E-2</v>
      </c>
      <c r="D79" s="3">
        <f t="shared" si="3"/>
        <v>1.4910000000000001</v>
      </c>
      <c r="E79" s="4">
        <f t="shared" si="4"/>
        <v>494.65313478000002</v>
      </c>
    </row>
    <row r="80" spans="1:5" x14ac:dyDescent="0.25">
      <c r="A80" s="8" t="s">
        <v>109</v>
      </c>
      <c r="B80" s="6">
        <v>1.5130000000000001</v>
      </c>
      <c r="C80" s="5">
        <v>5.8999999999999997E-2</v>
      </c>
      <c r="D80" s="3">
        <f t="shared" si="3"/>
        <v>1.4540000000000002</v>
      </c>
      <c r="E80" s="4">
        <f t="shared" si="4"/>
        <v>475.67142808000006</v>
      </c>
    </row>
    <row r="81" spans="1:5" x14ac:dyDescent="0.25">
      <c r="A81" s="8" t="s">
        <v>110</v>
      </c>
      <c r="B81" s="6">
        <v>1.5050000000000001</v>
      </c>
      <c r="C81" s="5">
        <v>5.8999999999999997E-2</v>
      </c>
      <c r="D81" s="3">
        <f t="shared" si="3"/>
        <v>1.4460000000000002</v>
      </c>
      <c r="E81" s="4">
        <f t="shared" si="4"/>
        <v>471.61205208000007</v>
      </c>
    </row>
    <row r="82" spans="1:5" x14ac:dyDescent="0.25">
      <c r="A82" s="8" t="s">
        <v>111</v>
      </c>
      <c r="B82" s="6">
        <v>1.2330000000000001</v>
      </c>
      <c r="C82" s="5">
        <v>5.8999999999999997E-2</v>
      </c>
      <c r="D82" s="3">
        <f t="shared" si="3"/>
        <v>1.1740000000000002</v>
      </c>
      <c r="E82" s="4">
        <f t="shared" si="4"/>
        <v>343.06604888000004</v>
      </c>
    </row>
    <row r="83" spans="1:5" x14ac:dyDescent="0.25">
      <c r="A83" s="8" t="s">
        <v>112</v>
      </c>
      <c r="B83" s="6">
        <v>1.0960000000000001</v>
      </c>
      <c r="C83" s="5">
        <v>5.8999999999999997E-2</v>
      </c>
      <c r="D83" s="3">
        <f t="shared" si="3"/>
        <v>1.0370000000000001</v>
      </c>
      <c r="E83" s="4">
        <f t="shared" si="4"/>
        <v>285.2898362200001</v>
      </c>
    </row>
    <row r="84" spans="1:5" x14ac:dyDescent="0.25">
      <c r="A84" s="8" t="s">
        <v>113</v>
      </c>
      <c r="B84" s="6">
        <v>0.84799999999999998</v>
      </c>
      <c r="C84" s="5">
        <v>5.8999999999999997E-2</v>
      </c>
      <c r="D84" s="3">
        <f t="shared" si="3"/>
        <v>0.78899999999999992</v>
      </c>
      <c r="E84" s="4">
        <f t="shared" si="4"/>
        <v>192.57804197999997</v>
      </c>
    </row>
    <row r="85" spans="1:5" x14ac:dyDescent="0.25">
      <c r="A85" s="8" t="s">
        <v>96</v>
      </c>
      <c r="B85" s="6">
        <v>0.80900000000000005</v>
      </c>
      <c r="C85" s="5">
        <v>5.8999999999999997E-2</v>
      </c>
      <c r="D85" s="3">
        <f t="shared" si="3"/>
        <v>0.75</v>
      </c>
      <c r="E85" s="4">
        <f t="shared" si="4"/>
        <v>179.39054999999999</v>
      </c>
    </row>
    <row r="86" spans="1:5" x14ac:dyDescent="0.25">
      <c r="A86" s="8" t="s">
        <v>97</v>
      </c>
      <c r="B86" s="6">
        <v>0.24</v>
      </c>
      <c r="C86" s="5">
        <v>5.8999999999999997E-2</v>
      </c>
      <c r="D86" s="3">
        <f t="shared" si="3"/>
        <v>0.18099999999999999</v>
      </c>
      <c r="E86" s="4">
        <f t="shared" si="4"/>
        <v>30.01793318</v>
      </c>
    </row>
    <row r="87" spans="1:5" x14ac:dyDescent="0.25">
      <c r="A87" s="8" t="s">
        <v>98</v>
      </c>
      <c r="B87" s="6">
        <v>1.464</v>
      </c>
      <c r="C87" s="5">
        <v>5.8999999999999997E-2</v>
      </c>
      <c r="D87" s="3">
        <f t="shared" si="3"/>
        <v>1.405</v>
      </c>
      <c r="E87" s="4">
        <f t="shared" si="4"/>
        <v>451.05762949999996</v>
      </c>
    </row>
    <row r="88" spans="1:5" x14ac:dyDescent="0.25">
      <c r="A88" s="8" t="s">
        <v>99</v>
      </c>
      <c r="B88" s="6">
        <v>1.51</v>
      </c>
      <c r="C88" s="5">
        <v>5.8999999999999997E-2</v>
      </c>
      <c r="D88" s="3">
        <f t="shared" si="3"/>
        <v>1.4510000000000001</v>
      </c>
      <c r="E88" s="4">
        <f t="shared" si="4"/>
        <v>474.14729638000006</v>
      </c>
    </row>
    <row r="89" spans="1:5" x14ac:dyDescent="0.25">
      <c r="A89" s="8" t="s">
        <v>100</v>
      </c>
      <c r="B89" s="6">
        <v>1.351</v>
      </c>
      <c r="C89" s="5">
        <v>5.8999999999999997E-2</v>
      </c>
      <c r="D89" s="3">
        <f t="shared" si="3"/>
        <v>1.292</v>
      </c>
      <c r="E89" s="4">
        <f t="shared" si="4"/>
        <v>396.57209632000001</v>
      </c>
    </row>
    <row r="90" spans="1:5" x14ac:dyDescent="0.25">
      <c r="A90" s="8" t="s">
        <v>114</v>
      </c>
      <c r="B90" s="6">
        <v>0.28800000000000003</v>
      </c>
      <c r="C90" s="5">
        <v>5.8999999999999997E-2</v>
      </c>
      <c r="D90" s="3">
        <f t="shared" si="3"/>
        <v>0.22900000000000004</v>
      </c>
      <c r="E90" s="4">
        <f t="shared" si="4"/>
        <v>39.508291580000012</v>
      </c>
    </row>
    <row r="91" spans="1:5" x14ac:dyDescent="0.25">
      <c r="A91" s="8" t="s">
        <v>115</v>
      </c>
      <c r="B91" s="6">
        <v>0.32700000000000001</v>
      </c>
      <c r="C91" s="5">
        <v>5.8999999999999997E-2</v>
      </c>
      <c r="D91" s="3">
        <f t="shared" si="3"/>
        <v>0.26800000000000002</v>
      </c>
      <c r="E91" s="4">
        <f t="shared" si="4"/>
        <v>47.641229119999998</v>
      </c>
    </row>
    <row r="92" spans="1:5" x14ac:dyDescent="0.25">
      <c r="A92" s="8" t="s">
        <v>116</v>
      </c>
      <c r="B92" s="6">
        <v>0.74099999999999999</v>
      </c>
      <c r="C92" s="5">
        <v>5.8999999999999997E-2</v>
      </c>
      <c r="D92" s="3">
        <f t="shared" si="3"/>
        <v>0.68199999999999994</v>
      </c>
      <c r="E92" s="4">
        <f t="shared" si="4"/>
        <v>157.30196311999998</v>
      </c>
    </row>
    <row r="93" spans="1:5" x14ac:dyDescent="0.25">
      <c r="A93" s="8" t="s">
        <v>117</v>
      </c>
      <c r="B93" s="6">
        <v>1.0569999999999999</v>
      </c>
      <c r="C93" s="5">
        <v>5.8999999999999997E-2</v>
      </c>
      <c r="D93" s="3">
        <f t="shared" si="3"/>
        <v>0.998</v>
      </c>
      <c r="E93" s="4">
        <f t="shared" si="4"/>
        <v>269.69633751999999</v>
      </c>
    </row>
    <row r="94" spans="1:5" x14ac:dyDescent="0.25">
      <c r="A94" s="8" t="s">
        <v>118</v>
      </c>
      <c r="B94" s="6">
        <v>1.1140000000000001</v>
      </c>
      <c r="C94" s="5">
        <v>5.8999999999999997E-2</v>
      </c>
      <c r="D94" s="3">
        <f t="shared" si="3"/>
        <v>1.0550000000000002</v>
      </c>
      <c r="E94" s="4">
        <f t="shared" si="4"/>
        <v>292.61444950000009</v>
      </c>
    </row>
    <row r="95" spans="1:5" x14ac:dyDescent="0.25">
      <c r="A95" s="8" t="s">
        <v>119</v>
      </c>
      <c r="B95" s="6">
        <v>1.2450000000000001</v>
      </c>
      <c r="C95" s="5">
        <v>5.8999999999999997E-2</v>
      </c>
      <c r="D95" s="3">
        <f t="shared" ref="D95:D126" si="5">(B95-C95)</f>
        <v>1.1860000000000002</v>
      </c>
      <c r="E95" s="4">
        <f t="shared" ref="E95:E126" si="6">(124.38*D95*D95)+(146.72*D95)-(0.6132)</f>
        <v>348.3491304800001</v>
      </c>
    </row>
    <row r="96" spans="1:5" x14ac:dyDescent="0.25">
      <c r="A96" s="8" t="s">
        <v>120</v>
      </c>
      <c r="B96" s="6">
        <v>1.179</v>
      </c>
      <c r="C96" s="5">
        <v>5.8999999999999997E-2</v>
      </c>
      <c r="D96" s="3">
        <f t="shared" si="5"/>
        <v>1.1200000000000001</v>
      </c>
      <c r="E96" s="4">
        <f t="shared" si="6"/>
        <v>319.73547200000002</v>
      </c>
    </row>
    <row r="97" spans="1:5" x14ac:dyDescent="0.25">
      <c r="A97" s="8" t="s">
        <v>121</v>
      </c>
      <c r="B97" s="6">
        <v>1.3920000000000001</v>
      </c>
      <c r="C97" s="5">
        <v>5.8999999999999997E-2</v>
      </c>
      <c r="D97" s="3">
        <f t="shared" si="5"/>
        <v>1.3330000000000002</v>
      </c>
      <c r="E97" s="4">
        <f t="shared" si="6"/>
        <v>415.9740138200001</v>
      </c>
    </row>
    <row r="98" spans="1:5" x14ac:dyDescent="0.25">
      <c r="A98" s="8" t="s">
        <v>122</v>
      </c>
      <c r="B98" s="6">
        <v>1.734</v>
      </c>
      <c r="C98" s="5">
        <v>5.8999999999999997E-2</v>
      </c>
      <c r="D98" s="3">
        <f t="shared" si="5"/>
        <v>1.675</v>
      </c>
      <c r="E98" s="4">
        <f t="shared" si="6"/>
        <v>594.10643749999997</v>
      </c>
    </row>
    <row r="99" spans="1:5" x14ac:dyDescent="0.25">
      <c r="A99" s="8" t="s">
        <v>123</v>
      </c>
      <c r="B99" s="6">
        <v>1.5820000000000001</v>
      </c>
      <c r="C99" s="5">
        <v>5.8999999999999997E-2</v>
      </c>
      <c r="D99" s="3">
        <f t="shared" si="5"/>
        <v>1.5230000000000001</v>
      </c>
      <c r="E99" s="4">
        <f t="shared" si="6"/>
        <v>511.34437702000008</v>
      </c>
    </row>
    <row r="100" spans="1:5" x14ac:dyDescent="0.25">
      <c r="A100" s="8" t="s">
        <v>124</v>
      </c>
      <c r="B100" s="6">
        <v>1.498</v>
      </c>
      <c r="C100" s="5">
        <v>5.8999999999999997E-2</v>
      </c>
      <c r="D100" s="3">
        <f t="shared" si="5"/>
        <v>1.4390000000000001</v>
      </c>
      <c r="E100" s="4">
        <f t="shared" si="6"/>
        <v>468.07315798000002</v>
      </c>
    </row>
    <row r="101" spans="1:5" x14ac:dyDescent="0.25">
      <c r="A101" s="8" t="s">
        <v>125</v>
      </c>
      <c r="B101" s="6">
        <v>1.4279999999999999</v>
      </c>
      <c r="C101" s="5">
        <v>5.8999999999999997E-2</v>
      </c>
      <c r="D101" s="3">
        <f t="shared" si="5"/>
        <v>1.369</v>
      </c>
      <c r="E101" s="4">
        <f t="shared" si="6"/>
        <v>433.35462517999997</v>
      </c>
    </row>
    <row r="102" spans="1:5" x14ac:dyDescent="0.25">
      <c r="A102" s="8" t="s">
        <v>126</v>
      </c>
      <c r="B102" s="6">
        <v>0.501</v>
      </c>
      <c r="C102" s="5">
        <v>5.8999999999999997E-2</v>
      </c>
      <c r="D102" s="3">
        <f t="shared" si="5"/>
        <v>0.442</v>
      </c>
      <c r="E102" s="4">
        <f t="shared" si="6"/>
        <v>88.536414319999992</v>
      </c>
    </row>
    <row r="103" spans="1:5" x14ac:dyDescent="0.25">
      <c r="A103" s="8" t="s">
        <v>127</v>
      </c>
      <c r="B103" s="6">
        <v>0.23700000000000002</v>
      </c>
      <c r="C103" s="5">
        <v>5.8999999999999997E-2</v>
      </c>
      <c r="D103" s="3">
        <f t="shared" si="5"/>
        <v>0.17800000000000002</v>
      </c>
      <c r="E103" s="4">
        <f t="shared" si="6"/>
        <v>29.443815920000006</v>
      </c>
    </row>
    <row r="104" spans="1:5" x14ac:dyDescent="0.25">
      <c r="A104" s="8" t="s">
        <v>128</v>
      </c>
      <c r="B104" s="6">
        <v>1.5489999999999999</v>
      </c>
      <c r="C104" s="5">
        <v>5.8999999999999997E-2</v>
      </c>
      <c r="D104" s="3">
        <f t="shared" si="5"/>
        <v>1.49</v>
      </c>
      <c r="E104" s="4">
        <f t="shared" si="6"/>
        <v>494.13563799999997</v>
      </c>
    </row>
    <row r="105" spans="1:5" x14ac:dyDescent="0.25">
      <c r="A105" s="8" t="s">
        <v>129</v>
      </c>
      <c r="B105" s="6">
        <v>1.3780000000000001</v>
      </c>
      <c r="C105" s="5">
        <v>5.8999999999999997E-2</v>
      </c>
      <c r="D105" s="3">
        <f t="shared" si="5"/>
        <v>1.3190000000000002</v>
      </c>
      <c r="E105" s="4">
        <f t="shared" si="6"/>
        <v>409.30195318000005</v>
      </c>
    </row>
    <row r="106" spans="1:5" x14ac:dyDescent="0.25">
      <c r="A106" s="8" t="s">
        <v>130</v>
      </c>
      <c r="B106" s="6">
        <v>1.48</v>
      </c>
      <c r="C106" s="5">
        <v>5.8999999999999997E-2</v>
      </c>
      <c r="D106" s="3">
        <f t="shared" si="5"/>
        <v>1.421</v>
      </c>
      <c r="E106" s="4">
        <f t="shared" si="6"/>
        <v>459.02911558</v>
      </c>
    </row>
    <row r="107" spans="1:5" x14ac:dyDescent="0.25">
      <c r="A107" s="8" t="s">
        <v>131</v>
      </c>
      <c r="B107" s="6">
        <v>1.423</v>
      </c>
      <c r="C107" s="5">
        <v>5.8999999999999997E-2</v>
      </c>
      <c r="D107" s="3">
        <f t="shared" si="5"/>
        <v>1.3640000000000001</v>
      </c>
      <c r="E107" s="4">
        <f t="shared" si="6"/>
        <v>430.92137248000006</v>
      </c>
    </row>
    <row r="108" spans="1:5" x14ac:dyDescent="0.25">
      <c r="A108" s="8" t="s">
        <v>132</v>
      </c>
      <c r="B108" s="6">
        <v>0.44800000000000001</v>
      </c>
      <c r="C108" s="5">
        <v>5.8999999999999997E-2</v>
      </c>
      <c r="D108" s="3">
        <f t="shared" si="5"/>
        <v>0.38900000000000001</v>
      </c>
      <c r="E108" s="4">
        <f t="shared" si="6"/>
        <v>75.282185979999994</v>
      </c>
    </row>
    <row r="109" spans="1:5" x14ac:dyDescent="0.25">
      <c r="A109" s="8" t="s">
        <v>133</v>
      </c>
      <c r="B109" s="6">
        <v>1.171</v>
      </c>
      <c r="C109" s="5">
        <v>5.8999999999999997E-2</v>
      </c>
      <c r="D109" s="3">
        <f t="shared" si="5"/>
        <v>1.1120000000000001</v>
      </c>
      <c r="E109" s="4">
        <f t="shared" si="6"/>
        <v>316.34078272000005</v>
      </c>
    </row>
    <row r="110" spans="1:5" x14ac:dyDescent="0.25">
      <c r="A110" s="8" t="s">
        <v>134</v>
      </c>
      <c r="B110" s="6">
        <v>0.8</v>
      </c>
      <c r="C110" s="5">
        <v>5.8999999999999997E-2</v>
      </c>
      <c r="D110" s="3">
        <f t="shared" si="5"/>
        <v>0.7410000000000001</v>
      </c>
      <c r="E110" s="4">
        <f t="shared" si="6"/>
        <v>176.40101478000003</v>
      </c>
    </row>
    <row r="111" spans="1:5" x14ac:dyDescent="0.25">
      <c r="A111" s="8" t="s">
        <v>135</v>
      </c>
      <c r="B111" s="6">
        <v>1.454</v>
      </c>
      <c r="C111" s="5">
        <v>5.8999999999999997E-2</v>
      </c>
      <c r="D111" s="3">
        <f t="shared" si="5"/>
        <v>1.395</v>
      </c>
      <c r="E111" s="4">
        <f t="shared" si="6"/>
        <v>446.10778949999997</v>
      </c>
    </row>
    <row r="112" spans="1:5" x14ac:dyDescent="0.25">
      <c r="A112" s="8" t="s">
        <v>136</v>
      </c>
      <c r="B112" s="6">
        <v>1.4119999999999999</v>
      </c>
      <c r="C112" s="5">
        <v>5.8999999999999997E-2</v>
      </c>
      <c r="D112" s="3">
        <f t="shared" si="5"/>
        <v>1.353</v>
      </c>
      <c r="E112" s="4">
        <f t="shared" si="6"/>
        <v>425.59010741999998</v>
      </c>
    </row>
    <row r="113" spans="1:5" x14ac:dyDescent="0.25">
      <c r="A113" s="8" t="s">
        <v>137</v>
      </c>
      <c r="B113" s="6">
        <v>1.6</v>
      </c>
      <c r="C113" s="5">
        <v>5.8999999999999997E-2</v>
      </c>
      <c r="D113" s="3">
        <f t="shared" si="5"/>
        <v>1.5410000000000001</v>
      </c>
      <c r="E113" s="4">
        <f t="shared" si="6"/>
        <v>520.84514278000006</v>
      </c>
    </row>
    <row r="114" spans="1:5" x14ac:dyDescent="0.25">
      <c r="A114" s="8" t="s">
        <v>138</v>
      </c>
      <c r="B114" s="6">
        <v>1.1000000000000001</v>
      </c>
      <c r="C114" s="5">
        <v>5.8999999999999997E-2</v>
      </c>
      <c r="D114" s="3">
        <f t="shared" si="5"/>
        <v>1.0410000000000001</v>
      </c>
      <c r="E114" s="4">
        <f t="shared" si="6"/>
        <v>286.91056278000008</v>
      </c>
    </row>
    <row r="115" spans="1:5" x14ac:dyDescent="0.25">
      <c r="A115" s="8" t="s">
        <v>139</v>
      </c>
      <c r="B115" s="6">
        <v>1.111</v>
      </c>
      <c r="C115" s="5">
        <v>5.8999999999999997E-2</v>
      </c>
      <c r="D115" s="3">
        <f t="shared" si="5"/>
        <v>1.052</v>
      </c>
      <c r="E115" s="4">
        <f t="shared" si="6"/>
        <v>291.38808352000001</v>
      </c>
    </row>
    <row r="116" spans="1:5" x14ac:dyDescent="0.25">
      <c r="A116" s="8" t="s">
        <v>140</v>
      </c>
      <c r="B116" s="6">
        <v>1.4040000000000001</v>
      </c>
      <c r="C116" s="5">
        <v>5.8999999999999997E-2</v>
      </c>
      <c r="D116" s="3">
        <f t="shared" si="5"/>
        <v>1.3450000000000002</v>
      </c>
      <c r="E116" s="4">
        <f t="shared" si="6"/>
        <v>421.73172950000014</v>
      </c>
    </row>
    <row r="117" spans="1:5" x14ac:dyDescent="0.25">
      <c r="A117" s="8" t="s">
        <v>141</v>
      </c>
      <c r="B117" s="6">
        <v>1.4379999999999999</v>
      </c>
      <c r="C117" s="5">
        <v>5.8999999999999997E-2</v>
      </c>
      <c r="D117" s="3">
        <f t="shared" si="5"/>
        <v>1.379</v>
      </c>
      <c r="E117" s="4">
        <f t="shared" si="6"/>
        <v>438.23978757999998</v>
      </c>
    </row>
    <row r="118" spans="1:5" x14ac:dyDescent="0.25">
      <c r="A118" s="8" t="s">
        <v>142</v>
      </c>
      <c r="B118" s="6">
        <v>1.37</v>
      </c>
      <c r="C118" s="5">
        <v>5.8999999999999997E-2</v>
      </c>
      <c r="D118" s="3">
        <f t="shared" si="5"/>
        <v>1.3110000000000002</v>
      </c>
      <c r="E118" s="4">
        <f t="shared" si="6"/>
        <v>405.51123798000003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L121"/>
  <sheetViews>
    <sheetView workbookViewId="0">
      <selection activeCell="P2" sqref="P2"/>
    </sheetView>
  </sheetViews>
  <sheetFormatPr defaultRowHeight="15" x14ac:dyDescent="0.25"/>
  <cols>
    <col min="1" max="1" width="15.28515625" customWidth="1"/>
    <col min="2" max="2" width="12.28515625" customWidth="1"/>
    <col min="3" max="3" width="11.7109375" customWidth="1"/>
    <col min="4" max="4" width="11.42578125" customWidth="1"/>
    <col min="5" max="5" width="17.5703125" customWidth="1"/>
  </cols>
  <sheetData>
    <row r="2" spans="1:12" x14ac:dyDescent="0.25">
      <c r="A2" s="2">
        <v>2.3450000000000002</v>
      </c>
      <c r="B2" s="6">
        <v>1.024</v>
      </c>
      <c r="C2" s="6">
        <v>1.284</v>
      </c>
      <c r="D2" s="6">
        <v>1.3940000000000001</v>
      </c>
      <c r="E2" s="6">
        <v>1.01</v>
      </c>
      <c r="F2" s="6">
        <v>0.82200000000000006</v>
      </c>
      <c r="G2" s="6">
        <v>1.472</v>
      </c>
      <c r="H2" s="6">
        <v>1.3620000000000001</v>
      </c>
      <c r="I2" s="6">
        <v>1.9730000000000001</v>
      </c>
      <c r="J2" s="6">
        <v>1.948</v>
      </c>
      <c r="K2" s="6">
        <v>1.786</v>
      </c>
      <c r="L2" s="6">
        <v>1.359</v>
      </c>
    </row>
    <row r="3" spans="1:12" x14ac:dyDescent="0.25">
      <c r="A3" s="2">
        <v>1.5329999999999999</v>
      </c>
      <c r="B3" s="6">
        <v>1.004</v>
      </c>
      <c r="C3" s="6">
        <v>1.2150000000000001</v>
      </c>
      <c r="D3" s="6">
        <v>1.248</v>
      </c>
      <c r="E3" s="6">
        <v>1.0509999999999999</v>
      </c>
      <c r="F3" s="6">
        <v>1.075</v>
      </c>
      <c r="G3" s="6">
        <v>1.17</v>
      </c>
      <c r="H3" s="6">
        <v>1.2070000000000001</v>
      </c>
      <c r="I3" s="6">
        <v>1.6340000000000001</v>
      </c>
      <c r="J3" s="6">
        <v>1.9140000000000001</v>
      </c>
      <c r="K3" s="6">
        <v>1.74</v>
      </c>
      <c r="L3" s="6">
        <v>1.1480000000000001</v>
      </c>
    </row>
    <row r="4" spans="1:12" x14ac:dyDescent="0.25">
      <c r="A4" s="2">
        <v>0.98099999999999998</v>
      </c>
      <c r="B4" s="6">
        <v>1.0489999999999999</v>
      </c>
      <c r="C4" s="6">
        <v>1.2530000000000001</v>
      </c>
      <c r="D4" s="6">
        <v>1.2170000000000001</v>
      </c>
      <c r="E4" s="6">
        <v>1.026</v>
      </c>
      <c r="F4" s="6">
        <v>0.98599999999999999</v>
      </c>
      <c r="G4" s="6">
        <v>1.194</v>
      </c>
      <c r="H4" s="6">
        <v>1.2790000000000001</v>
      </c>
      <c r="I4" s="6">
        <v>1.6300000000000001</v>
      </c>
      <c r="J4" s="6">
        <v>1.7270000000000001</v>
      </c>
      <c r="K4" s="6">
        <v>2.1040000000000001</v>
      </c>
      <c r="L4" s="6">
        <v>1.1240000000000001</v>
      </c>
    </row>
    <row r="5" spans="1:12" x14ac:dyDescent="0.25">
      <c r="A5" s="2">
        <v>0.622</v>
      </c>
      <c r="B5" s="6">
        <v>0.89100000000000001</v>
      </c>
      <c r="C5" s="6">
        <v>1.3380000000000001</v>
      </c>
      <c r="D5" s="6">
        <v>1.1839999999999999</v>
      </c>
      <c r="E5" s="6">
        <v>1.294</v>
      </c>
      <c r="F5" s="6">
        <v>0.876</v>
      </c>
      <c r="G5" s="6">
        <v>1.091</v>
      </c>
      <c r="H5" s="6">
        <v>1.175</v>
      </c>
      <c r="I5" s="6">
        <v>1.577</v>
      </c>
      <c r="J5" s="6">
        <v>1.7949999999999999</v>
      </c>
      <c r="K5" s="6">
        <v>1.752</v>
      </c>
      <c r="L5" s="6">
        <v>1.2730000000000001</v>
      </c>
    </row>
    <row r="6" spans="1:12" x14ac:dyDescent="0.25">
      <c r="A6" s="2">
        <v>0.39200000000000002</v>
      </c>
      <c r="B6" s="6">
        <v>0.95100000000000007</v>
      </c>
      <c r="C6" s="6">
        <v>1.2989999999999999</v>
      </c>
      <c r="D6" s="6">
        <v>1.411</v>
      </c>
      <c r="E6" s="6">
        <v>1.2570000000000001</v>
      </c>
      <c r="F6" s="6">
        <v>1.21</v>
      </c>
      <c r="G6" s="6">
        <v>1.107</v>
      </c>
      <c r="H6" s="6">
        <v>1.1500000000000001</v>
      </c>
      <c r="I6" s="6">
        <v>1.419</v>
      </c>
      <c r="J6" s="6">
        <v>1.6400000000000001</v>
      </c>
      <c r="K6" s="6">
        <v>1.516</v>
      </c>
      <c r="L6" s="6">
        <v>1.238</v>
      </c>
    </row>
    <row r="7" spans="1:12" x14ac:dyDescent="0.25">
      <c r="A7" s="2">
        <v>0.255</v>
      </c>
      <c r="B7" s="6">
        <v>0.90700000000000003</v>
      </c>
      <c r="C7" s="6">
        <v>1.198</v>
      </c>
      <c r="D7" s="6">
        <v>1.3860000000000001</v>
      </c>
      <c r="E7" s="6">
        <v>1.0469999999999999</v>
      </c>
      <c r="F7" s="6">
        <v>1.0629999999999999</v>
      </c>
      <c r="G7" s="6">
        <v>1.131</v>
      </c>
      <c r="H7" s="6">
        <v>1.119</v>
      </c>
      <c r="I7" s="6">
        <v>1.262</v>
      </c>
      <c r="J7" s="6">
        <v>1.589</v>
      </c>
      <c r="K7" s="6">
        <v>1.5780000000000001</v>
      </c>
      <c r="L7" s="6">
        <v>1.1460000000000001</v>
      </c>
    </row>
    <row r="8" spans="1:12" x14ac:dyDescent="0.25">
      <c r="A8" s="2">
        <v>0.13900000000000001</v>
      </c>
      <c r="B8" s="6">
        <v>0.81800000000000006</v>
      </c>
      <c r="C8" s="6">
        <v>1.2390000000000001</v>
      </c>
      <c r="D8" s="6">
        <v>1.508</v>
      </c>
      <c r="E8" s="6">
        <v>1.0030000000000001</v>
      </c>
      <c r="F8" s="6">
        <v>0.90500000000000003</v>
      </c>
      <c r="G8" s="6">
        <v>1.081</v>
      </c>
      <c r="H8" s="6">
        <v>1.3620000000000001</v>
      </c>
      <c r="I8" s="6">
        <v>1.431</v>
      </c>
      <c r="J8" s="6">
        <v>1.653</v>
      </c>
      <c r="K8" s="6">
        <v>1.399</v>
      </c>
      <c r="L8" s="6">
        <v>1.1040000000000001</v>
      </c>
    </row>
    <row r="9" spans="1:12" x14ac:dyDescent="0.25">
      <c r="A9" s="5">
        <v>6.0999999999999999E-2</v>
      </c>
      <c r="B9" s="6">
        <v>1.0780000000000001</v>
      </c>
      <c r="C9" s="6">
        <v>1.327</v>
      </c>
      <c r="D9" s="6">
        <v>1.4810000000000001</v>
      </c>
      <c r="E9" s="6">
        <v>0.89300000000000002</v>
      </c>
      <c r="F9" s="6">
        <v>0.99099999999999999</v>
      </c>
      <c r="G9" s="6">
        <v>1.3740000000000001</v>
      </c>
      <c r="H9" s="6">
        <v>1.367</v>
      </c>
      <c r="I9" s="6">
        <v>1.32</v>
      </c>
      <c r="J9" s="6">
        <v>1.655</v>
      </c>
      <c r="K9" s="6">
        <v>1.6830000000000001</v>
      </c>
      <c r="L9" s="6">
        <v>1.212</v>
      </c>
    </row>
    <row r="15" spans="1:12" x14ac:dyDescent="0.25">
      <c r="B15" s="1" t="s">
        <v>1</v>
      </c>
      <c r="C15" s="1" t="s">
        <v>2</v>
      </c>
      <c r="D15" s="1" t="s">
        <v>3</v>
      </c>
      <c r="E15" s="1" t="s">
        <v>4</v>
      </c>
    </row>
    <row r="16" spans="1:12" x14ac:dyDescent="0.25">
      <c r="A16" t="s">
        <v>5</v>
      </c>
      <c r="B16" s="2">
        <v>2.3450000000000002</v>
      </c>
      <c r="C16" s="3">
        <f>B16-B23</f>
        <v>2.2840000000000003</v>
      </c>
      <c r="D16" s="3">
        <v>1000</v>
      </c>
      <c r="E16" s="4">
        <f>(122.44*C16*C16)+(159.02*C16)-(1.1717)</f>
        <v>1000.7573406400003</v>
      </c>
    </row>
    <row r="17" spans="1:11" x14ac:dyDescent="0.25">
      <c r="A17" t="s">
        <v>6</v>
      </c>
      <c r="B17" s="2">
        <v>1.5329999999999999</v>
      </c>
      <c r="C17" s="3">
        <f>B17-B23</f>
        <v>1.472</v>
      </c>
      <c r="D17" s="3">
        <v>500</v>
      </c>
      <c r="E17" s="4">
        <f t="shared" ref="E17:E23" si="0">(122.44*C17*C17)+(159.02*C17)-(1.1717)</f>
        <v>498.20677296000002</v>
      </c>
    </row>
    <row r="18" spans="1:11" x14ac:dyDescent="0.25">
      <c r="A18" t="s">
        <v>7</v>
      </c>
      <c r="B18" s="2">
        <v>0.98099999999999998</v>
      </c>
      <c r="C18" s="3">
        <f>B18-B23</f>
        <v>0.91999999999999993</v>
      </c>
      <c r="D18" s="3">
        <v>250</v>
      </c>
      <c r="E18" s="4">
        <f t="shared" si="0"/>
        <v>248.75991599999998</v>
      </c>
    </row>
    <row r="19" spans="1:11" x14ac:dyDescent="0.25">
      <c r="A19" t="s">
        <v>8</v>
      </c>
      <c r="B19" s="2">
        <v>0.622</v>
      </c>
      <c r="C19" s="3">
        <f>B19-B23</f>
        <v>0.56099999999999994</v>
      </c>
      <c r="D19" s="3">
        <v>125</v>
      </c>
      <c r="E19" s="4">
        <f t="shared" si="0"/>
        <v>126.57295923999997</v>
      </c>
    </row>
    <row r="20" spans="1:11" x14ac:dyDescent="0.25">
      <c r="A20" t="s">
        <v>9</v>
      </c>
      <c r="B20" s="2">
        <v>0.39200000000000002</v>
      </c>
      <c r="C20" s="3">
        <f>B20-B23</f>
        <v>0.33100000000000002</v>
      </c>
      <c r="D20" s="3">
        <v>62.5</v>
      </c>
      <c r="E20" s="4">
        <f t="shared" si="0"/>
        <v>64.87856884</v>
      </c>
    </row>
    <row r="21" spans="1:11" x14ac:dyDescent="0.25">
      <c r="A21" t="s">
        <v>18</v>
      </c>
      <c r="B21" s="2">
        <v>0.255</v>
      </c>
      <c r="C21" s="3">
        <f>(B21-B23)</f>
        <v>0.19400000000000001</v>
      </c>
      <c r="D21" s="3">
        <v>31.2</v>
      </c>
      <c r="E21" s="4">
        <f t="shared" si="0"/>
        <v>34.286331840000003</v>
      </c>
    </row>
    <row r="22" spans="1:11" x14ac:dyDescent="0.25">
      <c r="A22" t="s">
        <v>19</v>
      </c>
      <c r="B22" s="2">
        <v>0.13900000000000001</v>
      </c>
      <c r="C22" s="3">
        <f>B22-B23</f>
        <v>7.8000000000000014E-2</v>
      </c>
      <c r="D22" s="3">
        <v>15.6</v>
      </c>
      <c r="E22" s="4">
        <f t="shared" si="0"/>
        <v>11.976784960000003</v>
      </c>
    </row>
    <row r="23" spans="1:11" x14ac:dyDescent="0.25">
      <c r="A23" t="s">
        <v>10</v>
      </c>
      <c r="B23" s="5">
        <v>6.0999999999999999E-2</v>
      </c>
      <c r="C23" s="3">
        <f>B23-B23</f>
        <v>0</v>
      </c>
      <c r="D23" s="3">
        <v>0</v>
      </c>
      <c r="E23" s="4">
        <f t="shared" si="0"/>
        <v>-1.1717</v>
      </c>
    </row>
    <row r="28" spans="1:11" x14ac:dyDescent="0.25">
      <c r="J28" s="10" t="s">
        <v>21</v>
      </c>
      <c r="K28" s="10"/>
    </row>
    <row r="33" spans="1:5" x14ac:dyDescent="0.25">
      <c r="A33" s="8" t="s">
        <v>11</v>
      </c>
      <c r="B33" s="6" t="s">
        <v>12</v>
      </c>
      <c r="C33" s="7" t="s">
        <v>10</v>
      </c>
      <c r="D33" s="3" t="s">
        <v>2</v>
      </c>
      <c r="E33" s="9" t="s">
        <v>20</v>
      </c>
    </row>
    <row r="34" spans="1:5" x14ac:dyDescent="0.25">
      <c r="A34" s="8" t="s">
        <v>143</v>
      </c>
      <c r="B34" s="6">
        <v>1.024</v>
      </c>
      <c r="C34" s="5">
        <v>6.0999999999999999E-2</v>
      </c>
      <c r="D34" s="3">
        <f t="shared" ref="D34:D65" si="1">(B34-C34)</f>
        <v>0.96300000000000008</v>
      </c>
      <c r="E34" s="4">
        <f t="shared" ref="E34:E65" si="2">(122.44*D34*D34)+(159.02*D34)-(1.1717)</f>
        <v>265.51162036000005</v>
      </c>
    </row>
    <row r="35" spans="1:5" x14ac:dyDescent="0.25">
      <c r="A35" s="8" t="s">
        <v>144</v>
      </c>
      <c r="B35" s="6">
        <v>1.004</v>
      </c>
      <c r="C35" s="5">
        <v>6.0999999999999999E-2</v>
      </c>
      <c r="D35" s="3">
        <f t="shared" si="1"/>
        <v>0.94300000000000006</v>
      </c>
      <c r="E35" s="4">
        <f t="shared" si="2"/>
        <v>257.66380756000007</v>
      </c>
    </row>
    <row r="36" spans="1:5" x14ac:dyDescent="0.25">
      <c r="A36" s="8" t="s">
        <v>145</v>
      </c>
      <c r="B36" s="6">
        <v>1.0489999999999999</v>
      </c>
      <c r="C36" s="5">
        <v>6.0999999999999999E-2</v>
      </c>
      <c r="D36" s="3">
        <f t="shared" si="1"/>
        <v>0.98799999999999999</v>
      </c>
      <c r="E36" s="4">
        <f t="shared" si="2"/>
        <v>275.45913136000001</v>
      </c>
    </row>
    <row r="37" spans="1:5" x14ac:dyDescent="0.25">
      <c r="A37" s="8" t="s">
        <v>146</v>
      </c>
      <c r="B37" s="6">
        <v>0.89100000000000001</v>
      </c>
      <c r="C37" s="5">
        <v>6.0999999999999999E-2</v>
      </c>
      <c r="D37" s="3">
        <f t="shared" si="1"/>
        <v>0.83000000000000007</v>
      </c>
      <c r="E37" s="4">
        <f t="shared" si="2"/>
        <v>215.16381600000005</v>
      </c>
    </row>
    <row r="38" spans="1:5" x14ac:dyDescent="0.25">
      <c r="A38" s="8" t="s">
        <v>147</v>
      </c>
      <c r="B38" s="6">
        <v>0.95100000000000007</v>
      </c>
      <c r="C38" s="5">
        <v>6.0999999999999999E-2</v>
      </c>
      <c r="D38" s="3">
        <f t="shared" si="1"/>
        <v>0.89000000000000012</v>
      </c>
      <c r="E38" s="4">
        <f t="shared" si="2"/>
        <v>237.34082400000008</v>
      </c>
    </row>
    <row r="39" spans="1:5" x14ac:dyDescent="0.25">
      <c r="A39" s="8" t="s">
        <v>148</v>
      </c>
      <c r="B39" s="6">
        <v>0.90700000000000003</v>
      </c>
      <c r="C39" s="5">
        <v>6.0999999999999999E-2</v>
      </c>
      <c r="D39" s="3">
        <f t="shared" si="1"/>
        <v>0.84600000000000009</v>
      </c>
      <c r="E39" s="4">
        <f t="shared" si="2"/>
        <v>220.99148704000004</v>
      </c>
    </row>
    <row r="40" spans="1:5" x14ac:dyDescent="0.25">
      <c r="A40" s="8" t="s">
        <v>149</v>
      </c>
      <c r="B40" s="6">
        <v>0.81800000000000006</v>
      </c>
      <c r="C40" s="5">
        <v>6.0999999999999999E-2</v>
      </c>
      <c r="D40" s="3">
        <f t="shared" si="1"/>
        <v>0.75700000000000012</v>
      </c>
      <c r="E40" s="4">
        <f t="shared" si="2"/>
        <v>189.37055956000006</v>
      </c>
    </row>
    <row r="41" spans="1:5" x14ac:dyDescent="0.25">
      <c r="A41" s="8" t="s">
        <v>150</v>
      </c>
      <c r="B41" s="6">
        <v>1.0780000000000001</v>
      </c>
      <c r="C41" s="5">
        <v>6.0999999999999999E-2</v>
      </c>
      <c r="D41" s="3">
        <f t="shared" si="1"/>
        <v>1.0170000000000001</v>
      </c>
      <c r="E41" s="4">
        <f t="shared" si="2"/>
        <v>287.18998516000011</v>
      </c>
    </row>
    <row r="42" spans="1:5" x14ac:dyDescent="0.25">
      <c r="A42" s="8" t="s">
        <v>151</v>
      </c>
      <c r="B42" s="6">
        <v>1.284</v>
      </c>
      <c r="C42" s="5">
        <v>6.0999999999999999E-2</v>
      </c>
      <c r="D42" s="3">
        <f t="shared" si="1"/>
        <v>1.2230000000000001</v>
      </c>
      <c r="E42" s="4">
        <f t="shared" si="2"/>
        <v>376.44681876000004</v>
      </c>
    </row>
    <row r="43" spans="1:5" x14ac:dyDescent="0.25">
      <c r="A43" s="8" t="s">
        <v>152</v>
      </c>
      <c r="B43" s="6">
        <v>1.2150000000000001</v>
      </c>
      <c r="C43" s="5">
        <v>6.0999999999999999E-2</v>
      </c>
      <c r="D43" s="3">
        <f t="shared" si="1"/>
        <v>1.1540000000000001</v>
      </c>
      <c r="E43" s="4">
        <f t="shared" si="2"/>
        <v>345.39268704000006</v>
      </c>
    </row>
    <row r="44" spans="1:5" x14ac:dyDescent="0.25">
      <c r="A44" s="8" t="s">
        <v>153</v>
      </c>
      <c r="B44" s="6">
        <v>1.2530000000000001</v>
      </c>
      <c r="C44" s="5">
        <v>6.0999999999999999E-2</v>
      </c>
      <c r="D44" s="3">
        <f t="shared" si="1"/>
        <v>1.1920000000000002</v>
      </c>
      <c r="E44" s="4">
        <f t="shared" si="2"/>
        <v>362.35072816000007</v>
      </c>
    </row>
    <row r="45" spans="1:5" x14ac:dyDescent="0.25">
      <c r="A45" s="8" t="s">
        <v>154</v>
      </c>
      <c r="B45" s="6">
        <v>1.3380000000000001</v>
      </c>
      <c r="C45" s="5">
        <v>6.0999999999999999E-2</v>
      </c>
      <c r="D45" s="3">
        <f t="shared" si="1"/>
        <v>1.2770000000000001</v>
      </c>
      <c r="E45" s="4">
        <f t="shared" si="2"/>
        <v>401.56329876000007</v>
      </c>
    </row>
    <row r="46" spans="1:5" x14ac:dyDescent="0.25">
      <c r="A46" s="8" t="s">
        <v>155</v>
      </c>
      <c r="B46" s="6">
        <v>1.2989999999999999</v>
      </c>
      <c r="C46" s="5">
        <v>6.0999999999999999E-2</v>
      </c>
      <c r="D46" s="3">
        <f t="shared" si="1"/>
        <v>1.238</v>
      </c>
      <c r="E46" s="4">
        <f t="shared" si="2"/>
        <v>383.35199136</v>
      </c>
    </row>
    <row r="47" spans="1:5" x14ac:dyDescent="0.25">
      <c r="A47" s="8" t="s">
        <v>156</v>
      </c>
      <c r="B47" s="6">
        <v>1.198</v>
      </c>
      <c r="C47" s="5">
        <v>6.0999999999999999E-2</v>
      </c>
      <c r="D47" s="3">
        <f t="shared" si="1"/>
        <v>1.137</v>
      </c>
      <c r="E47" s="4">
        <f t="shared" si="2"/>
        <v>337.92067636000002</v>
      </c>
    </row>
    <row r="48" spans="1:5" x14ac:dyDescent="0.25">
      <c r="A48" s="8" t="s">
        <v>157</v>
      </c>
      <c r="B48" s="6">
        <v>1.2390000000000001</v>
      </c>
      <c r="C48" s="5">
        <v>6.0999999999999999E-2</v>
      </c>
      <c r="D48" s="3">
        <f t="shared" si="1"/>
        <v>1.1780000000000002</v>
      </c>
      <c r="E48" s="4">
        <f t="shared" si="2"/>
        <v>356.06188896000009</v>
      </c>
    </row>
    <row r="49" spans="1:5" x14ac:dyDescent="0.25">
      <c r="A49" s="8" t="s">
        <v>158</v>
      </c>
      <c r="B49" s="6">
        <v>1.327</v>
      </c>
      <c r="C49" s="5">
        <v>6.0999999999999999E-2</v>
      </c>
      <c r="D49" s="3">
        <f t="shared" si="1"/>
        <v>1.266</v>
      </c>
      <c r="E49" s="4">
        <f t="shared" si="2"/>
        <v>396.38906464000002</v>
      </c>
    </row>
    <row r="50" spans="1:5" x14ac:dyDescent="0.25">
      <c r="A50" s="8" t="s">
        <v>159</v>
      </c>
      <c r="B50" s="6">
        <v>1.3940000000000001</v>
      </c>
      <c r="C50" s="5">
        <v>6.0999999999999999E-2</v>
      </c>
      <c r="D50" s="3">
        <f t="shared" si="1"/>
        <v>1.3330000000000002</v>
      </c>
      <c r="E50" s="4">
        <f t="shared" si="2"/>
        <v>428.3642491600001</v>
      </c>
    </row>
    <row r="51" spans="1:5" x14ac:dyDescent="0.25">
      <c r="A51" s="8" t="s">
        <v>160</v>
      </c>
      <c r="B51" s="6">
        <v>1.248</v>
      </c>
      <c r="C51" s="5">
        <v>6.0999999999999999E-2</v>
      </c>
      <c r="D51" s="3">
        <f t="shared" si="1"/>
        <v>1.1870000000000001</v>
      </c>
      <c r="E51" s="4">
        <f t="shared" si="2"/>
        <v>360.09920436000004</v>
      </c>
    </row>
    <row r="52" spans="1:5" x14ac:dyDescent="0.25">
      <c r="A52" s="8" t="s">
        <v>161</v>
      </c>
      <c r="B52" s="6">
        <v>1.2170000000000001</v>
      </c>
      <c r="C52" s="5">
        <v>6.0999999999999999E-2</v>
      </c>
      <c r="D52" s="3">
        <f t="shared" si="1"/>
        <v>1.1560000000000001</v>
      </c>
      <c r="E52" s="4">
        <f t="shared" si="2"/>
        <v>346.27639984000007</v>
      </c>
    </row>
    <row r="53" spans="1:5" x14ac:dyDescent="0.25">
      <c r="A53" s="8" t="s">
        <v>162</v>
      </c>
      <c r="B53" s="6">
        <v>1.1839999999999999</v>
      </c>
      <c r="C53" s="5">
        <v>6.0999999999999999E-2</v>
      </c>
      <c r="D53" s="3">
        <f t="shared" si="1"/>
        <v>1.123</v>
      </c>
      <c r="E53" s="4">
        <f t="shared" si="2"/>
        <v>331.82039476</v>
      </c>
    </row>
    <row r="54" spans="1:5" x14ac:dyDescent="0.25">
      <c r="A54" s="8" t="s">
        <v>163</v>
      </c>
      <c r="B54" s="6">
        <v>1.411</v>
      </c>
      <c r="C54" s="5">
        <v>6.0999999999999999E-2</v>
      </c>
      <c r="D54" s="3">
        <f t="shared" si="1"/>
        <v>1.35</v>
      </c>
      <c r="E54" s="4">
        <f t="shared" si="2"/>
        <v>436.65220000000005</v>
      </c>
    </row>
    <row r="55" spans="1:5" x14ac:dyDescent="0.25">
      <c r="A55" s="8" t="s">
        <v>164</v>
      </c>
      <c r="B55" s="6">
        <v>1.3860000000000001</v>
      </c>
      <c r="C55" s="5">
        <v>6.0999999999999999E-2</v>
      </c>
      <c r="D55" s="3">
        <f t="shared" si="1"/>
        <v>1.3250000000000002</v>
      </c>
      <c r="E55" s="4">
        <f t="shared" si="2"/>
        <v>424.4885250000001</v>
      </c>
    </row>
    <row r="56" spans="1:5" x14ac:dyDescent="0.25">
      <c r="A56" s="8" t="s">
        <v>165</v>
      </c>
      <c r="B56" s="6">
        <v>1.508</v>
      </c>
      <c r="C56" s="5">
        <v>6.0999999999999999E-2</v>
      </c>
      <c r="D56" s="3">
        <f t="shared" si="1"/>
        <v>1.4470000000000001</v>
      </c>
      <c r="E56" s="4">
        <f t="shared" si="2"/>
        <v>485.29621396000005</v>
      </c>
    </row>
    <row r="57" spans="1:5" x14ac:dyDescent="0.25">
      <c r="A57" s="8" t="s">
        <v>166</v>
      </c>
      <c r="B57" s="6">
        <v>1.4810000000000001</v>
      </c>
      <c r="C57" s="5">
        <v>6.0999999999999999E-2</v>
      </c>
      <c r="D57" s="3">
        <f t="shared" si="1"/>
        <v>1.4200000000000002</v>
      </c>
      <c r="E57" s="4">
        <f t="shared" si="2"/>
        <v>471.52471600000007</v>
      </c>
    </row>
    <row r="58" spans="1:5" x14ac:dyDescent="0.25">
      <c r="A58" s="8" t="s">
        <v>167</v>
      </c>
      <c r="B58" s="6">
        <v>1.01</v>
      </c>
      <c r="C58" s="5">
        <v>6.0999999999999999E-2</v>
      </c>
      <c r="D58" s="3">
        <f t="shared" si="1"/>
        <v>0.94900000000000007</v>
      </c>
      <c r="E58" s="4">
        <f t="shared" si="2"/>
        <v>260.00786644000004</v>
      </c>
    </row>
    <row r="59" spans="1:5" x14ac:dyDescent="0.25">
      <c r="A59" s="8" t="s">
        <v>168</v>
      </c>
      <c r="B59" s="6">
        <v>1.0509999999999999</v>
      </c>
      <c r="C59" s="5">
        <v>6.0999999999999999E-2</v>
      </c>
      <c r="D59" s="3">
        <f t="shared" si="1"/>
        <v>0.99</v>
      </c>
      <c r="E59" s="4">
        <f t="shared" si="2"/>
        <v>276.26154400000001</v>
      </c>
    </row>
    <row r="60" spans="1:5" x14ac:dyDescent="0.25">
      <c r="A60" s="8" t="s">
        <v>169</v>
      </c>
      <c r="B60" s="6">
        <v>1.026</v>
      </c>
      <c r="C60" s="5">
        <v>6.0999999999999999E-2</v>
      </c>
      <c r="D60" s="3">
        <f t="shared" si="1"/>
        <v>0.96500000000000008</v>
      </c>
      <c r="E60" s="4">
        <f t="shared" si="2"/>
        <v>266.30178900000004</v>
      </c>
    </row>
    <row r="61" spans="1:5" x14ac:dyDescent="0.25">
      <c r="A61" s="8" t="s">
        <v>170</v>
      </c>
      <c r="B61" s="6">
        <v>1.294</v>
      </c>
      <c r="C61" s="5">
        <v>6.0999999999999999E-2</v>
      </c>
      <c r="D61" s="3">
        <f t="shared" si="1"/>
        <v>1.2330000000000001</v>
      </c>
      <c r="E61" s="4">
        <f t="shared" si="2"/>
        <v>381.04414516000008</v>
      </c>
    </row>
    <row r="62" spans="1:5" x14ac:dyDescent="0.25">
      <c r="A62" s="8" t="s">
        <v>171</v>
      </c>
      <c r="B62" s="6">
        <v>1.2570000000000001</v>
      </c>
      <c r="C62" s="5">
        <v>6.0999999999999999E-2</v>
      </c>
      <c r="D62" s="3">
        <f t="shared" si="1"/>
        <v>1.1960000000000002</v>
      </c>
      <c r="E62" s="4">
        <f t="shared" si="2"/>
        <v>364.15635504000011</v>
      </c>
    </row>
    <row r="63" spans="1:5" x14ac:dyDescent="0.25">
      <c r="A63" s="8" t="s">
        <v>172</v>
      </c>
      <c r="B63" s="6">
        <v>1.0469999999999999</v>
      </c>
      <c r="C63" s="5">
        <v>6.0999999999999999E-2</v>
      </c>
      <c r="D63" s="3">
        <f t="shared" si="1"/>
        <v>0.98599999999999999</v>
      </c>
      <c r="E63" s="4">
        <f t="shared" si="2"/>
        <v>274.65769824</v>
      </c>
    </row>
    <row r="64" spans="1:5" x14ac:dyDescent="0.25">
      <c r="A64" s="8" t="s">
        <v>173</v>
      </c>
      <c r="B64" s="6">
        <v>1.0030000000000001</v>
      </c>
      <c r="C64" s="5">
        <v>6.0999999999999999E-2</v>
      </c>
      <c r="D64" s="3">
        <f t="shared" si="1"/>
        <v>0.94200000000000017</v>
      </c>
      <c r="E64" s="4">
        <f t="shared" si="2"/>
        <v>257.2739881600001</v>
      </c>
    </row>
    <row r="65" spans="1:5" x14ac:dyDescent="0.25">
      <c r="A65" s="8" t="s">
        <v>174</v>
      </c>
      <c r="B65" s="6">
        <v>0.89300000000000002</v>
      </c>
      <c r="C65" s="5">
        <v>6.0999999999999999E-2</v>
      </c>
      <c r="D65" s="3">
        <f t="shared" si="1"/>
        <v>0.83200000000000007</v>
      </c>
      <c r="E65" s="4">
        <f t="shared" si="2"/>
        <v>215.88884656000005</v>
      </c>
    </row>
    <row r="66" spans="1:5" x14ac:dyDescent="0.25">
      <c r="A66" s="8" t="s">
        <v>175</v>
      </c>
      <c r="B66" s="6">
        <v>0.82200000000000006</v>
      </c>
      <c r="C66" s="5">
        <v>6.0999999999999999E-2</v>
      </c>
      <c r="D66" s="3">
        <f t="shared" ref="D66:D97" si="3">(B66-C66)</f>
        <v>0.76100000000000012</v>
      </c>
      <c r="E66" s="4">
        <f t="shared" ref="E66:E97" si="4">(122.44*D66*D66)+(159.02*D66)-(1.1717)</f>
        <v>190.75009524000006</v>
      </c>
    </row>
    <row r="67" spans="1:5" x14ac:dyDescent="0.25">
      <c r="A67" s="8" t="s">
        <v>176</v>
      </c>
      <c r="B67" s="6">
        <v>1.075</v>
      </c>
      <c r="C67" s="5">
        <v>6.0999999999999999E-2</v>
      </c>
      <c r="D67" s="3">
        <f t="shared" si="3"/>
        <v>1.014</v>
      </c>
      <c r="E67" s="4">
        <f t="shared" si="4"/>
        <v>285.96689824000003</v>
      </c>
    </row>
    <row r="68" spans="1:5" x14ac:dyDescent="0.25">
      <c r="A68" s="8" t="s">
        <v>177</v>
      </c>
      <c r="B68" s="6">
        <v>0.98599999999999999</v>
      </c>
      <c r="C68" s="5">
        <v>6.0999999999999999E-2</v>
      </c>
      <c r="D68" s="3">
        <f t="shared" si="3"/>
        <v>0.92500000000000004</v>
      </c>
      <c r="E68" s="4">
        <f t="shared" si="4"/>
        <v>250.68452500000001</v>
      </c>
    </row>
    <row r="69" spans="1:5" x14ac:dyDescent="0.25">
      <c r="A69" s="8" t="s">
        <v>178</v>
      </c>
      <c r="B69" s="6">
        <v>0.876</v>
      </c>
      <c r="C69" s="5">
        <v>6.0999999999999999E-2</v>
      </c>
      <c r="D69" s="3">
        <f t="shared" si="3"/>
        <v>0.81499999999999995</v>
      </c>
      <c r="E69" s="4">
        <f t="shared" si="4"/>
        <v>209.75730900000002</v>
      </c>
    </row>
    <row r="70" spans="1:5" x14ac:dyDescent="0.25">
      <c r="A70" s="8" t="s">
        <v>179</v>
      </c>
      <c r="B70" s="6">
        <v>1.21</v>
      </c>
      <c r="C70" s="5">
        <v>6.0999999999999999E-2</v>
      </c>
      <c r="D70" s="3">
        <f t="shared" si="3"/>
        <v>1.149</v>
      </c>
      <c r="E70" s="4">
        <f t="shared" si="4"/>
        <v>343.18769044000004</v>
      </c>
    </row>
    <row r="71" spans="1:5" x14ac:dyDescent="0.25">
      <c r="A71" s="8" t="s">
        <v>180</v>
      </c>
      <c r="B71" s="6">
        <v>1.0629999999999999</v>
      </c>
      <c r="C71" s="5">
        <v>6.0999999999999999E-2</v>
      </c>
      <c r="D71" s="3">
        <f t="shared" si="3"/>
        <v>1.002</v>
      </c>
      <c r="E71" s="4">
        <f t="shared" si="4"/>
        <v>281.09658976000003</v>
      </c>
    </row>
    <row r="72" spans="1:5" x14ac:dyDescent="0.25">
      <c r="A72" s="8" t="s">
        <v>181</v>
      </c>
      <c r="B72" s="6">
        <v>0.90500000000000003</v>
      </c>
      <c r="C72" s="5">
        <v>6.0999999999999999E-2</v>
      </c>
      <c r="D72" s="3">
        <f t="shared" si="3"/>
        <v>0.84400000000000008</v>
      </c>
      <c r="E72" s="4">
        <f t="shared" si="4"/>
        <v>220.25959984000005</v>
      </c>
    </row>
    <row r="73" spans="1:5" x14ac:dyDescent="0.25">
      <c r="A73" s="8" t="s">
        <v>182</v>
      </c>
      <c r="B73" s="6">
        <v>0.99099999999999999</v>
      </c>
      <c r="C73" s="5">
        <v>6.0999999999999999E-2</v>
      </c>
      <c r="D73" s="3">
        <f t="shared" si="3"/>
        <v>0.92999999999999994</v>
      </c>
      <c r="E73" s="4">
        <f t="shared" si="4"/>
        <v>252.61525599999999</v>
      </c>
    </row>
    <row r="74" spans="1:5" x14ac:dyDescent="0.25">
      <c r="A74" s="8" t="s">
        <v>183</v>
      </c>
      <c r="B74" s="6">
        <v>1.472</v>
      </c>
      <c r="C74" s="5">
        <v>6.0999999999999999E-2</v>
      </c>
      <c r="D74" s="3">
        <f t="shared" si="3"/>
        <v>1.411</v>
      </c>
      <c r="E74" s="4">
        <f t="shared" si="4"/>
        <v>466.97388724000007</v>
      </c>
    </row>
    <row r="75" spans="1:5" x14ac:dyDescent="0.25">
      <c r="A75" s="8" t="s">
        <v>184</v>
      </c>
      <c r="B75" s="6">
        <v>1.17</v>
      </c>
      <c r="C75" s="5">
        <v>6.0999999999999999E-2</v>
      </c>
      <c r="D75" s="3">
        <f t="shared" si="3"/>
        <v>1.109</v>
      </c>
      <c r="E75" s="4">
        <f t="shared" si="4"/>
        <v>325.76810964000003</v>
      </c>
    </row>
    <row r="76" spans="1:5" x14ac:dyDescent="0.25">
      <c r="A76" s="8" t="s">
        <v>185</v>
      </c>
      <c r="B76" s="6">
        <v>1.194</v>
      </c>
      <c r="C76" s="5">
        <v>6.0999999999999999E-2</v>
      </c>
      <c r="D76" s="3">
        <f t="shared" si="3"/>
        <v>1.133</v>
      </c>
      <c r="E76" s="4">
        <f t="shared" si="4"/>
        <v>336.17284116000008</v>
      </c>
    </row>
    <row r="77" spans="1:5" x14ac:dyDescent="0.25">
      <c r="A77" s="8" t="s">
        <v>186</v>
      </c>
      <c r="B77" s="6">
        <v>1.091</v>
      </c>
      <c r="C77" s="5">
        <v>6.0999999999999999E-2</v>
      </c>
      <c r="D77" s="3">
        <f t="shared" si="3"/>
        <v>1.03</v>
      </c>
      <c r="E77" s="4">
        <f t="shared" si="4"/>
        <v>292.51549600000004</v>
      </c>
    </row>
    <row r="78" spans="1:5" x14ac:dyDescent="0.25">
      <c r="A78" s="8" t="s">
        <v>187</v>
      </c>
      <c r="B78" s="6">
        <v>1.107</v>
      </c>
      <c r="C78" s="5">
        <v>6.0999999999999999E-2</v>
      </c>
      <c r="D78" s="3">
        <f t="shared" si="3"/>
        <v>1.046</v>
      </c>
      <c r="E78" s="4">
        <f t="shared" si="4"/>
        <v>299.12678304000002</v>
      </c>
    </row>
    <row r="79" spans="1:5" x14ac:dyDescent="0.25">
      <c r="A79" s="8" t="s">
        <v>188</v>
      </c>
      <c r="B79" s="6">
        <v>1.131</v>
      </c>
      <c r="C79" s="5">
        <v>6.0999999999999999E-2</v>
      </c>
      <c r="D79" s="3">
        <f t="shared" si="3"/>
        <v>1.07</v>
      </c>
      <c r="E79" s="4">
        <f t="shared" si="4"/>
        <v>309.16125600000009</v>
      </c>
    </row>
    <row r="80" spans="1:5" x14ac:dyDescent="0.25">
      <c r="A80" s="8" t="s">
        <v>189</v>
      </c>
      <c r="B80" s="6">
        <v>1.081</v>
      </c>
      <c r="C80" s="5">
        <v>6.0999999999999999E-2</v>
      </c>
      <c r="D80" s="3">
        <f t="shared" si="3"/>
        <v>1.02</v>
      </c>
      <c r="E80" s="4">
        <f t="shared" si="4"/>
        <v>288.41527600000001</v>
      </c>
    </row>
    <row r="81" spans="1:5" x14ac:dyDescent="0.25">
      <c r="A81" s="8" t="s">
        <v>190</v>
      </c>
      <c r="B81" s="6">
        <v>1.3740000000000001</v>
      </c>
      <c r="C81" s="5">
        <v>6.0999999999999999E-2</v>
      </c>
      <c r="D81" s="3">
        <f t="shared" si="3"/>
        <v>1.3130000000000002</v>
      </c>
      <c r="E81" s="4">
        <f t="shared" si="4"/>
        <v>418.7043243600001</v>
      </c>
    </row>
    <row r="82" spans="1:5" x14ac:dyDescent="0.25">
      <c r="A82" s="8" t="s">
        <v>191</v>
      </c>
      <c r="B82" s="6">
        <v>1.3620000000000001</v>
      </c>
      <c r="C82" s="5">
        <v>6.0999999999999999E-2</v>
      </c>
      <c r="D82" s="3">
        <f t="shared" si="3"/>
        <v>1.3010000000000002</v>
      </c>
      <c r="E82" s="4">
        <f t="shared" si="4"/>
        <v>412.9553864400001</v>
      </c>
    </row>
    <row r="83" spans="1:5" x14ac:dyDescent="0.25">
      <c r="A83" s="8" t="s">
        <v>192</v>
      </c>
      <c r="B83" s="6">
        <v>1.2070000000000001</v>
      </c>
      <c r="C83" s="5">
        <v>6.0999999999999999E-2</v>
      </c>
      <c r="D83" s="3">
        <f t="shared" si="3"/>
        <v>1.1460000000000001</v>
      </c>
      <c r="E83" s="4">
        <f t="shared" si="4"/>
        <v>341.86763104000011</v>
      </c>
    </row>
    <row r="84" spans="1:5" x14ac:dyDescent="0.25">
      <c r="A84" s="8" t="s">
        <v>193</v>
      </c>
      <c r="B84" s="6">
        <v>1.2790000000000001</v>
      </c>
      <c r="C84" s="5">
        <v>6.0999999999999999E-2</v>
      </c>
      <c r="D84" s="3">
        <f t="shared" si="3"/>
        <v>1.2180000000000002</v>
      </c>
      <c r="E84" s="4">
        <f t="shared" si="4"/>
        <v>374.15733856000008</v>
      </c>
    </row>
    <row r="85" spans="1:5" x14ac:dyDescent="0.25">
      <c r="A85" s="8" t="s">
        <v>194</v>
      </c>
      <c r="B85" s="6">
        <v>1.175</v>
      </c>
      <c r="C85" s="5">
        <v>6.0999999999999999E-2</v>
      </c>
      <c r="D85" s="3">
        <f t="shared" si="3"/>
        <v>1.1140000000000001</v>
      </c>
      <c r="E85" s="4">
        <f t="shared" si="4"/>
        <v>327.92413024000007</v>
      </c>
    </row>
    <row r="86" spans="1:5" x14ac:dyDescent="0.25">
      <c r="A86" s="8" t="s">
        <v>195</v>
      </c>
      <c r="B86" s="6">
        <v>1.1500000000000001</v>
      </c>
      <c r="C86" s="5">
        <v>6.0999999999999999E-2</v>
      </c>
      <c r="D86" s="3">
        <f t="shared" si="3"/>
        <v>1.0890000000000002</v>
      </c>
      <c r="E86" s="4">
        <f t="shared" si="4"/>
        <v>317.20524724000006</v>
      </c>
    </row>
    <row r="87" spans="1:5" x14ac:dyDescent="0.25">
      <c r="A87" s="8" t="s">
        <v>196</v>
      </c>
      <c r="B87" s="6">
        <v>1.119</v>
      </c>
      <c r="C87" s="5">
        <v>6.0999999999999999E-2</v>
      </c>
      <c r="D87" s="3">
        <f t="shared" si="3"/>
        <v>1.0580000000000001</v>
      </c>
      <c r="E87" s="4">
        <f t="shared" si="4"/>
        <v>304.12638816000003</v>
      </c>
    </row>
    <row r="88" spans="1:5" x14ac:dyDescent="0.25">
      <c r="A88" s="8" t="s">
        <v>197</v>
      </c>
      <c r="B88" s="6">
        <v>1.3620000000000001</v>
      </c>
      <c r="C88" s="5">
        <v>6.0999999999999999E-2</v>
      </c>
      <c r="D88" s="3">
        <f t="shared" si="3"/>
        <v>1.3010000000000002</v>
      </c>
      <c r="E88" s="4">
        <f t="shared" si="4"/>
        <v>412.9553864400001</v>
      </c>
    </row>
    <row r="89" spans="1:5" x14ac:dyDescent="0.25">
      <c r="A89" s="8" t="s">
        <v>198</v>
      </c>
      <c r="B89" s="6">
        <v>1.367</v>
      </c>
      <c r="C89" s="5">
        <v>6.0999999999999999E-2</v>
      </c>
      <c r="D89" s="3">
        <f t="shared" si="3"/>
        <v>1.306</v>
      </c>
      <c r="E89" s="4">
        <f t="shared" si="4"/>
        <v>415.34649184000006</v>
      </c>
    </row>
    <row r="90" spans="1:5" x14ac:dyDescent="0.25">
      <c r="A90" s="8" t="s">
        <v>199</v>
      </c>
      <c r="B90" s="6">
        <v>1.9730000000000001</v>
      </c>
      <c r="C90" s="5">
        <v>6.0999999999999999E-2</v>
      </c>
      <c r="D90" s="3">
        <f t="shared" si="3"/>
        <v>1.9120000000000001</v>
      </c>
      <c r="E90" s="4">
        <f t="shared" si="4"/>
        <v>750.48383536000017</v>
      </c>
    </row>
    <row r="91" spans="1:5" x14ac:dyDescent="0.25">
      <c r="A91" s="8" t="s">
        <v>200</v>
      </c>
      <c r="B91" s="6">
        <v>1.6340000000000001</v>
      </c>
      <c r="C91" s="5">
        <v>6.0999999999999999E-2</v>
      </c>
      <c r="D91" s="3">
        <f t="shared" si="3"/>
        <v>1.5730000000000002</v>
      </c>
      <c r="E91" s="4">
        <f t="shared" si="4"/>
        <v>551.92360276000011</v>
      </c>
    </row>
    <row r="92" spans="1:5" x14ac:dyDescent="0.25">
      <c r="A92" s="8" t="s">
        <v>201</v>
      </c>
      <c r="B92" s="6">
        <v>1.6300000000000001</v>
      </c>
      <c r="C92" s="5">
        <v>6.0999999999999999E-2</v>
      </c>
      <c r="D92" s="3">
        <f t="shared" si="3"/>
        <v>1.5690000000000002</v>
      </c>
      <c r="E92" s="4">
        <f t="shared" si="4"/>
        <v>549.74869684000009</v>
      </c>
    </row>
    <row r="93" spans="1:5" x14ac:dyDescent="0.25">
      <c r="A93" s="8" t="s">
        <v>202</v>
      </c>
      <c r="B93" s="6">
        <v>1.577</v>
      </c>
      <c r="C93" s="5">
        <v>6.0999999999999999E-2</v>
      </c>
      <c r="D93" s="3">
        <f t="shared" si="3"/>
        <v>1.516</v>
      </c>
      <c r="E93" s="4">
        <f t="shared" si="4"/>
        <v>521.30108464000011</v>
      </c>
    </row>
    <row r="94" spans="1:5" x14ac:dyDescent="0.25">
      <c r="A94" s="8" t="s">
        <v>203</v>
      </c>
      <c r="B94" s="6">
        <v>1.419</v>
      </c>
      <c r="C94" s="5">
        <v>6.0999999999999999E-2</v>
      </c>
      <c r="D94" s="3">
        <f t="shared" si="3"/>
        <v>1.3580000000000001</v>
      </c>
      <c r="E94" s="4">
        <f t="shared" si="4"/>
        <v>440.57690016000009</v>
      </c>
    </row>
    <row r="95" spans="1:5" x14ac:dyDescent="0.25">
      <c r="A95" s="8" t="s">
        <v>204</v>
      </c>
      <c r="B95" s="6">
        <v>1.262</v>
      </c>
      <c r="C95" s="5">
        <v>6.0999999999999999E-2</v>
      </c>
      <c r="D95" s="3">
        <f t="shared" si="3"/>
        <v>1.2010000000000001</v>
      </c>
      <c r="E95" s="4">
        <f t="shared" si="4"/>
        <v>366.41889844000002</v>
      </c>
    </row>
    <row r="96" spans="1:5" x14ac:dyDescent="0.25">
      <c r="A96" s="8" t="s">
        <v>205</v>
      </c>
      <c r="B96" s="6">
        <v>1.431</v>
      </c>
      <c r="C96" s="5">
        <v>6.0999999999999999E-2</v>
      </c>
      <c r="D96" s="3">
        <f t="shared" si="3"/>
        <v>1.37</v>
      </c>
      <c r="E96" s="4">
        <f t="shared" si="4"/>
        <v>446.49333600000011</v>
      </c>
    </row>
    <row r="97" spans="1:5" x14ac:dyDescent="0.25">
      <c r="A97" s="8" t="s">
        <v>206</v>
      </c>
      <c r="B97" s="6">
        <v>1.32</v>
      </c>
      <c r="C97" s="5">
        <v>6.0999999999999999E-2</v>
      </c>
      <c r="D97" s="3">
        <f t="shared" si="3"/>
        <v>1.2590000000000001</v>
      </c>
      <c r="E97" s="4">
        <f t="shared" si="4"/>
        <v>393.11179764000008</v>
      </c>
    </row>
    <row r="98" spans="1:5" x14ac:dyDescent="0.25">
      <c r="A98" s="8" t="s">
        <v>207</v>
      </c>
      <c r="B98" s="6">
        <v>1.948</v>
      </c>
      <c r="C98" s="5">
        <v>6.0999999999999999E-2</v>
      </c>
      <c r="D98" s="3">
        <f t="shared" ref="D98:D129" si="5">(B98-C98)</f>
        <v>1.887</v>
      </c>
      <c r="E98" s="4">
        <f t="shared" ref="E98:E129" si="6">(122.44*D98*D98)+(159.02*D98)-(1.1717)</f>
        <v>734.87959635999994</v>
      </c>
    </row>
    <row r="99" spans="1:5" x14ac:dyDescent="0.25">
      <c r="A99" s="8" t="s">
        <v>208</v>
      </c>
      <c r="B99" s="6">
        <v>1.9140000000000001</v>
      </c>
      <c r="C99" s="5">
        <v>6.0999999999999999E-2</v>
      </c>
      <c r="D99" s="3">
        <f t="shared" si="5"/>
        <v>1.8530000000000002</v>
      </c>
      <c r="E99" s="4">
        <f t="shared" si="6"/>
        <v>713.90344596000011</v>
      </c>
    </row>
    <row r="100" spans="1:5" x14ac:dyDescent="0.25">
      <c r="A100" s="8" t="s">
        <v>209</v>
      </c>
      <c r="B100" s="6">
        <v>1.7270000000000001</v>
      </c>
      <c r="C100" s="5">
        <v>6.0999999999999999E-2</v>
      </c>
      <c r="D100" s="3">
        <f t="shared" si="5"/>
        <v>1.6660000000000001</v>
      </c>
      <c r="E100" s="4">
        <f t="shared" si="6"/>
        <v>603.59469664000017</v>
      </c>
    </row>
    <row r="101" spans="1:5" x14ac:dyDescent="0.25">
      <c r="A101" s="8" t="s">
        <v>210</v>
      </c>
      <c r="B101" s="6">
        <v>1.7949999999999999</v>
      </c>
      <c r="C101" s="5">
        <v>6.0999999999999999E-2</v>
      </c>
      <c r="D101" s="3">
        <f t="shared" si="5"/>
        <v>1.734</v>
      </c>
      <c r="E101" s="4">
        <f t="shared" si="6"/>
        <v>642.71618464000005</v>
      </c>
    </row>
    <row r="102" spans="1:5" x14ac:dyDescent="0.25">
      <c r="A102" s="8" t="s">
        <v>211</v>
      </c>
      <c r="B102" s="6">
        <v>1.6400000000000001</v>
      </c>
      <c r="C102" s="5">
        <v>6.0999999999999999E-2</v>
      </c>
      <c r="D102" s="3">
        <f t="shared" si="5"/>
        <v>1.5790000000000002</v>
      </c>
      <c r="E102" s="4">
        <f t="shared" si="6"/>
        <v>555.19330804000003</v>
      </c>
    </row>
    <row r="103" spans="1:5" x14ac:dyDescent="0.25">
      <c r="A103" s="8" t="s">
        <v>212</v>
      </c>
      <c r="B103" s="6">
        <v>1.589</v>
      </c>
      <c r="C103" s="5">
        <v>6.0999999999999999E-2</v>
      </c>
      <c r="D103" s="3">
        <f t="shared" si="5"/>
        <v>1.528</v>
      </c>
      <c r="E103" s="4">
        <f t="shared" si="6"/>
        <v>527.68181296</v>
      </c>
    </row>
    <row r="104" spans="1:5" x14ac:dyDescent="0.25">
      <c r="A104" s="8" t="s">
        <v>213</v>
      </c>
      <c r="B104" s="6">
        <v>1.653</v>
      </c>
      <c r="C104" s="5">
        <v>6.0999999999999999E-2</v>
      </c>
      <c r="D104" s="3">
        <f t="shared" si="5"/>
        <v>1.5920000000000001</v>
      </c>
      <c r="E104" s="4">
        <f t="shared" si="6"/>
        <v>562.30791216000011</v>
      </c>
    </row>
    <row r="105" spans="1:5" x14ac:dyDescent="0.25">
      <c r="A105" s="8" t="s">
        <v>214</v>
      </c>
      <c r="B105" s="6">
        <v>1.655</v>
      </c>
      <c r="C105" s="5">
        <v>6.0999999999999999E-2</v>
      </c>
      <c r="D105" s="3">
        <f t="shared" si="5"/>
        <v>1.5940000000000001</v>
      </c>
      <c r="E105" s="4">
        <f t="shared" si="6"/>
        <v>563.40613984000004</v>
      </c>
    </row>
    <row r="106" spans="1:5" x14ac:dyDescent="0.25">
      <c r="A106" s="8" t="s">
        <v>215</v>
      </c>
      <c r="B106" s="6">
        <v>1.786</v>
      </c>
      <c r="C106" s="5">
        <v>6.0999999999999999E-2</v>
      </c>
      <c r="D106" s="3">
        <f t="shared" si="5"/>
        <v>1.7250000000000001</v>
      </c>
      <c r="E106" s="4">
        <f t="shared" si="6"/>
        <v>637.47332500000005</v>
      </c>
    </row>
    <row r="107" spans="1:5" x14ac:dyDescent="0.25">
      <c r="A107" s="8" t="s">
        <v>216</v>
      </c>
      <c r="B107" s="6">
        <v>1.74</v>
      </c>
      <c r="C107" s="5">
        <v>6.0999999999999999E-2</v>
      </c>
      <c r="D107" s="3">
        <f t="shared" si="5"/>
        <v>1.679</v>
      </c>
      <c r="E107" s="4">
        <f t="shared" si="6"/>
        <v>610.98626004000005</v>
      </c>
    </row>
    <row r="108" spans="1:5" x14ac:dyDescent="0.25">
      <c r="A108" s="8" t="s">
        <v>217</v>
      </c>
      <c r="B108" s="6">
        <v>2.1040000000000001</v>
      </c>
      <c r="C108" s="5">
        <v>6.0999999999999999E-2</v>
      </c>
      <c r="D108" s="3">
        <f t="shared" si="5"/>
        <v>2.0430000000000001</v>
      </c>
      <c r="E108" s="4">
        <f t="shared" si="6"/>
        <v>834.75223156000015</v>
      </c>
    </row>
    <row r="109" spans="1:5" x14ac:dyDescent="0.25">
      <c r="A109" s="8" t="s">
        <v>218</v>
      </c>
      <c r="B109" s="6">
        <v>1.752</v>
      </c>
      <c r="C109" s="5">
        <v>6.0999999999999999E-2</v>
      </c>
      <c r="D109" s="3">
        <f t="shared" si="5"/>
        <v>1.6910000000000001</v>
      </c>
      <c r="E109" s="4">
        <f t="shared" si="6"/>
        <v>617.84597364000012</v>
      </c>
    </row>
    <row r="110" spans="1:5" x14ac:dyDescent="0.25">
      <c r="A110" s="8" t="s">
        <v>219</v>
      </c>
      <c r="B110" s="6">
        <v>1.516</v>
      </c>
      <c r="C110" s="5">
        <v>6.0999999999999999E-2</v>
      </c>
      <c r="D110" s="3">
        <f t="shared" si="5"/>
        <v>1.4550000000000001</v>
      </c>
      <c r="E110" s="4">
        <f t="shared" si="6"/>
        <v>489.41094100000009</v>
      </c>
    </row>
    <row r="111" spans="1:5" x14ac:dyDescent="0.25">
      <c r="A111" s="8" t="s">
        <v>220</v>
      </c>
      <c r="B111" s="6">
        <v>1.5780000000000001</v>
      </c>
      <c r="C111" s="5">
        <v>6.0999999999999999E-2</v>
      </c>
      <c r="D111" s="3">
        <f t="shared" si="5"/>
        <v>1.5170000000000001</v>
      </c>
      <c r="E111" s="4">
        <f t="shared" si="6"/>
        <v>521.83146516000011</v>
      </c>
    </row>
    <row r="112" spans="1:5" x14ac:dyDescent="0.25">
      <c r="A112" s="8" t="s">
        <v>221</v>
      </c>
      <c r="B112" s="6">
        <v>1.399</v>
      </c>
      <c r="C112" s="5">
        <v>6.0999999999999999E-2</v>
      </c>
      <c r="D112" s="3">
        <f t="shared" si="5"/>
        <v>1.3380000000000001</v>
      </c>
      <c r="E112" s="4">
        <f t="shared" si="6"/>
        <v>430.79453536000005</v>
      </c>
    </row>
    <row r="113" spans="1:5" x14ac:dyDescent="0.25">
      <c r="A113" s="8" t="s">
        <v>222</v>
      </c>
      <c r="B113" s="6">
        <v>1.6830000000000001</v>
      </c>
      <c r="C113" s="5">
        <v>6.0999999999999999E-2</v>
      </c>
      <c r="D113" s="3">
        <f t="shared" si="5"/>
        <v>1.6220000000000001</v>
      </c>
      <c r="E113" s="4">
        <f t="shared" si="6"/>
        <v>578.88417695999999</v>
      </c>
    </row>
    <row r="114" spans="1:5" x14ac:dyDescent="0.25">
      <c r="A114" s="8" t="s">
        <v>223</v>
      </c>
      <c r="B114" s="6">
        <v>1.359</v>
      </c>
      <c r="C114" s="5">
        <v>6.0999999999999999E-2</v>
      </c>
      <c r="D114" s="3">
        <f t="shared" si="5"/>
        <v>1.298</v>
      </c>
      <c r="E114" s="4">
        <f t="shared" si="6"/>
        <v>411.5236617600001</v>
      </c>
    </row>
    <row r="115" spans="1:5" x14ac:dyDescent="0.25">
      <c r="A115" s="8" t="s">
        <v>224</v>
      </c>
      <c r="B115" s="6">
        <v>1.1480000000000001</v>
      </c>
      <c r="C115" s="5">
        <v>6.0999999999999999E-2</v>
      </c>
      <c r="D115" s="3">
        <f t="shared" si="5"/>
        <v>1.0870000000000002</v>
      </c>
      <c r="E115" s="4">
        <f t="shared" si="6"/>
        <v>316.35434836000013</v>
      </c>
    </row>
    <row r="116" spans="1:5" x14ac:dyDescent="0.25">
      <c r="A116" s="8" t="s">
        <v>225</v>
      </c>
      <c r="B116" s="6">
        <v>1.1240000000000001</v>
      </c>
      <c r="C116" s="5">
        <v>6.0999999999999999E-2</v>
      </c>
      <c r="D116" s="3">
        <f t="shared" si="5"/>
        <v>1.0630000000000002</v>
      </c>
      <c r="E116" s="4">
        <f t="shared" si="6"/>
        <v>306.21996436000006</v>
      </c>
    </row>
    <row r="117" spans="1:5" x14ac:dyDescent="0.25">
      <c r="A117" s="8" t="s">
        <v>226</v>
      </c>
      <c r="B117" s="6">
        <v>1.2730000000000001</v>
      </c>
      <c r="C117" s="5">
        <v>6.0999999999999999E-2</v>
      </c>
      <c r="D117" s="3">
        <f t="shared" si="5"/>
        <v>1.2120000000000002</v>
      </c>
      <c r="E117" s="4">
        <f t="shared" si="6"/>
        <v>371.41804336000013</v>
      </c>
    </row>
    <row r="118" spans="1:5" x14ac:dyDescent="0.25">
      <c r="A118" s="8" t="s">
        <v>227</v>
      </c>
      <c r="B118" s="6">
        <v>1.238</v>
      </c>
      <c r="C118" s="5">
        <v>6.0999999999999999E-2</v>
      </c>
      <c r="D118" s="3">
        <f t="shared" si="5"/>
        <v>1.177</v>
      </c>
      <c r="E118" s="4">
        <f t="shared" si="6"/>
        <v>355.61452276000006</v>
      </c>
    </row>
    <row r="119" spans="1:5" x14ac:dyDescent="0.25">
      <c r="A119" s="8" t="s">
        <v>228</v>
      </c>
      <c r="B119" s="6">
        <v>1.1460000000000001</v>
      </c>
      <c r="C119" s="5">
        <v>6.0999999999999999E-2</v>
      </c>
      <c r="D119" s="3">
        <f t="shared" si="5"/>
        <v>1.0850000000000002</v>
      </c>
      <c r="E119" s="4">
        <f t="shared" si="6"/>
        <v>315.50442900000007</v>
      </c>
    </row>
    <row r="120" spans="1:5" x14ac:dyDescent="0.25">
      <c r="A120" s="8" t="s">
        <v>229</v>
      </c>
      <c r="B120" s="6">
        <v>1.1040000000000001</v>
      </c>
      <c r="C120" s="5">
        <v>6.0999999999999999E-2</v>
      </c>
      <c r="D120" s="3">
        <f t="shared" si="5"/>
        <v>1.0430000000000001</v>
      </c>
      <c r="E120" s="4">
        <f t="shared" si="6"/>
        <v>297.88239156000009</v>
      </c>
    </row>
    <row r="121" spans="1:5" x14ac:dyDescent="0.25">
      <c r="A121" s="8" t="s">
        <v>230</v>
      </c>
      <c r="B121" s="6">
        <v>1.212</v>
      </c>
      <c r="C121" s="5">
        <v>6.0999999999999999E-2</v>
      </c>
      <c r="D121" s="3">
        <f t="shared" si="5"/>
        <v>1.151</v>
      </c>
      <c r="E121" s="4">
        <f t="shared" si="6"/>
        <v>344.06895444000003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L121"/>
  <sheetViews>
    <sheetView workbookViewId="0">
      <selection activeCell="P2" sqref="P2"/>
    </sheetView>
  </sheetViews>
  <sheetFormatPr defaultRowHeight="15" x14ac:dyDescent="0.25"/>
  <cols>
    <col min="1" max="1" width="15.28515625" customWidth="1"/>
    <col min="2" max="2" width="13.85546875" customWidth="1"/>
    <col min="3" max="3" width="13.7109375" customWidth="1"/>
    <col min="4" max="4" width="13" customWidth="1"/>
    <col min="5" max="5" width="23.7109375" customWidth="1"/>
  </cols>
  <sheetData>
    <row r="2" spans="1:12" x14ac:dyDescent="0.25">
      <c r="A2" s="2">
        <v>2.609</v>
      </c>
      <c r="B2" s="6">
        <v>2.681</v>
      </c>
      <c r="C2" s="6">
        <v>2.214</v>
      </c>
      <c r="D2" s="6">
        <v>2.3530000000000002</v>
      </c>
      <c r="E2" s="6">
        <v>2.1880000000000002</v>
      </c>
      <c r="F2" s="6">
        <v>2.2029999999999998</v>
      </c>
      <c r="G2" s="6">
        <v>1.732</v>
      </c>
      <c r="H2" s="6">
        <v>1.7490000000000001</v>
      </c>
      <c r="I2" s="6">
        <v>2.0739999999999998</v>
      </c>
      <c r="J2" s="6">
        <v>2.13</v>
      </c>
      <c r="K2" s="6">
        <v>2.2170000000000001</v>
      </c>
      <c r="L2" s="6">
        <v>2.0710000000000002</v>
      </c>
    </row>
    <row r="3" spans="1:12" x14ac:dyDescent="0.25">
      <c r="A3" s="2">
        <v>1.5620000000000001</v>
      </c>
      <c r="B3" s="6">
        <v>2.7290000000000001</v>
      </c>
      <c r="C3" s="6">
        <v>2.3759999999999999</v>
      </c>
      <c r="D3" s="6">
        <v>2.6520000000000001</v>
      </c>
      <c r="E3" s="6">
        <v>2.4540000000000002</v>
      </c>
      <c r="F3" s="6">
        <v>2.4239999999999999</v>
      </c>
      <c r="G3" s="6">
        <v>1.6140000000000001</v>
      </c>
      <c r="H3" s="6">
        <v>2.089</v>
      </c>
      <c r="I3" s="6">
        <v>2.4910000000000001</v>
      </c>
      <c r="J3" s="6">
        <v>1.97</v>
      </c>
      <c r="K3" s="6">
        <v>2.3810000000000002</v>
      </c>
      <c r="L3" s="6">
        <v>2.39</v>
      </c>
    </row>
    <row r="4" spans="1:12" x14ac:dyDescent="0.25">
      <c r="A4" s="2">
        <v>0.94299999999999995</v>
      </c>
      <c r="B4" s="6">
        <v>2.6859999999999999</v>
      </c>
      <c r="C4" s="6">
        <v>2.4409999999999998</v>
      </c>
      <c r="D4" s="6">
        <v>2.452</v>
      </c>
      <c r="E4" s="6">
        <v>1.8980000000000001</v>
      </c>
      <c r="F4" s="6">
        <v>2.0060000000000002</v>
      </c>
      <c r="G4" s="6">
        <v>1.4970000000000001</v>
      </c>
      <c r="H4" s="6">
        <v>1.8520000000000001</v>
      </c>
      <c r="I4" s="6">
        <v>2.1510000000000002</v>
      </c>
      <c r="J4" s="6">
        <v>2.41</v>
      </c>
      <c r="K4" s="6">
        <v>2.032</v>
      </c>
      <c r="L4" s="6">
        <v>2.5329999999999999</v>
      </c>
    </row>
    <row r="5" spans="1:12" x14ac:dyDescent="0.25">
      <c r="A5" s="2">
        <v>0.60899999999999999</v>
      </c>
      <c r="B5" s="6">
        <v>2.903</v>
      </c>
      <c r="C5" s="6">
        <v>2.556</v>
      </c>
      <c r="D5" s="6">
        <v>2.1110000000000002</v>
      </c>
      <c r="E5" s="6">
        <v>2.879</v>
      </c>
      <c r="F5" s="6">
        <v>2.4580000000000002</v>
      </c>
      <c r="G5" s="6">
        <v>2.0680000000000001</v>
      </c>
      <c r="H5" s="6">
        <v>2.4929999999999999</v>
      </c>
      <c r="I5" s="6">
        <v>2.8959999999999999</v>
      </c>
      <c r="J5" s="6">
        <v>2.2229999999999999</v>
      </c>
      <c r="K5" s="6">
        <v>2.61</v>
      </c>
      <c r="L5" s="6">
        <v>2.1680000000000001</v>
      </c>
    </row>
    <row r="6" spans="1:12" x14ac:dyDescent="0.25">
      <c r="A6" s="2">
        <v>0.36899999999999999</v>
      </c>
      <c r="B6" s="6">
        <v>2.54</v>
      </c>
      <c r="C6" s="6">
        <v>2.883</v>
      </c>
      <c r="D6" s="6">
        <v>2.6970000000000001</v>
      </c>
      <c r="E6" s="6">
        <v>2.6520000000000001</v>
      </c>
      <c r="F6" s="6">
        <v>2.2429999999999999</v>
      </c>
      <c r="G6" s="6">
        <v>1.6040000000000001</v>
      </c>
      <c r="H6" s="6">
        <v>1.921</v>
      </c>
      <c r="I6" s="6">
        <v>2.137</v>
      </c>
      <c r="J6" s="6">
        <v>2.17</v>
      </c>
      <c r="K6" s="6">
        <v>2.4220000000000002</v>
      </c>
      <c r="L6" s="6">
        <v>2.5049999999999999</v>
      </c>
    </row>
    <row r="7" spans="1:12" x14ac:dyDescent="0.25">
      <c r="A7" s="6">
        <v>2.198</v>
      </c>
      <c r="B7" s="6">
        <v>2.0060000000000002</v>
      </c>
      <c r="C7" s="6">
        <v>2.254</v>
      </c>
      <c r="D7" s="6">
        <v>1.837</v>
      </c>
      <c r="E7" s="6">
        <v>2.0470000000000002</v>
      </c>
      <c r="F7" s="6">
        <v>1.9750000000000001</v>
      </c>
      <c r="G7" s="6">
        <v>1.55</v>
      </c>
      <c r="H7" s="6">
        <v>1.857</v>
      </c>
      <c r="I7" s="6">
        <v>2.2000000000000002</v>
      </c>
      <c r="J7" s="6">
        <v>1.734</v>
      </c>
      <c r="K7" s="6">
        <v>1.7910000000000001</v>
      </c>
      <c r="L7" s="6">
        <v>2.1190000000000002</v>
      </c>
    </row>
    <row r="8" spans="1:12" x14ac:dyDescent="0.25">
      <c r="A8" s="6">
        <v>2.2410000000000001</v>
      </c>
      <c r="B8" s="6">
        <v>2.1720000000000002</v>
      </c>
      <c r="C8" s="6">
        <v>2.0659999999999998</v>
      </c>
      <c r="D8" s="6">
        <v>1.9450000000000001</v>
      </c>
      <c r="E8" s="6">
        <v>2.351</v>
      </c>
      <c r="F8" s="6">
        <v>1.3320000000000001</v>
      </c>
      <c r="G8" s="6">
        <v>1.8620000000000001</v>
      </c>
      <c r="H8" s="6">
        <v>1.9419999999999999</v>
      </c>
      <c r="I8" s="6">
        <v>2.992</v>
      </c>
      <c r="J8" s="6">
        <v>2.0310000000000001</v>
      </c>
      <c r="K8" s="6">
        <v>1.405</v>
      </c>
      <c r="L8" s="6">
        <v>1.8320000000000001</v>
      </c>
    </row>
    <row r="9" spans="1:12" x14ac:dyDescent="0.25">
      <c r="A9" s="6">
        <v>1.982</v>
      </c>
      <c r="B9" s="6">
        <v>2.831</v>
      </c>
      <c r="C9" s="6">
        <v>2.3660000000000001</v>
      </c>
      <c r="D9" s="6">
        <v>2.532</v>
      </c>
      <c r="E9" s="6">
        <v>2.4420000000000002</v>
      </c>
      <c r="F9" s="6">
        <v>2.2080000000000002</v>
      </c>
      <c r="G9" s="6">
        <v>2.427</v>
      </c>
      <c r="H9" s="6">
        <v>2.4020000000000001</v>
      </c>
      <c r="I9" s="6">
        <v>2.3959999999999999</v>
      </c>
      <c r="J9" s="6">
        <v>1.7810000000000001</v>
      </c>
      <c r="K9" s="6">
        <v>2.5329999999999999</v>
      </c>
      <c r="L9" s="6">
        <v>2.2880000000000003</v>
      </c>
    </row>
    <row r="15" spans="1:12" x14ac:dyDescent="0.25">
      <c r="B15" s="1" t="s">
        <v>1</v>
      </c>
      <c r="C15" s="1" t="s">
        <v>2</v>
      </c>
      <c r="D15" s="1" t="s">
        <v>3</v>
      </c>
      <c r="E15" s="1" t="s">
        <v>4</v>
      </c>
    </row>
    <row r="16" spans="1:12" x14ac:dyDescent="0.25">
      <c r="A16" t="s">
        <v>5</v>
      </c>
      <c r="B16" s="2">
        <v>2.609</v>
      </c>
      <c r="C16" s="3">
        <f>B16-B21</f>
        <v>2.548</v>
      </c>
      <c r="D16" s="3">
        <v>240</v>
      </c>
      <c r="E16" s="4">
        <f>(14.936*C16*C16)+(57.48*C16)-(2.6294)</f>
        <v>240.79869254399998</v>
      </c>
    </row>
    <row r="17" spans="1:11" x14ac:dyDescent="0.25">
      <c r="A17" t="s">
        <v>6</v>
      </c>
      <c r="B17" s="2">
        <v>1.5620000000000001</v>
      </c>
      <c r="C17" s="3">
        <f>B17-B21</f>
        <v>1.5010000000000001</v>
      </c>
      <c r="D17" s="3">
        <v>120</v>
      </c>
      <c r="E17" s="4">
        <f t="shared" ref="E17:E21" si="0">(14.936*C17*C17)+(57.48*C17)-(2.6294)</f>
        <v>117.29890293599999</v>
      </c>
    </row>
    <row r="18" spans="1:11" x14ac:dyDescent="0.25">
      <c r="A18" t="s">
        <v>7</v>
      </c>
      <c r="B18" s="2">
        <v>0.94299999999999995</v>
      </c>
      <c r="C18" s="3">
        <f>B18-B21</f>
        <v>0.8819999999999999</v>
      </c>
      <c r="D18" s="3">
        <v>60</v>
      </c>
      <c r="E18" s="4">
        <f t="shared" si="0"/>
        <v>59.687032863999988</v>
      </c>
    </row>
    <row r="19" spans="1:11" x14ac:dyDescent="0.25">
      <c r="A19" t="s">
        <v>8</v>
      </c>
      <c r="B19" s="2">
        <v>0.60899999999999999</v>
      </c>
      <c r="C19" s="3">
        <f>B19-B21</f>
        <v>0.54800000000000004</v>
      </c>
      <c r="D19" s="3">
        <v>30</v>
      </c>
      <c r="E19" s="4">
        <f t="shared" si="0"/>
        <v>33.354980544000007</v>
      </c>
    </row>
    <row r="20" spans="1:11" x14ac:dyDescent="0.25">
      <c r="A20" t="s">
        <v>9</v>
      </c>
      <c r="B20" s="2">
        <v>0.36899999999999999</v>
      </c>
      <c r="C20" s="3">
        <f>B20-B21</f>
        <v>0.308</v>
      </c>
      <c r="D20" s="3">
        <v>15</v>
      </c>
      <c r="E20" s="4">
        <f t="shared" si="0"/>
        <v>16.491328704000001</v>
      </c>
    </row>
    <row r="21" spans="1:11" x14ac:dyDescent="0.25">
      <c r="A21" t="s">
        <v>10</v>
      </c>
      <c r="B21" s="5">
        <v>6.0999999999999999E-2</v>
      </c>
      <c r="C21" s="3">
        <f>B21-B21</f>
        <v>0</v>
      </c>
      <c r="D21" s="3">
        <v>0</v>
      </c>
      <c r="E21" s="4">
        <f t="shared" si="0"/>
        <v>-2.6294</v>
      </c>
    </row>
    <row r="28" spans="1:11" x14ac:dyDescent="0.25">
      <c r="J28" s="10" t="s">
        <v>21</v>
      </c>
      <c r="K28" s="10"/>
    </row>
    <row r="31" spans="1:11" x14ac:dyDescent="0.25">
      <c r="A31" s="8" t="s">
        <v>11</v>
      </c>
      <c r="B31" s="6" t="s">
        <v>12</v>
      </c>
      <c r="C31" s="7" t="s">
        <v>10</v>
      </c>
      <c r="D31" s="3" t="s">
        <v>2</v>
      </c>
      <c r="E31" s="9" t="s">
        <v>20</v>
      </c>
    </row>
    <row r="32" spans="1:11" x14ac:dyDescent="0.25">
      <c r="A32" s="8" t="s">
        <v>231</v>
      </c>
      <c r="B32" s="6">
        <v>2.198</v>
      </c>
      <c r="C32" s="5">
        <v>6.0999999999999999E-2</v>
      </c>
      <c r="D32" s="3">
        <f t="shared" ref="D32:D63" si="1">(B32-C32)</f>
        <v>2.137</v>
      </c>
      <c r="E32" s="4">
        <f t="shared" ref="E32:E63" si="2">(14.936*D32*D32)+(57.48*D32)-(2.6294)</f>
        <v>188.41462178399999</v>
      </c>
    </row>
    <row r="33" spans="1:5" x14ac:dyDescent="0.25">
      <c r="A33" s="8" t="s">
        <v>232</v>
      </c>
      <c r="B33" s="6">
        <v>2.2410000000000001</v>
      </c>
      <c r="C33" s="5">
        <v>6.0999999999999999E-2</v>
      </c>
      <c r="D33" s="3">
        <f t="shared" si="1"/>
        <v>2.1800000000000002</v>
      </c>
      <c r="E33" s="4">
        <f t="shared" si="2"/>
        <v>193.65884640000002</v>
      </c>
    </row>
    <row r="34" spans="1:5" x14ac:dyDescent="0.25">
      <c r="A34" s="8" t="s">
        <v>233</v>
      </c>
      <c r="B34" s="6">
        <v>1.982</v>
      </c>
      <c r="C34" s="5">
        <v>6.0999999999999999E-2</v>
      </c>
      <c r="D34" s="3">
        <f t="shared" si="1"/>
        <v>1.921</v>
      </c>
      <c r="E34" s="4">
        <f t="shared" si="2"/>
        <v>162.90711957599999</v>
      </c>
    </row>
    <row r="35" spans="1:5" x14ac:dyDescent="0.25">
      <c r="A35" s="8" t="s">
        <v>234</v>
      </c>
      <c r="B35" s="6">
        <v>2.681</v>
      </c>
      <c r="C35" s="5">
        <v>6.0999999999999999E-2</v>
      </c>
      <c r="D35" s="3">
        <f t="shared" si="1"/>
        <v>2.62</v>
      </c>
      <c r="E35" s="4">
        <f t="shared" si="2"/>
        <v>250.4948784</v>
      </c>
    </row>
    <row r="36" spans="1:5" x14ac:dyDescent="0.25">
      <c r="A36" s="8" t="s">
        <v>235</v>
      </c>
      <c r="B36" s="6">
        <v>2.7290000000000001</v>
      </c>
      <c r="C36" s="5">
        <v>6.0999999999999999E-2</v>
      </c>
      <c r="D36" s="3">
        <f t="shared" si="1"/>
        <v>2.6680000000000001</v>
      </c>
      <c r="E36" s="4">
        <f t="shared" si="2"/>
        <v>257.04503366400002</v>
      </c>
    </row>
    <row r="37" spans="1:5" x14ac:dyDescent="0.25">
      <c r="A37" s="8" t="s">
        <v>236</v>
      </c>
      <c r="B37" s="6">
        <v>2.6859999999999999</v>
      </c>
      <c r="C37" s="5">
        <v>6.0999999999999999E-2</v>
      </c>
      <c r="D37" s="3">
        <f t="shared" si="1"/>
        <v>2.625</v>
      </c>
      <c r="E37" s="4">
        <f t="shared" si="2"/>
        <v>251.17397499999998</v>
      </c>
    </row>
    <row r="38" spans="1:5" x14ac:dyDescent="0.25">
      <c r="A38" s="8" t="s">
        <v>237</v>
      </c>
      <c r="B38" s="6">
        <v>2.903</v>
      </c>
      <c r="C38" s="5">
        <v>6.0999999999999999E-2</v>
      </c>
      <c r="D38" s="3">
        <f t="shared" si="1"/>
        <v>2.8420000000000001</v>
      </c>
      <c r="E38" s="4">
        <f t="shared" si="2"/>
        <v>281.36629430400006</v>
      </c>
    </row>
    <row r="39" spans="1:5" x14ac:dyDescent="0.25">
      <c r="A39" s="8" t="s">
        <v>238</v>
      </c>
      <c r="B39" s="6">
        <v>2.54</v>
      </c>
      <c r="C39" s="5">
        <v>6.0999999999999999E-2</v>
      </c>
      <c r="D39" s="3">
        <f t="shared" si="1"/>
        <v>2.4790000000000001</v>
      </c>
      <c r="E39" s="4">
        <f t="shared" si="2"/>
        <v>231.65182677600001</v>
      </c>
    </row>
    <row r="40" spans="1:5" x14ac:dyDescent="0.25">
      <c r="A40" s="8" t="s">
        <v>239</v>
      </c>
      <c r="B40" s="6">
        <v>2.0060000000000002</v>
      </c>
      <c r="C40" s="5">
        <v>6.0999999999999999E-2</v>
      </c>
      <c r="D40" s="3">
        <f t="shared" si="1"/>
        <v>1.9450000000000003</v>
      </c>
      <c r="E40" s="4">
        <f t="shared" si="2"/>
        <v>165.67246140000003</v>
      </c>
    </row>
    <row r="41" spans="1:5" x14ac:dyDescent="0.25">
      <c r="A41" s="8" t="s">
        <v>240</v>
      </c>
      <c r="B41" s="6">
        <v>2.1720000000000002</v>
      </c>
      <c r="C41" s="5">
        <v>6.0999999999999999E-2</v>
      </c>
      <c r="D41" s="3">
        <f t="shared" si="1"/>
        <v>2.1110000000000002</v>
      </c>
      <c r="E41" s="4">
        <f t="shared" si="2"/>
        <v>185.27049045600003</v>
      </c>
    </row>
    <row r="42" spans="1:5" x14ac:dyDescent="0.25">
      <c r="A42" s="8" t="s">
        <v>241</v>
      </c>
      <c r="B42" s="6">
        <v>2.831</v>
      </c>
      <c r="C42" s="5">
        <v>6.0999999999999999E-2</v>
      </c>
      <c r="D42" s="3">
        <f t="shared" si="1"/>
        <v>2.77</v>
      </c>
      <c r="E42" s="4">
        <f t="shared" si="2"/>
        <v>271.19263440000003</v>
      </c>
    </row>
    <row r="43" spans="1:5" x14ac:dyDescent="0.25">
      <c r="A43" s="8" t="s">
        <v>242</v>
      </c>
      <c r="B43" s="6">
        <v>2.214</v>
      </c>
      <c r="C43" s="5">
        <v>6.0999999999999999E-2</v>
      </c>
      <c r="D43" s="3">
        <f t="shared" si="1"/>
        <v>2.153</v>
      </c>
      <c r="E43" s="4">
        <f t="shared" si="2"/>
        <v>190.35950882399996</v>
      </c>
    </row>
    <row r="44" spans="1:5" x14ac:dyDescent="0.25">
      <c r="A44" s="8" t="s">
        <v>243</v>
      </c>
      <c r="B44" s="6">
        <v>2.3759999999999999</v>
      </c>
      <c r="C44" s="5">
        <v>6.0999999999999999E-2</v>
      </c>
      <c r="D44" s="3">
        <f t="shared" si="1"/>
        <v>2.3149999999999999</v>
      </c>
      <c r="E44" s="4">
        <f t="shared" si="2"/>
        <v>210.48218459999995</v>
      </c>
    </row>
    <row r="45" spans="1:5" x14ac:dyDescent="0.25">
      <c r="A45" s="8" t="s">
        <v>244</v>
      </c>
      <c r="B45" s="6">
        <v>2.4409999999999998</v>
      </c>
      <c r="C45" s="5">
        <v>6.0999999999999999E-2</v>
      </c>
      <c r="D45" s="3">
        <f t="shared" si="1"/>
        <v>2.38</v>
      </c>
      <c r="E45" s="4">
        <f t="shared" si="2"/>
        <v>218.77647839999997</v>
      </c>
    </row>
    <row r="46" spans="1:5" x14ac:dyDescent="0.25">
      <c r="A46" s="8" t="s">
        <v>245</v>
      </c>
      <c r="B46" s="6">
        <v>2.556</v>
      </c>
      <c r="C46" s="5">
        <v>6.0999999999999999E-2</v>
      </c>
      <c r="D46" s="3">
        <f t="shared" si="1"/>
        <v>2.4950000000000001</v>
      </c>
      <c r="E46" s="4">
        <f t="shared" si="2"/>
        <v>233.76017340000001</v>
      </c>
    </row>
    <row r="47" spans="1:5" x14ac:dyDescent="0.25">
      <c r="A47" s="8" t="s">
        <v>246</v>
      </c>
      <c r="B47" s="6">
        <v>2.883</v>
      </c>
      <c r="C47" s="5">
        <v>6.0999999999999999E-2</v>
      </c>
      <c r="D47" s="3">
        <f t="shared" si="1"/>
        <v>2.8220000000000001</v>
      </c>
      <c r="E47" s="4">
        <f t="shared" si="2"/>
        <v>278.52474422400002</v>
      </c>
    </row>
    <row r="48" spans="1:5" x14ac:dyDescent="0.25">
      <c r="A48" s="8" t="s">
        <v>247</v>
      </c>
      <c r="B48" s="6">
        <v>2.254</v>
      </c>
      <c r="C48" s="5">
        <v>6.0999999999999999E-2</v>
      </c>
      <c r="D48" s="3">
        <f t="shared" si="1"/>
        <v>2.1930000000000001</v>
      </c>
      <c r="E48" s="4">
        <f t="shared" si="2"/>
        <v>195.25518306400002</v>
      </c>
    </row>
    <row r="49" spans="1:5" x14ac:dyDescent="0.25">
      <c r="A49" s="8" t="s">
        <v>248</v>
      </c>
      <c r="B49" s="6">
        <v>2.0659999999999998</v>
      </c>
      <c r="C49" s="5">
        <v>6.0999999999999999E-2</v>
      </c>
      <c r="D49" s="3">
        <f t="shared" si="1"/>
        <v>2.0049999999999999</v>
      </c>
      <c r="E49" s="4">
        <f t="shared" si="2"/>
        <v>172.66109339999997</v>
      </c>
    </row>
    <row r="50" spans="1:5" x14ac:dyDescent="0.25">
      <c r="A50" s="8" t="s">
        <v>249</v>
      </c>
      <c r="B50" s="6">
        <v>2.3660000000000001</v>
      </c>
      <c r="C50" s="5">
        <v>6.0999999999999999E-2</v>
      </c>
      <c r="D50" s="3">
        <f t="shared" si="1"/>
        <v>2.3050000000000002</v>
      </c>
      <c r="E50" s="4">
        <f t="shared" si="2"/>
        <v>209.21734140000001</v>
      </c>
    </row>
    <row r="51" spans="1:5" x14ac:dyDescent="0.25">
      <c r="A51" s="8" t="s">
        <v>250</v>
      </c>
      <c r="B51" s="6">
        <v>2.3530000000000002</v>
      </c>
      <c r="C51" s="5">
        <v>6.0999999999999999E-2</v>
      </c>
      <c r="D51" s="3">
        <f t="shared" si="1"/>
        <v>2.2920000000000003</v>
      </c>
      <c r="E51" s="4">
        <f t="shared" si="2"/>
        <v>207.57751110400002</v>
      </c>
    </row>
    <row r="52" spans="1:5" x14ac:dyDescent="0.25">
      <c r="A52" s="8" t="s">
        <v>251</v>
      </c>
      <c r="B52" s="6">
        <v>2.6520000000000001</v>
      </c>
      <c r="C52" s="5">
        <v>6.0999999999999999E-2</v>
      </c>
      <c r="D52" s="3">
        <f t="shared" si="1"/>
        <v>2.5910000000000002</v>
      </c>
      <c r="E52" s="4">
        <f t="shared" si="2"/>
        <v>246.57084501599999</v>
      </c>
    </row>
    <row r="53" spans="1:5" x14ac:dyDescent="0.25">
      <c r="A53" s="8" t="s">
        <v>252</v>
      </c>
      <c r="B53" s="6">
        <v>2.452</v>
      </c>
      <c r="C53" s="5">
        <v>6.0999999999999999E-2</v>
      </c>
      <c r="D53" s="3">
        <f t="shared" si="1"/>
        <v>2.391</v>
      </c>
      <c r="E53" s="4">
        <f t="shared" si="2"/>
        <v>220.19261461599999</v>
      </c>
    </row>
    <row r="54" spans="1:5" x14ac:dyDescent="0.25">
      <c r="A54" s="8" t="s">
        <v>253</v>
      </c>
      <c r="B54" s="6">
        <v>2.1110000000000002</v>
      </c>
      <c r="C54" s="5">
        <v>6.0999999999999999E-2</v>
      </c>
      <c r="D54" s="3">
        <f t="shared" si="1"/>
        <v>2.0500000000000003</v>
      </c>
      <c r="E54" s="4">
        <f t="shared" si="2"/>
        <v>177.97314000000003</v>
      </c>
    </row>
    <row r="55" spans="1:5" x14ac:dyDescent="0.25">
      <c r="A55" s="8" t="s">
        <v>254</v>
      </c>
      <c r="B55" s="6">
        <v>2.6970000000000001</v>
      </c>
      <c r="C55" s="5">
        <v>6.0999999999999999E-2</v>
      </c>
      <c r="D55" s="3">
        <f t="shared" si="1"/>
        <v>2.6360000000000001</v>
      </c>
      <c r="E55" s="4">
        <f t="shared" si="2"/>
        <v>252.67061625599999</v>
      </c>
    </row>
    <row r="56" spans="1:5" x14ac:dyDescent="0.25">
      <c r="A56" s="8" t="s">
        <v>255</v>
      </c>
      <c r="B56" s="6">
        <v>1.837</v>
      </c>
      <c r="C56" s="5">
        <v>6.0999999999999999E-2</v>
      </c>
      <c r="D56" s="3">
        <f t="shared" si="1"/>
        <v>1.776</v>
      </c>
      <c r="E56" s="4">
        <f t="shared" si="2"/>
        <v>146.56585273599998</v>
      </c>
    </row>
    <row r="57" spans="1:5" x14ac:dyDescent="0.25">
      <c r="A57" s="8" t="s">
        <v>256</v>
      </c>
      <c r="B57" s="6">
        <v>1.9450000000000001</v>
      </c>
      <c r="C57" s="5">
        <v>6.0999999999999999E-2</v>
      </c>
      <c r="D57" s="3">
        <f t="shared" si="1"/>
        <v>1.8840000000000001</v>
      </c>
      <c r="E57" s="4">
        <f t="shared" si="2"/>
        <v>158.67759481600001</v>
      </c>
    </row>
    <row r="58" spans="1:5" x14ac:dyDescent="0.25">
      <c r="A58" s="8" t="s">
        <v>257</v>
      </c>
      <c r="B58" s="6">
        <v>2.532</v>
      </c>
      <c r="C58" s="5">
        <v>6.0999999999999999E-2</v>
      </c>
      <c r="D58" s="3">
        <f t="shared" si="1"/>
        <v>2.4710000000000001</v>
      </c>
      <c r="E58" s="4">
        <f t="shared" si="2"/>
        <v>230.60052117599997</v>
      </c>
    </row>
    <row r="59" spans="1:5" x14ac:dyDescent="0.25">
      <c r="A59" s="8" t="s">
        <v>258</v>
      </c>
      <c r="B59" s="6">
        <v>2.1880000000000002</v>
      </c>
      <c r="C59" s="5">
        <v>6.0999999999999999E-2</v>
      </c>
      <c r="D59" s="3">
        <f t="shared" si="1"/>
        <v>2.1270000000000002</v>
      </c>
      <c r="E59" s="4">
        <f t="shared" si="2"/>
        <v>187.20295074400002</v>
      </c>
    </row>
    <row r="60" spans="1:5" x14ac:dyDescent="0.25">
      <c r="A60" s="8" t="s">
        <v>259</v>
      </c>
      <c r="B60" s="6">
        <v>2.4540000000000002</v>
      </c>
      <c r="C60" s="5">
        <v>6.0999999999999999E-2</v>
      </c>
      <c r="D60" s="3">
        <f t="shared" si="1"/>
        <v>2.3930000000000002</v>
      </c>
      <c r="E60" s="4">
        <f t="shared" si="2"/>
        <v>220.45048226400004</v>
      </c>
    </row>
    <row r="61" spans="1:5" x14ac:dyDescent="0.25">
      <c r="A61" s="8" t="s">
        <v>260</v>
      </c>
      <c r="B61" s="6">
        <v>1.8980000000000001</v>
      </c>
      <c r="C61" s="5">
        <v>6.0999999999999999E-2</v>
      </c>
      <c r="D61" s="3">
        <f t="shared" si="1"/>
        <v>1.8370000000000002</v>
      </c>
      <c r="E61" s="4">
        <f t="shared" si="2"/>
        <v>153.36392258399999</v>
      </c>
    </row>
    <row r="62" spans="1:5" x14ac:dyDescent="0.25">
      <c r="A62" s="8" t="s">
        <v>261</v>
      </c>
      <c r="B62" s="6">
        <v>2.879</v>
      </c>
      <c r="C62" s="5">
        <v>6.0999999999999999E-2</v>
      </c>
      <c r="D62" s="3">
        <f t="shared" si="1"/>
        <v>2.8180000000000001</v>
      </c>
      <c r="E62" s="4">
        <f t="shared" si="2"/>
        <v>277.95786806400002</v>
      </c>
    </row>
    <row r="63" spans="1:5" x14ac:dyDescent="0.25">
      <c r="A63" s="8" t="s">
        <v>262</v>
      </c>
      <c r="B63" s="6">
        <v>2.6520000000000001</v>
      </c>
      <c r="C63" s="5">
        <v>6.0999999999999999E-2</v>
      </c>
      <c r="D63" s="3">
        <f t="shared" si="1"/>
        <v>2.5910000000000002</v>
      </c>
      <c r="E63" s="4">
        <f t="shared" si="2"/>
        <v>246.57084501599999</v>
      </c>
    </row>
    <row r="64" spans="1:5" x14ac:dyDescent="0.25">
      <c r="A64" s="8" t="s">
        <v>263</v>
      </c>
      <c r="B64" s="6">
        <v>2.0470000000000002</v>
      </c>
      <c r="C64" s="5">
        <v>6.0999999999999999E-2</v>
      </c>
      <c r="D64" s="3">
        <f t="shared" ref="D64:D95" si="3">(B64-C64)</f>
        <v>1.9860000000000002</v>
      </c>
      <c r="E64" s="4">
        <f t="shared" ref="E64:E95" si="4">(14.936*D64*D64)+(57.48*D64)-(2.6294)</f>
        <v>170.43639145600002</v>
      </c>
    </row>
    <row r="65" spans="1:5" x14ac:dyDescent="0.25">
      <c r="A65" s="8" t="s">
        <v>264</v>
      </c>
      <c r="B65" s="6">
        <v>2.351</v>
      </c>
      <c r="C65" s="5">
        <v>6.0999999999999999E-2</v>
      </c>
      <c r="D65" s="3">
        <f t="shared" si="3"/>
        <v>2.29</v>
      </c>
      <c r="E65" s="4">
        <f t="shared" si="4"/>
        <v>207.32567759999998</v>
      </c>
    </row>
    <row r="66" spans="1:5" x14ac:dyDescent="0.25">
      <c r="A66" s="8" t="s">
        <v>265</v>
      </c>
      <c r="B66" s="6">
        <v>2.4420000000000002</v>
      </c>
      <c r="C66" s="5">
        <v>6.0999999999999999E-2</v>
      </c>
      <c r="D66" s="3">
        <f t="shared" si="3"/>
        <v>2.3810000000000002</v>
      </c>
      <c r="E66" s="4">
        <f t="shared" si="4"/>
        <v>218.90506869600003</v>
      </c>
    </row>
    <row r="67" spans="1:5" x14ac:dyDescent="0.25">
      <c r="A67" s="8" t="s">
        <v>266</v>
      </c>
      <c r="B67" s="6">
        <v>2.2029999999999998</v>
      </c>
      <c r="C67" s="5">
        <v>6.0999999999999999E-2</v>
      </c>
      <c r="D67" s="3">
        <f t="shared" si="3"/>
        <v>2.1419999999999999</v>
      </c>
      <c r="E67" s="4">
        <f t="shared" si="4"/>
        <v>189.02157750399996</v>
      </c>
    </row>
    <row r="68" spans="1:5" x14ac:dyDescent="0.25">
      <c r="A68" s="8" t="s">
        <v>267</v>
      </c>
      <c r="B68" s="6">
        <v>2.4239999999999999</v>
      </c>
      <c r="C68" s="5">
        <v>6.0999999999999999E-2</v>
      </c>
      <c r="D68" s="3">
        <f t="shared" si="3"/>
        <v>2.363</v>
      </c>
      <c r="E68" s="4">
        <f t="shared" si="4"/>
        <v>216.59501378399997</v>
      </c>
    </row>
    <row r="69" spans="1:5" x14ac:dyDescent="0.25">
      <c r="A69" s="8" t="s">
        <v>268</v>
      </c>
      <c r="B69" s="6">
        <v>2.0060000000000002</v>
      </c>
      <c r="C69" s="5">
        <v>6.0999999999999999E-2</v>
      </c>
      <c r="D69" s="3">
        <f t="shared" si="3"/>
        <v>1.9450000000000003</v>
      </c>
      <c r="E69" s="4">
        <f t="shared" si="4"/>
        <v>165.67246140000003</v>
      </c>
    </row>
    <row r="70" spans="1:5" x14ac:dyDescent="0.25">
      <c r="A70" s="8" t="s">
        <v>269</v>
      </c>
      <c r="B70" s="6">
        <v>2.4580000000000002</v>
      </c>
      <c r="C70" s="5">
        <v>6.0999999999999999E-2</v>
      </c>
      <c r="D70" s="3">
        <f t="shared" si="3"/>
        <v>2.3970000000000002</v>
      </c>
      <c r="E70" s="4">
        <f t="shared" si="4"/>
        <v>220.96657602400003</v>
      </c>
    </row>
    <row r="71" spans="1:5" x14ac:dyDescent="0.25">
      <c r="A71" s="8" t="s">
        <v>270</v>
      </c>
      <c r="B71" s="6">
        <v>2.2429999999999999</v>
      </c>
      <c r="C71" s="5">
        <v>6.0999999999999999E-2</v>
      </c>
      <c r="D71" s="3">
        <f t="shared" si="3"/>
        <v>2.1819999999999999</v>
      </c>
      <c r="E71" s="4">
        <f t="shared" si="4"/>
        <v>193.90410806399998</v>
      </c>
    </row>
    <row r="72" spans="1:5" x14ac:dyDescent="0.25">
      <c r="A72" s="8" t="s">
        <v>271</v>
      </c>
      <c r="B72" s="6">
        <v>1.9750000000000001</v>
      </c>
      <c r="C72" s="5">
        <v>6.0999999999999999E-2</v>
      </c>
      <c r="D72" s="3">
        <f t="shared" si="3"/>
        <v>1.9140000000000001</v>
      </c>
      <c r="E72" s="4">
        <f t="shared" si="4"/>
        <v>162.103802656</v>
      </c>
    </row>
    <row r="73" spans="1:5" x14ac:dyDescent="0.25">
      <c r="A73" s="8" t="s">
        <v>272</v>
      </c>
      <c r="B73" s="6">
        <v>1.3320000000000001</v>
      </c>
      <c r="C73" s="5">
        <v>6.0999999999999999E-2</v>
      </c>
      <c r="D73" s="3">
        <f t="shared" si="3"/>
        <v>1.2710000000000001</v>
      </c>
      <c r="E73" s="4">
        <f t="shared" si="4"/>
        <v>94.555906776</v>
      </c>
    </row>
    <row r="74" spans="1:5" x14ac:dyDescent="0.25">
      <c r="A74" s="8" t="s">
        <v>273</v>
      </c>
      <c r="B74" s="6">
        <v>2.2080000000000002</v>
      </c>
      <c r="C74" s="5">
        <v>6.0999999999999999E-2</v>
      </c>
      <c r="D74" s="3">
        <f t="shared" si="3"/>
        <v>2.1470000000000002</v>
      </c>
      <c r="E74" s="4">
        <f t="shared" si="4"/>
        <v>189.62928002400002</v>
      </c>
    </row>
    <row r="75" spans="1:5" x14ac:dyDescent="0.25">
      <c r="A75" s="8" t="s">
        <v>274</v>
      </c>
      <c r="B75" s="6">
        <v>1.732</v>
      </c>
      <c r="C75" s="5">
        <v>6.0999999999999999E-2</v>
      </c>
      <c r="D75" s="3">
        <f t="shared" si="3"/>
        <v>1.671</v>
      </c>
      <c r="E75" s="4">
        <f t="shared" si="4"/>
        <v>135.124591576</v>
      </c>
    </row>
    <row r="76" spans="1:5" x14ac:dyDescent="0.25">
      <c r="A76" s="8" t="s">
        <v>275</v>
      </c>
      <c r="B76" s="6">
        <v>1.6140000000000001</v>
      </c>
      <c r="C76" s="5">
        <v>6.0999999999999999E-2</v>
      </c>
      <c r="D76" s="3">
        <f t="shared" si="3"/>
        <v>1.5530000000000002</v>
      </c>
      <c r="E76" s="4">
        <f t="shared" si="4"/>
        <v>122.65981922400002</v>
      </c>
    </row>
    <row r="77" spans="1:5" x14ac:dyDescent="0.25">
      <c r="A77" s="8" t="s">
        <v>276</v>
      </c>
      <c r="B77" s="6">
        <v>1.4970000000000001</v>
      </c>
      <c r="C77" s="5">
        <v>6.0999999999999999E-2</v>
      </c>
      <c r="D77" s="3">
        <f t="shared" si="3"/>
        <v>1.4360000000000002</v>
      </c>
      <c r="E77" s="4">
        <f t="shared" si="4"/>
        <v>110.71134585600001</v>
      </c>
    </row>
    <row r="78" spans="1:5" x14ac:dyDescent="0.25">
      <c r="A78" s="8" t="s">
        <v>277</v>
      </c>
      <c r="B78" s="6">
        <v>2.0680000000000001</v>
      </c>
      <c r="C78" s="5">
        <v>6.0999999999999999E-2</v>
      </c>
      <c r="D78" s="3">
        <f t="shared" si="3"/>
        <v>2.0070000000000001</v>
      </c>
      <c r="E78" s="4">
        <f t="shared" si="4"/>
        <v>172.895899864</v>
      </c>
    </row>
    <row r="79" spans="1:5" x14ac:dyDescent="0.25">
      <c r="A79" s="8" t="s">
        <v>278</v>
      </c>
      <c r="B79" s="6">
        <v>1.6040000000000001</v>
      </c>
      <c r="C79" s="5">
        <v>6.0999999999999999E-2</v>
      </c>
      <c r="D79" s="3">
        <f t="shared" si="3"/>
        <v>1.5430000000000001</v>
      </c>
      <c r="E79" s="4">
        <f t="shared" si="4"/>
        <v>121.622600664</v>
      </c>
    </row>
    <row r="80" spans="1:5" x14ac:dyDescent="0.25">
      <c r="A80" s="8" t="s">
        <v>279</v>
      </c>
      <c r="B80" s="6">
        <v>1.55</v>
      </c>
      <c r="C80" s="5">
        <v>6.0999999999999999E-2</v>
      </c>
      <c r="D80" s="3">
        <f t="shared" si="3"/>
        <v>1.4890000000000001</v>
      </c>
      <c r="E80" s="4">
        <f t="shared" si="4"/>
        <v>116.07323925599999</v>
      </c>
    </row>
    <row r="81" spans="1:5" x14ac:dyDescent="0.25">
      <c r="A81" s="8" t="s">
        <v>280</v>
      </c>
      <c r="B81" s="6">
        <v>1.8620000000000001</v>
      </c>
      <c r="C81" s="5">
        <v>6.0999999999999999E-2</v>
      </c>
      <c r="D81" s="3">
        <f t="shared" si="3"/>
        <v>1.8010000000000002</v>
      </c>
      <c r="E81" s="4">
        <f t="shared" si="4"/>
        <v>149.33850453599999</v>
      </c>
    </row>
    <row r="82" spans="1:5" x14ac:dyDescent="0.25">
      <c r="A82" s="8" t="s">
        <v>281</v>
      </c>
      <c r="B82" s="6">
        <v>2.427</v>
      </c>
      <c r="C82" s="5">
        <v>6.0999999999999999E-2</v>
      </c>
      <c r="D82" s="3">
        <f t="shared" si="3"/>
        <v>2.3660000000000001</v>
      </c>
      <c r="E82" s="4">
        <f t="shared" si="4"/>
        <v>216.97935081599999</v>
      </c>
    </row>
    <row r="83" spans="1:5" x14ac:dyDescent="0.25">
      <c r="A83" s="8" t="s">
        <v>282</v>
      </c>
      <c r="B83" s="6">
        <v>1.7490000000000001</v>
      </c>
      <c r="C83" s="5">
        <v>6.0999999999999999E-2</v>
      </c>
      <c r="D83" s="3">
        <f t="shared" si="3"/>
        <v>1.6880000000000002</v>
      </c>
      <c r="E83" s="4">
        <f t="shared" si="4"/>
        <v>136.95464198400001</v>
      </c>
    </row>
    <row r="84" spans="1:5" x14ac:dyDescent="0.25">
      <c r="A84" s="8" t="s">
        <v>283</v>
      </c>
      <c r="B84" s="6">
        <v>2.089</v>
      </c>
      <c r="C84" s="5">
        <v>6.0999999999999999E-2</v>
      </c>
      <c r="D84" s="3">
        <f t="shared" si="3"/>
        <v>2.028</v>
      </c>
      <c r="E84" s="4">
        <f t="shared" si="4"/>
        <v>175.36858182399999</v>
      </c>
    </row>
    <row r="85" spans="1:5" x14ac:dyDescent="0.25">
      <c r="A85" s="8" t="s">
        <v>284</v>
      </c>
      <c r="B85" s="6">
        <v>1.8520000000000001</v>
      </c>
      <c r="C85" s="5">
        <v>6.0999999999999999E-2</v>
      </c>
      <c r="D85" s="3">
        <f t="shared" si="3"/>
        <v>1.7910000000000001</v>
      </c>
      <c r="E85" s="4">
        <f t="shared" si="4"/>
        <v>148.22720341600001</v>
      </c>
    </row>
    <row r="86" spans="1:5" x14ac:dyDescent="0.25">
      <c r="A86" s="8" t="s">
        <v>285</v>
      </c>
      <c r="B86" s="6">
        <v>2.4929999999999999</v>
      </c>
      <c r="C86" s="5">
        <v>6.0999999999999999E-2</v>
      </c>
      <c r="D86" s="3">
        <f t="shared" si="3"/>
        <v>2.4319999999999999</v>
      </c>
      <c r="E86" s="4">
        <f t="shared" si="4"/>
        <v>225.502784064</v>
      </c>
    </row>
    <row r="87" spans="1:5" x14ac:dyDescent="0.25">
      <c r="A87" s="8" t="s">
        <v>286</v>
      </c>
      <c r="B87" s="6">
        <v>1.921</v>
      </c>
      <c r="C87" s="5">
        <v>6.0999999999999999E-2</v>
      </c>
      <c r="D87" s="3">
        <f t="shared" si="3"/>
        <v>1.86</v>
      </c>
      <c r="E87" s="4">
        <f t="shared" si="4"/>
        <v>155.95598559999999</v>
      </c>
    </row>
    <row r="88" spans="1:5" x14ac:dyDescent="0.25">
      <c r="A88" s="8" t="s">
        <v>287</v>
      </c>
      <c r="B88" s="6">
        <v>1.857</v>
      </c>
      <c r="C88" s="5">
        <v>6.0999999999999999E-2</v>
      </c>
      <c r="D88" s="3">
        <f t="shared" si="3"/>
        <v>1.796</v>
      </c>
      <c r="E88" s="4">
        <f t="shared" si="4"/>
        <v>148.78248057599998</v>
      </c>
    </row>
    <row r="89" spans="1:5" x14ac:dyDescent="0.25">
      <c r="A89" s="8" t="s">
        <v>288</v>
      </c>
      <c r="B89" s="6">
        <v>1.9419999999999999</v>
      </c>
      <c r="C89" s="5">
        <v>6.0999999999999999E-2</v>
      </c>
      <c r="D89" s="3">
        <f t="shared" si="3"/>
        <v>1.881</v>
      </c>
      <c r="E89" s="4">
        <f t="shared" si="4"/>
        <v>158.33645269599998</v>
      </c>
    </row>
    <row r="90" spans="1:5" x14ac:dyDescent="0.25">
      <c r="A90" s="8" t="s">
        <v>289</v>
      </c>
      <c r="B90" s="6">
        <v>2.4020000000000001</v>
      </c>
      <c r="C90" s="5">
        <v>6.0999999999999999E-2</v>
      </c>
      <c r="D90" s="3">
        <f t="shared" si="3"/>
        <v>2.3410000000000002</v>
      </c>
      <c r="E90" s="4">
        <f t="shared" si="4"/>
        <v>213.78475701599999</v>
      </c>
    </row>
    <row r="91" spans="1:5" x14ac:dyDescent="0.25">
      <c r="A91" s="8" t="s">
        <v>290</v>
      </c>
      <c r="B91" s="6">
        <v>2.0739999999999998</v>
      </c>
      <c r="C91" s="5">
        <v>6.0999999999999999E-2</v>
      </c>
      <c r="D91" s="3">
        <f t="shared" si="3"/>
        <v>2.0129999999999999</v>
      </c>
      <c r="E91" s="4">
        <f t="shared" si="4"/>
        <v>173.60103618399998</v>
      </c>
    </row>
    <row r="92" spans="1:5" x14ac:dyDescent="0.25">
      <c r="A92" s="8" t="s">
        <v>291</v>
      </c>
      <c r="B92" s="6">
        <v>2.4910000000000001</v>
      </c>
      <c r="C92" s="5">
        <v>6.0999999999999999E-2</v>
      </c>
      <c r="D92" s="3">
        <f t="shared" si="3"/>
        <v>2.4300000000000002</v>
      </c>
      <c r="E92" s="4">
        <f t="shared" si="4"/>
        <v>225.24258640000002</v>
      </c>
    </row>
    <row r="93" spans="1:5" x14ac:dyDescent="0.25">
      <c r="A93" s="8" t="s">
        <v>292</v>
      </c>
      <c r="B93" s="6">
        <v>2.1510000000000002</v>
      </c>
      <c r="C93" s="5">
        <v>6.0999999999999999E-2</v>
      </c>
      <c r="D93" s="3">
        <f t="shared" si="3"/>
        <v>2.0900000000000003</v>
      </c>
      <c r="E93" s="4">
        <f t="shared" si="4"/>
        <v>182.74574160000003</v>
      </c>
    </row>
    <row r="94" spans="1:5" x14ac:dyDescent="0.25">
      <c r="A94" s="8" t="s">
        <v>293</v>
      </c>
      <c r="B94" s="6">
        <v>2.8959999999999999</v>
      </c>
      <c r="C94" s="5">
        <v>6.0999999999999999E-2</v>
      </c>
      <c r="D94" s="3">
        <f t="shared" si="3"/>
        <v>2.835</v>
      </c>
      <c r="E94" s="4">
        <f t="shared" si="4"/>
        <v>280.3703926</v>
      </c>
    </row>
    <row r="95" spans="1:5" x14ac:dyDescent="0.25">
      <c r="A95" s="8" t="s">
        <v>294</v>
      </c>
      <c r="B95" s="6">
        <v>2.137</v>
      </c>
      <c r="C95" s="5">
        <v>6.0999999999999999E-2</v>
      </c>
      <c r="D95" s="3">
        <f t="shared" si="3"/>
        <v>2.0760000000000001</v>
      </c>
      <c r="E95" s="4">
        <f t="shared" si="4"/>
        <v>181.06989433599998</v>
      </c>
    </row>
    <row r="96" spans="1:5" x14ac:dyDescent="0.25">
      <c r="A96" s="8" t="s">
        <v>295</v>
      </c>
      <c r="B96" s="6">
        <v>2.2000000000000002</v>
      </c>
      <c r="C96" s="5">
        <v>6.0999999999999999E-2</v>
      </c>
      <c r="D96" s="3">
        <f t="shared" ref="D96:D127" si="5">(B96-C96)</f>
        <v>2.1390000000000002</v>
      </c>
      <c r="E96" s="4">
        <f t="shared" ref="E96:E127" si="6">(14.936*D96*D96)+(57.48*D96)-(2.6294)</f>
        <v>188.65731445600002</v>
      </c>
    </row>
    <row r="97" spans="1:5" x14ac:dyDescent="0.25">
      <c r="A97" s="8" t="s">
        <v>296</v>
      </c>
      <c r="B97" s="6">
        <v>2.992</v>
      </c>
      <c r="C97" s="5">
        <v>6.0999999999999999E-2</v>
      </c>
      <c r="D97" s="3">
        <f t="shared" si="5"/>
        <v>2.931</v>
      </c>
      <c r="E97" s="4">
        <f t="shared" si="6"/>
        <v>294.15608629600001</v>
      </c>
    </row>
    <row r="98" spans="1:5" x14ac:dyDescent="0.25">
      <c r="A98" s="8" t="s">
        <v>297</v>
      </c>
      <c r="B98" s="6">
        <v>2.3959999999999999</v>
      </c>
      <c r="C98" s="5">
        <v>6.0999999999999999E-2</v>
      </c>
      <c r="D98" s="3">
        <f t="shared" si="5"/>
        <v>2.335</v>
      </c>
      <c r="E98" s="4">
        <f t="shared" si="6"/>
        <v>213.02083259999998</v>
      </c>
    </row>
    <row r="99" spans="1:5" x14ac:dyDescent="0.25">
      <c r="A99" s="8" t="s">
        <v>298</v>
      </c>
      <c r="B99" s="6">
        <v>2.13</v>
      </c>
      <c r="C99" s="5">
        <v>6.0999999999999999E-2</v>
      </c>
      <c r="D99" s="3">
        <f t="shared" si="5"/>
        <v>2.069</v>
      </c>
      <c r="E99" s="4">
        <f t="shared" si="6"/>
        <v>180.23416629599998</v>
      </c>
    </row>
    <row r="100" spans="1:5" x14ac:dyDescent="0.25">
      <c r="A100" s="8" t="s">
        <v>299</v>
      </c>
      <c r="B100" s="6">
        <v>1.97</v>
      </c>
      <c r="C100" s="5">
        <v>6.0999999999999999E-2</v>
      </c>
      <c r="D100" s="3">
        <f t="shared" si="5"/>
        <v>1.909</v>
      </c>
      <c r="E100" s="4">
        <f t="shared" si="6"/>
        <v>161.530901016</v>
      </c>
    </row>
    <row r="101" spans="1:5" x14ac:dyDescent="0.25">
      <c r="A101" s="8" t="s">
        <v>300</v>
      </c>
      <c r="B101" s="6">
        <v>2.41</v>
      </c>
      <c r="C101" s="5">
        <v>6.0999999999999999E-2</v>
      </c>
      <c r="D101" s="3">
        <f t="shared" si="5"/>
        <v>2.3490000000000002</v>
      </c>
      <c r="E101" s="4">
        <f t="shared" si="6"/>
        <v>214.804995736</v>
      </c>
    </row>
    <row r="102" spans="1:5" x14ac:dyDescent="0.25">
      <c r="A102" s="8" t="s">
        <v>301</v>
      </c>
      <c r="B102" s="6">
        <v>2.2229999999999999</v>
      </c>
      <c r="C102" s="5">
        <v>6.0999999999999999E-2</v>
      </c>
      <c r="D102" s="3">
        <f t="shared" si="5"/>
        <v>2.1619999999999999</v>
      </c>
      <c r="E102" s="4">
        <f t="shared" si="6"/>
        <v>191.45686838399999</v>
      </c>
    </row>
    <row r="103" spans="1:5" x14ac:dyDescent="0.25">
      <c r="A103" s="8" t="s">
        <v>302</v>
      </c>
      <c r="B103" s="6">
        <v>2.17</v>
      </c>
      <c r="C103" s="5">
        <v>6.0999999999999999E-2</v>
      </c>
      <c r="D103" s="3">
        <f t="shared" si="5"/>
        <v>2.109</v>
      </c>
      <c r="E103" s="4">
        <f t="shared" si="6"/>
        <v>185.029470616</v>
      </c>
    </row>
    <row r="104" spans="1:5" x14ac:dyDescent="0.25">
      <c r="A104" s="8" t="s">
        <v>303</v>
      </c>
      <c r="B104" s="6">
        <v>1.734</v>
      </c>
      <c r="C104" s="5">
        <v>6.0999999999999999E-2</v>
      </c>
      <c r="D104" s="3">
        <f t="shared" si="5"/>
        <v>1.673</v>
      </c>
      <c r="E104" s="4">
        <f t="shared" si="6"/>
        <v>135.33944354400001</v>
      </c>
    </row>
    <row r="105" spans="1:5" x14ac:dyDescent="0.25">
      <c r="A105" s="8" t="s">
        <v>304</v>
      </c>
      <c r="B105" s="6">
        <v>2.0310000000000001</v>
      </c>
      <c r="C105" s="5">
        <v>6.0999999999999999E-2</v>
      </c>
      <c r="D105" s="3">
        <f t="shared" si="5"/>
        <v>1.9700000000000002</v>
      </c>
      <c r="E105" s="4">
        <f t="shared" si="6"/>
        <v>168.57132240000001</v>
      </c>
    </row>
    <row r="106" spans="1:5" x14ac:dyDescent="0.25">
      <c r="A106" s="8" t="s">
        <v>305</v>
      </c>
      <c r="B106" s="6">
        <v>1.7810000000000001</v>
      </c>
      <c r="C106" s="5">
        <v>6.0999999999999999E-2</v>
      </c>
      <c r="D106" s="3">
        <f t="shared" si="5"/>
        <v>1.7200000000000002</v>
      </c>
      <c r="E106" s="4">
        <f t="shared" si="6"/>
        <v>140.42286240000001</v>
      </c>
    </row>
    <row r="107" spans="1:5" x14ac:dyDescent="0.25">
      <c r="A107" s="8" t="s">
        <v>306</v>
      </c>
      <c r="B107" s="6">
        <v>2.2170000000000001</v>
      </c>
      <c r="C107" s="5">
        <v>6.0999999999999999E-2</v>
      </c>
      <c r="D107" s="3">
        <f t="shared" si="5"/>
        <v>2.1560000000000001</v>
      </c>
      <c r="E107" s="4">
        <f t="shared" si="6"/>
        <v>190.725026496</v>
      </c>
    </row>
    <row r="108" spans="1:5" x14ac:dyDescent="0.25">
      <c r="A108" s="8" t="s">
        <v>307</v>
      </c>
      <c r="B108" s="6">
        <v>2.3810000000000002</v>
      </c>
      <c r="C108" s="5">
        <v>6.0999999999999999E-2</v>
      </c>
      <c r="D108" s="3">
        <f t="shared" si="5"/>
        <v>2.3200000000000003</v>
      </c>
      <c r="E108" s="4">
        <f t="shared" si="6"/>
        <v>211.1157264</v>
      </c>
    </row>
    <row r="109" spans="1:5" x14ac:dyDescent="0.25">
      <c r="A109" s="8" t="s">
        <v>308</v>
      </c>
      <c r="B109" s="6">
        <v>2.032</v>
      </c>
      <c r="C109" s="5">
        <v>6.0999999999999999E-2</v>
      </c>
      <c r="D109" s="3">
        <f t="shared" si="5"/>
        <v>1.9710000000000001</v>
      </c>
      <c r="E109" s="4">
        <f t="shared" si="6"/>
        <v>168.687665176</v>
      </c>
    </row>
    <row r="110" spans="1:5" x14ac:dyDescent="0.25">
      <c r="A110" s="8" t="s">
        <v>309</v>
      </c>
      <c r="B110" s="6">
        <v>2.61</v>
      </c>
      <c r="C110" s="5">
        <v>6.0999999999999999E-2</v>
      </c>
      <c r="D110" s="3">
        <f t="shared" si="5"/>
        <v>2.5489999999999999</v>
      </c>
      <c r="E110" s="4">
        <f t="shared" si="6"/>
        <v>240.93230133599999</v>
      </c>
    </row>
    <row r="111" spans="1:5" x14ac:dyDescent="0.25">
      <c r="A111" s="8" t="s">
        <v>310</v>
      </c>
      <c r="B111" s="6">
        <v>2.4220000000000002</v>
      </c>
      <c r="C111" s="5">
        <v>6.0999999999999999E-2</v>
      </c>
      <c r="D111" s="3">
        <f t="shared" si="5"/>
        <v>2.3610000000000002</v>
      </c>
      <c r="E111" s="4">
        <f t="shared" si="6"/>
        <v>216.33893845600002</v>
      </c>
    </row>
    <row r="112" spans="1:5" x14ac:dyDescent="0.25">
      <c r="A112" s="8" t="s">
        <v>311</v>
      </c>
      <c r="B112" s="6">
        <v>1.7910000000000001</v>
      </c>
      <c r="C112" s="5">
        <v>6.0999999999999999E-2</v>
      </c>
      <c r="D112" s="3">
        <f t="shared" si="5"/>
        <v>1.7300000000000002</v>
      </c>
      <c r="E112" s="4">
        <f t="shared" si="6"/>
        <v>141.51295440000001</v>
      </c>
    </row>
    <row r="113" spans="1:5" x14ac:dyDescent="0.25">
      <c r="A113" s="8" t="s">
        <v>312</v>
      </c>
      <c r="B113" s="6">
        <v>1.405</v>
      </c>
      <c r="C113" s="5">
        <v>6.0999999999999999E-2</v>
      </c>
      <c r="D113" s="3">
        <f t="shared" si="5"/>
        <v>1.3440000000000001</v>
      </c>
      <c r="E113" s="4">
        <f t="shared" si="6"/>
        <v>101.603154496</v>
      </c>
    </row>
    <row r="114" spans="1:5" x14ac:dyDescent="0.25">
      <c r="A114" s="8" t="s">
        <v>313</v>
      </c>
      <c r="B114" s="6">
        <v>2.5329999999999999</v>
      </c>
      <c r="C114" s="5">
        <v>6.0999999999999999E-2</v>
      </c>
      <c r="D114" s="3">
        <f t="shared" si="5"/>
        <v>2.472</v>
      </c>
      <c r="E114" s="4">
        <f t="shared" si="6"/>
        <v>230.73182982399996</v>
      </c>
    </row>
    <row r="115" spans="1:5" x14ac:dyDescent="0.25">
      <c r="A115" s="8" t="s">
        <v>314</v>
      </c>
      <c r="B115" s="6">
        <v>2.0710000000000002</v>
      </c>
      <c r="C115" s="5">
        <v>6.0999999999999999E-2</v>
      </c>
      <c r="D115" s="3">
        <f t="shared" si="5"/>
        <v>2.0100000000000002</v>
      </c>
      <c r="E115" s="4">
        <f t="shared" si="6"/>
        <v>173.24833360000002</v>
      </c>
    </row>
    <row r="116" spans="1:5" x14ac:dyDescent="0.25">
      <c r="A116" s="8" t="s">
        <v>315</v>
      </c>
      <c r="B116" s="6">
        <v>2.39</v>
      </c>
      <c r="C116" s="5">
        <v>6.0999999999999999E-2</v>
      </c>
      <c r="D116" s="3">
        <f t="shared" si="5"/>
        <v>2.3290000000000002</v>
      </c>
      <c r="E116" s="4">
        <f t="shared" si="6"/>
        <v>212.25798357600002</v>
      </c>
    </row>
    <row r="117" spans="1:5" x14ac:dyDescent="0.25">
      <c r="A117" s="8" t="s">
        <v>316</v>
      </c>
      <c r="B117" s="6">
        <v>2.5329999999999999</v>
      </c>
      <c r="C117" s="5">
        <v>6.0999999999999999E-2</v>
      </c>
      <c r="D117" s="3">
        <f t="shared" si="5"/>
        <v>2.472</v>
      </c>
      <c r="E117" s="4">
        <f t="shared" si="6"/>
        <v>230.73182982399996</v>
      </c>
    </row>
    <row r="118" spans="1:5" x14ac:dyDescent="0.25">
      <c r="A118" s="8" t="s">
        <v>317</v>
      </c>
      <c r="B118" s="6">
        <v>2.1680000000000001</v>
      </c>
      <c r="C118" s="5">
        <v>6.0999999999999999E-2</v>
      </c>
      <c r="D118" s="3">
        <f t="shared" si="5"/>
        <v>2.1070000000000002</v>
      </c>
      <c r="E118" s="4">
        <f t="shared" si="6"/>
        <v>184.78857026400001</v>
      </c>
    </row>
    <row r="119" spans="1:5" x14ac:dyDescent="0.25">
      <c r="A119" s="8" t="s">
        <v>318</v>
      </c>
      <c r="B119" s="6">
        <v>2.5049999999999999</v>
      </c>
      <c r="C119" s="5">
        <v>6.0999999999999999E-2</v>
      </c>
      <c r="D119" s="3">
        <f t="shared" si="5"/>
        <v>2.444</v>
      </c>
      <c r="E119" s="4">
        <f t="shared" si="6"/>
        <v>227.06647929599995</v>
      </c>
    </row>
    <row r="120" spans="1:5" x14ac:dyDescent="0.25">
      <c r="A120" s="8" t="s">
        <v>319</v>
      </c>
      <c r="B120" s="6">
        <v>2.1190000000000002</v>
      </c>
      <c r="C120" s="5">
        <v>6.0999999999999999E-2</v>
      </c>
      <c r="D120" s="3">
        <f t="shared" si="5"/>
        <v>2.0580000000000003</v>
      </c>
      <c r="E120" s="4">
        <f t="shared" si="6"/>
        <v>178.92383670400002</v>
      </c>
    </row>
    <row r="121" spans="1:5" x14ac:dyDescent="0.25">
      <c r="A121" s="8" t="s">
        <v>320</v>
      </c>
      <c r="B121" s="6">
        <v>1.8320000000000001</v>
      </c>
      <c r="C121" s="5">
        <v>6.0999999999999999E-2</v>
      </c>
      <c r="D121" s="3">
        <f t="shared" si="5"/>
        <v>1.7710000000000001</v>
      </c>
      <c r="E121" s="4">
        <f t="shared" si="6"/>
        <v>146.01356277600001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38"/>
  <sheetViews>
    <sheetView tabSelected="1" workbookViewId="0">
      <selection activeCell="H2" sqref="H2"/>
    </sheetView>
  </sheetViews>
  <sheetFormatPr defaultRowHeight="15" x14ac:dyDescent="0.25"/>
  <cols>
    <col min="1" max="1" width="47.7109375" customWidth="1"/>
    <col min="2" max="2" width="13.85546875" customWidth="1"/>
    <col min="3" max="3" width="20.42578125" customWidth="1"/>
    <col min="4" max="4" width="17.85546875" customWidth="1"/>
    <col min="5" max="5" width="15.5703125" customWidth="1"/>
    <col min="6" max="6" width="15.28515625" customWidth="1"/>
    <col min="7" max="7" width="66.28515625" customWidth="1"/>
  </cols>
  <sheetData>
    <row r="1" spans="1:7" ht="16.5" thickTop="1" thickBot="1" x14ac:dyDescent="0.3">
      <c r="A1" s="19" t="s">
        <v>52</v>
      </c>
      <c r="B1" s="19" t="s">
        <v>53</v>
      </c>
      <c r="C1" s="19" t="s">
        <v>54</v>
      </c>
      <c r="D1" s="19" t="s">
        <v>55</v>
      </c>
      <c r="E1" s="19" t="s">
        <v>56</v>
      </c>
      <c r="F1" s="19" t="s">
        <v>57</v>
      </c>
      <c r="G1" s="19" t="s">
        <v>58</v>
      </c>
    </row>
    <row r="2" spans="1:7" ht="16.5" thickTop="1" thickBot="1" x14ac:dyDescent="0.3">
      <c r="A2" s="16" t="s">
        <v>25</v>
      </c>
      <c r="B2" s="17" t="s">
        <v>26</v>
      </c>
      <c r="C2" s="18" t="s">
        <v>27</v>
      </c>
      <c r="D2" s="18" t="s">
        <v>28</v>
      </c>
      <c r="E2" s="18" t="s">
        <v>29</v>
      </c>
      <c r="F2" s="18" t="s">
        <v>30</v>
      </c>
      <c r="G2" s="18" t="s">
        <v>31</v>
      </c>
    </row>
    <row r="3" spans="1:7" ht="16.5" thickTop="1" thickBot="1" x14ac:dyDescent="0.3">
      <c r="A3" s="16" t="s">
        <v>32</v>
      </c>
      <c r="B3" s="17" t="s">
        <v>26</v>
      </c>
      <c r="C3" s="18" t="s">
        <v>27</v>
      </c>
      <c r="D3" s="18" t="s">
        <v>28</v>
      </c>
      <c r="E3" s="18" t="s">
        <v>33</v>
      </c>
      <c r="F3" s="18" t="s">
        <v>30</v>
      </c>
      <c r="G3" s="18" t="s">
        <v>31</v>
      </c>
    </row>
    <row r="4" spans="1:7" ht="16.5" thickTop="1" thickBot="1" x14ac:dyDescent="0.3">
      <c r="A4" s="16" t="s">
        <v>34</v>
      </c>
      <c r="B4" s="17" t="s">
        <v>26</v>
      </c>
      <c r="C4" s="18" t="s">
        <v>27</v>
      </c>
      <c r="D4" s="18" t="s">
        <v>28</v>
      </c>
      <c r="E4" s="18" t="s">
        <v>35</v>
      </c>
      <c r="F4" s="18" t="s">
        <v>30</v>
      </c>
      <c r="G4" s="18" t="s">
        <v>31</v>
      </c>
    </row>
    <row r="5" spans="1:7" ht="16.5" thickTop="1" thickBot="1" x14ac:dyDescent="0.3">
      <c r="A5" s="16" t="s">
        <v>36</v>
      </c>
      <c r="B5" s="17" t="s">
        <v>26</v>
      </c>
      <c r="C5" s="18" t="s">
        <v>27</v>
      </c>
      <c r="D5" s="18" t="s">
        <v>28</v>
      </c>
      <c r="E5" s="18" t="s">
        <v>37</v>
      </c>
      <c r="F5" s="18" t="s">
        <v>30</v>
      </c>
      <c r="G5" s="18" t="s">
        <v>31</v>
      </c>
    </row>
    <row r="6" spans="1:7" ht="16.5" thickTop="1" thickBot="1" x14ac:dyDescent="0.3">
      <c r="A6" s="16" t="s">
        <v>38</v>
      </c>
      <c r="B6" s="17" t="s">
        <v>26</v>
      </c>
      <c r="C6" s="18" t="s">
        <v>27</v>
      </c>
      <c r="D6" s="18" t="s">
        <v>28</v>
      </c>
      <c r="E6" s="18" t="s">
        <v>39</v>
      </c>
      <c r="F6" s="18" t="s">
        <v>30</v>
      </c>
      <c r="G6" s="18" t="s">
        <v>31</v>
      </c>
    </row>
    <row r="7" spans="1:7" ht="16.5" thickTop="1" thickBot="1" x14ac:dyDescent="0.3">
      <c r="A7" s="16" t="s">
        <v>47</v>
      </c>
      <c r="B7" s="17" t="s">
        <v>26</v>
      </c>
      <c r="C7" s="18" t="s">
        <v>27</v>
      </c>
      <c r="D7" s="18" t="s">
        <v>28</v>
      </c>
      <c r="E7" s="18" t="s">
        <v>48</v>
      </c>
      <c r="F7" s="18" t="s">
        <v>30</v>
      </c>
      <c r="G7" s="18" t="s">
        <v>31</v>
      </c>
    </row>
    <row r="8" spans="1:7" ht="16.5" thickTop="1" thickBot="1" x14ac:dyDescent="0.3">
      <c r="A8" s="16" t="s">
        <v>59</v>
      </c>
      <c r="B8" s="17" t="s">
        <v>26</v>
      </c>
      <c r="C8" s="18" t="s">
        <v>27</v>
      </c>
      <c r="D8" s="18" t="s">
        <v>28</v>
      </c>
      <c r="E8" s="18" t="s">
        <v>46</v>
      </c>
      <c r="F8" s="18" t="s">
        <v>30</v>
      </c>
      <c r="G8" s="18" t="s">
        <v>31</v>
      </c>
    </row>
    <row r="9" spans="1:7" ht="16.5" thickTop="1" thickBot="1" x14ac:dyDescent="0.3">
      <c r="A9" s="16" t="s">
        <v>43</v>
      </c>
      <c r="B9" s="17" t="s">
        <v>26</v>
      </c>
      <c r="C9" s="18" t="s">
        <v>45</v>
      </c>
      <c r="D9" s="18" t="s">
        <v>28</v>
      </c>
      <c r="E9" s="18" t="s">
        <v>46</v>
      </c>
      <c r="F9" s="18" t="s">
        <v>30</v>
      </c>
      <c r="G9" s="18" t="s">
        <v>31</v>
      </c>
    </row>
    <row r="10" spans="1:7" ht="16.5" thickTop="1" thickBot="1" x14ac:dyDescent="0.3">
      <c r="A10" s="16" t="s">
        <v>59</v>
      </c>
      <c r="B10" s="17" t="s">
        <v>26</v>
      </c>
      <c r="C10" s="18" t="s">
        <v>45</v>
      </c>
      <c r="D10" s="18" t="s">
        <v>28</v>
      </c>
      <c r="E10" s="18" t="s">
        <v>46</v>
      </c>
      <c r="F10" s="18" t="s">
        <v>30</v>
      </c>
      <c r="G10" s="18" t="s">
        <v>31</v>
      </c>
    </row>
    <row r="11" spans="1:7" ht="16.5" thickTop="1" thickBot="1" x14ac:dyDescent="0.3">
      <c r="A11" s="16" t="s">
        <v>47</v>
      </c>
      <c r="B11" s="17" t="s">
        <v>26</v>
      </c>
      <c r="C11" s="18" t="s">
        <v>45</v>
      </c>
      <c r="D11" s="18" t="s">
        <v>28</v>
      </c>
      <c r="E11" s="18" t="s">
        <v>48</v>
      </c>
      <c r="F11" s="18" t="s">
        <v>30</v>
      </c>
      <c r="G11" s="18" t="s">
        <v>31</v>
      </c>
    </row>
    <row r="12" spans="1:7" ht="16.5" thickTop="1" thickBot="1" x14ac:dyDescent="0.3">
      <c r="A12" s="16" t="s">
        <v>40</v>
      </c>
      <c r="B12" s="17" t="s">
        <v>26</v>
      </c>
      <c r="C12" s="18" t="s">
        <v>45</v>
      </c>
      <c r="D12" s="18" t="s">
        <v>41</v>
      </c>
      <c r="E12" s="18" t="s">
        <v>42</v>
      </c>
      <c r="F12" s="18" t="s">
        <v>30</v>
      </c>
      <c r="G12" s="18" t="s">
        <v>31</v>
      </c>
    </row>
    <row r="13" spans="1:7" ht="16.5" thickTop="1" thickBot="1" x14ac:dyDescent="0.3">
      <c r="A13" s="16" t="s">
        <v>49</v>
      </c>
      <c r="B13" s="17" t="s">
        <v>26</v>
      </c>
      <c r="C13" s="18" t="s">
        <v>45</v>
      </c>
      <c r="D13" s="18" t="s">
        <v>50</v>
      </c>
      <c r="E13" s="18" t="s">
        <v>51</v>
      </c>
      <c r="F13" s="18" t="s">
        <v>30</v>
      </c>
      <c r="G13" s="18" t="s">
        <v>31</v>
      </c>
    </row>
    <row r="14" spans="1:7" ht="16.5" thickTop="1" thickBot="1" x14ac:dyDescent="0.3">
      <c r="A14" s="16" t="s">
        <v>34</v>
      </c>
      <c r="B14" s="17" t="s">
        <v>26</v>
      </c>
      <c r="C14" s="18" t="s">
        <v>45</v>
      </c>
      <c r="D14" s="18" t="s">
        <v>28</v>
      </c>
      <c r="E14" s="18" t="s">
        <v>35</v>
      </c>
      <c r="F14" s="18" t="s">
        <v>30</v>
      </c>
      <c r="G14" s="18" t="s">
        <v>31</v>
      </c>
    </row>
    <row r="15" spans="1:7" ht="16.5" thickTop="1" thickBot="1" x14ac:dyDescent="0.3">
      <c r="A15" s="16" t="s">
        <v>36</v>
      </c>
      <c r="B15" s="17" t="s">
        <v>26</v>
      </c>
      <c r="C15" s="18" t="s">
        <v>45</v>
      </c>
      <c r="D15" s="18" t="s">
        <v>28</v>
      </c>
      <c r="E15" s="18" t="s">
        <v>37</v>
      </c>
      <c r="F15" s="18" t="s">
        <v>30</v>
      </c>
      <c r="G15" s="18" t="s">
        <v>31</v>
      </c>
    </row>
    <row r="16" spans="1:7" ht="16.5" thickTop="1" thickBot="1" x14ac:dyDescent="0.3">
      <c r="A16" s="16" t="s">
        <v>43</v>
      </c>
      <c r="B16" s="17" t="s">
        <v>26</v>
      </c>
      <c r="C16" s="18" t="s">
        <v>45</v>
      </c>
      <c r="D16" s="18" t="s">
        <v>28</v>
      </c>
      <c r="E16" s="18" t="s">
        <v>44</v>
      </c>
      <c r="F16" s="18" t="s">
        <v>30</v>
      </c>
      <c r="G16" s="18" t="s">
        <v>31</v>
      </c>
    </row>
    <row r="17" spans="1:7" ht="16.5" thickTop="1" thickBot="1" x14ac:dyDescent="0.3">
      <c r="A17" s="16" t="s">
        <v>25</v>
      </c>
      <c r="B17" s="17" t="s">
        <v>26</v>
      </c>
      <c r="C17" s="18" t="s">
        <v>45</v>
      </c>
      <c r="D17" s="18" t="s">
        <v>28</v>
      </c>
      <c r="E17" s="18" t="s">
        <v>29</v>
      </c>
      <c r="F17" s="18" t="s">
        <v>30</v>
      </c>
      <c r="G17" s="18" t="s">
        <v>31</v>
      </c>
    </row>
    <row r="18" spans="1:7" ht="16.5" thickTop="1" thickBot="1" x14ac:dyDescent="0.3">
      <c r="A18" s="16" t="s">
        <v>32</v>
      </c>
      <c r="B18" s="17" t="s">
        <v>26</v>
      </c>
      <c r="C18" s="18" t="s">
        <v>45</v>
      </c>
      <c r="D18" s="18" t="s">
        <v>28</v>
      </c>
      <c r="E18" s="18" t="s">
        <v>33</v>
      </c>
      <c r="F18" s="18" t="s">
        <v>30</v>
      </c>
      <c r="G18" s="18" t="s">
        <v>31</v>
      </c>
    </row>
    <row r="19" spans="1:7" ht="16.5" thickTop="1" thickBot="1" x14ac:dyDescent="0.3">
      <c r="A19" s="16" t="s">
        <v>38</v>
      </c>
      <c r="B19" s="17" t="s">
        <v>26</v>
      </c>
      <c r="C19" s="18" t="s">
        <v>45</v>
      </c>
      <c r="D19" s="18" t="s">
        <v>28</v>
      </c>
      <c r="E19" s="18" t="s">
        <v>39</v>
      </c>
      <c r="F19" s="18" t="s">
        <v>30</v>
      </c>
      <c r="G19" s="18" t="s">
        <v>31</v>
      </c>
    </row>
    <row r="20" spans="1:7" ht="15.75" thickTop="1" x14ac:dyDescent="0.25"/>
    <row r="77" spans="1:1" x14ac:dyDescent="0.25">
      <c r="A77" s="10" t="s">
        <v>356</v>
      </c>
    </row>
    <row r="78" spans="1:1" x14ac:dyDescent="0.25">
      <c r="A78" t="s">
        <v>357</v>
      </c>
    </row>
    <row r="79" spans="1:1" x14ac:dyDescent="0.25">
      <c r="A79" t="s">
        <v>358</v>
      </c>
    </row>
    <row r="80" spans="1:1" x14ac:dyDescent="0.25">
      <c r="A80" t="s">
        <v>359</v>
      </c>
    </row>
    <row r="81" spans="1:1" x14ac:dyDescent="0.25">
      <c r="A81" t="s">
        <v>360</v>
      </c>
    </row>
    <row r="82" spans="1:1" x14ac:dyDescent="0.25">
      <c r="A82" t="s">
        <v>361</v>
      </c>
    </row>
    <row r="84" spans="1:1" x14ac:dyDescent="0.25">
      <c r="A84" s="10" t="s">
        <v>362</v>
      </c>
    </row>
    <row r="85" spans="1:1" x14ac:dyDescent="0.25">
      <c r="A85" t="s">
        <v>363</v>
      </c>
    </row>
    <row r="86" spans="1:1" x14ac:dyDescent="0.25">
      <c r="A86" t="s">
        <v>364</v>
      </c>
    </row>
    <row r="87" spans="1:1" x14ac:dyDescent="0.25">
      <c r="A87" t="s">
        <v>365</v>
      </c>
    </row>
    <row r="88" spans="1:1" x14ac:dyDescent="0.25">
      <c r="A88" t="s">
        <v>360</v>
      </c>
    </row>
    <row r="89" spans="1:1" x14ac:dyDescent="0.25">
      <c r="A89" t="s">
        <v>366</v>
      </c>
    </row>
    <row r="91" spans="1:1" x14ac:dyDescent="0.25">
      <c r="A91" s="10" t="s">
        <v>367</v>
      </c>
    </row>
    <row r="92" spans="1:1" x14ac:dyDescent="0.25">
      <c r="A92" t="s">
        <v>368</v>
      </c>
    </row>
    <row r="93" spans="1:1" x14ac:dyDescent="0.25">
      <c r="A93" t="s">
        <v>369</v>
      </c>
    </row>
    <row r="94" spans="1:1" x14ac:dyDescent="0.25">
      <c r="A94" t="s">
        <v>370</v>
      </c>
    </row>
    <row r="95" spans="1:1" x14ac:dyDescent="0.25">
      <c r="A95" t="s">
        <v>360</v>
      </c>
    </row>
    <row r="96" spans="1:1" x14ac:dyDescent="0.25">
      <c r="A96" t="s">
        <v>371</v>
      </c>
    </row>
    <row r="98" spans="1:1" x14ac:dyDescent="0.25">
      <c r="A98" s="10" t="s">
        <v>372</v>
      </c>
    </row>
    <row r="99" spans="1:1" x14ac:dyDescent="0.25">
      <c r="A99" t="s">
        <v>373</v>
      </c>
    </row>
    <row r="100" spans="1:1" x14ac:dyDescent="0.25">
      <c r="A100" t="s">
        <v>374</v>
      </c>
    </row>
    <row r="101" spans="1:1" x14ac:dyDescent="0.25">
      <c r="A101" t="s">
        <v>375</v>
      </c>
    </row>
    <row r="102" spans="1:1" x14ac:dyDescent="0.25">
      <c r="A102" t="s">
        <v>360</v>
      </c>
    </row>
    <row r="103" spans="1:1" x14ac:dyDescent="0.25">
      <c r="A103" t="s">
        <v>376</v>
      </c>
    </row>
    <row r="105" spans="1:1" x14ac:dyDescent="0.25">
      <c r="A105" s="10" t="s">
        <v>377</v>
      </c>
    </row>
    <row r="106" spans="1:1" x14ac:dyDescent="0.25">
      <c r="A106" t="s">
        <v>378</v>
      </c>
    </row>
    <row r="107" spans="1:1" x14ac:dyDescent="0.25">
      <c r="A107" t="s">
        <v>379</v>
      </c>
    </row>
    <row r="108" spans="1:1" x14ac:dyDescent="0.25">
      <c r="A108" t="s">
        <v>380</v>
      </c>
    </row>
    <row r="109" spans="1:1" x14ac:dyDescent="0.25">
      <c r="A109" t="s">
        <v>360</v>
      </c>
    </row>
    <row r="110" spans="1:1" x14ac:dyDescent="0.25">
      <c r="A110" t="s">
        <v>381</v>
      </c>
    </row>
    <row r="112" spans="1:1" x14ac:dyDescent="0.25">
      <c r="A112" s="10" t="s">
        <v>382</v>
      </c>
    </row>
    <row r="113" spans="1:1" x14ac:dyDescent="0.25">
      <c r="A113" t="s">
        <v>383</v>
      </c>
    </row>
    <row r="114" spans="1:1" x14ac:dyDescent="0.25">
      <c r="A114" t="s">
        <v>384</v>
      </c>
    </row>
    <row r="115" spans="1:1" x14ac:dyDescent="0.25">
      <c r="A115" t="s">
        <v>385</v>
      </c>
    </row>
    <row r="116" spans="1:1" x14ac:dyDescent="0.25">
      <c r="A116" t="s">
        <v>360</v>
      </c>
    </row>
    <row r="117" spans="1:1" x14ac:dyDescent="0.25">
      <c r="A117" t="s">
        <v>386</v>
      </c>
    </row>
    <row r="119" spans="1:1" x14ac:dyDescent="0.25">
      <c r="A119" s="10" t="s">
        <v>387</v>
      </c>
    </row>
    <row r="120" spans="1:1" x14ac:dyDescent="0.25">
      <c r="A120" t="s">
        <v>388</v>
      </c>
    </row>
    <row r="121" spans="1:1" x14ac:dyDescent="0.25">
      <c r="A121" t="s">
        <v>389</v>
      </c>
    </row>
    <row r="122" spans="1:1" x14ac:dyDescent="0.25">
      <c r="A122" t="s">
        <v>390</v>
      </c>
    </row>
    <row r="123" spans="1:1" x14ac:dyDescent="0.25">
      <c r="A123" t="s">
        <v>360</v>
      </c>
    </row>
    <row r="124" spans="1:1" x14ac:dyDescent="0.25">
      <c r="A124" t="s">
        <v>391</v>
      </c>
    </row>
    <row r="126" spans="1:1" x14ac:dyDescent="0.25">
      <c r="A126" s="10" t="s">
        <v>392</v>
      </c>
    </row>
    <row r="127" spans="1:1" x14ac:dyDescent="0.25">
      <c r="A127" t="s">
        <v>393</v>
      </c>
    </row>
    <row r="128" spans="1:1" x14ac:dyDescent="0.25">
      <c r="A128" t="s">
        <v>394</v>
      </c>
    </row>
    <row r="129" spans="1:1" x14ac:dyDescent="0.25">
      <c r="A129" t="s">
        <v>395</v>
      </c>
    </row>
    <row r="130" spans="1:1" x14ac:dyDescent="0.25">
      <c r="A130" t="s">
        <v>360</v>
      </c>
    </row>
    <row r="131" spans="1:1" x14ac:dyDescent="0.25">
      <c r="A131" t="s">
        <v>396</v>
      </c>
    </row>
    <row r="133" spans="1:1" x14ac:dyDescent="0.25">
      <c r="A133" s="10" t="s">
        <v>397</v>
      </c>
    </row>
    <row r="134" spans="1:1" x14ac:dyDescent="0.25">
      <c r="A134" t="s">
        <v>398</v>
      </c>
    </row>
    <row r="135" spans="1:1" x14ac:dyDescent="0.25">
      <c r="A135" t="s">
        <v>399</v>
      </c>
    </row>
    <row r="136" spans="1:1" x14ac:dyDescent="0.25">
      <c r="A136" t="s">
        <v>400</v>
      </c>
    </row>
    <row r="137" spans="1:1" x14ac:dyDescent="0.25">
      <c r="A137" t="s">
        <v>360</v>
      </c>
    </row>
    <row r="138" spans="1:1" x14ac:dyDescent="0.25">
      <c r="A138" t="s">
        <v>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17"/>
  <sheetViews>
    <sheetView workbookViewId="0">
      <selection activeCell="N2" sqref="N2"/>
    </sheetView>
  </sheetViews>
  <sheetFormatPr defaultRowHeight="15" x14ac:dyDescent="0.25"/>
  <cols>
    <col min="1" max="1" width="16.42578125" customWidth="1"/>
    <col min="2" max="2" width="12.42578125" customWidth="1"/>
    <col min="3" max="3" width="11.7109375" customWidth="1"/>
    <col min="4" max="4" width="12.140625" customWidth="1"/>
    <col min="5" max="5" width="16.28515625" customWidth="1"/>
  </cols>
  <sheetData>
    <row r="2" spans="1:12" x14ac:dyDescent="0.25">
      <c r="A2" s="2">
        <v>2.9929999999999999</v>
      </c>
      <c r="B2" s="6">
        <v>1.3900000000000001</v>
      </c>
      <c r="C2" s="6">
        <v>1.1850000000000001</v>
      </c>
      <c r="D2" s="6">
        <v>1.2190000000000001</v>
      </c>
      <c r="E2" s="6">
        <v>1.71</v>
      </c>
      <c r="F2" s="6">
        <v>1.425</v>
      </c>
      <c r="G2" s="6">
        <v>0.72699999999999998</v>
      </c>
      <c r="H2" s="6">
        <v>1.032</v>
      </c>
      <c r="I2" s="6">
        <v>1.361</v>
      </c>
      <c r="J2" s="6">
        <v>0.99199999999999999</v>
      </c>
      <c r="K2" s="6">
        <v>1.7130000000000001</v>
      </c>
      <c r="L2" s="6">
        <v>1.0589999999999999</v>
      </c>
    </row>
    <row r="3" spans="1:12" x14ac:dyDescent="0.25">
      <c r="A3" s="2">
        <v>2.0099999999999998</v>
      </c>
      <c r="B3" s="6">
        <v>1.256</v>
      </c>
      <c r="C3" s="6">
        <v>1.1040000000000001</v>
      </c>
      <c r="D3" s="6">
        <v>1.587</v>
      </c>
      <c r="E3" s="6">
        <v>1.0469999999999999</v>
      </c>
      <c r="F3" s="6">
        <v>1.085</v>
      </c>
      <c r="G3" s="6">
        <v>0.84099999999999997</v>
      </c>
      <c r="H3" s="6">
        <v>1.113</v>
      </c>
      <c r="I3" s="6">
        <v>1.421</v>
      </c>
      <c r="J3" s="6">
        <v>1.8009999999999999</v>
      </c>
      <c r="K3" s="6">
        <v>1.3220000000000001</v>
      </c>
      <c r="L3" s="6">
        <v>1.7</v>
      </c>
    </row>
    <row r="4" spans="1:12" x14ac:dyDescent="0.25">
      <c r="A4" s="2">
        <v>1.3109999999999999</v>
      </c>
      <c r="B4" s="6">
        <v>1.6819999999999999</v>
      </c>
      <c r="C4" s="6">
        <v>1.1400000000000001</v>
      </c>
      <c r="D4" s="6">
        <v>1.4570000000000001</v>
      </c>
      <c r="E4" s="6">
        <v>1.0620000000000001</v>
      </c>
      <c r="F4" s="6">
        <v>0.97899999999999998</v>
      </c>
      <c r="G4" s="6">
        <v>0.70499999999999996</v>
      </c>
      <c r="H4" s="6">
        <v>1.1639999999999999</v>
      </c>
      <c r="I4" s="6">
        <v>0.80600000000000005</v>
      </c>
      <c r="J4" s="6">
        <v>0.86199999999999999</v>
      </c>
      <c r="K4" s="6">
        <v>1.0740000000000001</v>
      </c>
      <c r="L4" s="6">
        <v>0.96299999999999997</v>
      </c>
    </row>
    <row r="5" spans="1:12" x14ac:dyDescent="0.25">
      <c r="A5" s="2">
        <v>0.81900000000000006</v>
      </c>
      <c r="B5" s="6">
        <v>1.177</v>
      </c>
      <c r="C5" s="6">
        <v>1.385</v>
      </c>
      <c r="D5" s="6">
        <v>1.4370000000000001</v>
      </c>
      <c r="E5" s="6">
        <v>1.1679999999999999</v>
      </c>
      <c r="F5" s="6">
        <v>1.087</v>
      </c>
      <c r="G5" s="6">
        <v>0.70399999999999996</v>
      </c>
      <c r="H5" s="6">
        <v>0.96299999999999997</v>
      </c>
      <c r="I5" s="6">
        <v>2.3410000000000002</v>
      </c>
      <c r="J5" s="6">
        <v>1.0289999999999999</v>
      </c>
      <c r="K5" s="6">
        <v>1.0549999999999999</v>
      </c>
      <c r="L5" s="6">
        <v>1.456</v>
      </c>
    </row>
    <row r="6" spans="1:12" x14ac:dyDescent="0.25">
      <c r="A6" s="2">
        <v>0.50800000000000001</v>
      </c>
      <c r="B6" s="6">
        <v>1.254</v>
      </c>
      <c r="C6" s="6">
        <v>1.296</v>
      </c>
      <c r="D6" s="6">
        <v>1.2510000000000001</v>
      </c>
      <c r="E6" s="6">
        <v>1.2350000000000001</v>
      </c>
      <c r="F6" s="6">
        <v>1.0090000000000001</v>
      </c>
      <c r="G6" s="6">
        <v>1.0090000000000001</v>
      </c>
      <c r="H6" s="6">
        <v>0.90200000000000002</v>
      </c>
      <c r="I6" s="6">
        <v>1.3109999999999999</v>
      </c>
      <c r="J6" s="6">
        <v>1.002</v>
      </c>
      <c r="K6" s="6">
        <v>1.075</v>
      </c>
      <c r="L6" s="6">
        <v>1.351</v>
      </c>
    </row>
    <row r="7" spans="1:12" x14ac:dyDescent="0.25">
      <c r="A7" s="5">
        <v>0.111</v>
      </c>
      <c r="B7" s="6">
        <v>1.159</v>
      </c>
      <c r="C7" s="6">
        <v>1.175</v>
      </c>
      <c r="D7" s="6">
        <v>1.228</v>
      </c>
      <c r="E7" s="6">
        <v>1.127</v>
      </c>
      <c r="F7" s="6">
        <v>0.98399999999999999</v>
      </c>
      <c r="G7" s="6">
        <v>1.0409999999999999</v>
      </c>
      <c r="H7" s="6">
        <v>1.1500000000000001</v>
      </c>
      <c r="I7" s="6">
        <v>2.4050000000000002</v>
      </c>
      <c r="J7" s="6">
        <v>1.1850000000000001</v>
      </c>
      <c r="K7" s="6">
        <v>0.84</v>
      </c>
      <c r="L7" s="6">
        <v>1.1910000000000001</v>
      </c>
    </row>
    <row r="8" spans="1:12" x14ac:dyDescent="0.25">
      <c r="A8" s="6">
        <v>0.375</v>
      </c>
      <c r="B8" s="6">
        <v>1.48</v>
      </c>
      <c r="C8" s="6">
        <v>1.2030000000000001</v>
      </c>
      <c r="D8" s="6">
        <v>1.1890000000000001</v>
      </c>
      <c r="E8" s="6">
        <v>1.167</v>
      </c>
      <c r="F8" s="6">
        <v>1.0920000000000001</v>
      </c>
      <c r="G8" s="6">
        <v>1.081</v>
      </c>
      <c r="H8" s="6">
        <v>1.2390000000000001</v>
      </c>
      <c r="I8" s="6">
        <v>1.472</v>
      </c>
      <c r="J8" s="6">
        <v>1.026</v>
      </c>
      <c r="K8" s="6">
        <v>1.37</v>
      </c>
      <c r="L8" s="6">
        <v>1.256</v>
      </c>
    </row>
    <row r="9" spans="1:12" x14ac:dyDescent="0.25">
      <c r="A9" s="6">
        <v>0.34500000000000003</v>
      </c>
      <c r="B9" s="6">
        <v>0.99399999999999999</v>
      </c>
      <c r="C9" s="6">
        <v>1.276</v>
      </c>
      <c r="D9" s="6">
        <v>1.2690000000000001</v>
      </c>
      <c r="E9" s="6">
        <v>1.0629999999999999</v>
      </c>
      <c r="F9" s="6">
        <v>1.0110000000000001</v>
      </c>
      <c r="G9" s="6">
        <v>1.024</v>
      </c>
      <c r="H9" s="6">
        <v>1.0760000000000001</v>
      </c>
      <c r="I9" s="6">
        <v>1.256</v>
      </c>
      <c r="J9" s="6">
        <v>1.2710000000000001</v>
      </c>
      <c r="K9" s="6">
        <v>1.3540000000000001</v>
      </c>
      <c r="L9" s="6">
        <v>0.29099999999999998</v>
      </c>
    </row>
    <row r="16" spans="1:12" x14ac:dyDescent="0.25">
      <c r="B16" s="1" t="s">
        <v>1</v>
      </c>
      <c r="C16" s="1" t="s">
        <v>2</v>
      </c>
      <c r="D16" s="1" t="s">
        <v>3</v>
      </c>
      <c r="E16" s="1" t="s">
        <v>4</v>
      </c>
    </row>
    <row r="17" spans="1:11" x14ac:dyDescent="0.25">
      <c r="A17" t="s">
        <v>5</v>
      </c>
      <c r="B17" s="2">
        <v>2.9929999999999999</v>
      </c>
      <c r="C17" s="3">
        <f>B17-B22</f>
        <v>2.8819999999999997</v>
      </c>
      <c r="D17" s="3">
        <v>640</v>
      </c>
      <c r="E17" s="4">
        <f>(53.047*C17*C17)+(67.896*C17)+(2.6075)</f>
        <v>638.88812242799975</v>
      </c>
    </row>
    <row r="18" spans="1:11" x14ac:dyDescent="0.25">
      <c r="A18" t="s">
        <v>6</v>
      </c>
      <c r="B18" s="2">
        <v>2.0099999999999998</v>
      </c>
      <c r="C18" s="3">
        <f>B18-B22</f>
        <v>1.8989999999999998</v>
      </c>
      <c r="D18" s="3">
        <v>320</v>
      </c>
      <c r="E18" s="4">
        <f t="shared" ref="E18:E22" si="0">(53.047*C18*C18)+(67.896*C18)+(2.6075)</f>
        <v>322.84014844699999</v>
      </c>
    </row>
    <row r="19" spans="1:11" x14ac:dyDescent="0.25">
      <c r="A19" t="s">
        <v>7</v>
      </c>
      <c r="B19" s="2">
        <v>1.3109999999999999</v>
      </c>
      <c r="C19" s="3">
        <f>B19-B22</f>
        <v>1.2</v>
      </c>
      <c r="D19" s="3">
        <v>160</v>
      </c>
      <c r="E19" s="4">
        <f t="shared" si="0"/>
        <v>160.47037999999998</v>
      </c>
    </row>
    <row r="20" spans="1:11" x14ac:dyDescent="0.25">
      <c r="A20" t="s">
        <v>8</v>
      </c>
      <c r="B20" s="2">
        <v>0.81900000000000006</v>
      </c>
      <c r="C20" s="3">
        <f>B20-B22</f>
        <v>0.70800000000000007</v>
      </c>
      <c r="D20" s="3">
        <v>80</v>
      </c>
      <c r="E20" s="4">
        <f t="shared" si="0"/>
        <v>77.268419408000014</v>
      </c>
    </row>
    <row r="21" spans="1:11" x14ac:dyDescent="0.25">
      <c r="A21" t="s">
        <v>9</v>
      </c>
      <c r="B21" s="2">
        <v>0.50800000000000001</v>
      </c>
      <c r="C21" s="3">
        <f>B21-B22</f>
        <v>0.39700000000000002</v>
      </c>
      <c r="D21" s="3">
        <v>40</v>
      </c>
      <c r="E21" s="4">
        <f t="shared" si="0"/>
        <v>37.922896623</v>
      </c>
    </row>
    <row r="22" spans="1:11" x14ac:dyDescent="0.25">
      <c r="A22" t="s">
        <v>10</v>
      </c>
      <c r="B22" s="5">
        <v>0.111</v>
      </c>
      <c r="C22" s="3">
        <f>B22-B22</f>
        <v>0</v>
      </c>
      <c r="D22" s="3">
        <v>0</v>
      </c>
      <c r="E22" s="4">
        <f t="shared" si="0"/>
        <v>2.6074999999999999</v>
      </c>
    </row>
    <row r="27" spans="1:11" x14ac:dyDescent="0.25">
      <c r="J27" s="10" t="s">
        <v>17</v>
      </c>
      <c r="K27" s="10"/>
    </row>
    <row r="31" spans="1:11" x14ac:dyDescent="0.25">
      <c r="A31" s="8" t="s">
        <v>11</v>
      </c>
      <c r="B31" s="6" t="s">
        <v>12</v>
      </c>
      <c r="C31" s="7" t="s">
        <v>10</v>
      </c>
      <c r="D31" s="3" t="s">
        <v>2</v>
      </c>
      <c r="E31" s="9" t="s">
        <v>16</v>
      </c>
    </row>
    <row r="32" spans="1:11" x14ac:dyDescent="0.25">
      <c r="A32" s="8" t="s">
        <v>235</v>
      </c>
      <c r="B32" s="6">
        <v>0.375</v>
      </c>
      <c r="C32" s="5">
        <v>0.111</v>
      </c>
      <c r="D32" s="3">
        <f t="shared" ref="D32:D63" si="1">(B32-C32)</f>
        <v>0.26400000000000001</v>
      </c>
      <c r="E32" s="4">
        <f t="shared" ref="E32:E63" si="2">(53.047*D32*D32)+(67.896*D32)+(2.6075)</f>
        <v>24.229207712000004</v>
      </c>
    </row>
    <row r="33" spans="1:5" x14ac:dyDescent="0.25">
      <c r="A33" s="8" t="s">
        <v>236</v>
      </c>
      <c r="B33" s="6">
        <v>0.34500000000000003</v>
      </c>
      <c r="C33" s="5">
        <v>0.111</v>
      </c>
      <c r="D33" s="3">
        <f t="shared" si="1"/>
        <v>0.23400000000000004</v>
      </c>
      <c r="E33" s="4">
        <f t="shared" si="2"/>
        <v>21.399805532000002</v>
      </c>
    </row>
    <row r="34" spans="1:5" x14ac:dyDescent="0.25">
      <c r="A34" s="8" t="s">
        <v>237</v>
      </c>
      <c r="B34" s="6">
        <v>1.3900000000000001</v>
      </c>
      <c r="C34" s="5">
        <v>0.111</v>
      </c>
      <c r="D34" s="3">
        <f t="shared" si="1"/>
        <v>1.2790000000000001</v>
      </c>
      <c r="E34" s="4">
        <f t="shared" si="2"/>
        <v>176.22294152700002</v>
      </c>
    </row>
    <row r="35" spans="1:5" x14ac:dyDescent="0.25">
      <c r="A35" s="8" t="s">
        <v>238</v>
      </c>
      <c r="B35" s="6">
        <v>1.256</v>
      </c>
      <c r="C35" s="5">
        <v>0.111</v>
      </c>
      <c r="D35" s="3">
        <f t="shared" si="1"/>
        <v>1.145</v>
      </c>
      <c r="E35" s="4">
        <f t="shared" si="2"/>
        <v>149.894363175</v>
      </c>
    </row>
    <row r="36" spans="1:5" x14ac:dyDescent="0.25">
      <c r="A36" s="8" t="s">
        <v>239</v>
      </c>
      <c r="B36" s="6">
        <v>1.6819999999999999</v>
      </c>
      <c r="C36" s="5">
        <v>0.111</v>
      </c>
      <c r="D36" s="3">
        <f t="shared" si="1"/>
        <v>1.571</v>
      </c>
      <c r="E36" s="4">
        <f t="shared" si="2"/>
        <v>240.19428692699995</v>
      </c>
    </row>
    <row r="37" spans="1:5" x14ac:dyDescent="0.25">
      <c r="A37" s="8" t="s">
        <v>240</v>
      </c>
      <c r="B37" s="6">
        <v>1.177</v>
      </c>
      <c r="C37" s="5">
        <v>0.111</v>
      </c>
      <c r="D37" s="3">
        <f t="shared" si="1"/>
        <v>1.0660000000000001</v>
      </c>
      <c r="E37" s="4">
        <f t="shared" si="2"/>
        <v>135.264912732</v>
      </c>
    </row>
    <row r="38" spans="1:5" x14ac:dyDescent="0.25">
      <c r="A38" s="8" t="s">
        <v>241</v>
      </c>
      <c r="B38" s="6">
        <v>1.254</v>
      </c>
      <c r="C38" s="5">
        <v>0.111</v>
      </c>
      <c r="D38" s="3">
        <f t="shared" si="1"/>
        <v>1.143</v>
      </c>
      <c r="E38" s="4">
        <f t="shared" si="2"/>
        <v>149.51582810299999</v>
      </c>
    </row>
    <row r="39" spans="1:5" x14ac:dyDescent="0.25">
      <c r="A39" s="8" t="s">
        <v>242</v>
      </c>
      <c r="B39" s="6">
        <v>1.159</v>
      </c>
      <c r="C39" s="5">
        <v>0.111</v>
      </c>
      <c r="D39" s="3">
        <f t="shared" si="1"/>
        <v>1.048</v>
      </c>
      <c r="E39" s="4">
        <f t="shared" si="2"/>
        <v>132.02424028799999</v>
      </c>
    </row>
    <row r="40" spans="1:5" x14ac:dyDescent="0.25">
      <c r="A40" s="8" t="s">
        <v>243</v>
      </c>
      <c r="B40" s="6">
        <v>1.48</v>
      </c>
      <c r="C40" s="5">
        <v>0.111</v>
      </c>
      <c r="D40" s="3">
        <f t="shared" si="1"/>
        <v>1.369</v>
      </c>
      <c r="E40" s="4">
        <f t="shared" si="2"/>
        <v>194.97574256699997</v>
      </c>
    </row>
    <row r="41" spans="1:5" x14ac:dyDescent="0.25">
      <c r="A41" s="8" t="s">
        <v>244</v>
      </c>
      <c r="B41" s="6">
        <v>0.99399999999999999</v>
      </c>
      <c r="C41" s="5">
        <v>0.111</v>
      </c>
      <c r="D41" s="3">
        <f t="shared" si="1"/>
        <v>0.88300000000000001</v>
      </c>
      <c r="E41" s="4">
        <f t="shared" si="2"/>
        <v>103.91983038299999</v>
      </c>
    </row>
    <row r="42" spans="1:5" x14ac:dyDescent="0.25">
      <c r="A42" s="8" t="s">
        <v>245</v>
      </c>
      <c r="B42" s="6">
        <v>1.1850000000000001</v>
      </c>
      <c r="C42" s="5">
        <v>0.111</v>
      </c>
      <c r="D42" s="3">
        <f t="shared" si="1"/>
        <v>1.0740000000000001</v>
      </c>
      <c r="E42" s="4">
        <f t="shared" si="2"/>
        <v>136.716245372</v>
      </c>
    </row>
    <row r="43" spans="1:5" x14ac:dyDescent="0.25">
      <c r="A43" s="8" t="s">
        <v>246</v>
      </c>
      <c r="B43" s="6">
        <v>1.1040000000000001</v>
      </c>
      <c r="C43" s="5">
        <v>0.111</v>
      </c>
      <c r="D43" s="3">
        <f t="shared" si="1"/>
        <v>0.9930000000000001</v>
      </c>
      <c r="E43" s="4">
        <f t="shared" si="2"/>
        <v>122.33516930300003</v>
      </c>
    </row>
    <row r="44" spans="1:5" x14ac:dyDescent="0.25">
      <c r="A44" s="8" t="s">
        <v>247</v>
      </c>
      <c r="B44" s="6">
        <v>1.1400000000000001</v>
      </c>
      <c r="C44" s="5">
        <v>0.111</v>
      </c>
      <c r="D44" s="3">
        <f t="shared" si="1"/>
        <v>1.0290000000000001</v>
      </c>
      <c r="E44" s="4">
        <f t="shared" si="2"/>
        <v>128.64082252700001</v>
      </c>
    </row>
    <row r="45" spans="1:5" x14ac:dyDescent="0.25">
      <c r="A45" s="8" t="s">
        <v>248</v>
      </c>
      <c r="B45" s="6">
        <v>1.385</v>
      </c>
      <c r="C45" s="5">
        <v>0.111</v>
      </c>
      <c r="D45" s="3">
        <f t="shared" si="1"/>
        <v>1.274</v>
      </c>
      <c r="E45" s="4">
        <f t="shared" si="2"/>
        <v>175.20631657199999</v>
      </c>
    </row>
    <row r="46" spans="1:5" x14ac:dyDescent="0.25">
      <c r="A46" s="8" t="s">
        <v>249</v>
      </c>
      <c r="B46" s="6">
        <v>1.296</v>
      </c>
      <c r="C46" s="5">
        <v>0.111</v>
      </c>
      <c r="D46" s="3">
        <f t="shared" si="1"/>
        <v>1.1850000000000001</v>
      </c>
      <c r="E46" s="4">
        <f t="shared" si="2"/>
        <v>157.554183575</v>
      </c>
    </row>
    <row r="47" spans="1:5" x14ac:dyDescent="0.25">
      <c r="A47" s="8" t="s">
        <v>250</v>
      </c>
      <c r="B47" s="6">
        <v>1.175</v>
      </c>
      <c r="C47" s="5">
        <v>0.111</v>
      </c>
      <c r="D47" s="3">
        <f t="shared" si="1"/>
        <v>1.0640000000000001</v>
      </c>
      <c r="E47" s="4">
        <f t="shared" si="2"/>
        <v>134.90314051199999</v>
      </c>
    </row>
    <row r="48" spans="1:5" x14ac:dyDescent="0.25">
      <c r="A48" s="8" t="s">
        <v>251</v>
      </c>
      <c r="B48" s="6">
        <v>1.2030000000000001</v>
      </c>
      <c r="C48" s="5">
        <v>0.111</v>
      </c>
      <c r="D48" s="3">
        <f t="shared" si="1"/>
        <v>1.0920000000000001</v>
      </c>
      <c r="E48" s="4">
        <f t="shared" si="2"/>
        <v>140.00656980799999</v>
      </c>
    </row>
    <row r="49" spans="1:5" x14ac:dyDescent="0.25">
      <c r="A49" s="8" t="s">
        <v>252</v>
      </c>
      <c r="B49" s="6">
        <v>1.276</v>
      </c>
      <c r="C49" s="5">
        <v>0.111</v>
      </c>
      <c r="D49" s="3">
        <f t="shared" si="1"/>
        <v>1.165</v>
      </c>
      <c r="E49" s="4">
        <f t="shared" si="2"/>
        <v>153.70305457499998</v>
      </c>
    </row>
    <row r="50" spans="1:5" x14ac:dyDescent="0.25">
      <c r="A50" s="8" t="s">
        <v>253</v>
      </c>
      <c r="B50" s="6">
        <v>1.2190000000000001</v>
      </c>
      <c r="C50" s="5">
        <v>0.111</v>
      </c>
      <c r="D50" s="3">
        <f t="shared" si="1"/>
        <v>1.1080000000000001</v>
      </c>
      <c r="E50" s="4">
        <f t="shared" si="2"/>
        <v>142.96016020800002</v>
      </c>
    </row>
    <row r="51" spans="1:5" x14ac:dyDescent="0.25">
      <c r="A51" s="8" t="s">
        <v>254</v>
      </c>
      <c r="B51" s="6">
        <v>1.587</v>
      </c>
      <c r="C51" s="5">
        <v>0.111</v>
      </c>
      <c r="D51" s="3">
        <f t="shared" si="1"/>
        <v>1.476</v>
      </c>
      <c r="E51" s="4">
        <f t="shared" si="2"/>
        <v>218.38891707199997</v>
      </c>
    </row>
    <row r="52" spans="1:5" x14ac:dyDescent="0.25">
      <c r="A52" s="8" t="s">
        <v>255</v>
      </c>
      <c r="B52" s="6">
        <v>1.4570000000000001</v>
      </c>
      <c r="C52" s="5">
        <v>0.111</v>
      </c>
      <c r="D52" s="3">
        <f t="shared" si="1"/>
        <v>1.3460000000000001</v>
      </c>
      <c r="E52" s="4">
        <f t="shared" si="2"/>
        <v>190.10161465199999</v>
      </c>
    </row>
    <row r="53" spans="1:5" x14ac:dyDescent="0.25">
      <c r="A53" s="8" t="s">
        <v>256</v>
      </c>
      <c r="B53" s="6">
        <v>1.4370000000000001</v>
      </c>
      <c r="C53" s="5">
        <v>0.111</v>
      </c>
      <c r="D53" s="3">
        <f t="shared" si="1"/>
        <v>1.3260000000000001</v>
      </c>
      <c r="E53" s="4">
        <f t="shared" si="2"/>
        <v>185.90886297199998</v>
      </c>
    </row>
    <row r="54" spans="1:5" x14ac:dyDescent="0.25">
      <c r="A54" s="8" t="s">
        <v>257</v>
      </c>
      <c r="B54" s="6">
        <v>1.2510000000000001</v>
      </c>
      <c r="C54" s="5">
        <v>0.111</v>
      </c>
      <c r="D54" s="3">
        <f t="shared" si="1"/>
        <v>1.1400000000000001</v>
      </c>
      <c r="E54" s="4">
        <f t="shared" si="2"/>
        <v>148.94882120000003</v>
      </c>
    </row>
    <row r="55" spans="1:5" x14ac:dyDescent="0.25">
      <c r="A55" s="8" t="s">
        <v>258</v>
      </c>
      <c r="B55" s="6">
        <v>1.228</v>
      </c>
      <c r="C55" s="5">
        <v>0.111</v>
      </c>
      <c r="D55" s="3">
        <f t="shared" si="1"/>
        <v>1.117</v>
      </c>
      <c r="E55" s="4">
        <f t="shared" si="2"/>
        <v>144.63349038299998</v>
      </c>
    </row>
    <row r="56" spans="1:5" x14ac:dyDescent="0.25">
      <c r="A56" s="8" t="s">
        <v>259</v>
      </c>
      <c r="B56" s="6">
        <v>1.1890000000000001</v>
      </c>
      <c r="C56" s="5">
        <v>0.111</v>
      </c>
      <c r="D56" s="3">
        <f t="shared" si="1"/>
        <v>1.0780000000000001</v>
      </c>
      <c r="E56" s="4">
        <f t="shared" si="2"/>
        <v>137.44445794800001</v>
      </c>
    </row>
    <row r="57" spans="1:5" x14ac:dyDescent="0.25">
      <c r="A57" s="8" t="s">
        <v>260</v>
      </c>
      <c r="B57" s="6">
        <v>1.2690000000000001</v>
      </c>
      <c r="C57" s="5">
        <v>0.111</v>
      </c>
      <c r="D57" s="3">
        <f t="shared" si="1"/>
        <v>1.1580000000000001</v>
      </c>
      <c r="E57" s="4">
        <f t="shared" si="2"/>
        <v>152.36518530800001</v>
      </c>
    </row>
    <row r="58" spans="1:5" x14ac:dyDescent="0.25">
      <c r="A58" s="8" t="s">
        <v>261</v>
      </c>
      <c r="B58" s="6">
        <v>1.71</v>
      </c>
      <c r="C58" s="5">
        <v>0.111</v>
      </c>
      <c r="D58" s="3">
        <f t="shared" si="1"/>
        <v>1.599</v>
      </c>
      <c r="E58" s="4">
        <f t="shared" si="2"/>
        <v>246.80382664699997</v>
      </c>
    </row>
    <row r="59" spans="1:5" x14ac:dyDescent="0.25">
      <c r="A59" s="8" t="s">
        <v>262</v>
      </c>
      <c r="B59" s="6">
        <v>1.0469999999999999</v>
      </c>
      <c r="C59" s="5">
        <v>0.111</v>
      </c>
      <c r="D59" s="3">
        <f t="shared" si="1"/>
        <v>0.93599999999999994</v>
      </c>
      <c r="E59" s="4">
        <f t="shared" si="2"/>
        <v>112.632420512</v>
      </c>
    </row>
    <row r="60" spans="1:5" x14ac:dyDescent="0.25">
      <c r="A60" s="8" t="s">
        <v>263</v>
      </c>
      <c r="B60" s="6">
        <v>1.0620000000000001</v>
      </c>
      <c r="C60" s="5">
        <v>0.111</v>
      </c>
      <c r="D60" s="3">
        <f t="shared" si="1"/>
        <v>0.95100000000000007</v>
      </c>
      <c r="E60" s="4">
        <f t="shared" si="2"/>
        <v>115.15235584700001</v>
      </c>
    </row>
    <row r="61" spans="1:5" x14ac:dyDescent="0.25">
      <c r="A61" s="8" t="s">
        <v>264</v>
      </c>
      <c r="B61" s="6">
        <v>1.1679999999999999</v>
      </c>
      <c r="C61" s="5">
        <v>0.111</v>
      </c>
      <c r="D61" s="3">
        <f t="shared" si="1"/>
        <v>1.0569999999999999</v>
      </c>
      <c r="E61" s="4">
        <f t="shared" si="2"/>
        <v>133.64027970299998</v>
      </c>
    </row>
    <row r="62" spans="1:5" x14ac:dyDescent="0.25">
      <c r="A62" s="8" t="s">
        <v>265</v>
      </c>
      <c r="B62" s="6">
        <v>1.2350000000000001</v>
      </c>
      <c r="C62" s="5">
        <v>0.111</v>
      </c>
      <c r="D62" s="3">
        <f t="shared" si="1"/>
        <v>1.1240000000000001</v>
      </c>
      <c r="E62" s="4">
        <f t="shared" si="2"/>
        <v>145.940910672</v>
      </c>
    </row>
    <row r="63" spans="1:5" x14ac:dyDescent="0.25">
      <c r="A63" s="8" t="s">
        <v>266</v>
      </c>
      <c r="B63" s="6">
        <v>1.127</v>
      </c>
      <c r="C63" s="5">
        <v>0.111</v>
      </c>
      <c r="D63" s="3">
        <f t="shared" si="1"/>
        <v>1.016</v>
      </c>
      <c r="E63" s="4">
        <f t="shared" si="2"/>
        <v>126.347920032</v>
      </c>
    </row>
    <row r="64" spans="1:5" x14ac:dyDescent="0.25">
      <c r="A64" s="8" t="s">
        <v>267</v>
      </c>
      <c r="B64" s="6">
        <v>1.167</v>
      </c>
      <c r="C64" s="5">
        <v>0.111</v>
      </c>
      <c r="D64" s="3">
        <f t="shared" ref="D64:D95" si="3">(B64-C64)</f>
        <v>1.056</v>
      </c>
      <c r="E64" s="4">
        <f t="shared" ref="E64:E95" si="4">(53.047*D64*D64)+(67.896*D64)+(2.6075)</f>
        <v>133.46029539200001</v>
      </c>
    </row>
    <row r="65" spans="1:5" x14ac:dyDescent="0.25">
      <c r="A65" s="8" t="s">
        <v>268</v>
      </c>
      <c r="B65" s="6">
        <v>1.0629999999999999</v>
      </c>
      <c r="C65" s="5">
        <v>0.111</v>
      </c>
      <c r="D65" s="3">
        <f t="shared" si="3"/>
        <v>0.95199999999999996</v>
      </c>
      <c r="E65" s="4">
        <f t="shared" si="4"/>
        <v>115.32120028799999</v>
      </c>
    </row>
    <row r="66" spans="1:5" x14ac:dyDescent="0.25">
      <c r="A66" s="8" t="s">
        <v>269</v>
      </c>
      <c r="B66" s="6">
        <v>1.425</v>
      </c>
      <c r="C66" s="5">
        <v>0.111</v>
      </c>
      <c r="D66" s="3">
        <f t="shared" si="3"/>
        <v>1.3140000000000001</v>
      </c>
      <c r="E66" s="4">
        <f t="shared" si="4"/>
        <v>183.41358201199998</v>
      </c>
    </row>
    <row r="67" spans="1:5" x14ac:dyDescent="0.25">
      <c r="A67" s="8" t="s">
        <v>270</v>
      </c>
      <c r="B67" s="6">
        <v>1.085</v>
      </c>
      <c r="C67" s="5">
        <v>0.111</v>
      </c>
      <c r="D67" s="3">
        <f t="shared" si="3"/>
        <v>0.97399999999999998</v>
      </c>
      <c r="E67" s="4">
        <f t="shared" si="4"/>
        <v>119.06261977199999</v>
      </c>
    </row>
    <row r="68" spans="1:5" x14ac:dyDescent="0.25">
      <c r="A68" s="8" t="s">
        <v>271</v>
      </c>
      <c r="B68" s="6">
        <v>0.97899999999999998</v>
      </c>
      <c r="C68" s="5">
        <v>0.111</v>
      </c>
      <c r="D68" s="3">
        <f t="shared" si="3"/>
        <v>0.86799999999999999</v>
      </c>
      <c r="E68" s="4">
        <f t="shared" si="4"/>
        <v>101.50811092799999</v>
      </c>
    </row>
    <row r="69" spans="1:5" x14ac:dyDescent="0.25">
      <c r="A69" s="8" t="s">
        <v>272</v>
      </c>
      <c r="B69" s="6">
        <v>1.087</v>
      </c>
      <c r="C69" s="5">
        <v>0.111</v>
      </c>
      <c r="D69" s="3">
        <f t="shared" si="3"/>
        <v>0.97599999999999998</v>
      </c>
      <c r="E69" s="4">
        <f t="shared" si="4"/>
        <v>119.405295072</v>
      </c>
    </row>
    <row r="70" spans="1:5" x14ac:dyDescent="0.25">
      <c r="A70" s="8" t="s">
        <v>273</v>
      </c>
      <c r="B70" s="6">
        <v>1.0090000000000001</v>
      </c>
      <c r="C70" s="5">
        <v>0.111</v>
      </c>
      <c r="D70" s="3">
        <f t="shared" si="3"/>
        <v>0.89800000000000013</v>
      </c>
      <c r="E70" s="4">
        <f t="shared" si="4"/>
        <v>106.35542098800002</v>
      </c>
    </row>
    <row r="71" spans="1:5" x14ac:dyDescent="0.25">
      <c r="A71" s="8" t="s">
        <v>274</v>
      </c>
      <c r="B71" s="6">
        <v>0.98399999999999999</v>
      </c>
      <c r="C71" s="5">
        <v>0.111</v>
      </c>
      <c r="D71" s="3">
        <f t="shared" si="3"/>
        <v>0.873</v>
      </c>
      <c r="E71" s="4">
        <f t="shared" si="4"/>
        <v>102.309365063</v>
      </c>
    </row>
    <row r="72" spans="1:5" x14ac:dyDescent="0.25">
      <c r="A72" s="8" t="s">
        <v>275</v>
      </c>
      <c r="B72" s="6">
        <v>1.0920000000000001</v>
      </c>
      <c r="C72" s="5">
        <v>0.111</v>
      </c>
      <c r="D72" s="3">
        <f t="shared" si="3"/>
        <v>0.98100000000000009</v>
      </c>
      <c r="E72" s="4">
        <f t="shared" si="4"/>
        <v>120.26383996700001</v>
      </c>
    </row>
    <row r="73" spans="1:5" x14ac:dyDescent="0.25">
      <c r="A73" s="8" t="s">
        <v>276</v>
      </c>
      <c r="B73" s="6">
        <v>1.0110000000000001</v>
      </c>
      <c r="C73" s="5">
        <v>0.111</v>
      </c>
      <c r="D73" s="3">
        <f t="shared" si="3"/>
        <v>0.90000000000000013</v>
      </c>
      <c r="E73" s="4">
        <f t="shared" si="4"/>
        <v>106.68197000000002</v>
      </c>
    </row>
    <row r="74" spans="1:5" x14ac:dyDescent="0.25">
      <c r="A74" s="8" t="s">
        <v>277</v>
      </c>
      <c r="B74" s="6">
        <v>0.72699999999999998</v>
      </c>
      <c r="C74" s="5">
        <v>0.111</v>
      </c>
      <c r="D74" s="3">
        <f t="shared" si="3"/>
        <v>0.61599999999999999</v>
      </c>
      <c r="E74" s="4">
        <f t="shared" si="4"/>
        <v>64.560438431999998</v>
      </c>
    </row>
    <row r="75" spans="1:5" x14ac:dyDescent="0.25">
      <c r="A75" s="8" t="s">
        <v>278</v>
      </c>
      <c r="B75" s="6">
        <v>0.84099999999999997</v>
      </c>
      <c r="C75" s="5">
        <v>0.111</v>
      </c>
      <c r="D75" s="3">
        <f t="shared" si="3"/>
        <v>0.73</v>
      </c>
      <c r="E75" s="4">
        <f t="shared" si="4"/>
        <v>80.440326299999995</v>
      </c>
    </row>
    <row r="76" spans="1:5" x14ac:dyDescent="0.25">
      <c r="A76" s="8" t="s">
        <v>279</v>
      </c>
      <c r="B76" s="6">
        <v>0.70499999999999996</v>
      </c>
      <c r="C76" s="5">
        <v>0.111</v>
      </c>
      <c r="D76" s="3">
        <f t="shared" si="3"/>
        <v>0.59399999999999997</v>
      </c>
      <c r="E76" s="4">
        <f t="shared" si="4"/>
        <v>61.654615292000003</v>
      </c>
    </row>
    <row r="77" spans="1:5" x14ac:dyDescent="0.25">
      <c r="A77" s="8" t="s">
        <v>280</v>
      </c>
      <c r="B77" s="6">
        <v>0.70399999999999996</v>
      </c>
      <c r="C77" s="5">
        <v>0.111</v>
      </c>
      <c r="D77" s="3">
        <f t="shared" si="3"/>
        <v>0.59299999999999997</v>
      </c>
      <c r="E77" s="4">
        <f t="shared" si="4"/>
        <v>61.523752502999997</v>
      </c>
    </row>
    <row r="78" spans="1:5" x14ac:dyDescent="0.25">
      <c r="A78" s="8" t="s">
        <v>281</v>
      </c>
      <c r="B78" s="6">
        <v>1.0090000000000001</v>
      </c>
      <c r="C78" s="5">
        <v>0.111</v>
      </c>
      <c r="D78" s="3">
        <f t="shared" si="3"/>
        <v>0.89800000000000013</v>
      </c>
      <c r="E78" s="4">
        <f t="shared" si="4"/>
        <v>106.35542098800002</v>
      </c>
    </row>
    <row r="79" spans="1:5" x14ac:dyDescent="0.25">
      <c r="A79" s="8" t="s">
        <v>282</v>
      </c>
      <c r="B79" s="6">
        <v>1.0409999999999999</v>
      </c>
      <c r="C79" s="5">
        <v>0.111</v>
      </c>
      <c r="D79" s="3">
        <f t="shared" si="3"/>
        <v>0.92999999999999994</v>
      </c>
      <c r="E79" s="4">
        <f t="shared" si="4"/>
        <v>111.6311303</v>
      </c>
    </row>
    <row r="80" spans="1:5" x14ac:dyDescent="0.25">
      <c r="A80" s="8" t="s">
        <v>283</v>
      </c>
      <c r="B80" s="6">
        <v>1.081</v>
      </c>
      <c r="C80" s="5">
        <v>0.111</v>
      </c>
      <c r="D80" s="3">
        <f t="shared" si="3"/>
        <v>0.97</v>
      </c>
      <c r="E80" s="4">
        <f t="shared" si="4"/>
        <v>118.37854230000001</v>
      </c>
    </row>
    <row r="81" spans="1:5" x14ac:dyDescent="0.25">
      <c r="A81" s="8" t="s">
        <v>284</v>
      </c>
      <c r="B81" s="6">
        <v>1.024</v>
      </c>
      <c r="C81" s="5">
        <v>0.111</v>
      </c>
      <c r="D81" s="3">
        <f t="shared" si="3"/>
        <v>0.91300000000000003</v>
      </c>
      <c r="E81" s="4">
        <f t="shared" si="4"/>
        <v>108.81488274300001</v>
      </c>
    </row>
    <row r="82" spans="1:5" x14ac:dyDescent="0.25">
      <c r="A82" s="8" t="s">
        <v>285</v>
      </c>
      <c r="B82" s="6">
        <v>1.032</v>
      </c>
      <c r="C82" s="5">
        <v>0.111</v>
      </c>
      <c r="D82" s="3">
        <f t="shared" si="3"/>
        <v>0.92100000000000004</v>
      </c>
      <c r="E82" s="4">
        <f t="shared" si="4"/>
        <v>110.136356327</v>
      </c>
    </row>
    <row r="83" spans="1:5" x14ac:dyDescent="0.25">
      <c r="A83" s="8" t="s">
        <v>286</v>
      </c>
      <c r="B83" s="6">
        <v>1.113</v>
      </c>
      <c r="C83" s="5">
        <v>0.111</v>
      </c>
      <c r="D83" s="3">
        <f t="shared" si="3"/>
        <v>1.002</v>
      </c>
      <c r="E83" s="4">
        <f t="shared" si="4"/>
        <v>123.898692188</v>
      </c>
    </row>
    <row r="84" spans="1:5" x14ac:dyDescent="0.25">
      <c r="A84" s="8" t="s">
        <v>287</v>
      </c>
      <c r="B84" s="6">
        <v>1.1639999999999999</v>
      </c>
      <c r="C84" s="5">
        <v>0.111</v>
      </c>
      <c r="D84" s="3">
        <f t="shared" si="3"/>
        <v>1.0529999999999999</v>
      </c>
      <c r="E84" s="4">
        <f t="shared" si="4"/>
        <v>132.92097902299997</v>
      </c>
    </row>
    <row r="85" spans="1:5" x14ac:dyDescent="0.25">
      <c r="A85" s="8" t="s">
        <v>288</v>
      </c>
      <c r="B85" s="6">
        <v>0.96299999999999997</v>
      </c>
      <c r="C85" s="5">
        <v>0.111</v>
      </c>
      <c r="D85" s="3">
        <f t="shared" si="3"/>
        <v>0.85199999999999998</v>
      </c>
      <c r="E85" s="4">
        <f t="shared" si="4"/>
        <v>98.961921487999987</v>
      </c>
    </row>
    <row r="86" spans="1:5" x14ac:dyDescent="0.25">
      <c r="A86" s="8" t="s">
        <v>289</v>
      </c>
      <c r="B86" s="6">
        <v>0.90200000000000002</v>
      </c>
      <c r="C86" s="5">
        <v>0.111</v>
      </c>
      <c r="D86" s="3">
        <f t="shared" si="3"/>
        <v>0.79100000000000004</v>
      </c>
      <c r="E86" s="4">
        <f t="shared" si="4"/>
        <v>89.503736007000001</v>
      </c>
    </row>
    <row r="87" spans="1:5" x14ac:dyDescent="0.25">
      <c r="A87" s="8" t="s">
        <v>290</v>
      </c>
      <c r="B87" s="6">
        <v>1.1500000000000001</v>
      </c>
      <c r="C87" s="5">
        <v>0.111</v>
      </c>
      <c r="D87" s="3">
        <f t="shared" si="3"/>
        <v>1.0390000000000001</v>
      </c>
      <c r="E87" s="4">
        <f t="shared" si="4"/>
        <v>130.416794487</v>
      </c>
    </row>
    <row r="88" spans="1:5" x14ac:dyDescent="0.25">
      <c r="A88" s="8" t="s">
        <v>291</v>
      </c>
      <c r="B88" s="6">
        <v>1.2390000000000001</v>
      </c>
      <c r="C88" s="5">
        <v>0.111</v>
      </c>
      <c r="D88" s="3">
        <f t="shared" si="3"/>
        <v>1.1280000000000001</v>
      </c>
      <c r="E88" s="4">
        <f t="shared" si="4"/>
        <v>146.69034204800002</v>
      </c>
    </row>
    <row r="89" spans="1:5" x14ac:dyDescent="0.25">
      <c r="A89" s="8" t="s">
        <v>292</v>
      </c>
      <c r="B89" s="6">
        <v>1.0760000000000001</v>
      </c>
      <c r="C89" s="5">
        <v>0.111</v>
      </c>
      <c r="D89" s="3">
        <f t="shared" si="3"/>
        <v>0.96500000000000008</v>
      </c>
      <c r="E89" s="4">
        <f t="shared" si="4"/>
        <v>117.52583257500002</v>
      </c>
    </row>
    <row r="90" spans="1:5" x14ac:dyDescent="0.25">
      <c r="A90" s="8" t="s">
        <v>293</v>
      </c>
      <c r="B90" s="6">
        <v>1.361</v>
      </c>
      <c r="C90" s="5">
        <v>0.111</v>
      </c>
      <c r="D90" s="3">
        <f t="shared" si="3"/>
        <v>1.25</v>
      </c>
      <c r="E90" s="4">
        <f t="shared" si="4"/>
        <v>170.3634375</v>
      </c>
    </row>
    <row r="91" spans="1:5" x14ac:dyDescent="0.25">
      <c r="A91" s="8" t="s">
        <v>294</v>
      </c>
      <c r="B91" s="6">
        <v>1.421</v>
      </c>
      <c r="C91" s="5">
        <v>0.111</v>
      </c>
      <c r="D91" s="3">
        <f t="shared" si="3"/>
        <v>1.31</v>
      </c>
      <c r="E91" s="4">
        <f t="shared" si="4"/>
        <v>182.58521670000002</v>
      </c>
    </row>
    <row r="92" spans="1:5" x14ac:dyDescent="0.25">
      <c r="A92" s="8" t="s">
        <v>295</v>
      </c>
      <c r="B92" s="6">
        <v>0.80600000000000005</v>
      </c>
      <c r="C92" s="5">
        <v>0.111</v>
      </c>
      <c r="D92" s="3">
        <f t="shared" si="3"/>
        <v>0.69500000000000006</v>
      </c>
      <c r="E92" s="4">
        <f t="shared" si="4"/>
        <v>75.418247175000019</v>
      </c>
    </row>
    <row r="93" spans="1:5" x14ac:dyDescent="0.25">
      <c r="A93" s="8" t="s">
        <v>296</v>
      </c>
      <c r="B93" s="6">
        <v>2.3410000000000002</v>
      </c>
      <c r="C93" s="5">
        <v>0.111</v>
      </c>
      <c r="D93" s="3">
        <f t="shared" si="3"/>
        <v>2.23</v>
      </c>
      <c r="E93" s="4">
        <f t="shared" si="4"/>
        <v>417.81300630000004</v>
      </c>
    </row>
    <row r="94" spans="1:5" x14ac:dyDescent="0.25">
      <c r="A94" s="8" t="s">
        <v>297</v>
      </c>
      <c r="B94" s="6">
        <v>1.3109999999999999</v>
      </c>
      <c r="C94" s="5">
        <v>0.111</v>
      </c>
      <c r="D94" s="3">
        <f t="shared" si="3"/>
        <v>1.2</v>
      </c>
      <c r="E94" s="4">
        <f t="shared" si="4"/>
        <v>160.47037999999998</v>
      </c>
    </row>
    <row r="95" spans="1:5" x14ac:dyDescent="0.25">
      <c r="A95" s="8" t="s">
        <v>298</v>
      </c>
      <c r="B95" s="6">
        <v>2.4050000000000002</v>
      </c>
      <c r="C95" s="5">
        <v>0.111</v>
      </c>
      <c r="D95" s="3">
        <f t="shared" si="3"/>
        <v>2.294</v>
      </c>
      <c r="E95" s="4">
        <f t="shared" si="4"/>
        <v>437.51736649200001</v>
      </c>
    </row>
    <row r="96" spans="1:5" x14ac:dyDescent="0.25">
      <c r="A96" s="8" t="s">
        <v>299</v>
      </c>
      <c r="B96" s="6">
        <v>1.472</v>
      </c>
      <c r="C96" s="5">
        <v>0.111</v>
      </c>
      <c r="D96" s="3">
        <f t="shared" ref="D96:D127" si="5">(B96-C96)</f>
        <v>1.361</v>
      </c>
      <c r="E96" s="4">
        <f t="shared" ref="E96:E127" si="6">(53.047*D96*D96)+(67.896*D96)+(2.6075)</f>
        <v>193.274028087</v>
      </c>
    </row>
    <row r="97" spans="1:5" x14ac:dyDescent="0.25">
      <c r="A97" s="8" t="s">
        <v>300</v>
      </c>
      <c r="B97" s="6">
        <v>1.256</v>
      </c>
      <c r="C97" s="5">
        <v>0.111</v>
      </c>
      <c r="D97" s="3">
        <f t="shared" si="5"/>
        <v>1.145</v>
      </c>
      <c r="E97" s="4">
        <f t="shared" si="6"/>
        <v>149.894363175</v>
      </c>
    </row>
    <row r="98" spans="1:5" x14ac:dyDescent="0.25">
      <c r="A98" s="8" t="s">
        <v>301</v>
      </c>
      <c r="B98" s="6">
        <v>0.99199999999999999</v>
      </c>
      <c r="C98" s="5">
        <v>0.111</v>
      </c>
      <c r="D98" s="3">
        <f t="shared" si="5"/>
        <v>0.88100000000000001</v>
      </c>
      <c r="E98" s="4">
        <f t="shared" si="6"/>
        <v>103.59688856699999</v>
      </c>
    </row>
    <row r="99" spans="1:5" x14ac:dyDescent="0.25">
      <c r="A99" s="8" t="s">
        <v>302</v>
      </c>
      <c r="B99" s="6">
        <v>1.8009999999999999</v>
      </c>
      <c r="C99" s="5">
        <v>0.111</v>
      </c>
      <c r="D99" s="3">
        <f t="shared" si="5"/>
        <v>1.69</v>
      </c>
      <c r="E99" s="4">
        <f t="shared" si="6"/>
        <v>268.85927669999995</v>
      </c>
    </row>
    <row r="100" spans="1:5" x14ac:dyDescent="0.25">
      <c r="A100" s="8" t="s">
        <v>303</v>
      </c>
      <c r="B100" s="6">
        <v>0.86199999999999999</v>
      </c>
      <c r="C100" s="5">
        <v>0.111</v>
      </c>
      <c r="D100" s="3">
        <f t="shared" si="5"/>
        <v>0.751</v>
      </c>
      <c r="E100" s="4">
        <f t="shared" si="6"/>
        <v>83.515957047000001</v>
      </c>
    </row>
    <row r="101" spans="1:5" x14ac:dyDescent="0.25">
      <c r="A101" s="8" t="s">
        <v>304</v>
      </c>
      <c r="B101" s="6">
        <v>1.0289999999999999</v>
      </c>
      <c r="C101" s="5">
        <v>0.111</v>
      </c>
      <c r="D101" s="3">
        <f t="shared" si="5"/>
        <v>0.91799999999999993</v>
      </c>
      <c r="E101" s="4">
        <f t="shared" si="6"/>
        <v>109.640008028</v>
      </c>
    </row>
    <row r="102" spans="1:5" x14ac:dyDescent="0.25">
      <c r="A102" s="8" t="s">
        <v>305</v>
      </c>
      <c r="B102" s="6">
        <v>1.002</v>
      </c>
      <c r="C102" s="5">
        <v>0.111</v>
      </c>
      <c r="D102" s="3">
        <f t="shared" si="5"/>
        <v>0.89100000000000001</v>
      </c>
      <c r="E102" s="4">
        <f t="shared" si="6"/>
        <v>105.21584140700001</v>
      </c>
    </row>
    <row r="103" spans="1:5" x14ac:dyDescent="0.25">
      <c r="A103" s="8" t="s">
        <v>306</v>
      </c>
      <c r="B103" s="6">
        <v>1.1850000000000001</v>
      </c>
      <c r="C103" s="5">
        <v>0.111</v>
      </c>
      <c r="D103" s="3">
        <f t="shared" si="5"/>
        <v>1.0740000000000001</v>
      </c>
      <c r="E103" s="4">
        <f t="shared" si="6"/>
        <v>136.716245372</v>
      </c>
    </row>
    <row r="104" spans="1:5" x14ac:dyDescent="0.25">
      <c r="A104" s="8" t="s">
        <v>307</v>
      </c>
      <c r="B104" s="6">
        <v>1.026</v>
      </c>
      <c r="C104" s="5">
        <v>0.111</v>
      </c>
      <c r="D104" s="3">
        <f t="shared" si="5"/>
        <v>0.91500000000000004</v>
      </c>
      <c r="E104" s="4">
        <f t="shared" si="6"/>
        <v>109.14461457500001</v>
      </c>
    </row>
    <row r="105" spans="1:5" x14ac:dyDescent="0.25">
      <c r="A105" s="8" t="s">
        <v>308</v>
      </c>
      <c r="B105" s="6">
        <v>1.2710000000000001</v>
      </c>
      <c r="C105" s="5">
        <v>0.111</v>
      </c>
      <c r="D105" s="3">
        <f t="shared" si="5"/>
        <v>1.1600000000000001</v>
      </c>
      <c r="E105" s="4">
        <f t="shared" si="6"/>
        <v>152.74690320000002</v>
      </c>
    </row>
    <row r="106" spans="1:5" x14ac:dyDescent="0.25">
      <c r="A106" s="8" t="s">
        <v>309</v>
      </c>
      <c r="B106" s="6">
        <v>1.7130000000000001</v>
      </c>
      <c r="C106" s="5">
        <v>0.111</v>
      </c>
      <c r="D106" s="3">
        <f t="shared" si="5"/>
        <v>1.6020000000000001</v>
      </c>
      <c r="E106" s="4">
        <f t="shared" si="6"/>
        <v>247.51692498800003</v>
      </c>
    </row>
    <row r="107" spans="1:5" x14ac:dyDescent="0.25">
      <c r="A107" s="8" t="s">
        <v>310</v>
      </c>
      <c r="B107" s="6">
        <v>1.3220000000000001</v>
      </c>
      <c r="C107" s="5">
        <v>0.111</v>
      </c>
      <c r="D107" s="3">
        <f t="shared" si="5"/>
        <v>1.2110000000000001</v>
      </c>
      <c r="E107" s="4">
        <f t="shared" si="6"/>
        <v>162.62409548700001</v>
      </c>
    </row>
    <row r="108" spans="1:5" x14ac:dyDescent="0.25">
      <c r="A108" s="8" t="s">
        <v>311</v>
      </c>
      <c r="B108" s="6">
        <v>1.0740000000000001</v>
      </c>
      <c r="C108" s="5">
        <v>0.111</v>
      </c>
      <c r="D108" s="3">
        <f t="shared" si="5"/>
        <v>0.96300000000000008</v>
      </c>
      <c r="E108" s="4">
        <f t="shared" si="6"/>
        <v>117.18549134300001</v>
      </c>
    </row>
    <row r="109" spans="1:5" x14ac:dyDescent="0.25">
      <c r="A109" s="8" t="s">
        <v>312</v>
      </c>
      <c r="B109" s="6">
        <v>1.0549999999999999</v>
      </c>
      <c r="C109" s="5">
        <v>0.111</v>
      </c>
      <c r="D109" s="3">
        <f t="shared" si="5"/>
        <v>0.94399999999999995</v>
      </c>
      <c r="E109" s="4">
        <f t="shared" si="6"/>
        <v>113.97341539199999</v>
      </c>
    </row>
    <row r="110" spans="1:5" x14ac:dyDescent="0.25">
      <c r="A110" s="8" t="s">
        <v>313</v>
      </c>
      <c r="B110" s="6">
        <v>1.075</v>
      </c>
      <c r="C110" s="5">
        <v>0.111</v>
      </c>
      <c r="D110" s="3">
        <f t="shared" si="5"/>
        <v>0.96399999999999997</v>
      </c>
      <c r="E110" s="4">
        <f t="shared" si="6"/>
        <v>117.35560891199999</v>
      </c>
    </row>
    <row r="111" spans="1:5" x14ac:dyDescent="0.25">
      <c r="A111" s="8" t="s">
        <v>314</v>
      </c>
      <c r="B111" s="6">
        <v>0.84</v>
      </c>
      <c r="C111" s="5">
        <v>0.111</v>
      </c>
      <c r="D111" s="3">
        <f t="shared" si="5"/>
        <v>0.72899999999999998</v>
      </c>
      <c r="E111" s="4">
        <f t="shared" si="6"/>
        <v>80.295034727000001</v>
      </c>
    </row>
    <row r="112" spans="1:5" x14ac:dyDescent="0.25">
      <c r="A112" s="8" t="s">
        <v>315</v>
      </c>
      <c r="B112" s="6">
        <v>1.37</v>
      </c>
      <c r="C112" s="5">
        <v>0.111</v>
      </c>
      <c r="D112" s="3">
        <f t="shared" si="5"/>
        <v>1.2590000000000001</v>
      </c>
      <c r="E112" s="4">
        <f t="shared" si="6"/>
        <v>172.172355807</v>
      </c>
    </row>
    <row r="113" spans="1:5" x14ac:dyDescent="0.25">
      <c r="A113" s="8" t="s">
        <v>316</v>
      </c>
      <c r="B113" s="6">
        <v>1.3540000000000001</v>
      </c>
      <c r="C113" s="5">
        <v>0.111</v>
      </c>
      <c r="D113" s="3">
        <f t="shared" si="5"/>
        <v>1.2430000000000001</v>
      </c>
      <c r="E113" s="4">
        <f t="shared" si="6"/>
        <v>168.96244230300002</v>
      </c>
    </row>
    <row r="114" spans="1:5" x14ac:dyDescent="0.25">
      <c r="A114" s="8" t="s">
        <v>317</v>
      </c>
      <c r="B114" s="6">
        <v>1.0589999999999999</v>
      </c>
      <c r="C114" s="5">
        <v>0.111</v>
      </c>
      <c r="D114" s="3">
        <f t="shared" si="5"/>
        <v>0.94799999999999995</v>
      </c>
      <c r="E114" s="4">
        <f t="shared" si="6"/>
        <v>114.64645908799999</v>
      </c>
    </row>
    <row r="115" spans="1:5" x14ac:dyDescent="0.25">
      <c r="A115" s="8" t="s">
        <v>318</v>
      </c>
      <c r="B115" s="6">
        <v>1.7</v>
      </c>
      <c r="C115" s="5">
        <v>0.111</v>
      </c>
      <c r="D115" s="3">
        <f t="shared" si="5"/>
        <v>1.589</v>
      </c>
      <c r="E115" s="4">
        <f t="shared" si="6"/>
        <v>244.43372828699995</v>
      </c>
    </row>
    <row r="116" spans="1:5" x14ac:dyDescent="0.25">
      <c r="A116" s="8" t="s">
        <v>319</v>
      </c>
      <c r="B116" s="6">
        <v>0.96299999999999997</v>
      </c>
      <c r="C116" s="5">
        <v>0.111</v>
      </c>
      <c r="D116" s="3">
        <f t="shared" si="5"/>
        <v>0.85199999999999998</v>
      </c>
      <c r="E116" s="4">
        <f t="shared" si="6"/>
        <v>98.961921487999987</v>
      </c>
    </row>
    <row r="117" spans="1:5" x14ac:dyDescent="0.25">
      <c r="A117" s="8" t="s">
        <v>320</v>
      </c>
      <c r="B117" s="6">
        <v>1.456</v>
      </c>
      <c r="C117" s="5">
        <v>0.111</v>
      </c>
      <c r="D117" s="3">
        <f t="shared" si="5"/>
        <v>1.345</v>
      </c>
      <c r="E117" s="4">
        <f t="shared" si="6"/>
        <v>189.89096917499998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118"/>
  <sheetViews>
    <sheetView workbookViewId="0">
      <selection activeCell="P2" sqref="P2"/>
    </sheetView>
  </sheetViews>
  <sheetFormatPr defaultRowHeight="15" x14ac:dyDescent="0.25"/>
  <cols>
    <col min="1" max="1" width="18.7109375" customWidth="1"/>
    <col min="2" max="3" width="12.7109375" customWidth="1"/>
    <col min="4" max="4" width="12.42578125" customWidth="1"/>
    <col min="5" max="5" width="17" customWidth="1"/>
  </cols>
  <sheetData>
    <row r="2" spans="1:12" x14ac:dyDescent="0.25">
      <c r="A2" s="2">
        <v>2.6429999999999998</v>
      </c>
      <c r="B2" s="6">
        <v>1.4730000000000001</v>
      </c>
      <c r="C2" s="6">
        <v>1.8920000000000001</v>
      </c>
      <c r="D2" s="6">
        <v>1.835</v>
      </c>
      <c r="E2" s="6">
        <v>1.579</v>
      </c>
      <c r="F2" s="6">
        <v>1.865</v>
      </c>
      <c r="G2" s="6">
        <v>1.9690000000000001</v>
      </c>
      <c r="H2" s="6">
        <v>1.9219999999999999</v>
      </c>
      <c r="I2" s="6">
        <v>1.863</v>
      </c>
      <c r="J2" s="6">
        <v>1.627</v>
      </c>
      <c r="K2" s="6">
        <v>1.68</v>
      </c>
      <c r="L2" s="6">
        <v>1.887</v>
      </c>
    </row>
    <row r="3" spans="1:12" x14ac:dyDescent="0.25">
      <c r="A3" s="2">
        <v>1.823</v>
      </c>
      <c r="B3" s="6">
        <v>1.8029999999999999</v>
      </c>
      <c r="C3" s="6">
        <v>1.659</v>
      </c>
      <c r="D3" s="6">
        <v>2.02</v>
      </c>
      <c r="E3" s="6">
        <v>1.651</v>
      </c>
      <c r="F3" s="6">
        <v>1.661</v>
      </c>
      <c r="G3" s="6">
        <v>1.6830000000000001</v>
      </c>
      <c r="H3" s="6">
        <v>1.8149999999999999</v>
      </c>
      <c r="I3" s="6">
        <v>1.883</v>
      </c>
      <c r="J3" s="6">
        <v>1.9060000000000001</v>
      </c>
      <c r="K3" s="6">
        <v>1.69</v>
      </c>
      <c r="L3" s="6">
        <v>1.901</v>
      </c>
    </row>
    <row r="4" spans="1:12" x14ac:dyDescent="0.25">
      <c r="A4" s="2">
        <v>1.272</v>
      </c>
      <c r="B4" s="6">
        <v>1.9330000000000001</v>
      </c>
      <c r="C4" s="6">
        <v>1.927</v>
      </c>
      <c r="D4" s="6">
        <v>1.8840000000000001</v>
      </c>
      <c r="E4" s="6">
        <v>1.85</v>
      </c>
      <c r="F4" s="6">
        <v>1.5030000000000001</v>
      </c>
      <c r="G4" s="6">
        <v>1.6679999999999999</v>
      </c>
      <c r="H4" s="6">
        <v>1.903</v>
      </c>
      <c r="I4" s="6">
        <v>1.82</v>
      </c>
      <c r="J4" s="6">
        <v>1.95</v>
      </c>
      <c r="K4" s="6">
        <v>1.849</v>
      </c>
      <c r="L4" s="6">
        <v>1.9000000000000001</v>
      </c>
    </row>
    <row r="5" spans="1:12" x14ac:dyDescent="0.25">
      <c r="A5" s="2">
        <v>0.85599999999999998</v>
      </c>
      <c r="B5" s="6">
        <v>1.8680000000000001</v>
      </c>
      <c r="C5" s="6">
        <v>1.8149999999999999</v>
      </c>
      <c r="D5" s="6">
        <v>1.9120000000000001</v>
      </c>
      <c r="E5" s="6">
        <v>1.7830000000000001</v>
      </c>
      <c r="F5" s="6">
        <v>1.391</v>
      </c>
      <c r="G5" s="6">
        <v>1.9470000000000001</v>
      </c>
      <c r="H5" s="6">
        <v>1.8160000000000001</v>
      </c>
      <c r="I5" s="6">
        <v>1.1200000000000001</v>
      </c>
      <c r="J5" s="6">
        <v>1.9670000000000001</v>
      </c>
      <c r="K5" s="6">
        <v>1.827</v>
      </c>
      <c r="L5" s="6">
        <v>1.599</v>
      </c>
    </row>
    <row r="6" spans="1:12" x14ac:dyDescent="0.25">
      <c r="A6" s="2">
        <v>0.57699999999999996</v>
      </c>
      <c r="B6" s="6">
        <v>1.796</v>
      </c>
      <c r="C6" s="6">
        <v>1.5960000000000001</v>
      </c>
      <c r="D6" s="6">
        <v>1.7650000000000001</v>
      </c>
      <c r="E6" s="6">
        <v>1.762</v>
      </c>
      <c r="F6" s="6">
        <v>1.8940000000000001</v>
      </c>
      <c r="G6" s="6">
        <v>2.0260000000000002</v>
      </c>
      <c r="H6" s="6">
        <v>1.7510000000000001</v>
      </c>
      <c r="I6" s="6">
        <v>1.1990000000000001</v>
      </c>
      <c r="J6" s="6">
        <v>1.6759999999999999</v>
      </c>
      <c r="K6" s="6">
        <v>1.766</v>
      </c>
      <c r="L6" s="6">
        <v>1.8169999999999999</v>
      </c>
    </row>
    <row r="7" spans="1:12" x14ac:dyDescent="0.25">
      <c r="A7" s="2">
        <v>0.40900000000000003</v>
      </c>
      <c r="B7" s="6">
        <v>1.8580000000000001</v>
      </c>
      <c r="C7" s="6">
        <v>1.7750000000000001</v>
      </c>
      <c r="D7" s="6">
        <v>1.849</v>
      </c>
      <c r="E7" s="6">
        <v>1.8440000000000001</v>
      </c>
      <c r="F7" s="6">
        <v>1.9239999999999999</v>
      </c>
      <c r="G7" s="6">
        <v>1.9850000000000001</v>
      </c>
      <c r="H7" s="6">
        <v>1.74</v>
      </c>
      <c r="I7" s="6">
        <v>1.6919999999999999</v>
      </c>
      <c r="J7" s="6">
        <v>1.7929999999999999</v>
      </c>
      <c r="K7" s="6">
        <v>1.585</v>
      </c>
      <c r="L7" s="6">
        <v>1.76</v>
      </c>
    </row>
    <row r="8" spans="1:12" x14ac:dyDescent="0.25">
      <c r="A8" s="2">
        <v>0.29299999999999998</v>
      </c>
      <c r="B8" s="6">
        <v>1.716</v>
      </c>
      <c r="C8" s="6">
        <v>1.8120000000000001</v>
      </c>
      <c r="D8" s="6">
        <v>1.7130000000000001</v>
      </c>
      <c r="E8" s="6">
        <v>1.8620000000000001</v>
      </c>
      <c r="F8" s="6">
        <v>1.9590000000000001</v>
      </c>
      <c r="G8" s="6">
        <v>1.7030000000000001</v>
      </c>
      <c r="H8" s="6">
        <v>2.4060000000000001</v>
      </c>
      <c r="I8" s="6">
        <v>1.5860000000000001</v>
      </c>
      <c r="J8" s="6">
        <v>1.821</v>
      </c>
      <c r="K8" s="6">
        <v>1.82</v>
      </c>
      <c r="L8" s="6">
        <v>1.786</v>
      </c>
    </row>
    <row r="9" spans="1:12" x14ac:dyDescent="0.25">
      <c r="A9" s="5">
        <v>0.113</v>
      </c>
      <c r="B9" s="6">
        <v>1.8</v>
      </c>
      <c r="C9" s="6">
        <v>1.9080000000000001</v>
      </c>
      <c r="D9" s="6">
        <v>1.7210000000000001</v>
      </c>
      <c r="E9" s="6">
        <v>1.7650000000000001</v>
      </c>
      <c r="F9" s="6">
        <v>2.0150000000000001</v>
      </c>
      <c r="G9" s="6">
        <v>1.976</v>
      </c>
      <c r="H9" s="6">
        <v>1.794</v>
      </c>
      <c r="I9" s="6">
        <v>1.891</v>
      </c>
      <c r="J9" s="6">
        <v>1.5580000000000001</v>
      </c>
      <c r="K9" s="6">
        <v>1.784</v>
      </c>
      <c r="L9" s="6">
        <v>1.909</v>
      </c>
    </row>
    <row r="15" spans="1:12" x14ac:dyDescent="0.25">
      <c r="B15" s="1" t="s">
        <v>1</v>
      </c>
      <c r="C15" s="1" t="s">
        <v>2</v>
      </c>
      <c r="D15" s="1" t="s">
        <v>3</v>
      </c>
      <c r="E15" s="1" t="s">
        <v>4</v>
      </c>
    </row>
    <row r="16" spans="1:12" x14ac:dyDescent="0.25">
      <c r="A16" t="s">
        <v>5</v>
      </c>
      <c r="B16" s="2">
        <v>2.6429999999999998</v>
      </c>
      <c r="C16" s="3">
        <f>B16-B23</f>
        <v>2.5299999999999998</v>
      </c>
      <c r="D16" s="3">
        <v>500</v>
      </c>
      <c r="E16" s="4">
        <f>(64.013*C16*C16)+(35.908*C16)-(0.2385)</f>
        <v>500.34955169999995</v>
      </c>
    </row>
    <row r="17" spans="1:11" x14ac:dyDescent="0.25">
      <c r="A17" t="s">
        <v>6</v>
      </c>
      <c r="B17" s="2">
        <v>1.823</v>
      </c>
      <c r="C17" s="3">
        <f>B17-B23</f>
        <v>1.71</v>
      </c>
      <c r="D17" s="3">
        <v>250</v>
      </c>
      <c r="E17" s="4">
        <f t="shared" ref="E17:E23" si="0">(64.013*C17*C17)+(35.908*C17)-(0.2385)</f>
        <v>248.34459330000001</v>
      </c>
    </row>
    <row r="18" spans="1:11" x14ac:dyDescent="0.25">
      <c r="A18" t="s">
        <v>7</v>
      </c>
      <c r="B18" s="2">
        <v>1.272</v>
      </c>
      <c r="C18" s="3">
        <f>B18-B23</f>
        <v>1.159</v>
      </c>
      <c r="D18" s="3">
        <v>125</v>
      </c>
      <c r="E18" s="4">
        <f t="shared" si="0"/>
        <v>127.36631865300001</v>
      </c>
    </row>
    <row r="19" spans="1:11" x14ac:dyDescent="0.25">
      <c r="A19" t="s">
        <v>8</v>
      </c>
      <c r="B19" s="2">
        <v>0.85599999999999998</v>
      </c>
      <c r="C19" s="3">
        <f>B19-B23</f>
        <v>0.74299999999999999</v>
      </c>
      <c r="D19" s="3">
        <v>62.5</v>
      </c>
      <c r="E19" s="4">
        <f t="shared" si="0"/>
        <v>61.779456636999996</v>
      </c>
    </row>
    <row r="20" spans="1:11" x14ac:dyDescent="0.25">
      <c r="A20" t="s">
        <v>9</v>
      </c>
      <c r="B20" s="2">
        <v>0.57699999999999996</v>
      </c>
      <c r="C20" s="3">
        <f>B20-B23</f>
        <v>0.46399999999999997</v>
      </c>
      <c r="D20" s="3">
        <v>31.2</v>
      </c>
      <c r="E20" s="4">
        <f t="shared" si="0"/>
        <v>30.204554847999997</v>
      </c>
    </row>
    <row r="21" spans="1:11" x14ac:dyDescent="0.25">
      <c r="A21" t="s">
        <v>18</v>
      </c>
      <c r="B21" s="2">
        <v>0.40900000000000003</v>
      </c>
      <c r="C21" s="3">
        <f>(B21-B23)</f>
        <v>0.29600000000000004</v>
      </c>
      <c r="D21" s="3">
        <v>15.6</v>
      </c>
      <c r="E21" s="4">
        <f t="shared" si="0"/>
        <v>15.998831008000005</v>
      </c>
    </row>
    <row r="22" spans="1:11" x14ac:dyDescent="0.25">
      <c r="A22" t="s">
        <v>19</v>
      </c>
      <c r="B22" s="2">
        <v>0.29299999999999998</v>
      </c>
      <c r="C22" s="3">
        <f>B22-B23</f>
        <v>0.18</v>
      </c>
      <c r="D22" s="3">
        <v>7.8</v>
      </c>
      <c r="E22" s="4">
        <f t="shared" si="0"/>
        <v>8.298961199999999</v>
      </c>
    </row>
    <row r="23" spans="1:11" x14ac:dyDescent="0.25">
      <c r="A23" t="s">
        <v>10</v>
      </c>
      <c r="B23" s="5">
        <v>0.113</v>
      </c>
      <c r="C23" s="3">
        <f>B23-B23</f>
        <v>0</v>
      </c>
      <c r="D23" s="3">
        <v>0</v>
      </c>
      <c r="E23" s="4">
        <f t="shared" si="0"/>
        <v>-0.23849999999999999</v>
      </c>
    </row>
    <row r="27" spans="1:11" x14ac:dyDescent="0.25">
      <c r="J27" s="10" t="s">
        <v>21</v>
      </c>
      <c r="K27" s="10"/>
    </row>
    <row r="30" spans="1:11" x14ac:dyDescent="0.25">
      <c r="A30" s="8" t="s">
        <v>11</v>
      </c>
      <c r="B30" s="6" t="s">
        <v>12</v>
      </c>
      <c r="C30" s="7" t="s">
        <v>10</v>
      </c>
      <c r="D30" s="3" t="s">
        <v>2</v>
      </c>
      <c r="E30" s="9" t="s">
        <v>20</v>
      </c>
    </row>
    <row r="31" spans="1:11" x14ac:dyDescent="0.25">
      <c r="A31" s="8" t="s">
        <v>60</v>
      </c>
      <c r="B31" s="6">
        <v>1.4730000000000001</v>
      </c>
      <c r="C31" s="5">
        <v>0.113</v>
      </c>
      <c r="D31" s="3">
        <f t="shared" ref="D31:D62" si="1">(B31-C31)</f>
        <v>1.36</v>
      </c>
      <c r="E31" s="4">
        <f t="shared" ref="E31:E62" si="2">(64.013*D31*D31)+(35.908*D31)-(0.2385)</f>
        <v>166.99482480000006</v>
      </c>
    </row>
    <row r="32" spans="1:11" x14ac:dyDescent="0.25">
      <c r="A32" s="8" t="s">
        <v>61</v>
      </c>
      <c r="B32" s="6">
        <v>1.8029999999999999</v>
      </c>
      <c r="C32" s="5">
        <v>0.113</v>
      </c>
      <c r="D32" s="3">
        <f t="shared" si="1"/>
        <v>1.69</v>
      </c>
      <c r="E32" s="4">
        <f t="shared" si="2"/>
        <v>243.27354930000001</v>
      </c>
    </row>
    <row r="33" spans="1:5" x14ac:dyDescent="0.25">
      <c r="A33" s="8" t="s">
        <v>62</v>
      </c>
      <c r="B33" s="6">
        <v>1.9330000000000001</v>
      </c>
      <c r="C33" s="5">
        <v>0.113</v>
      </c>
      <c r="D33" s="3">
        <f t="shared" si="1"/>
        <v>1.82</v>
      </c>
      <c r="E33" s="4">
        <f t="shared" si="2"/>
        <v>277.15072120000008</v>
      </c>
    </row>
    <row r="34" spans="1:5" x14ac:dyDescent="0.25">
      <c r="A34" s="8" t="s">
        <v>63</v>
      </c>
      <c r="B34" s="6">
        <v>1.8680000000000001</v>
      </c>
      <c r="C34" s="5">
        <v>0.113</v>
      </c>
      <c r="D34" s="3">
        <f t="shared" si="1"/>
        <v>1.7550000000000001</v>
      </c>
      <c r="E34" s="4">
        <f t="shared" si="2"/>
        <v>259.94168032500005</v>
      </c>
    </row>
    <row r="35" spans="1:5" x14ac:dyDescent="0.25">
      <c r="A35" s="8" t="s">
        <v>64</v>
      </c>
      <c r="B35" s="6">
        <v>1.796</v>
      </c>
      <c r="C35" s="5">
        <v>0.113</v>
      </c>
      <c r="D35" s="3">
        <f t="shared" si="1"/>
        <v>1.6830000000000001</v>
      </c>
      <c r="E35" s="4">
        <f t="shared" si="2"/>
        <v>241.51078235700004</v>
      </c>
    </row>
    <row r="36" spans="1:5" x14ac:dyDescent="0.25">
      <c r="A36" s="8" t="s">
        <v>65</v>
      </c>
      <c r="B36" s="6">
        <v>1.8580000000000001</v>
      </c>
      <c r="C36" s="5">
        <v>0.113</v>
      </c>
      <c r="D36" s="3">
        <f t="shared" si="1"/>
        <v>1.7450000000000001</v>
      </c>
      <c r="E36" s="4">
        <f t="shared" si="2"/>
        <v>257.34214532500005</v>
      </c>
    </row>
    <row r="37" spans="1:5" x14ac:dyDescent="0.25">
      <c r="A37" s="8" t="s">
        <v>66</v>
      </c>
      <c r="B37" s="6">
        <v>1.716</v>
      </c>
      <c r="C37" s="5">
        <v>0.113</v>
      </c>
      <c r="D37" s="3">
        <f t="shared" si="1"/>
        <v>1.603</v>
      </c>
      <c r="E37" s="4">
        <f t="shared" si="2"/>
        <v>221.81040491700003</v>
      </c>
    </row>
    <row r="38" spans="1:5" x14ac:dyDescent="0.25">
      <c r="A38" s="8" t="s">
        <v>67</v>
      </c>
      <c r="B38" s="6">
        <v>1.8</v>
      </c>
      <c r="C38" s="5">
        <v>0.113</v>
      </c>
      <c r="D38" s="3">
        <f t="shared" si="1"/>
        <v>1.6870000000000001</v>
      </c>
      <c r="E38" s="4">
        <f t="shared" si="2"/>
        <v>242.51730959700004</v>
      </c>
    </row>
    <row r="39" spans="1:5" x14ac:dyDescent="0.25">
      <c r="A39" s="8" t="s">
        <v>68</v>
      </c>
      <c r="B39" s="6">
        <v>1.8920000000000001</v>
      </c>
      <c r="C39" s="5">
        <v>0.113</v>
      </c>
      <c r="D39" s="3">
        <f t="shared" si="1"/>
        <v>1.7790000000000001</v>
      </c>
      <c r="E39" s="4">
        <f t="shared" si="2"/>
        <v>266.23279893300008</v>
      </c>
    </row>
    <row r="40" spans="1:5" x14ac:dyDescent="0.25">
      <c r="A40" s="8" t="s">
        <v>69</v>
      </c>
      <c r="B40" s="6">
        <v>1.659</v>
      </c>
      <c r="C40" s="5">
        <v>0.113</v>
      </c>
      <c r="D40" s="3">
        <f t="shared" si="1"/>
        <v>1.546</v>
      </c>
      <c r="E40" s="4">
        <f t="shared" si="2"/>
        <v>208.27376350800003</v>
      </c>
    </row>
    <row r="41" spans="1:5" x14ac:dyDescent="0.25">
      <c r="A41" s="8" t="s">
        <v>70</v>
      </c>
      <c r="B41" s="6">
        <v>1.927</v>
      </c>
      <c r="C41" s="5">
        <v>0.113</v>
      </c>
      <c r="D41" s="3">
        <f t="shared" si="1"/>
        <v>1.8140000000000001</v>
      </c>
      <c r="E41" s="4">
        <f t="shared" si="2"/>
        <v>275.539533748</v>
      </c>
    </row>
    <row r="42" spans="1:5" x14ac:dyDescent="0.25">
      <c r="A42" s="8" t="s">
        <v>71</v>
      </c>
      <c r="B42" s="6">
        <v>1.8149999999999999</v>
      </c>
      <c r="C42" s="5">
        <v>0.113</v>
      </c>
      <c r="D42" s="3">
        <f t="shared" si="1"/>
        <v>1.702</v>
      </c>
      <c r="E42" s="4">
        <f t="shared" si="2"/>
        <v>246.31003045200003</v>
      </c>
    </row>
    <row r="43" spans="1:5" x14ac:dyDescent="0.25">
      <c r="A43" s="8" t="s">
        <v>72</v>
      </c>
      <c r="B43" s="6">
        <v>1.5960000000000001</v>
      </c>
      <c r="C43" s="5">
        <v>0.113</v>
      </c>
      <c r="D43" s="3">
        <f t="shared" si="1"/>
        <v>1.4830000000000001</v>
      </c>
      <c r="E43" s="4">
        <f t="shared" si="2"/>
        <v>193.79615075700005</v>
      </c>
    </row>
    <row r="44" spans="1:5" x14ac:dyDescent="0.25">
      <c r="A44" s="8" t="s">
        <v>73</v>
      </c>
      <c r="B44" s="6">
        <v>1.7750000000000001</v>
      </c>
      <c r="C44" s="5">
        <v>0.113</v>
      </c>
      <c r="D44" s="3">
        <f t="shared" si="1"/>
        <v>1.6620000000000001</v>
      </c>
      <c r="E44" s="4">
        <f t="shared" si="2"/>
        <v>236.26012117200005</v>
      </c>
    </row>
    <row r="45" spans="1:5" x14ac:dyDescent="0.25">
      <c r="A45" s="8" t="s">
        <v>74</v>
      </c>
      <c r="B45" s="6">
        <v>1.8120000000000001</v>
      </c>
      <c r="C45" s="5">
        <v>0.113</v>
      </c>
      <c r="D45" s="3">
        <f t="shared" si="1"/>
        <v>1.6990000000000001</v>
      </c>
      <c r="E45" s="4">
        <f t="shared" si="2"/>
        <v>245.54918181300008</v>
      </c>
    </row>
    <row r="46" spans="1:5" x14ac:dyDescent="0.25">
      <c r="A46" s="8" t="s">
        <v>75</v>
      </c>
      <c r="B46" s="6">
        <v>1.9080000000000001</v>
      </c>
      <c r="C46" s="5">
        <v>0.113</v>
      </c>
      <c r="D46" s="3">
        <f t="shared" si="1"/>
        <v>1.7950000000000002</v>
      </c>
      <c r="E46" s="4">
        <f t="shared" si="2"/>
        <v>270.46784632500004</v>
      </c>
    </row>
    <row r="47" spans="1:5" x14ac:dyDescent="0.25">
      <c r="A47" s="8" t="s">
        <v>76</v>
      </c>
      <c r="B47" s="6">
        <v>1.835</v>
      </c>
      <c r="C47" s="5">
        <v>0.113</v>
      </c>
      <c r="D47" s="3">
        <f t="shared" si="1"/>
        <v>1.722</v>
      </c>
      <c r="E47" s="4">
        <f t="shared" si="2"/>
        <v>251.41180069200001</v>
      </c>
    </row>
    <row r="48" spans="1:5" x14ac:dyDescent="0.25">
      <c r="A48" s="8" t="s">
        <v>77</v>
      </c>
      <c r="B48" s="6">
        <v>2.02</v>
      </c>
      <c r="C48" s="5">
        <v>0.113</v>
      </c>
      <c r="D48" s="3">
        <f t="shared" si="1"/>
        <v>1.907</v>
      </c>
      <c r="E48" s="4">
        <f t="shared" si="2"/>
        <v>301.03086843700004</v>
      </c>
    </row>
    <row r="49" spans="1:5" x14ac:dyDescent="0.25">
      <c r="A49" s="8" t="s">
        <v>78</v>
      </c>
      <c r="B49" s="6">
        <v>1.8840000000000001</v>
      </c>
      <c r="C49" s="5">
        <v>0.113</v>
      </c>
      <c r="D49" s="3">
        <f t="shared" si="1"/>
        <v>1.7710000000000001</v>
      </c>
      <c r="E49" s="4">
        <f t="shared" si="2"/>
        <v>264.12756573300004</v>
      </c>
    </row>
    <row r="50" spans="1:5" x14ac:dyDescent="0.25">
      <c r="A50" s="8" t="s">
        <v>79</v>
      </c>
      <c r="B50" s="6">
        <v>1.9120000000000001</v>
      </c>
      <c r="C50" s="5">
        <v>0.113</v>
      </c>
      <c r="D50" s="3">
        <f t="shared" si="1"/>
        <v>1.7990000000000002</v>
      </c>
      <c r="E50" s="4">
        <f t="shared" si="2"/>
        <v>271.53172921300006</v>
      </c>
    </row>
    <row r="51" spans="1:5" x14ac:dyDescent="0.25">
      <c r="A51" s="8" t="s">
        <v>80</v>
      </c>
      <c r="B51" s="6">
        <v>1.7650000000000001</v>
      </c>
      <c r="C51" s="5">
        <v>0.113</v>
      </c>
      <c r="D51" s="3">
        <f t="shared" si="1"/>
        <v>1.6520000000000001</v>
      </c>
      <c r="E51" s="4">
        <f t="shared" si="2"/>
        <v>233.77965035200006</v>
      </c>
    </row>
    <row r="52" spans="1:5" x14ac:dyDescent="0.25">
      <c r="A52" s="8" t="s">
        <v>81</v>
      </c>
      <c r="B52" s="6">
        <v>1.849</v>
      </c>
      <c r="C52" s="5">
        <v>0.113</v>
      </c>
      <c r="D52" s="3">
        <f t="shared" si="1"/>
        <v>1.736</v>
      </c>
      <c r="E52" s="4">
        <f t="shared" si="2"/>
        <v>255.01351004800003</v>
      </c>
    </row>
    <row r="53" spans="1:5" x14ac:dyDescent="0.25">
      <c r="A53" s="8" t="s">
        <v>82</v>
      </c>
      <c r="B53" s="6">
        <v>1.7130000000000001</v>
      </c>
      <c r="C53" s="5">
        <v>0.113</v>
      </c>
      <c r="D53" s="3">
        <f t="shared" si="1"/>
        <v>1.6</v>
      </c>
      <c r="E53" s="4">
        <f t="shared" si="2"/>
        <v>221.08758000000003</v>
      </c>
    </row>
    <row r="54" spans="1:5" x14ac:dyDescent="0.25">
      <c r="A54" s="8" t="s">
        <v>83</v>
      </c>
      <c r="B54" s="6">
        <v>1.7210000000000001</v>
      </c>
      <c r="C54" s="5">
        <v>0.113</v>
      </c>
      <c r="D54" s="3">
        <f t="shared" si="1"/>
        <v>1.6080000000000001</v>
      </c>
      <c r="E54" s="4">
        <f t="shared" si="2"/>
        <v>223.01767363200003</v>
      </c>
    </row>
    <row r="55" spans="1:5" x14ac:dyDescent="0.25">
      <c r="A55" s="8" t="s">
        <v>84</v>
      </c>
      <c r="B55" s="6">
        <v>1.579</v>
      </c>
      <c r="C55" s="5">
        <v>0.113</v>
      </c>
      <c r="D55" s="3">
        <f t="shared" si="1"/>
        <v>1.466</v>
      </c>
      <c r="E55" s="4">
        <f t="shared" si="2"/>
        <v>189.97655102800002</v>
      </c>
    </row>
    <row r="56" spans="1:5" x14ac:dyDescent="0.25">
      <c r="A56" s="8" t="s">
        <v>85</v>
      </c>
      <c r="B56" s="6">
        <v>1.651</v>
      </c>
      <c r="C56" s="5">
        <v>0.113</v>
      </c>
      <c r="D56" s="3">
        <f t="shared" si="1"/>
        <v>1.538</v>
      </c>
      <c r="E56" s="4">
        <f t="shared" si="2"/>
        <v>206.40717077200003</v>
      </c>
    </row>
    <row r="57" spans="1:5" x14ac:dyDescent="0.25">
      <c r="A57" s="8" t="s">
        <v>86</v>
      </c>
      <c r="B57" s="6">
        <v>1.85</v>
      </c>
      <c r="C57" s="5">
        <v>0.113</v>
      </c>
      <c r="D57" s="3">
        <f t="shared" si="1"/>
        <v>1.7370000000000001</v>
      </c>
      <c r="E57" s="4">
        <f t="shared" si="2"/>
        <v>255.27173519700005</v>
      </c>
    </row>
    <row r="58" spans="1:5" x14ac:dyDescent="0.25">
      <c r="A58" s="8" t="s">
        <v>87</v>
      </c>
      <c r="B58" s="6">
        <v>1.7830000000000001</v>
      </c>
      <c r="C58" s="5">
        <v>0.113</v>
      </c>
      <c r="D58" s="3">
        <f t="shared" si="1"/>
        <v>1.6700000000000002</v>
      </c>
      <c r="E58" s="4">
        <f t="shared" si="2"/>
        <v>238.25371570000007</v>
      </c>
    </row>
    <row r="59" spans="1:5" x14ac:dyDescent="0.25">
      <c r="A59" s="8" t="s">
        <v>88</v>
      </c>
      <c r="B59" s="6">
        <v>1.762</v>
      </c>
      <c r="C59" s="5">
        <v>0.113</v>
      </c>
      <c r="D59" s="3">
        <f t="shared" si="1"/>
        <v>1.649</v>
      </c>
      <c r="E59" s="4">
        <f t="shared" si="2"/>
        <v>233.03800561300005</v>
      </c>
    </row>
    <row r="60" spans="1:5" x14ac:dyDescent="0.25">
      <c r="A60" s="8" t="s">
        <v>89</v>
      </c>
      <c r="B60" s="6">
        <v>1.8440000000000001</v>
      </c>
      <c r="C60" s="5">
        <v>0.113</v>
      </c>
      <c r="D60" s="3">
        <f t="shared" si="1"/>
        <v>1.7310000000000001</v>
      </c>
      <c r="E60" s="4">
        <f t="shared" si="2"/>
        <v>253.72430469300008</v>
      </c>
    </row>
    <row r="61" spans="1:5" x14ac:dyDescent="0.25">
      <c r="A61" s="8" t="s">
        <v>90</v>
      </c>
      <c r="B61" s="6">
        <v>1.8620000000000001</v>
      </c>
      <c r="C61" s="5">
        <v>0.113</v>
      </c>
      <c r="D61" s="3">
        <f t="shared" si="1"/>
        <v>1.7490000000000001</v>
      </c>
      <c r="E61" s="4">
        <f t="shared" si="2"/>
        <v>258.38042301300004</v>
      </c>
    </row>
    <row r="62" spans="1:5" x14ac:dyDescent="0.25">
      <c r="A62" s="8" t="s">
        <v>91</v>
      </c>
      <c r="B62" s="6">
        <v>1.7650000000000001</v>
      </c>
      <c r="C62" s="5">
        <v>0.113</v>
      </c>
      <c r="D62" s="3">
        <f t="shared" si="1"/>
        <v>1.6520000000000001</v>
      </c>
      <c r="E62" s="4">
        <f t="shared" si="2"/>
        <v>233.77965035200006</v>
      </c>
    </row>
    <row r="63" spans="1:5" x14ac:dyDescent="0.25">
      <c r="A63" s="8" t="s">
        <v>92</v>
      </c>
      <c r="B63" s="6">
        <v>1.865</v>
      </c>
      <c r="C63" s="5">
        <v>0.113</v>
      </c>
      <c r="D63" s="3">
        <f t="shared" ref="D63:D94" si="3">(B63-C63)</f>
        <v>1.752</v>
      </c>
      <c r="E63" s="4">
        <f t="shared" ref="E63:E94" si="4">(64.013*D63*D63)+(35.908*D63)-(0.2385)</f>
        <v>259.16047555200004</v>
      </c>
    </row>
    <row r="64" spans="1:5" x14ac:dyDescent="0.25">
      <c r="A64" s="8" t="s">
        <v>93</v>
      </c>
      <c r="B64" s="6">
        <v>1.661</v>
      </c>
      <c r="C64" s="5">
        <v>0.113</v>
      </c>
      <c r="D64" s="3">
        <f t="shared" si="3"/>
        <v>1.548</v>
      </c>
      <c r="E64" s="4">
        <f t="shared" si="4"/>
        <v>208.74169195200005</v>
      </c>
    </row>
    <row r="65" spans="1:5" x14ac:dyDescent="0.25">
      <c r="A65" s="8" t="s">
        <v>94</v>
      </c>
      <c r="B65" s="6">
        <v>1.5030000000000001</v>
      </c>
      <c r="C65" s="5">
        <v>0.113</v>
      </c>
      <c r="D65" s="3">
        <f t="shared" si="3"/>
        <v>1.3900000000000001</v>
      </c>
      <c r="E65" s="4">
        <f t="shared" si="4"/>
        <v>173.35313730000004</v>
      </c>
    </row>
    <row r="66" spans="1:5" x14ac:dyDescent="0.25">
      <c r="A66" s="8" t="s">
        <v>95</v>
      </c>
      <c r="B66" s="6">
        <v>1.391</v>
      </c>
      <c r="C66" s="5">
        <v>0.113</v>
      </c>
      <c r="D66" s="3">
        <f t="shared" si="3"/>
        <v>1.278</v>
      </c>
      <c r="E66" s="4">
        <f t="shared" si="4"/>
        <v>150.20333269200003</v>
      </c>
    </row>
    <row r="67" spans="1:5" x14ac:dyDescent="0.25">
      <c r="A67" s="8" t="s">
        <v>96</v>
      </c>
      <c r="B67" s="6">
        <v>1.8940000000000001</v>
      </c>
      <c r="C67" s="5">
        <v>0.113</v>
      </c>
      <c r="D67" s="3">
        <f t="shared" si="3"/>
        <v>1.7810000000000001</v>
      </c>
      <c r="E67" s="4">
        <f t="shared" si="4"/>
        <v>266.76038749300005</v>
      </c>
    </row>
    <row r="68" spans="1:5" x14ac:dyDescent="0.25">
      <c r="A68" s="8" t="s">
        <v>97</v>
      </c>
      <c r="B68" s="6">
        <v>1.9239999999999999</v>
      </c>
      <c r="C68" s="5">
        <v>0.113</v>
      </c>
      <c r="D68" s="3">
        <f t="shared" si="3"/>
        <v>1.8109999999999999</v>
      </c>
      <c r="E68" s="4">
        <f t="shared" si="4"/>
        <v>274.73566837300001</v>
      </c>
    </row>
    <row r="69" spans="1:5" x14ac:dyDescent="0.25">
      <c r="A69" s="8" t="s">
        <v>98</v>
      </c>
      <c r="B69" s="6">
        <v>1.9590000000000001</v>
      </c>
      <c r="C69" s="5">
        <v>0.113</v>
      </c>
      <c r="D69" s="3">
        <f t="shared" si="3"/>
        <v>1.8460000000000001</v>
      </c>
      <c r="E69" s="4">
        <f t="shared" si="4"/>
        <v>284.18579230800009</v>
      </c>
    </row>
    <row r="70" spans="1:5" x14ac:dyDescent="0.25">
      <c r="A70" s="8" t="s">
        <v>99</v>
      </c>
      <c r="B70" s="6">
        <v>2.0150000000000001</v>
      </c>
      <c r="C70" s="5">
        <v>0.113</v>
      </c>
      <c r="D70" s="3">
        <f t="shared" si="3"/>
        <v>1.9020000000000001</v>
      </c>
      <c r="E70" s="4">
        <f t="shared" si="4"/>
        <v>299.6322008520001</v>
      </c>
    </row>
    <row r="71" spans="1:5" x14ac:dyDescent="0.25">
      <c r="A71" s="8" t="s">
        <v>100</v>
      </c>
      <c r="B71" s="6">
        <v>1.9690000000000001</v>
      </c>
      <c r="C71" s="5">
        <v>0.113</v>
      </c>
      <c r="D71" s="3">
        <f t="shared" si="3"/>
        <v>1.8560000000000001</v>
      </c>
      <c r="E71" s="4">
        <f t="shared" si="4"/>
        <v>286.91463356800006</v>
      </c>
    </row>
    <row r="72" spans="1:5" x14ac:dyDescent="0.25">
      <c r="A72" s="8" t="s">
        <v>101</v>
      </c>
      <c r="B72" s="6">
        <v>1.6830000000000001</v>
      </c>
      <c r="C72" s="5">
        <v>0.113</v>
      </c>
      <c r="D72" s="3">
        <f t="shared" si="3"/>
        <v>1.57</v>
      </c>
      <c r="E72" s="4">
        <f t="shared" si="4"/>
        <v>213.92270370000006</v>
      </c>
    </row>
    <row r="73" spans="1:5" x14ac:dyDescent="0.25">
      <c r="A73" s="8" t="s">
        <v>102</v>
      </c>
      <c r="B73" s="6">
        <v>1.6679999999999999</v>
      </c>
      <c r="C73" s="5">
        <v>0.113</v>
      </c>
      <c r="D73" s="3">
        <f t="shared" si="3"/>
        <v>1.5549999999999999</v>
      </c>
      <c r="E73" s="4">
        <f t="shared" si="4"/>
        <v>210.38347432500001</v>
      </c>
    </row>
    <row r="74" spans="1:5" x14ac:dyDescent="0.25">
      <c r="A74" s="8" t="s">
        <v>103</v>
      </c>
      <c r="B74" s="6">
        <v>1.9470000000000001</v>
      </c>
      <c r="C74" s="5">
        <v>0.113</v>
      </c>
      <c r="D74" s="3">
        <f t="shared" si="3"/>
        <v>1.8340000000000001</v>
      </c>
      <c r="E74" s="4">
        <f t="shared" si="4"/>
        <v>280.92808222800005</v>
      </c>
    </row>
    <row r="75" spans="1:5" x14ac:dyDescent="0.25">
      <c r="A75" s="8" t="s">
        <v>104</v>
      </c>
      <c r="B75" s="6">
        <v>2.0260000000000002</v>
      </c>
      <c r="C75" s="5">
        <v>0.113</v>
      </c>
      <c r="D75" s="3">
        <f t="shared" si="3"/>
        <v>1.9130000000000003</v>
      </c>
      <c r="E75" s="4">
        <f t="shared" si="4"/>
        <v>302.71349439700009</v>
      </c>
    </row>
    <row r="76" spans="1:5" x14ac:dyDescent="0.25">
      <c r="A76" s="8" t="s">
        <v>105</v>
      </c>
      <c r="B76" s="6">
        <v>1.9850000000000001</v>
      </c>
      <c r="C76" s="5">
        <v>0.113</v>
      </c>
      <c r="D76" s="3">
        <f t="shared" si="3"/>
        <v>1.8720000000000001</v>
      </c>
      <c r="E76" s="4">
        <f t="shared" si="4"/>
        <v>291.30740899200003</v>
      </c>
    </row>
    <row r="77" spans="1:5" x14ac:dyDescent="0.25">
      <c r="A77" s="8" t="s">
        <v>106</v>
      </c>
      <c r="B77" s="6">
        <v>1.7030000000000001</v>
      </c>
      <c r="C77" s="5">
        <v>0.113</v>
      </c>
      <c r="D77" s="3">
        <f t="shared" si="3"/>
        <v>1.59</v>
      </c>
      <c r="E77" s="4">
        <f t="shared" si="4"/>
        <v>218.68648530000007</v>
      </c>
    </row>
    <row r="78" spans="1:5" x14ac:dyDescent="0.25">
      <c r="A78" s="8" t="s">
        <v>107</v>
      </c>
      <c r="B78" s="6">
        <v>1.976</v>
      </c>
      <c r="C78" s="5">
        <v>0.113</v>
      </c>
      <c r="D78" s="3">
        <f t="shared" si="3"/>
        <v>1.863</v>
      </c>
      <c r="E78" s="4">
        <f t="shared" si="4"/>
        <v>288.83243999699999</v>
      </c>
    </row>
    <row r="79" spans="1:5" x14ac:dyDescent="0.25">
      <c r="A79" s="8" t="s">
        <v>108</v>
      </c>
      <c r="B79" s="6">
        <v>1.9219999999999999</v>
      </c>
      <c r="C79" s="5">
        <v>0.113</v>
      </c>
      <c r="D79" s="3">
        <f t="shared" si="3"/>
        <v>1.8089999999999999</v>
      </c>
      <c r="E79" s="4">
        <f t="shared" si="4"/>
        <v>274.20039825300006</v>
      </c>
    </row>
    <row r="80" spans="1:5" x14ac:dyDescent="0.25">
      <c r="A80" s="8" t="s">
        <v>109</v>
      </c>
      <c r="B80" s="6">
        <v>1.8149999999999999</v>
      </c>
      <c r="C80" s="5">
        <v>0.113</v>
      </c>
      <c r="D80" s="3">
        <f t="shared" si="3"/>
        <v>1.702</v>
      </c>
      <c r="E80" s="4">
        <f t="shared" si="4"/>
        <v>246.31003045200003</v>
      </c>
    </row>
    <row r="81" spans="1:5" x14ac:dyDescent="0.25">
      <c r="A81" s="8" t="s">
        <v>110</v>
      </c>
      <c r="B81" s="6">
        <v>1.903</v>
      </c>
      <c r="C81" s="5">
        <v>0.113</v>
      </c>
      <c r="D81" s="3">
        <f t="shared" si="3"/>
        <v>1.79</v>
      </c>
      <c r="E81" s="4">
        <f t="shared" si="4"/>
        <v>269.14087330000007</v>
      </c>
    </row>
    <row r="82" spans="1:5" x14ac:dyDescent="0.25">
      <c r="A82" s="8" t="s">
        <v>111</v>
      </c>
      <c r="B82" s="6">
        <v>1.8160000000000001</v>
      </c>
      <c r="C82" s="5">
        <v>0.113</v>
      </c>
      <c r="D82" s="3">
        <f t="shared" si="3"/>
        <v>1.7030000000000001</v>
      </c>
      <c r="E82" s="4">
        <f t="shared" si="4"/>
        <v>246.56390271700002</v>
      </c>
    </row>
    <row r="83" spans="1:5" x14ac:dyDescent="0.25">
      <c r="A83" s="8" t="s">
        <v>112</v>
      </c>
      <c r="B83" s="6">
        <v>1.7510000000000001</v>
      </c>
      <c r="C83" s="5">
        <v>0.113</v>
      </c>
      <c r="D83" s="3">
        <f t="shared" si="3"/>
        <v>1.6380000000000001</v>
      </c>
      <c r="E83" s="4">
        <f t="shared" si="4"/>
        <v>230.32849957200006</v>
      </c>
    </row>
    <row r="84" spans="1:5" x14ac:dyDescent="0.25">
      <c r="A84" s="8" t="s">
        <v>113</v>
      </c>
      <c r="B84" s="6">
        <v>1.74</v>
      </c>
      <c r="C84" s="5">
        <v>0.113</v>
      </c>
      <c r="D84" s="3">
        <f t="shared" si="3"/>
        <v>1.627</v>
      </c>
      <c r="E84" s="4">
        <f t="shared" si="4"/>
        <v>227.63448467700002</v>
      </c>
    </row>
    <row r="85" spans="1:5" x14ac:dyDescent="0.25">
      <c r="A85" s="8" t="s">
        <v>96</v>
      </c>
      <c r="B85" s="6">
        <v>2.4060000000000001</v>
      </c>
      <c r="C85" s="5">
        <v>0.113</v>
      </c>
      <c r="D85" s="3">
        <f t="shared" si="3"/>
        <v>2.2930000000000001</v>
      </c>
      <c r="E85" s="4">
        <f t="shared" si="4"/>
        <v>418.66923203700003</v>
      </c>
    </row>
    <row r="86" spans="1:5" x14ac:dyDescent="0.25">
      <c r="A86" s="8" t="s">
        <v>97</v>
      </c>
      <c r="B86" s="6">
        <v>1.794</v>
      </c>
      <c r="C86" s="5">
        <v>0.113</v>
      </c>
      <c r="D86" s="3">
        <f t="shared" si="3"/>
        <v>1.681</v>
      </c>
      <c r="E86" s="4">
        <f t="shared" si="4"/>
        <v>241.00828689300005</v>
      </c>
    </row>
    <row r="87" spans="1:5" x14ac:dyDescent="0.25">
      <c r="A87" s="8" t="s">
        <v>98</v>
      </c>
      <c r="B87" s="6">
        <v>1.863</v>
      </c>
      <c r="C87" s="5">
        <v>0.113</v>
      </c>
      <c r="D87" s="3">
        <f t="shared" si="3"/>
        <v>1.75</v>
      </c>
      <c r="E87" s="4">
        <f t="shared" si="4"/>
        <v>258.64031249999999</v>
      </c>
    </row>
    <row r="88" spans="1:5" x14ac:dyDescent="0.25">
      <c r="A88" s="8" t="s">
        <v>99</v>
      </c>
      <c r="B88" s="6">
        <v>1.883</v>
      </c>
      <c r="C88" s="5">
        <v>0.113</v>
      </c>
      <c r="D88" s="3">
        <f t="shared" si="3"/>
        <v>1.77</v>
      </c>
      <c r="E88" s="4">
        <f t="shared" si="4"/>
        <v>263.86498770000003</v>
      </c>
    </row>
    <row r="89" spans="1:5" x14ac:dyDescent="0.25">
      <c r="A89" s="8" t="s">
        <v>100</v>
      </c>
      <c r="B89" s="6">
        <v>1.82</v>
      </c>
      <c r="C89" s="5">
        <v>0.113</v>
      </c>
      <c r="D89" s="3">
        <f t="shared" si="3"/>
        <v>1.7070000000000001</v>
      </c>
      <c r="E89" s="4">
        <f t="shared" si="4"/>
        <v>247.58067203700006</v>
      </c>
    </row>
    <row r="90" spans="1:5" x14ac:dyDescent="0.25">
      <c r="A90" s="8" t="s">
        <v>114</v>
      </c>
      <c r="B90" s="6">
        <v>1.1200000000000001</v>
      </c>
      <c r="C90" s="5">
        <v>0.113</v>
      </c>
      <c r="D90" s="3">
        <f t="shared" si="3"/>
        <v>1.0070000000000001</v>
      </c>
      <c r="E90" s="4">
        <f t="shared" si="4"/>
        <v>100.83317463700001</v>
      </c>
    </row>
    <row r="91" spans="1:5" x14ac:dyDescent="0.25">
      <c r="A91" s="8" t="s">
        <v>115</v>
      </c>
      <c r="B91" s="6">
        <v>1.1990000000000001</v>
      </c>
      <c r="C91" s="5">
        <v>0.113</v>
      </c>
      <c r="D91" s="3">
        <f t="shared" si="3"/>
        <v>1.0860000000000001</v>
      </c>
      <c r="E91" s="4">
        <f t="shared" si="4"/>
        <v>114.25426414800002</v>
      </c>
    </row>
    <row r="92" spans="1:5" x14ac:dyDescent="0.25">
      <c r="A92" s="8" t="s">
        <v>116</v>
      </c>
      <c r="B92" s="6">
        <v>1.6919999999999999</v>
      </c>
      <c r="C92" s="5">
        <v>0.113</v>
      </c>
      <c r="D92" s="3">
        <f t="shared" si="3"/>
        <v>1.579</v>
      </c>
      <c r="E92" s="4">
        <f t="shared" si="4"/>
        <v>216.06006813300002</v>
      </c>
    </row>
    <row r="93" spans="1:5" x14ac:dyDescent="0.25">
      <c r="A93" s="8" t="s">
        <v>117</v>
      </c>
      <c r="B93" s="6">
        <v>1.5860000000000001</v>
      </c>
      <c r="C93" s="5">
        <v>0.113</v>
      </c>
      <c r="D93" s="3">
        <f t="shared" si="3"/>
        <v>1.4730000000000001</v>
      </c>
      <c r="E93" s="4">
        <f t="shared" si="4"/>
        <v>191.54484647700005</v>
      </c>
    </row>
    <row r="94" spans="1:5" x14ac:dyDescent="0.25">
      <c r="A94" s="8" t="s">
        <v>118</v>
      </c>
      <c r="B94" s="6">
        <v>1.891</v>
      </c>
      <c r="C94" s="5">
        <v>0.113</v>
      </c>
      <c r="D94" s="3">
        <f t="shared" si="3"/>
        <v>1.778</v>
      </c>
      <c r="E94" s="4">
        <f t="shared" si="4"/>
        <v>265.96919669200003</v>
      </c>
    </row>
    <row r="95" spans="1:5" x14ac:dyDescent="0.25">
      <c r="A95" s="8" t="s">
        <v>119</v>
      </c>
      <c r="B95" s="6">
        <v>1.627</v>
      </c>
      <c r="C95" s="5">
        <v>0.113</v>
      </c>
      <c r="D95" s="3">
        <f t="shared" ref="D95:D126" si="5">(B95-C95)</f>
        <v>1.514</v>
      </c>
      <c r="E95" s="4">
        <f t="shared" ref="E95:E126" si="6">(64.013*D95*D95)+(35.908*D95)-(0.2385)</f>
        <v>200.85655454800002</v>
      </c>
    </row>
    <row r="96" spans="1:5" x14ac:dyDescent="0.25">
      <c r="A96" s="8" t="s">
        <v>120</v>
      </c>
      <c r="B96" s="6">
        <v>1.9060000000000001</v>
      </c>
      <c r="C96" s="5">
        <v>0.113</v>
      </c>
      <c r="D96" s="3">
        <f t="shared" si="5"/>
        <v>1.7930000000000001</v>
      </c>
      <c r="E96" s="4">
        <f t="shared" si="6"/>
        <v>269.93667303700005</v>
      </c>
    </row>
    <row r="97" spans="1:5" x14ac:dyDescent="0.25">
      <c r="A97" s="8" t="s">
        <v>121</v>
      </c>
      <c r="B97" s="6">
        <v>1.95</v>
      </c>
      <c r="C97" s="5">
        <v>0.113</v>
      </c>
      <c r="D97" s="3">
        <f t="shared" si="5"/>
        <v>1.837</v>
      </c>
      <c r="E97" s="4">
        <f t="shared" si="6"/>
        <v>281.74078139700003</v>
      </c>
    </row>
    <row r="98" spans="1:5" x14ac:dyDescent="0.25">
      <c r="A98" s="8" t="s">
        <v>122</v>
      </c>
      <c r="B98" s="6">
        <v>1.9670000000000001</v>
      </c>
      <c r="C98" s="5">
        <v>0.113</v>
      </c>
      <c r="D98" s="3">
        <f t="shared" si="5"/>
        <v>1.8540000000000001</v>
      </c>
      <c r="E98" s="4">
        <f t="shared" si="6"/>
        <v>286.36784110800005</v>
      </c>
    </row>
    <row r="99" spans="1:5" x14ac:dyDescent="0.25">
      <c r="A99" s="8" t="s">
        <v>123</v>
      </c>
      <c r="B99" s="6">
        <v>1.6759999999999999</v>
      </c>
      <c r="C99" s="5">
        <v>0.113</v>
      </c>
      <c r="D99" s="3">
        <f t="shared" si="5"/>
        <v>1.5629999999999999</v>
      </c>
      <c r="E99" s="4">
        <f t="shared" si="6"/>
        <v>212.26747859700001</v>
      </c>
    </row>
    <row r="100" spans="1:5" x14ac:dyDescent="0.25">
      <c r="A100" s="8" t="s">
        <v>124</v>
      </c>
      <c r="B100" s="6">
        <v>1.7929999999999999</v>
      </c>
      <c r="C100" s="5">
        <v>0.113</v>
      </c>
      <c r="D100" s="3">
        <f t="shared" si="5"/>
        <v>1.68</v>
      </c>
      <c r="E100" s="4">
        <f t="shared" si="6"/>
        <v>240.75723120000004</v>
      </c>
    </row>
    <row r="101" spans="1:5" x14ac:dyDescent="0.25">
      <c r="A101" s="8" t="s">
        <v>125</v>
      </c>
      <c r="B101" s="6">
        <v>1.821</v>
      </c>
      <c r="C101" s="5">
        <v>0.113</v>
      </c>
      <c r="D101" s="3">
        <f t="shared" si="5"/>
        <v>1.708</v>
      </c>
      <c r="E101" s="4">
        <f t="shared" si="6"/>
        <v>247.83518443200001</v>
      </c>
    </row>
    <row r="102" spans="1:5" x14ac:dyDescent="0.25">
      <c r="A102" s="8" t="s">
        <v>126</v>
      </c>
      <c r="B102" s="6">
        <v>1.5580000000000001</v>
      </c>
      <c r="C102" s="5">
        <v>0.113</v>
      </c>
      <c r="D102" s="3">
        <f t="shared" si="5"/>
        <v>1.4450000000000001</v>
      </c>
      <c r="E102" s="4">
        <f t="shared" si="6"/>
        <v>185.30930432500003</v>
      </c>
    </row>
    <row r="103" spans="1:5" x14ac:dyDescent="0.25">
      <c r="A103" s="8" t="s">
        <v>127</v>
      </c>
      <c r="B103" s="6">
        <v>1.68</v>
      </c>
      <c r="C103" s="5">
        <v>0.113</v>
      </c>
      <c r="D103" s="3">
        <f t="shared" si="5"/>
        <v>1.5669999999999999</v>
      </c>
      <c r="E103" s="4">
        <f t="shared" si="6"/>
        <v>213.21255335700005</v>
      </c>
    </row>
    <row r="104" spans="1:5" x14ac:dyDescent="0.25">
      <c r="A104" s="8" t="s">
        <v>128</v>
      </c>
      <c r="B104" s="6">
        <v>1.69</v>
      </c>
      <c r="C104" s="5">
        <v>0.113</v>
      </c>
      <c r="D104" s="3">
        <f t="shared" si="5"/>
        <v>1.577</v>
      </c>
      <c r="E104" s="4">
        <f t="shared" si="6"/>
        <v>215.58420207700001</v>
      </c>
    </row>
    <row r="105" spans="1:5" x14ac:dyDescent="0.25">
      <c r="A105" s="8" t="s">
        <v>129</v>
      </c>
      <c r="B105" s="6">
        <v>1.849</v>
      </c>
      <c r="C105" s="5">
        <v>0.113</v>
      </c>
      <c r="D105" s="3">
        <f t="shared" si="5"/>
        <v>1.736</v>
      </c>
      <c r="E105" s="4">
        <f t="shared" si="6"/>
        <v>255.01351004800003</v>
      </c>
    </row>
    <row r="106" spans="1:5" x14ac:dyDescent="0.25">
      <c r="A106" s="8" t="s">
        <v>130</v>
      </c>
      <c r="B106" s="6">
        <v>1.827</v>
      </c>
      <c r="C106" s="5">
        <v>0.113</v>
      </c>
      <c r="D106" s="3">
        <f t="shared" si="5"/>
        <v>1.714</v>
      </c>
      <c r="E106" s="4">
        <f t="shared" si="6"/>
        <v>249.36494734800002</v>
      </c>
    </row>
    <row r="107" spans="1:5" x14ac:dyDescent="0.25">
      <c r="A107" s="8" t="s">
        <v>131</v>
      </c>
      <c r="B107" s="6">
        <v>1.766</v>
      </c>
      <c r="C107" s="5">
        <v>0.113</v>
      </c>
      <c r="D107" s="3">
        <f t="shared" si="5"/>
        <v>1.653</v>
      </c>
      <c r="E107" s="4">
        <f t="shared" si="6"/>
        <v>234.02712131700002</v>
      </c>
    </row>
    <row r="108" spans="1:5" x14ac:dyDescent="0.25">
      <c r="A108" s="8" t="s">
        <v>132</v>
      </c>
      <c r="B108" s="6">
        <v>1.585</v>
      </c>
      <c r="C108" s="5">
        <v>0.113</v>
      </c>
      <c r="D108" s="3">
        <f t="shared" si="5"/>
        <v>1.472</v>
      </c>
      <c r="E108" s="4">
        <f t="shared" si="6"/>
        <v>191.32042019200003</v>
      </c>
    </row>
    <row r="109" spans="1:5" x14ac:dyDescent="0.25">
      <c r="A109" s="8" t="s">
        <v>133</v>
      </c>
      <c r="B109" s="6">
        <v>1.82</v>
      </c>
      <c r="C109" s="5">
        <v>0.113</v>
      </c>
      <c r="D109" s="3">
        <f t="shared" si="5"/>
        <v>1.7070000000000001</v>
      </c>
      <c r="E109" s="4">
        <f t="shared" si="6"/>
        <v>247.58067203700006</v>
      </c>
    </row>
    <row r="110" spans="1:5" x14ac:dyDescent="0.25">
      <c r="A110" s="8" t="s">
        <v>134</v>
      </c>
      <c r="B110" s="6">
        <v>1.784</v>
      </c>
      <c r="C110" s="5">
        <v>0.113</v>
      </c>
      <c r="D110" s="3">
        <f t="shared" si="5"/>
        <v>1.671</v>
      </c>
      <c r="E110" s="4">
        <f t="shared" si="6"/>
        <v>238.50349113300001</v>
      </c>
    </row>
    <row r="111" spans="1:5" x14ac:dyDescent="0.25">
      <c r="A111" s="8" t="s">
        <v>135</v>
      </c>
      <c r="B111" s="6">
        <v>1.887</v>
      </c>
      <c r="C111" s="5">
        <v>0.113</v>
      </c>
      <c r="D111" s="3">
        <f t="shared" si="5"/>
        <v>1.774</v>
      </c>
      <c r="E111" s="4">
        <f t="shared" si="6"/>
        <v>264.91606798800001</v>
      </c>
    </row>
    <row r="112" spans="1:5" x14ac:dyDescent="0.25">
      <c r="A112" s="8" t="s">
        <v>136</v>
      </c>
      <c r="B112" s="6">
        <v>1.901</v>
      </c>
      <c r="C112" s="5">
        <v>0.113</v>
      </c>
      <c r="D112" s="3">
        <f t="shared" si="5"/>
        <v>1.788</v>
      </c>
      <c r="E112" s="4">
        <f t="shared" si="6"/>
        <v>268.61098027200006</v>
      </c>
    </row>
    <row r="113" spans="1:5" x14ac:dyDescent="0.25">
      <c r="A113" s="8" t="s">
        <v>137</v>
      </c>
      <c r="B113" s="6">
        <v>1.9000000000000001</v>
      </c>
      <c r="C113" s="5">
        <v>0.113</v>
      </c>
      <c r="D113" s="3">
        <f t="shared" si="5"/>
        <v>1.7870000000000001</v>
      </c>
      <c r="E113" s="4">
        <f t="shared" si="6"/>
        <v>268.34622579700005</v>
      </c>
    </row>
    <row r="114" spans="1:5" x14ac:dyDescent="0.25">
      <c r="A114" s="8" t="s">
        <v>138</v>
      </c>
      <c r="B114" s="6">
        <v>1.599</v>
      </c>
      <c r="C114" s="5">
        <v>0.113</v>
      </c>
      <c r="D114" s="3">
        <f t="shared" si="5"/>
        <v>1.486</v>
      </c>
      <c r="E114" s="4">
        <f t="shared" si="6"/>
        <v>194.47403854800001</v>
      </c>
    </row>
    <row r="115" spans="1:5" x14ac:dyDescent="0.25">
      <c r="A115" s="8" t="s">
        <v>139</v>
      </c>
      <c r="B115" s="6">
        <v>1.8169999999999999</v>
      </c>
      <c r="C115" s="5">
        <v>0.113</v>
      </c>
      <c r="D115" s="3">
        <f t="shared" si="5"/>
        <v>1.704</v>
      </c>
      <c r="E115" s="4">
        <f t="shared" si="6"/>
        <v>246.817903008</v>
      </c>
    </row>
    <row r="116" spans="1:5" x14ac:dyDescent="0.25">
      <c r="A116" s="8" t="s">
        <v>140</v>
      </c>
      <c r="B116" s="6">
        <v>1.76</v>
      </c>
      <c r="C116" s="5">
        <v>0.113</v>
      </c>
      <c r="D116" s="3">
        <f t="shared" si="5"/>
        <v>1.647</v>
      </c>
      <c r="E116" s="4">
        <f t="shared" si="6"/>
        <v>232.54421591700006</v>
      </c>
    </row>
    <row r="117" spans="1:5" x14ac:dyDescent="0.25">
      <c r="A117" s="8" t="s">
        <v>141</v>
      </c>
      <c r="B117" s="6">
        <v>1.786</v>
      </c>
      <c r="C117" s="5">
        <v>0.113</v>
      </c>
      <c r="D117" s="3">
        <f t="shared" si="5"/>
        <v>1.673</v>
      </c>
      <c r="E117" s="4">
        <f t="shared" si="6"/>
        <v>239.00342607700006</v>
      </c>
    </row>
    <row r="118" spans="1:5" x14ac:dyDescent="0.25">
      <c r="A118" s="8" t="s">
        <v>142</v>
      </c>
      <c r="B118" s="6">
        <v>1.909</v>
      </c>
      <c r="C118" s="5">
        <v>0.113</v>
      </c>
      <c r="D118" s="3">
        <f t="shared" si="5"/>
        <v>1.796</v>
      </c>
      <c r="E118" s="4">
        <f t="shared" si="6"/>
        <v>270.73362500800005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120"/>
  <sheetViews>
    <sheetView workbookViewId="0">
      <selection activeCell="N2" sqref="N2"/>
    </sheetView>
  </sheetViews>
  <sheetFormatPr defaultRowHeight="15" x14ac:dyDescent="0.25"/>
  <cols>
    <col min="1" max="1" width="18.5703125" customWidth="1"/>
    <col min="2" max="2" width="13.140625" customWidth="1"/>
    <col min="3" max="3" width="12" customWidth="1"/>
    <col min="4" max="4" width="13.42578125" customWidth="1"/>
    <col min="5" max="5" width="18.28515625" customWidth="1"/>
  </cols>
  <sheetData>
    <row r="2" spans="1:12" x14ac:dyDescent="0.25">
      <c r="A2" s="2">
        <v>2.7829999999999999</v>
      </c>
      <c r="B2" s="6">
        <v>1.8009999999999999</v>
      </c>
      <c r="C2" s="6">
        <v>1.7190000000000001</v>
      </c>
      <c r="D2" s="6">
        <v>1.6990000000000001</v>
      </c>
      <c r="E2" s="6">
        <v>1.8760000000000001</v>
      </c>
      <c r="F2" s="6">
        <v>1.3980000000000001</v>
      </c>
      <c r="G2" s="6">
        <v>1.9239999999999999</v>
      </c>
      <c r="H2" s="6">
        <v>1.6850000000000001</v>
      </c>
      <c r="I2" s="6">
        <v>1.9120000000000001</v>
      </c>
      <c r="J2" s="6">
        <v>1.7050000000000001</v>
      </c>
      <c r="K2" s="6">
        <v>1.2650000000000001</v>
      </c>
      <c r="L2" s="6">
        <v>1.425</v>
      </c>
    </row>
    <row r="3" spans="1:12" x14ac:dyDescent="0.25">
      <c r="A3" s="2">
        <v>1.9370000000000001</v>
      </c>
      <c r="B3" s="6">
        <v>1.8069999999999999</v>
      </c>
      <c r="C3" s="6">
        <v>1.802</v>
      </c>
      <c r="D3" s="6">
        <v>1.488</v>
      </c>
      <c r="E3" s="6">
        <v>1.7730000000000001</v>
      </c>
      <c r="F3" s="6">
        <v>1.6140000000000001</v>
      </c>
      <c r="G3" s="6">
        <v>1.762</v>
      </c>
      <c r="H3" s="6">
        <v>1.8120000000000001</v>
      </c>
      <c r="I3" s="6">
        <v>1.8149999999999999</v>
      </c>
      <c r="J3" s="6">
        <v>1.7150000000000001</v>
      </c>
      <c r="K3" s="6">
        <v>1.536</v>
      </c>
      <c r="L3" s="6">
        <v>1.677</v>
      </c>
    </row>
    <row r="4" spans="1:12" x14ac:dyDescent="0.25">
      <c r="A4" s="2">
        <v>1.3420000000000001</v>
      </c>
      <c r="B4" s="6">
        <v>1.776</v>
      </c>
      <c r="C4" s="6">
        <v>1.7989999999999999</v>
      </c>
      <c r="D4" s="6">
        <v>1.597</v>
      </c>
      <c r="E4" s="6">
        <v>1.8180000000000001</v>
      </c>
      <c r="F4" s="6">
        <v>1.6300000000000001</v>
      </c>
      <c r="G4" s="6">
        <v>1.875</v>
      </c>
      <c r="H4" s="6">
        <v>1.7270000000000001</v>
      </c>
      <c r="I4" s="6">
        <v>1.667</v>
      </c>
      <c r="J4" s="6">
        <v>1.8240000000000001</v>
      </c>
      <c r="K4" s="6">
        <v>1.613</v>
      </c>
      <c r="L4" s="6">
        <v>0.80500000000000005</v>
      </c>
    </row>
    <row r="5" spans="1:12" x14ac:dyDescent="0.25">
      <c r="A5" s="2">
        <v>0.88200000000000001</v>
      </c>
      <c r="B5" s="6">
        <v>1.8069999999999999</v>
      </c>
      <c r="C5" s="6">
        <v>1.8240000000000001</v>
      </c>
      <c r="D5" s="6">
        <v>1.6060000000000001</v>
      </c>
      <c r="E5" s="6">
        <v>1.7610000000000001</v>
      </c>
      <c r="F5" s="6">
        <v>1.33</v>
      </c>
      <c r="G5" s="6">
        <v>1.821</v>
      </c>
      <c r="H5" s="6">
        <v>1.68</v>
      </c>
      <c r="I5" s="6">
        <v>1.6640000000000001</v>
      </c>
      <c r="J5" s="6">
        <v>1.7230000000000001</v>
      </c>
      <c r="K5" s="6">
        <v>1.508</v>
      </c>
      <c r="L5" s="6">
        <v>1.53</v>
      </c>
    </row>
    <row r="6" spans="1:12" x14ac:dyDescent="0.25">
      <c r="A6" s="2">
        <v>0.58499999999999996</v>
      </c>
      <c r="B6" s="6">
        <v>1.853</v>
      </c>
      <c r="C6" s="6">
        <v>1.661</v>
      </c>
      <c r="D6" s="6">
        <v>1.8520000000000001</v>
      </c>
      <c r="E6" s="6">
        <v>1.7230000000000001</v>
      </c>
      <c r="F6" s="6">
        <v>1.67</v>
      </c>
      <c r="G6" s="6">
        <v>1.8120000000000001</v>
      </c>
      <c r="H6" s="6">
        <v>1.385</v>
      </c>
      <c r="I6" s="6">
        <v>1.7670000000000001</v>
      </c>
      <c r="J6" s="6">
        <v>1.5330000000000001</v>
      </c>
      <c r="K6" s="6">
        <v>0.61099999999999999</v>
      </c>
      <c r="L6" s="6">
        <v>1.8049999999999999</v>
      </c>
    </row>
    <row r="7" spans="1:12" x14ac:dyDescent="0.25">
      <c r="A7" s="2">
        <v>0.44800000000000001</v>
      </c>
      <c r="B7" s="6">
        <v>1.6910000000000001</v>
      </c>
      <c r="C7" s="6">
        <v>1.851</v>
      </c>
      <c r="D7" s="6">
        <v>1.841</v>
      </c>
      <c r="E7" s="6">
        <v>1.0349999999999999</v>
      </c>
      <c r="F7" s="6">
        <v>1.8580000000000001</v>
      </c>
      <c r="G7" s="6">
        <v>1.75</v>
      </c>
      <c r="H7" s="6">
        <v>1.5070000000000001</v>
      </c>
      <c r="I7" s="6">
        <v>1.748</v>
      </c>
      <c r="J7" s="6">
        <v>1.611</v>
      </c>
      <c r="K7" s="6">
        <v>1.0070000000000001</v>
      </c>
      <c r="L7" s="6">
        <v>1.8420000000000001</v>
      </c>
    </row>
    <row r="8" spans="1:12" x14ac:dyDescent="0.25">
      <c r="A8" s="2">
        <v>0.27700000000000002</v>
      </c>
      <c r="B8" s="6">
        <v>1.796</v>
      </c>
      <c r="C8" s="6">
        <v>1.75</v>
      </c>
      <c r="D8" s="6">
        <v>1.7030000000000001</v>
      </c>
      <c r="E8" s="6">
        <v>1.054</v>
      </c>
      <c r="F8" s="6">
        <v>1.6870000000000001</v>
      </c>
      <c r="G8" s="6">
        <v>1.7270000000000001</v>
      </c>
      <c r="H8" s="6">
        <v>1.4020000000000001</v>
      </c>
      <c r="I8" s="6">
        <v>1.7390000000000001</v>
      </c>
      <c r="J8" s="6">
        <v>0.879</v>
      </c>
      <c r="K8" s="6">
        <v>1.49</v>
      </c>
      <c r="L8" s="6">
        <v>1.671</v>
      </c>
    </row>
    <row r="9" spans="1:12" x14ac:dyDescent="0.25">
      <c r="A9" s="5">
        <v>0.10199999999999999</v>
      </c>
      <c r="B9" s="6">
        <v>1.859</v>
      </c>
      <c r="C9" s="6">
        <v>1.8049999999999999</v>
      </c>
      <c r="D9" s="6">
        <v>1.4810000000000001</v>
      </c>
      <c r="E9" s="6">
        <v>1.234</v>
      </c>
      <c r="F9" s="6">
        <v>1.6839999999999999</v>
      </c>
      <c r="G9" s="6">
        <v>1.6890000000000001</v>
      </c>
      <c r="H9" s="6">
        <v>1.657</v>
      </c>
      <c r="I9" s="6">
        <v>1.742</v>
      </c>
      <c r="J9" s="6">
        <v>0.747</v>
      </c>
      <c r="K9" s="6">
        <v>1.196</v>
      </c>
      <c r="L9" s="6">
        <v>1.623</v>
      </c>
    </row>
    <row r="15" spans="1:12" x14ac:dyDescent="0.25">
      <c r="B15" s="1" t="s">
        <v>1</v>
      </c>
      <c r="C15" s="1" t="s">
        <v>2</v>
      </c>
      <c r="D15" s="1" t="s">
        <v>3</v>
      </c>
      <c r="E15" s="1" t="s">
        <v>4</v>
      </c>
    </row>
    <row r="16" spans="1:12" x14ac:dyDescent="0.25">
      <c r="A16" t="s">
        <v>5</v>
      </c>
      <c r="B16" s="2">
        <v>2.7829999999999999</v>
      </c>
      <c r="C16" s="3">
        <f>B16-B23</f>
        <v>2.681</v>
      </c>
      <c r="D16" s="3">
        <v>500</v>
      </c>
      <c r="E16" s="4">
        <f>(58.414*C16*C16)+(29.298*C16)+(0.8581)</f>
        <v>499.27190905399999</v>
      </c>
    </row>
    <row r="17" spans="1:11" x14ac:dyDescent="0.25">
      <c r="A17" t="s">
        <v>6</v>
      </c>
      <c r="B17" s="2">
        <v>1.9370000000000001</v>
      </c>
      <c r="C17" s="3">
        <f>B17-B23</f>
        <v>1.835</v>
      </c>
      <c r="D17" s="3">
        <v>250</v>
      </c>
      <c r="E17" s="4">
        <f t="shared" ref="E17:E23" si="0">(58.414*C17*C17)+(29.298*C17)+(0.8581)</f>
        <v>251.31301114999999</v>
      </c>
    </row>
    <row r="18" spans="1:11" x14ac:dyDescent="0.25">
      <c r="A18" t="s">
        <v>7</v>
      </c>
      <c r="B18" s="2">
        <v>1.3420000000000001</v>
      </c>
      <c r="C18" s="3">
        <f>B18-B23</f>
        <v>1.24</v>
      </c>
      <c r="D18" s="3">
        <v>125</v>
      </c>
      <c r="E18" s="4">
        <f t="shared" si="0"/>
        <v>127.00498639999999</v>
      </c>
    </row>
    <row r="19" spans="1:11" x14ac:dyDescent="0.25">
      <c r="A19" t="s">
        <v>8</v>
      </c>
      <c r="B19" s="2">
        <v>0.88200000000000001</v>
      </c>
      <c r="C19" s="3">
        <f>B19-B23</f>
        <v>0.78</v>
      </c>
      <c r="D19" s="3">
        <v>62.5</v>
      </c>
      <c r="E19" s="4">
        <f t="shared" si="0"/>
        <v>59.249617600000001</v>
      </c>
    </row>
    <row r="20" spans="1:11" x14ac:dyDescent="0.25">
      <c r="A20" t="s">
        <v>9</v>
      </c>
      <c r="B20" s="2">
        <v>0.58499999999999996</v>
      </c>
      <c r="C20" s="3">
        <f>B20-B23</f>
        <v>0.48299999999999998</v>
      </c>
      <c r="D20" s="3">
        <v>31.2</v>
      </c>
      <c r="E20" s="4">
        <f t="shared" si="0"/>
        <v>28.636377646</v>
      </c>
    </row>
    <row r="21" spans="1:11" x14ac:dyDescent="0.25">
      <c r="A21" t="s">
        <v>18</v>
      </c>
      <c r="B21" s="2">
        <v>0.44800000000000001</v>
      </c>
      <c r="C21" s="3">
        <f>(B21-B23)</f>
        <v>0.34600000000000003</v>
      </c>
      <c r="D21" s="3">
        <v>15.6</v>
      </c>
      <c r="E21" s="4">
        <f t="shared" si="0"/>
        <v>17.988298424</v>
      </c>
    </row>
    <row r="22" spans="1:11" x14ac:dyDescent="0.25">
      <c r="A22" t="s">
        <v>19</v>
      </c>
      <c r="B22" s="2">
        <v>0.27700000000000002</v>
      </c>
      <c r="C22" s="3">
        <f>B22-B23</f>
        <v>0.17500000000000004</v>
      </c>
      <c r="D22" s="3">
        <v>7.8</v>
      </c>
      <c r="E22" s="4">
        <f t="shared" si="0"/>
        <v>7.7741787500000026</v>
      </c>
    </row>
    <row r="23" spans="1:11" x14ac:dyDescent="0.25">
      <c r="A23" t="s">
        <v>10</v>
      </c>
      <c r="B23" s="5">
        <v>0.10199999999999999</v>
      </c>
      <c r="C23" s="3">
        <f>B23-B23</f>
        <v>0</v>
      </c>
      <c r="D23" s="3">
        <v>0</v>
      </c>
      <c r="E23" s="4">
        <f t="shared" si="0"/>
        <v>0.85809999999999997</v>
      </c>
    </row>
    <row r="27" spans="1:11" x14ac:dyDescent="0.25">
      <c r="J27" s="10" t="s">
        <v>21</v>
      </c>
      <c r="K27" s="10"/>
    </row>
    <row r="32" spans="1:11" x14ac:dyDescent="0.25">
      <c r="A32" s="8" t="s">
        <v>11</v>
      </c>
      <c r="B32" s="6" t="s">
        <v>12</v>
      </c>
      <c r="C32" s="7" t="s">
        <v>10</v>
      </c>
      <c r="D32" s="3" t="s">
        <v>2</v>
      </c>
      <c r="E32" s="9" t="s">
        <v>20</v>
      </c>
    </row>
    <row r="33" spans="1:5" x14ac:dyDescent="0.25">
      <c r="A33" s="8" t="s">
        <v>143</v>
      </c>
      <c r="B33" s="6">
        <v>1.8009999999999999</v>
      </c>
      <c r="C33" s="5">
        <v>0.10199999999999999</v>
      </c>
      <c r="D33" s="3">
        <f t="shared" ref="D33:D64" si="1">(B33-C33)</f>
        <v>1.6989999999999998</v>
      </c>
      <c r="E33" s="4">
        <f t="shared" ref="E33:E64" si="2">(58.414*D33*D33)+(29.298*D33)+(0.8581)</f>
        <v>219.25331281399997</v>
      </c>
    </row>
    <row r="34" spans="1:5" x14ac:dyDescent="0.25">
      <c r="A34" s="8" t="s">
        <v>144</v>
      </c>
      <c r="B34" s="6">
        <v>1.8069999999999999</v>
      </c>
      <c r="C34" s="5">
        <v>0.10199999999999999</v>
      </c>
      <c r="D34" s="3">
        <f t="shared" si="1"/>
        <v>1.7049999999999998</v>
      </c>
      <c r="E34" s="4">
        <f t="shared" si="2"/>
        <v>220.62214834999997</v>
      </c>
    </row>
    <row r="35" spans="1:5" x14ac:dyDescent="0.25">
      <c r="A35" s="8" t="s">
        <v>60</v>
      </c>
      <c r="B35" s="6">
        <v>1.776</v>
      </c>
      <c r="C35" s="5">
        <v>0.10199999999999999</v>
      </c>
      <c r="D35" s="3">
        <f t="shared" si="1"/>
        <v>1.6739999999999999</v>
      </c>
      <c r="E35" s="4">
        <f t="shared" si="2"/>
        <v>213.59510226399999</v>
      </c>
    </row>
    <row r="36" spans="1:5" x14ac:dyDescent="0.25">
      <c r="A36" s="8" t="s">
        <v>61</v>
      </c>
      <c r="B36" s="6">
        <v>1.8069999999999999</v>
      </c>
      <c r="C36" s="5">
        <v>0.10199999999999999</v>
      </c>
      <c r="D36" s="3">
        <f t="shared" si="1"/>
        <v>1.7049999999999998</v>
      </c>
      <c r="E36" s="4">
        <f t="shared" si="2"/>
        <v>220.62214834999997</v>
      </c>
    </row>
    <row r="37" spans="1:5" x14ac:dyDescent="0.25">
      <c r="A37" s="8" t="s">
        <v>62</v>
      </c>
      <c r="B37" s="6">
        <v>1.853</v>
      </c>
      <c r="C37" s="5">
        <v>0.10199999999999999</v>
      </c>
      <c r="D37" s="3">
        <f t="shared" si="1"/>
        <v>1.7509999999999999</v>
      </c>
      <c r="E37" s="4">
        <f t="shared" si="2"/>
        <v>231.25628041399997</v>
      </c>
    </row>
    <row r="38" spans="1:5" x14ac:dyDescent="0.25">
      <c r="A38" s="8" t="s">
        <v>63</v>
      </c>
      <c r="B38" s="6">
        <v>1.6910000000000001</v>
      </c>
      <c r="C38" s="5">
        <v>0.10199999999999999</v>
      </c>
      <c r="D38" s="3">
        <f t="shared" si="1"/>
        <v>1.589</v>
      </c>
      <c r="E38" s="4">
        <f t="shared" si="2"/>
        <v>194.90335729399999</v>
      </c>
    </row>
    <row r="39" spans="1:5" x14ac:dyDescent="0.25">
      <c r="A39" s="8" t="s">
        <v>64</v>
      </c>
      <c r="B39" s="6">
        <v>1.796</v>
      </c>
      <c r="C39" s="5">
        <v>0.10199999999999999</v>
      </c>
      <c r="D39" s="3">
        <f t="shared" si="1"/>
        <v>1.694</v>
      </c>
      <c r="E39" s="4">
        <f t="shared" si="2"/>
        <v>218.11582930399999</v>
      </c>
    </row>
    <row r="40" spans="1:5" x14ac:dyDescent="0.25">
      <c r="A40" s="8" t="s">
        <v>65</v>
      </c>
      <c r="B40" s="6">
        <v>1.859</v>
      </c>
      <c r="C40" s="5">
        <v>0.10199999999999999</v>
      </c>
      <c r="D40" s="3">
        <f t="shared" si="1"/>
        <v>1.7569999999999999</v>
      </c>
      <c r="E40" s="4">
        <f t="shared" si="2"/>
        <v>232.66156628599998</v>
      </c>
    </row>
    <row r="41" spans="1:5" x14ac:dyDescent="0.25">
      <c r="A41" s="8" t="s">
        <v>66</v>
      </c>
      <c r="B41" s="6">
        <v>1.7190000000000001</v>
      </c>
      <c r="C41" s="5">
        <v>0.10199999999999999</v>
      </c>
      <c r="D41" s="3">
        <f t="shared" si="1"/>
        <v>1.617</v>
      </c>
      <c r="E41" s="4">
        <f t="shared" si="2"/>
        <v>200.96740924600002</v>
      </c>
    </row>
    <row r="42" spans="1:5" x14ac:dyDescent="0.25">
      <c r="A42" s="8" t="s">
        <v>67</v>
      </c>
      <c r="B42" s="6">
        <v>1.802</v>
      </c>
      <c r="C42" s="5">
        <v>0.10199999999999999</v>
      </c>
      <c r="D42" s="3">
        <f t="shared" si="1"/>
        <v>1.7</v>
      </c>
      <c r="E42" s="4">
        <f t="shared" si="2"/>
        <v>219.48115999999999</v>
      </c>
    </row>
    <row r="43" spans="1:5" x14ac:dyDescent="0.25">
      <c r="A43" s="8" t="s">
        <v>68</v>
      </c>
      <c r="B43" s="6">
        <v>1.7989999999999999</v>
      </c>
      <c r="C43" s="5">
        <v>0.10199999999999999</v>
      </c>
      <c r="D43" s="3">
        <f t="shared" si="1"/>
        <v>1.6969999999999998</v>
      </c>
      <c r="E43" s="4">
        <f t="shared" si="2"/>
        <v>218.79796892599998</v>
      </c>
    </row>
    <row r="44" spans="1:5" x14ac:dyDescent="0.25">
      <c r="A44" s="8" t="s">
        <v>69</v>
      </c>
      <c r="B44" s="6">
        <v>1.8240000000000001</v>
      </c>
      <c r="C44" s="5">
        <v>0.10199999999999999</v>
      </c>
      <c r="D44" s="3">
        <f t="shared" si="1"/>
        <v>1.722</v>
      </c>
      <c r="E44" s="4">
        <f t="shared" si="2"/>
        <v>224.523355576</v>
      </c>
    </row>
    <row r="45" spans="1:5" x14ac:dyDescent="0.25">
      <c r="A45" s="8" t="s">
        <v>70</v>
      </c>
      <c r="B45" s="6">
        <v>1.661</v>
      </c>
      <c r="C45" s="5">
        <v>0.10199999999999999</v>
      </c>
      <c r="D45" s="3">
        <f t="shared" si="1"/>
        <v>1.5589999999999999</v>
      </c>
      <c r="E45" s="4">
        <f t="shared" si="2"/>
        <v>188.50779913399998</v>
      </c>
    </row>
    <row r="46" spans="1:5" x14ac:dyDescent="0.25">
      <c r="A46" s="8" t="s">
        <v>71</v>
      </c>
      <c r="B46" s="6">
        <v>1.851</v>
      </c>
      <c r="C46" s="5">
        <v>0.10199999999999999</v>
      </c>
      <c r="D46" s="3">
        <f t="shared" si="1"/>
        <v>1.7489999999999999</v>
      </c>
      <c r="E46" s="4">
        <f t="shared" si="2"/>
        <v>230.78878641399999</v>
      </c>
    </row>
    <row r="47" spans="1:5" x14ac:dyDescent="0.25">
      <c r="A47" s="8" t="s">
        <v>72</v>
      </c>
      <c r="B47" s="6">
        <v>1.75</v>
      </c>
      <c r="C47" s="5">
        <v>0.10199999999999999</v>
      </c>
      <c r="D47" s="3">
        <f t="shared" si="1"/>
        <v>1.6479999999999999</v>
      </c>
      <c r="E47" s="4">
        <f t="shared" si="2"/>
        <v>207.78802025600001</v>
      </c>
    </row>
    <row r="48" spans="1:5" x14ac:dyDescent="0.25">
      <c r="A48" s="8" t="s">
        <v>73</v>
      </c>
      <c r="B48" s="6">
        <v>1.8049999999999999</v>
      </c>
      <c r="C48" s="5">
        <v>0.10199999999999999</v>
      </c>
      <c r="D48" s="3">
        <f t="shared" si="1"/>
        <v>1.7029999999999998</v>
      </c>
      <c r="E48" s="4">
        <f t="shared" si="2"/>
        <v>220.16540252599995</v>
      </c>
    </row>
    <row r="49" spans="1:5" x14ac:dyDescent="0.25">
      <c r="A49" s="8" t="s">
        <v>74</v>
      </c>
      <c r="B49" s="6">
        <v>1.6990000000000001</v>
      </c>
      <c r="C49" s="5">
        <v>0.10199999999999999</v>
      </c>
      <c r="D49" s="3">
        <f t="shared" si="1"/>
        <v>1.597</v>
      </c>
      <c r="E49" s="4">
        <f t="shared" si="2"/>
        <v>196.62659732600002</v>
      </c>
    </row>
    <row r="50" spans="1:5" x14ac:dyDescent="0.25">
      <c r="A50" s="8" t="s">
        <v>75</v>
      </c>
      <c r="B50" s="6">
        <v>1.488</v>
      </c>
      <c r="C50" s="5">
        <v>0.10199999999999999</v>
      </c>
      <c r="D50" s="3">
        <f t="shared" si="1"/>
        <v>1.3859999999999999</v>
      </c>
      <c r="E50" s="4">
        <f t="shared" si="2"/>
        <v>153.67818834400001</v>
      </c>
    </row>
    <row r="51" spans="1:5" x14ac:dyDescent="0.25">
      <c r="A51" s="8" t="s">
        <v>76</v>
      </c>
      <c r="B51" s="6">
        <v>1.597</v>
      </c>
      <c r="C51" s="5">
        <v>0.10199999999999999</v>
      </c>
      <c r="D51" s="3">
        <f t="shared" si="1"/>
        <v>1.4949999999999999</v>
      </c>
      <c r="E51" s="4">
        <f t="shared" si="2"/>
        <v>175.21536035</v>
      </c>
    </row>
    <row r="52" spans="1:5" x14ac:dyDescent="0.25">
      <c r="A52" s="8" t="s">
        <v>77</v>
      </c>
      <c r="B52" s="6">
        <v>1.6060000000000001</v>
      </c>
      <c r="C52" s="5">
        <v>0.10199999999999999</v>
      </c>
      <c r="D52" s="3">
        <f t="shared" si="1"/>
        <v>1.504</v>
      </c>
      <c r="E52" s="4">
        <f t="shared" si="2"/>
        <v>177.05569462400001</v>
      </c>
    </row>
    <row r="53" spans="1:5" x14ac:dyDescent="0.25">
      <c r="A53" s="8" t="s">
        <v>78</v>
      </c>
      <c r="B53" s="6">
        <v>1.8520000000000001</v>
      </c>
      <c r="C53" s="5">
        <v>0.10199999999999999</v>
      </c>
      <c r="D53" s="3">
        <f t="shared" si="1"/>
        <v>1.75</v>
      </c>
      <c r="E53" s="4">
        <f t="shared" si="2"/>
        <v>231.02247500000001</v>
      </c>
    </row>
    <row r="54" spans="1:5" x14ac:dyDescent="0.25">
      <c r="A54" s="8" t="s">
        <v>79</v>
      </c>
      <c r="B54" s="6">
        <v>1.841</v>
      </c>
      <c r="C54" s="5">
        <v>0.10199999999999999</v>
      </c>
      <c r="D54" s="3">
        <f t="shared" si="1"/>
        <v>1.7389999999999999</v>
      </c>
      <c r="E54" s="4">
        <f t="shared" si="2"/>
        <v>228.458326094</v>
      </c>
    </row>
    <row r="55" spans="1:5" x14ac:dyDescent="0.25">
      <c r="A55" s="8" t="s">
        <v>80</v>
      </c>
      <c r="B55" s="6">
        <v>1.7030000000000001</v>
      </c>
      <c r="C55" s="5">
        <v>0.10199999999999999</v>
      </c>
      <c r="D55" s="3">
        <f t="shared" si="1"/>
        <v>1.601</v>
      </c>
      <c r="E55" s="4">
        <f t="shared" si="2"/>
        <v>197.49102121400003</v>
      </c>
    </row>
    <row r="56" spans="1:5" x14ac:dyDescent="0.25">
      <c r="A56" s="8" t="s">
        <v>81</v>
      </c>
      <c r="B56" s="6">
        <v>1.4810000000000001</v>
      </c>
      <c r="C56" s="5">
        <v>0.10199999999999999</v>
      </c>
      <c r="D56" s="3">
        <f t="shared" si="1"/>
        <v>1.379</v>
      </c>
      <c r="E56" s="4">
        <f t="shared" si="2"/>
        <v>152.34249937400003</v>
      </c>
    </row>
    <row r="57" spans="1:5" x14ac:dyDescent="0.25">
      <c r="A57" s="8" t="s">
        <v>82</v>
      </c>
      <c r="B57" s="6">
        <v>1.8760000000000001</v>
      </c>
      <c r="C57" s="5">
        <v>0.10199999999999999</v>
      </c>
      <c r="D57" s="3">
        <f t="shared" si="1"/>
        <v>1.774</v>
      </c>
      <c r="E57" s="4">
        <f t="shared" si="2"/>
        <v>236.666049464</v>
      </c>
    </row>
    <row r="58" spans="1:5" x14ac:dyDescent="0.25">
      <c r="A58" s="8" t="s">
        <v>83</v>
      </c>
      <c r="B58" s="6">
        <v>1.7730000000000001</v>
      </c>
      <c r="C58" s="5">
        <v>0.10199999999999999</v>
      </c>
      <c r="D58" s="3">
        <f t="shared" si="1"/>
        <v>1.671</v>
      </c>
      <c r="E58" s="4">
        <f t="shared" si="2"/>
        <v>212.92102377400002</v>
      </c>
    </row>
    <row r="59" spans="1:5" x14ac:dyDescent="0.25">
      <c r="A59" s="8" t="s">
        <v>84</v>
      </c>
      <c r="B59" s="6">
        <v>1.8180000000000001</v>
      </c>
      <c r="C59" s="5">
        <v>0.10199999999999999</v>
      </c>
      <c r="D59" s="3">
        <f t="shared" si="1"/>
        <v>1.716</v>
      </c>
      <c r="E59" s="4">
        <f t="shared" si="2"/>
        <v>223.14260358399997</v>
      </c>
    </row>
    <row r="60" spans="1:5" x14ac:dyDescent="0.25">
      <c r="A60" s="8" t="s">
        <v>85</v>
      </c>
      <c r="B60" s="6">
        <v>1.7610000000000001</v>
      </c>
      <c r="C60" s="5">
        <v>0.10199999999999999</v>
      </c>
      <c r="D60" s="3">
        <f t="shared" si="1"/>
        <v>1.659</v>
      </c>
      <c r="E60" s="4">
        <f t="shared" si="2"/>
        <v>210.23522433400001</v>
      </c>
    </row>
    <row r="61" spans="1:5" x14ac:dyDescent="0.25">
      <c r="A61" s="8" t="s">
        <v>86</v>
      </c>
      <c r="B61" s="6">
        <v>1.7230000000000001</v>
      </c>
      <c r="C61" s="5">
        <v>0.10199999999999999</v>
      </c>
      <c r="D61" s="3">
        <f t="shared" si="1"/>
        <v>1.621</v>
      </c>
      <c r="E61" s="4">
        <f t="shared" si="2"/>
        <v>201.84117937400001</v>
      </c>
    </row>
    <row r="62" spans="1:5" x14ac:dyDescent="0.25">
      <c r="A62" s="8" t="s">
        <v>87</v>
      </c>
      <c r="B62" s="6">
        <v>1.0349999999999999</v>
      </c>
      <c r="C62" s="5">
        <v>0.10199999999999999</v>
      </c>
      <c r="D62" s="3">
        <f t="shared" si="1"/>
        <v>0.93299999999999994</v>
      </c>
      <c r="E62" s="4">
        <f t="shared" si="2"/>
        <v>79.041878445999984</v>
      </c>
    </row>
    <row r="63" spans="1:5" x14ac:dyDescent="0.25">
      <c r="A63" s="8" t="s">
        <v>88</v>
      </c>
      <c r="B63" s="6">
        <v>1.054</v>
      </c>
      <c r="C63" s="5">
        <v>0.10199999999999999</v>
      </c>
      <c r="D63" s="3">
        <f t="shared" si="1"/>
        <v>0.95200000000000007</v>
      </c>
      <c r="E63" s="4">
        <f t="shared" si="2"/>
        <v>81.690637855999995</v>
      </c>
    </row>
    <row r="64" spans="1:5" x14ac:dyDescent="0.25">
      <c r="A64" s="8" t="s">
        <v>89</v>
      </c>
      <c r="B64" s="6">
        <v>1.234</v>
      </c>
      <c r="C64" s="5">
        <v>0.10199999999999999</v>
      </c>
      <c r="D64" s="3">
        <f t="shared" si="1"/>
        <v>1.1319999999999999</v>
      </c>
      <c r="E64" s="4">
        <f t="shared" si="2"/>
        <v>108.87653753599997</v>
      </c>
    </row>
    <row r="65" spans="1:5" x14ac:dyDescent="0.25">
      <c r="A65" s="8" t="s">
        <v>90</v>
      </c>
      <c r="B65" s="6">
        <v>1.3980000000000001</v>
      </c>
      <c r="C65" s="5">
        <v>0.10199999999999999</v>
      </c>
      <c r="D65" s="3">
        <f t="shared" ref="D65:D96" si="3">(B65-C65)</f>
        <v>1.296</v>
      </c>
      <c r="E65" s="4">
        <f t="shared" ref="E65:E96" si="4">(58.414*D65*D65)+(29.298*D65)+(0.8581)</f>
        <v>136.941397024</v>
      </c>
    </row>
    <row r="66" spans="1:5" x14ac:dyDescent="0.25">
      <c r="A66" s="8" t="s">
        <v>91</v>
      </c>
      <c r="B66" s="6">
        <v>1.6140000000000001</v>
      </c>
      <c r="C66" s="5">
        <v>0.10199999999999999</v>
      </c>
      <c r="D66" s="3">
        <f t="shared" si="3"/>
        <v>1.512</v>
      </c>
      <c r="E66" s="4">
        <f t="shared" si="4"/>
        <v>178.69949161599999</v>
      </c>
    </row>
    <row r="67" spans="1:5" x14ac:dyDescent="0.25">
      <c r="A67" s="8" t="s">
        <v>92</v>
      </c>
      <c r="B67" s="6">
        <v>1.6300000000000001</v>
      </c>
      <c r="C67" s="5">
        <v>0.10199999999999999</v>
      </c>
      <c r="D67" s="3">
        <f t="shared" si="3"/>
        <v>1.528</v>
      </c>
      <c r="E67" s="4">
        <f t="shared" si="4"/>
        <v>182.00951657600001</v>
      </c>
    </row>
    <row r="68" spans="1:5" x14ac:dyDescent="0.25">
      <c r="A68" s="8" t="s">
        <v>93</v>
      </c>
      <c r="B68" s="6">
        <v>1.33</v>
      </c>
      <c r="C68" s="5">
        <v>0.10199999999999999</v>
      </c>
      <c r="D68" s="3">
        <f t="shared" si="3"/>
        <v>1.228</v>
      </c>
      <c r="E68" s="4">
        <f t="shared" si="4"/>
        <v>124.92342137600001</v>
      </c>
    </row>
    <row r="69" spans="1:5" x14ac:dyDescent="0.25">
      <c r="A69" s="8" t="s">
        <v>94</v>
      </c>
      <c r="B69" s="6">
        <v>1.67</v>
      </c>
      <c r="C69" s="5">
        <v>0.10199999999999999</v>
      </c>
      <c r="D69" s="3">
        <f t="shared" si="3"/>
        <v>1.5679999999999998</v>
      </c>
      <c r="E69" s="4">
        <f t="shared" si="4"/>
        <v>190.41542633599997</v>
      </c>
    </row>
    <row r="70" spans="1:5" x14ac:dyDescent="0.25">
      <c r="A70" s="8" t="s">
        <v>95</v>
      </c>
      <c r="B70" s="6">
        <v>1.8580000000000001</v>
      </c>
      <c r="C70" s="5">
        <v>0.10199999999999999</v>
      </c>
      <c r="D70" s="3">
        <f t="shared" si="3"/>
        <v>1.756</v>
      </c>
      <c r="E70" s="4">
        <f t="shared" si="4"/>
        <v>232.427059904</v>
      </c>
    </row>
    <row r="71" spans="1:5" x14ac:dyDescent="0.25">
      <c r="A71" s="8" t="s">
        <v>96</v>
      </c>
      <c r="B71" s="6">
        <v>1.6870000000000001</v>
      </c>
      <c r="C71" s="5">
        <v>0.10199999999999999</v>
      </c>
      <c r="D71" s="3">
        <f t="shared" si="3"/>
        <v>1.585</v>
      </c>
      <c r="E71" s="4">
        <f t="shared" si="4"/>
        <v>194.04454115000001</v>
      </c>
    </row>
    <row r="72" spans="1:5" x14ac:dyDescent="0.25">
      <c r="A72" s="8" t="s">
        <v>97</v>
      </c>
      <c r="B72" s="6">
        <v>1.6839999999999999</v>
      </c>
      <c r="C72" s="5">
        <v>0.10199999999999999</v>
      </c>
      <c r="D72" s="3">
        <f t="shared" si="3"/>
        <v>1.5819999999999999</v>
      </c>
      <c r="E72" s="4">
        <f t="shared" si="4"/>
        <v>193.40165573599998</v>
      </c>
    </row>
    <row r="73" spans="1:5" x14ac:dyDescent="0.25">
      <c r="A73" s="8" t="s">
        <v>98</v>
      </c>
      <c r="B73" s="6">
        <v>1.9239999999999999</v>
      </c>
      <c r="C73" s="5">
        <v>0.10199999999999999</v>
      </c>
      <c r="D73" s="3">
        <f t="shared" si="3"/>
        <v>1.8219999999999998</v>
      </c>
      <c r="E73" s="4">
        <f t="shared" si="4"/>
        <v>248.15507717599999</v>
      </c>
    </row>
    <row r="74" spans="1:5" x14ac:dyDescent="0.25">
      <c r="A74" s="8" t="s">
        <v>99</v>
      </c>
      <c r="B74" s="6">
        <v>1.762</v>
      </c>
      <c r="C74" s="5">
        <v>0.10199999999999999</v>
      </c>
      <c r="D74" s="3">
        <f t="shared" si="3"/>
        <v>1.66</v>
      </c>
      <c r="E74" s="4">
        <f t="shared" si="4"/>
        <v>210.45839840000002</v>
      </c>
    </row>
    <row r="75" spans="1:5" x14ac:dyDescent="0.25">
      <c r="A75" s="8" t="s">
        <v>100</v>
      </c>
      <c r="B75" s="6">
        <v>1.875</v>
      </c>
      <c r="C75" s="5">
        <v>0.10199999999999999</v>
      </c>
      <c r="D75" s="3">
        <f t="shared" si="3"/>
        <v>1.7729999999999999</v>
      </c>
      <c r="E75" s="4">
        <f t="shared" si="4"/>
        <v>236.42955700600001</v>
      </c>
    </row>
    <row r="76" spans="1:5" x14ac:dyDescent="0.25">
      <c r="A76" s="8" t="s">
        <v>101</v>
      </c>
      <c r="B76" s="6">
        <v>1.821</v>
      </c>
      <c r="C76" s="5">
        <v>0.10199999999999999</v>
      </c>
      <c r="D76" s="3">
        <f t="shared" si="3"/>
        <v>1.7189999999999999</v>
      </c>
      <c r="E76" s="4">
        <f t="shared" si="4"/>
        <v>223.83245385399997</v>
      </c>
    </row>
    <row r="77" spans="1:5" x14ac:dyDescent="0.25">
      <c r="A77" s="8" t="s">
        <v>102</v>
      </c>
      <c r="B77" s="6">
        <v>1.8120000000000001</v>
      </c>
      <c r="C77" s="5">
        <v>0.10199999999999999</v>
      </c>
      <c r="D77" s="3">
        <f t="shared" si="3"/>
        <v>1.71</v>
      </c>
      <c r="E77" s="4">
        <f t="shared" si="4"/>
        <v>221.76605739999999</v>
      </c>
    </row>
    <row r="78" spans="1:5" x14ac:dyDescent="0.25">
      <c r="A78" s="8" t="s">
        <v>103</v>
      </c>
      <c r="B78" s="6">
        <v>1.75</v>
      </c>
      <c r="C78" s="5">
        <v>0.10199999999999999</v>
      </c>
      <c r="D78" s="3">
        <f t="shared" si="3"/>
        <v>1.6479999999999999</v>
      </c>
      <c r="E78" s="4">
        <f t="shared" si="4"/>
        <v>207.78802025600001</v>
      </c>
    </row>
    <row r="79" spans="1:5" x14ac:dyDescent="0.25">
      <c r="A79" s="8" t="s">
        <v>104</v>
      </c>
      <c r="B79" s="6">
        <v>1.7270000000000001</v>
      </c>
      <c r="C79" s="5">
        <v>0.10199999999999999</v>
      </c>
      <c r="D79" s="3">
        <f t="shared" si="3"/>
        <v>1.625</v>
      </c>
      <c r="E79" s="4">
        <f t="shared" si="4"/>
        <v>202.71681875000002</v>
      </c>
    </row>
    <row r="80" spans="1:5" x14ac:dyDescent="0.25">
      <c r="A80" s="8" t="s">
        <v>105</v>
      </c>
      <c r="B80" s="6">
        <v>1.6890000000000001</v>
      </c>
      <c r="C80" s="5">
        <v>0.10199999999999999</v>
      </c>
      <c r="D80" s="3">
        <f t="shared" si="3"/>
        <v>1.587</v>
      </c>
      <c r="E80" s="4">
        <f t="shared" si="4"/>
        <v>194.47371556600001</v>
      </c>
    </row>
    <row r="81" spans="1:5" x14ac:dyDescent="0.25">
      <c r="A81" s="8" t="s">
        <v>106</v>
      </c>
      <c r="B81" s="6">
        <v>1.6850000000000001</v>
      </c>
      <c r="C81" s="5">
        <v>0.10199999999999999</v>
      </c>
      <c r="D81" s="3">
        <f t="shared" si="3"/>
        <v>1.583</v>
      </c>
      <c r="E81" s="4">
        <f t="shared" si="4"/>
        <v>193.615834046</v>
      </c>
    </row>
    <row r="82" spans="1:5" x14ac:dyDescent="0.25">
      <c r="A82" s="8" t="s">
        <v>107</v>
      </c>
      <c r="B82" s="6">
        <v>1.8120000000000001</v>
      </c>
      <c r="C82" s="5">
        <v>0.10199999999999999</v>
      </c>
      <c r="D82" s="3">
        <f t="shared" si="3"/>
        <v>1.71</v>
      </c>
      <c r="E82" s="4">
        <f t="shared" si="4"/>
        <v>221.76605739999999</v>
      </c>
    </row>
    <row r="83" spans="1:5" x14ac:dyDescent="0.25">
      <c r="A83" s="8" t="s">
        <v>108</v>
      </c>
      <c r="B83" s="6">
        <v>1.7270000000000001</v>
      </c>
      <c r="C83" s="5">
        <v>0.10199999999999999</v>
      </c>
      <c r="D83" s="3">
        <f t="shared" si="3"/>
        <v>1.625</v>
      </c>
      <c r="E83" s="4">
        <f t="shared" si="4"/>
        <v>202.71681875000002</v>
      </c>
    </row>
    <row r="84" spans="1:5" x14ac:dyDescent="0.25">
      <c r="A84" s="8" t="s">
        <v>109</v>
      </c>
      <c r="B84" s="6">
        <v>1.68</v>
      </c>
      <c r="C84" s="5">
        <v>0.10199999999999999</v>
      </c>
      <c r="D84" s="3">
        <f t="shared" si="3"/>
        <v>1.5779999999999998</v>
      </c>
      <c r="E84" s="4">
        <f t="shared" si="4"/>
        <v>192.54611077600001</v>
      </c>
    </row>
    <row r="85" spans="1:5" x14ac:dyDescent="0.25">
      <c r="A85" s="8" t="s">
        <v>110</v>
      </c>
      <c r="B85" s="6">
        <v>1.385</v>
      </c>
      <c r="C85" s="5">
        <v>0.10199999999999999</v>
      </c>
      <c r="D85" s="3">
        <f t="shared" si="3"/>
        <v>1.2829999999999999</v>
      </c>
      <c r="E85" s="4">
        <f t="shared" si="4"/>
        <v>134.60207684599999</v>
      </c>
    </row>
    <row r="86" spans="1:5" x14ac:dyDescent="0.25">
      <c r="A86" s="8" t="s">
        <v>111</v>
      </c>
      <c r="B86" s="6">
        <v>1.5070000000000001</v>
      </c>
      <c r="C86" s="5">
        <v>0.10199999999999999</v>
      </c>
      <c r="D86" s="3">
        <f t="shared" si="3"/>
        <v>1.405</v>
      </c>
      <c r="E86" s="4">
        <f t="shared" si="4"/>
        <v>157.33248635000001</v>
      </c>
    </row>
    <row r="87" spans="1:5" x14ac:dyDescent="0.25">
      <c r="A87" s="8" t="s">
        <v>112</v>
      </c>
      <c r="B87" s="6">
        <v>1.4020000000000001</v>
      </c>
      <c r="C87" s="5">
        <v>0.10199999999999999</v>
      </c>
      <c r="D87" s="3">
        <f t="shared" si="3"/>
        <v>1.3</v>
      </c>
      <c r="E87" s="4">
        <f t="shared" si="4"/>
        <v>137.66516000000004</v>
      </c>
    </row>
    <row r="88" spans="1:5" x14ac:dyDescent="0.25">
      <c r="A88" s="8" t="s">
        <v>113</v>
      </c>
      <c r="B88" s="6">
        <v>1.657</v>
      </c>
      <c r="C88" s="5">
        <v>0.10199999999999999</v>
      </c>
      <c r="D88" s="3">
        <f t="shared" si="3"/>
        <v>1.5549999999999999</v>
      </c>
      <c r="E88" s="4">
        <f t="shared" si="4"/>
        <v>187.66300235</v>
      </c>
    </row>
    <row r="89" spans="1:5" x14ac:dyDescent="0.25">
      <c r="A89" s="8" t="s">
        <v>96</v>
      </c>
      <c r="B89" s="6">
        <v>1.9120000000000001</v>
      </c>
      <c r="C89" s="5">
        <v>0.10199999999999999</v>
      </c>
      <c r="D89" s="3">
        <f t="shared" si="3"/>
        <v>1.81</v>
      </c>
      <c r="E89" s="4">
        <f t="shared" si="4"/>
        <v>245.25758540000004</v>
      </c>
    </row>
    <row r="90" spans="1:5" x14ac:dyDescent="0.25">
      <c r="A90" s="8" t="s">
        <v>97</v>
      </c>
      <c r="B90" s="6">
        <v>1.8149999999999999</v>
      </c>
      <c r="C90" s="5">
        <v>0.10199999999999999</v>
      </c>
      <c r="D90" s="3">
        <f t="shared" si="3"/>
        <v>1.7129999999999999</v>
      </c>
      <c r="E90" s="4">
        <f t="shared" si="4"/>
        <v>222.45380476599999</v>
      </c>
    </row>
    <row r="91" spans="1:5" x14ac:dyDescent="0.25">
      <c r="A91" s="8" t="s">
        <v>98</v>
      </c>
      <c r="B91" s="6">
        <v>1.667</v>
      </c>
      <c r="C91" s="5">
        <v>0.10199999999999999</v>
      </c>
      <c r="D91" s="3">
        <f t="shared" si="3"/>
        <v>1.5649999999999999</v>
      </c>
      <c r="E91" s="4">
        <f t="shared" si="4"/>
        <v>189.77849915000002</v>
      </c>
    </row>
    <row r="92" spans="1:5" x14ac:dyDescent="0.25">
      <c r="A92" s="8" t="s">
        <v>99</v>
      </c>
      <c r="B92" s="6">
        <v>1.6640000000000001</v>
      </c>
      <c r="C92" s="5">
        <v>0.10199999999999999</v>
      </c>
      <c r="D92" s="3">
        <f t="shared" si="3"/>
        <v>1.5620000000000001</v>
      </c>
      <c r="E92" s="4">
        <f t="shared" si="4"/>
        <v>189.14262341600002</v>
      </c>
    </row>
    <row r="93" spans="1:5" x14ac:dyDescent="0.25">
      <c r="A93" s="8" t="s">
        <v>100</v>
      </c>
      <c r="B93" s="6">
        <v>1.7670000000000001</v>
      </c>
      <c r="C93" s="5">
        <v>0.10199999999999999</v>
      </c>
      <c r="D93" s="3">
        <f t="shared" si="3"/>
        <v>1.665</v>
      </c>
      <c r="E93" s="4">
        <f t="shared" si="4"/>
        <v>211.57602115</v>
      </c>
    </row>
    <row r="94" spans="1:5" x14ac:dyDescent="0.25">
      <c r="A94" s="8" t="s">
        <v>114</v>
      </c>
      <c r="B94" s="6">
        <v>1.748</v>
      </c>
      <c r="C94" s="5">
        <v>0.10199999999999999</v>
      </c>
      <c r="D94" s="3">
        <f t="shared" si="3"/>
        <v>1.6459999999999999</v>
      </c>
      <c r="E94" s="4">
        <f t="shared" si="4"/>
        <v>207.34459282399999</v>
      </c>
    </row>
    <row r="95" spans="1:5" x14ac:dyDescent="0.25">
      <c r="A95" s="8" t="s">
        <v>115</v>
      </c>
      <c r="B95" s="6">
        <v>1.7390000000000001</v>
      </c>
      <c r="C95" s="5">
        <v>0.10199999999999999</v>
      </c>
      <c r="D95" s="3">
        <f t="shared" si="3"/>
        <v>1.637</v>
      </c>
      <c r="E95" s="4">
        <f t="shared" si="4"/>
        <v>205.35495236599999</v>
      </c>
    </row>
    <row r="96" spans="1:5" x14ac:dyDescent="0.25">
      <c r="A96" s="8" t="s">
        <v>116</v>
      </c>
      <c r="B96" s="6">
        <v>1.742</v>
      </c>
      <c r="C96" s="5">
        <v>0.10199999999999999</v>
      </c>
      <c r="D96" s="3">
        <f t="shared" si="3"/>
        <v>1.64</v>
      </c>
      <c r="E96" s="4">
        <f t="shared" si="4"/>
        <v>206.0171144</v>
      </c>
    </row>
    <row r="97" spans="1:5" x14ac:dyDescent="0.25">
      <c r="A97" s="8" t="s">
        <v>117</v>
      </c>
      <c r="B97" s="6">
        <v>1.7050000000000001</v>
      </c>
      <c r="C97" s="5">
        <v>0.10199999999999999</v>
      </c>
      <c r="D97" s="3">
        <f t="shared" ref="D97:D128" si="5">(B97-C97)</f>
        <v>1.603</v>
      </c>
      <c r="E97" s="4">
        <f t="shared" ref="E97:E128" si="6">(58.414*D97*D97)+(29.298*D97)+(0.8581)</f>
        <v>197.92393412599998</v>
      </c>
    </row>
    <row r="98" spans="1:5" x14ac:dyDescent="0.25">
      <c r="A98" s="8" t="s">
        <v>118</v>
      </c>
      <c r="B98" s="6">
        <v>1.7150000000000001</v>
      </c>
      <c r="C98" s="5">
        <v>0.10199999999999999</v>
      </c>
      <c r="D98" s="3">
        <f t="shared" si="5"/>
        <v>1.613</v>
      </c>
      <c r="E98" s="4">
        <f t="shared" si="6"/>
        <v>200.09550836600002</v>
      </c>
    </row>
    <row r="99" spans="1:5" x14ac:dyDescent="0.25">
      <c r="A99" s="8" t="s">
        <v>119</v>
      </c>
      <c r="B99" s="6">
        <v>1.8240000000000001</v>
      </c>
      <c r="C99" s="5">
        <v>0.10199999999999999</v>
      </c>
      <c r="D99" s="3">
        <f t="shared" si="5"/>
        <v>1.722</v>
      </c>
      <c r="E99" s="4">
        <f t="shared" si="6"/>
        <v>224.523355576</v>
      </c>
    </row>
    <row r="100" spans="1:5" x14ac:dyDescent="0.25">
      <c r="A100" s="8" t="s">
        <v>120</v>
      </c>
      <c r="B100" s="6">
        <v>1.7230000000000001</v>
      </c>
      <c r="C100" s="5">
        <v>0.10199999999999999</v>
      </c>
      <c r="D100" s="3">
        <f t="shared" si="5"/>
        <v>1.621</v>
      </c>
      <c r="E100" s="4">
        <f t="shared" si="6"/>
        <v>201.84117937400001</v>
      </c>
    </row>
    <row r="101" spans="1:5" x14ac:dyDescent="0.25">
      <c r="A101" s="8" t="s">
        <v>121</v>
      </c>
      <c r="B101" s="6">
        <v>1.5330000000000001</v>
      </c>
      <c r="C101" s="5">
        <v>0.10199999999999999</v>
      </c>
      <c r="D101" s="3">
        <f t="shared" si="5"/>
        <v>1.431</v>
      </c>
      <c r="E101" s="4">
        <f t="shared" si="6"/>
        <v>162.40144905400001</v>
      </c>
    </row>
    <row r="102" spans="1:5" x14ac:dyDescent="0.25">
      <c r="A102" s="8" t="s">
        <v>122</v>
      </c>
      <c r="B102" s="6">
        <v>1.611</v>
      </c>
      <c r="C102" s="5">
        <v>0.10199999999999999</v>
      </c>
      <c r="D102" s="3">
        <f t="shared" si="5"/>
        <v>1.5089999999999999</v>
      </c>
      <c r="E102" s="4">
        <f t="shared" si="6"/>
        <v>178.082191534</v>
      </c>
    </row>
    <row r="103" spans="1:5" x14ac:dyDescent="0.25">
      <c r="A103" s="8" t="s">
        <v>123</v>
      </c>
      <c r="B103" s="6">
        <v>0.879</v>
      </c>
      <c r="C103" s="5">
        <v>0.10199999999999999</v>
      </c>
      <c r="D103" s="3">
        <f t="shared" si="5"/>
        <v>0.77700000000000002</v>
      </c>
      <c r="E103" s="4">
        <f t="shared" si="6"/>
        <v>58.888871806000004</v>
      </c>
    </row>
    <row r="104" spans="1:5" x14ac:dyDescent="0.25">
      <c r="A104" s="8" t="s">
        <v>124</v>
      </c>
      <c r="B104" s="6">
        <v>0.747</v>
      </c>
      <c r="C104" s="5">
        <v>0.10199999999999999</v>
      </c>
      <c r="D104" s="3">
        <f t="shared" si="5"/>
        <v>0.64500000000000002</v>
      </c>
      <c r="E104" s="4">
        <f t="shared" si="6"/>
        <v>44.056994350000004</v>
      </c>
    </row>
    <row r="105" spans="1:5" x14ac:dyDescent="0.25">
      <c r="A105" s="8" t="s">
        <v>125</v>
      </c>
      <c r="B105" s="6">
        <v>1.2650000000000001</v>
      </c>
      <c r="C105" s="5">
        <v>0.10199999999999999</v>
      </c>
      <c r="D105" s="3">
        <f t="shared" si="5"/>
        <v>1.163</v>
      </c>
      <c r="E105" s="4">
        <f t="shared" si="6"/>
        <v>113.940639566</v>
      </c>
    </row>
    <row r="106" spans="1:5" x14ac:dyDescent="0.25">
      <c r="A106" s="8" t="s">
        <v>126</v>
      </c>
      <c r="B106" s="6">
        <v>1.536</v>
      </c>
      <c r="C106" s="5">
        <v>0.10199999999999999</v>
      </c>
      <c r="D106" s="3">
        <f t="shared" si="5"/>
        <v>1.4339999999999999</v>
      </c>
      <c r="E106" s="4">
        <f t="shared" si="6"/>
        <v>162.991411384</v>
      </c>
    </row>
    <row r="107" spans="1:5" x14ac:dyDescent="0.25">
      <c r="A107" s="8" t="s">
        <v>127</v>
      </c>
      <c r="B107" s="6">
        <v>1.613</v>
      </c>
      <c r="C107" s="5">
        <v>0.10199999999999999</v>
      </c>
      <c r="D107" s="3">
        <f t="shared" si="5"/>
        <v>1.5109999999999999</v>
      </c>
      <c r="E107" s="4">
        <f t="shared" si="6"/>
        <v>178.493608094</v>
      </c>
    </row>
    <row r="108" spans="1:5" x14ac:dyDescent="0.25">
      <c r="A108" s="8" t="s">
        <v>128</v>
      </c>
      <c r="B108" s="6">
        <v>1.508</v>
      </c>
      <c r="C108" s="5">
        <v>0.10199999999999999</v>
      </c>
      <c r="D108" s="3">
        <f t="shared" si="5"/>
        <v>1.4059999999999999</v>
      </c>
      <c r="E108" s="4">
        <f t="shared" si="6"/>
        <v>157.525986104</v>
      </c>
    </row>
    <row r="109" spans="1:5" x14ac:dyDescent="0.25">
      <c r="A109" s="8" t="s">
        <v>129</v>
      </c>
      <c r="B109" s="6">
        <v>0.61099999999999999</v>
      </c>
      <c r="C109" s="5">
        <v>0.10199999999999999</v>
      </c>
      <c r="D109" s="3">
        <f t="shared" si="5"/>
        <v>0.50900000000000001</v>
      </c>
      <c r="E109" s="4">
        <f t="shared" si="6"/>
        <v>30.904739534000001</v>
      </c>
    </row>
    <row r="110" spans="1:5" x14ac:dyDescent="0.25">
      <c r="A110" s="8" t="s">
        <v>130</v>
      </c>
      <c r="B110" s="6">
        <v>1.0070000000000001</v>
      </c>
      <c r="C110" s="5">
        <v>0.10199999999999999</v>
      </c>
      <c r="D110" s="3">
        <f t="shared" si="5"/>
        <v>0.90500000000000014</v>
      </c>
      <c r="E110" s="4">
        <f t="shared" si="6"/>
        <v>75.215316350000009</v>
      </c>
    </row>
    <row r="111" spans="1:5" x14ac:dyDescent="0.25">
      <c r="A111" s="8" t="s">
        <v>131</v>
      </c>
      <c r="B111" s="6">
        <v>1.49</v>
      </c>
      <c r="C111" s="5">
        <v>0.10199999999999999</v>
      </c>
      <c r="D111" s="3">
        <f t="shared" si="5"/>
        <v>1.3879999999999999</v>
      </c>
      <c r="E111" s="4">
        <f t="shared" si="6"/>
        <v>154.060865216</v>
      </c>
    </row>
    <row r="112" spans="1:5" x14ac:dyDescent="0.25">
      <c r="A112" s="8" t="s">
        <v>132</v>
      </c>
      <c r="B112" s="6">
        <v>1.196</v>
      </c>
      <c r="C112" s="5">
        <v>0.10199999999999999</v>
      </c>
      <c r="D112" s="3">
        <f t="shared" si="5"/>
        <v>1.0939999999999999</v>
      </c>
      <c r="E112" s="4">
        <f t="shared" si="6"/>
        <v>102.82209010399997</v>
      </c>
    </row>
    <row r="113" spans="1:5" x14ac:dyDescent="0.25">
      <c r="A113" s="8" t="s">
        <v>133</v>
      </c>
      <c r="B113" s="6">
        <v>1.425</v>
      </c>
      <c r="C113" s="5">
        <v>0.10199999999999999</v>
      </c>
      <c r="D113" s="3">
        <f t="shared" si="5"/>
        <v>1.323</v>
      </c>
      <c r="E113" s="4">
        <f t="shared" si="6"/>
        <v>141.863072206</v>
      </c>
    </row>
    <row r="114" spans="1:5" x14ac:dyDescent="0.25">
      <c r="A114" s="8" t="s">
        <v>134</v>
      </c>
      <c r="B114" s="6">
        <v>1.677</v>
      </c>
      <c r="C114" s="5">
        <v>0.10199999999999999</v>
      </c>
      <c r="D114" s="3">
        <f t="shared" si="5"/>
        <v>1.575</v>
      </c>
      <c r="E114" s="4">
        <f t="shared" si="6"/>
        <v>191.90567874999999</v>
      </c>
    </row>
    <row r="115" spans="1:5" x14ac:dyDescent="0.25">
      <c r="A115" s="8" t="s">
        <v>135</v>
      </c>
      <c r="B115" s="6">
        <v>0.80500000000000005</v>
      </c>
      <c r="C115" s="5">
        <v>0.10199999999999999</v>
      </c>
      <c r="D115" s="3">
        <f t="shared" si="5"/>
        <v>0.70300000000000007</v>
      </c>
      <c r="E115" s="4">
        <f t="shared" si="6"/>
        <v>50.323318526000008</v>
      </c>
    </row>
    <row r="116" spans="1:5" x14ac:dyDescent="0.25">
      <c r="A116" s="8" t="s">
        <v>136</v>
      </c>
      <c r="B116" s="6">
        <v>1.53</v>
      </c>
      <c r="C116" s="5">
        <v>0.10199999999999999</v>
      </c>
      <c r="D116" s="3">
        <f t="shared" si="5"/>
        <v>1.4279999999999999</v>
      </c>
      <c r="E116" s="4">
        <f t="shared" si="6"/>
        <v>161.812538176</v>
      </c>
    </row>
    <row r="117" spans="1:5" x14ac:dyDescent="0.25">
      <c r="A117" s="8" t="s">
        <v>137</v>
      </c>
      <c r="B117" s="6">
        <v>1.8049999999999999</v>
      </c>
      <c r="C117" s="5">
        <v>0.10199999999999999</v>
      </c>
      <c r="D117" s="3">
        <f t="shared" si="5"/>
        <v>1.7029999999999998</v>
      </c>
      <c r="E117" s="4">
        <f t="shared" si="6"/>
        <v>220.16540252599995</v>
      </c>
    </row>
    <row r="118" spans="1:5" x14ac:dyDescent="0.25">
      <c r="A118" s="8" t="s">
        <v>138</v>
      </c>
      <c r="B118" s="6">
        <v>1.8420000000000001</v>
      </c>
      <c r="C118" s="5">
        <v>0.10199999999999999</v>
      </c>
      <c r="D118" s="3">
        <f t="shared" si="5"/>
        <v>1.74</v>
      </c>
      <c r="E118" s="4">
        <f t="shared" si="6"/>
        <v>228.6908464</v>
      </c>
    </row>
    <row r="119" spans="1:5" x14ac:dyDescent="0.25">
      <c r="A119" s="8" t="s">
        <v>139</v>
      </c>
      <c r="B119" s="6">
        <v>1.671</v>
      </c>
      <c r="C119" s="5">
        <v>0.10199999999999999</v>
      </c>
      <c r="D119" s="3">
        <f t="shared" si="5"/>
        <v>1.569</v>
      </c>
      <c r="E119" s="4">
        <f t="shared" si="6"/>
        <v>190.627969054</v>
      </c>
    </row>
    <row r="120" spans="1:5" x14ac:dyDescent="0.25">
      <c r="A120" s="8" t="s">
        <v>140</v>
      </c>
      <c r="B120" s="6">
        <v>1.623</v>
      </c>
      <c r="C120" s="5">
        <v>0.10199999999999999</v>
      </c>
      <c r="D120" s="3">
        <f t="shared" si="5"/>
        <v>1.5209999999999999</v>
      </c>
      <c r="E120" s="4">
        <f t="shared" si="6"/>
        <v>180.55770057399997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121"/>
  <sheetViews>
    <sheetView workbookViewId="0">
      <selection activeCell="P2" sqref="P2"/>
    </sheetView>
  </sheetViews>
  <sheetFormatPr defaultRowHeight="15" x14ac:dyDescent="0.25"/>
  <cols>
    <col min="1" max="1" width="16.7109375" customWidth="1"/>
    <col min="2" max="2" width="13.140625" customWidth="1"/>
    <col min="3" max="3" width="11.5703125" customWidth="1"/>
    <col min="4" max="4" width="11.42578125" customWidth="1"/>
    <col min="5" max="5" width="18" customWidth="1"/>
  </cols>
  <sheetData>
    <row r="2" spans="1:12" x14ac:dyDescent="0.25">
      <c r="A2" s="2">
        <v>2.9540000000000002</v>
      </c>
      <c r="B2" s="6">
        <v>1.5070000000000001</v>
      </c>
      <c r="C2" s="6">
        <v>0.96899999999999997</v>
      </c>
      <c r="D2" s="6">
        <v>1.2670000000000001</v>
      </c>
      <c r="E2" s="6">
        <v>1.264</v>
      </c>
      <c r="F2" s="6">
        <v>1.1870000000000001</v>
      </c>
      <c r="G2" s="6">
        <v>1.0589999999999999</v>
      </c>
      <c r="H2" s="6">
        <v>1.099</v>
      </c>
      <c r="I2" s="6">
        <v>1.256</v>
      </c>
      <c r="J2" s="6">
        <v>1.204</v>
      </c>
      <c r="K2" s="6">
        <v>1.157</v>
      </c>
      <c r="L2" s="6">
        <v>1.5449999999999999</v>
      </c>
    </row>
    <row r="3" spans="1:12" x14ac:dyDescent="0.25">
      <c r="A3" s="2">
        <v>2.0230000000000001</v>
      </c>
      <c r="B3" s="6">
        <v>1.395</v>
      </c>
      <c r="C3" s="6">
        <v>1.3080000000000001</v>
      </c>
      <c r="D3" s="6">
        <v>1.2750000000000001</v>
      </c>
      <c r="E3" s="6">
        <v>1.458</v>
      </c>
      <c r="F3" s="6">
        <v>1.0880000000000001</v>
      </c>
      <c r="G3" s="6">
        <v>0.86</v>
      </c>
      <c r="H3" s="6">
        <v>1.169</v>
      </c>
      <c r="I3" s="6">
        <v>1.7370000000000001</v>
      </c>
      <c r="J3" s="6">
        <v>1.097</v>
      </c>
      <c r="K3" s="6">
        <v>1.95</v>
      </c>
      <c r="L3" s="6">
        <v>1.1599999999999999</v>
      </c>
    </row>
    <row r="4" spans="1:12" x14ac:dyDescent="0.25">
      <c r="A4" s="2">
        <v>1.351</v>
      </c>
      <c r="B4" s="6">
        <v>1.0680000000000001</v>
      </c>
      <c r="C4" s="6">
        <v>1.3009999999999999</v>
      </c>
      <c r="D4" s="6">
        <v>1.482</v>
      </c>
      <c r="E4" s="6">
        <v>1.2829999999999999</v>
      </c>
      <c r="F4" s="6">
        <v>1.2869999999999999</v>
      </c>
      <c r="G4" s="6">
        <v>0.94000000000000006</v>
      </c>
      <c r="H4" s="6">
        <v>1.25</v>
      </c>
      <c r="I4" s="6">
        <v>1.6990000000000001</v>
      </c>
      <c r="J4" s="6">
        <v>1.9390000000000001</v>
      </c>
      <c r="K4" s="6">
        <v>1.409</v>
      </c>
      <c r="L4" s="6">
        <v>2.0310000000000001</v>
      </c>
    </row>
    <row r="5" spans="1:12" x14ac:dyDescent="0.25">
      <c r="A5" s="2">
        <v>0.98599999999999999</v>
      </c>
      <c r="B5" s="6">
        <v>1.4330000000000001</v>
      </c>
      <c r="C5" s="6">
        <v>1.2710000000000001</v>
      </c>
      <c r="D5" s="6">
        <v>1.4650000000000001</v>
      </c>
      <c r="E5" s="6">
        <v>1.0609999999999999</v>
      </c>
      <c r="F5" s="6">
        <v>1.143</v>
      </c>
      <c r="G5" s="6">
        <v>0.76700000000000002</v>
      </c>
      <c r="H5" s="6">
        <v>1.17</v>
      </c>
      <c r="I5" s="6">
        <v>0.96599999999999997</v>
      </c>
      <c r="J5" s="6">
        <v>1.9830000000000001</v>
      </c>
      <c r="K5" s="6">
        <v>2.1789999999999998</v>
      </c>
      <c r="L5" s="6">
        <v>1.8280000000000001</v>
      </c>
    </row>
    <row r="6" spans="1:12" x14ac:dyDescent="0.25">
      <c r="A6" s="2">
        <v>0.57799999999999996</v>
      </c>
      <c r="B6" s="6">
        <v>1.204</v>
      </c>
      <c r="C6" s="6">
        <v>1.3029999999999999</v>
      </c>
      <c r="D6" s="6">
        <v>1.522</v>
      </c>
      <c r="E6" s="6">
        <v>1.19</v>
      </c>
      <c r="F6" s="6">
        <v>1.206</v>
      </c>
      <c r="G6" s="6">
        <v>0.71</v>
      </c>
      <c r="H6" s="6">
        <v>1.248</v>
      </c>
      <c r="I6" s="6">
        <v>2.5350000000000001</v>
      </c>
      <c r="J6" s="6">
        <v>1.095</v>
      </c>
      <c r="K6" s="6">
        <v>1.4000000000000001</v>
      </c>
      <c r="L6" s="6">
        <v>1.8820000000000001</v>
      </c>
    </row>
    <row r="7" spans="1:12" x14ac:dyDescent="0.25">
      <c r="A7" s="5">
        <v>0.111</v>
      </c>
      <c r="B7" s="6">
        <v>1.2989999999999999</v>
      </c>
      <c r="C7" s="6">
        <v>1.4470000000000001</v>
      </c>
      <c r="D7" s="6">
        <v>1.4350000000000001</v>
      </c>
      <c r="E7" s="6">
        <v>1.401</v>
      </c>
      <c r="F7" s="6">
        <v>1.224</v>
      </c>
      <c r="G7" s="6">
        <v>0.93</v>
      </c>
      <c r="H7" s="6">
        <v>1.4410000000000001</v>
      </c>
      <c r="I7" s="6">
        <v>1.7510000000000001</v>
      </c>
      <c r="J7" s="6">
        <v>1.3220000000000001</v>
      </c>
      <c r="K7" s="6">
        <v>1.4060000000000001</v>
      </c>
      <c r="L7" s="6">
        <v>1.958</v>
      </c>
    </row>
    <row r="8" spans="1:12" x14ac:dyDescent="0.25">
      <c r="A8" s="6">
        <v>1.3109999999999999</v>
      </c>
      <c r="B8" s="6">
        <v>1.423</v>
      </c>
      <c r="C8" s="6">
        <v>1.732</v>
      </c>
      <c r="D8" s="6">
        <v>1.8480000000000001</v>
      </c>
      <c r="E8" s="6">
        <v>2.6019999999999999</v>
      </c>
      <c r="F8" s="6">
        <v>2.1960000000000002</v>
      </c>
      <c r="G8" s="6">
        <v>1.516</v>
      </c>
      <c r="H8" s="6">
        <v>1.861</v>
      </c>
      <c r="I8" s="6">
        <v>2.9410000000000003</v>
      </c>
      <c r="J8" s="6">
        <v>1.8029999999999999</v>
      </c>
      <c r="K8" s="6">
        <v>1.1639999999999999</v>
      </c>
      <c r="L8" s="6">
        <v>1.4470000000000001</v>
      </c>
    </row>
    <row r="9" spans="1:12" x14ac:dyDescent="0.25">
      <c r="A9" s="6">
        <v>1.087</v>
      </c>
      <c r="B9" s="6">
        <v>1.1280000000000001</v>
      </c>
      <c r="C9" s="6">
        <v>1.2290000000000001</v>
      </c>
      <c r="D9" s="6">
        <v>1.1539999999999999</v>
      </c>
      <c r="E9" s="6">
        <v>1.2070000000000001</v>
      </c>
      <c r="F9" s="6">
        <v>1.226</v>
      </c>
      <c r="G9" s="6">
        <v>1.036</v>
      </c>
      <c r="H9" s="6">
        <v>1.756</v>
      </c>
      <c r="I9" s="6">
        <v>1.6970000000000001</v>
      </c>
      <c r="J9" s="6">
        <v>1.2809999999999999</v>
      </c>
      <c r="K9" s="6">
        <v>1.5230000000000001</v>
      </c>
      <c r="L9" s="6">
        <v>1.2470000000000001</v>
      </c>
    </row>
    <row r="15" spans="1:12" x14ac:dyDescent="0.25">
      <c r="B15" s="1" t="s">
        <v>1</v>
      </c>
      <c r="C15" s="1" t="s">
        <v>2</v>
      </c>
      <c r="D15" s="1" t="s">
        <v>3</v>
      </c>
      <c r="E15" s="1" t="s">
        <v>4</v>
      </c>
    </row>
    <row r="16" spans="1:12" x14ac:dyDescent="0.25">
      <c r="A16" t="s">
        <v>5</v>
      </c>
      <c r="B16" s="2">
        <v>2.9540000000000002</v>
      </c>
      <c r="C16" s="3">
        <f>B16-B21</f>
        <v>2.843</v>
      </c>
      <c r="D16" s="3">
        <v>3200</v>
      </c>
      <c r="E16" s="4">
        <f>(313.32*C16*C16)+(235.47*C16)+(0.7599)</f>
        <v>3202.6566946799999</v>
      </c>
    </row>
    <row r="17" spans="1:11" x14ac:dyDescent="0.25">
      <c r="A17" t="s">
        <v>6</v>
      </c>
      <c r="B17" s="2">
        <v>2.0230000000000001</v>
      </c>
      <c r="C17" s="3">
        <f>B17-B21</f>
        <v>1.9120000000000001</v>
      </c>
      <c r="D17" s="3">
        <v>1600</v>
      </c>
      <c r="E17" s="4">
        <f t="shared" ref="E17:E21" si="0">(313.32*C17*C17)+(235.47*C17)+(0.7599)</f>
        <v>1596.3962500800003</v>
      </c>
    </row>
    <row r="18" spans="1:11" x14ac:dyDescent="0.25">
      <c r="A18" t="s">
        <v>7</v>
      </c>
      <c r="B18" s="2">
        <v>1.351</v>
      </c>
      <c r="C18" s="3">
        <f>B18-B21</f>
        <v>1.24</v>
      </c>
      <c r="D18" s="3">
        <v>800</v>
      </c>
      <c r="E18" s="4">
        <f t="shared" si="0"/>
        <v>774.50353199999995</v>
      </c>
    </row>
    <row r="19" spans="1:11" x14ac:dyDescent="0.25">
      <c r="A19" t="s">
        <v>8</v>
      </c>
      <c r="B19" s="2">
        <v>0.98599999999999999</v>
      </c>
      <c r="C19" s="3">
        <f>B19-B21</f>
        <v>0.875</v>
      </c>
      <c r="D19" s="3">
        <v>400</v>
      </c>
      <c r="E19" s="4">
        <f t="shared" si="0"/>
        <v>446.68177500000002</v>
      </c>
    </row>
    <row r="20" spans="1:11" x14ac:dyDescent="0.25">
      <c r="A20" t="s">
        <v>9</v>
      </c>
      <c r="B20" s="2">
        <v>0.57799999999999996</v>
      </c>
      <c r="C20" s="3">
        <f>B20-B21</f>
        <v>0.46699999999999997</v>
      </c>
      <c r="D20" s="3">
        <v>200</v>
      </c>
      <c r="E20" s="4">
        <f t="shared" si="0"/>
        <v>179.05603547999996</v>
      </c>
    </row>
    <row r="21" spans="1:11" x14ac:dyDescent="0.25">
      <c r="A21" t="s">
        <v>10</v>
      </c>
      <c r="B21" s="5">
        <v>0.111</v>
      </c>
      <c r="C21" s="3">
        <f>B21-B21</f>
        <v>0</v>
      </c>
      <c r="D21" s="3">
        <v>0</v>
      </c>
      <c r="E21" s="4">
        <f t="shared" si="0"/>
        <v>0.75990000000000002</v>
      </c>
    </row>
    <row r="27" spans="1:11" x14ac:dyDescent="0.25">
      <c r="J27" s="10" t="s">
        <v>22</v>
      </c>
      <c r="K27" s="10"/>
    </row>
    <row r="31" spans="1:11" x14ac:dyDescent="0.25">
      <c r="A31" s="8" t="s">
        <v>11</v>
      </c>
      <c r="B31" s="6" t="s">
        <v>12</v>
      </c>
      <c r="C31" s="7" t="s">
        <v>10</v>
      </c>
      <c r="D31" s="3" t="s">
        <v>2</v>
      </c>
      <c r="E31" s="9" t="s">
        <v>20</v>
      </c>
    </row>
    <row r="32" spans="1:11" x14ac:dyDescent="0.25">
      <c r="A32" s="8" t="s">
        <v>231</v>
      </c>
      <c r="B32" s="6">
        <v>1.3109999999999999</v>
      </c>
      <c r="C32" s="5">
        <v>0.111</v>
      </c>
      <c r="D32" s="3">
        <f t="shared" ref="D32:D63" si="1">(B32-C32)</f>
        <v>1.2</v>
      </c>
      <c r="E32" s="4">
        <f t="shared" ref="E32:E63" si="2">(313.32*D32*D32)+(235.47*D32)+(0.7599)</f>
        <v>734.50469999999996</v>
      </c>
    </row>
    <row r="33" spans="1:5" x14ac:dyDescent="0.25">
      <c r="A33" s="8" t="s">
        <v>232</v>
      </c>
      <c r="B33" s="6">
        <v>1.087</v>
      </c>
      <c r="C33" s="5">
        <v>0.111</v>
      </c>
      <c r="D33" s="3">
        <f t="shared" si="1"/>
        <v>0.97599999999999998</v>
      </c>
      <c r="E33" s="4">
        <f t="shared" si="2"/>
        <v>529.03973231999998</v>
      </c>
    </row>
    <row r="34" spans="1:5" x14ac:dyDescent="0.25">
      <c r="A34" s="8" t="s">
        <v>233</v>
      </c>
      <c r="B34" s="6">
        <v>1.5070000000000001</v>
      </c>
      <c r="C34" s="5">
        <v>0.111</v>
      </c>
      <c r="D34" s="3">
        <f t="shared" si="1"/>
        <v>1.3960000000000001</v>
      </c>
      <c r="E34" s="4">
        <f t="shared" si="2"/>
        <v>940.07904912000015</v>
      </c>
    </row>
    <row r="35" spans="1:5" x14ac:dyDescent="0.25">
      <c r="A35" s="8" t="s">
        <v>234</v>
      </c>
      <c r="B35" s="6">
        <v>1.395</v>
      </c>
      <c r="C35" s="5">
        <v>0.111</v>
      </c>
      <c r="D35" s="3">
        <f t="shared" si="1"/>
        <v>1.284</v>
      </c>
      <c r="E35" s="4">
        <f t="shared" si="2"/>
        <v>819.66027792</v>
      </c>
    </row>
    <row r="36" spans="1:5" x14ac:dyDescent="0.25">
      <c r="A36" s="8" t="s">
        <v>235</v>
      </c>
      <c r="B36" s="6">
        <v>1.0680000000000001</v>
      </c>
      <c r="C36" s="5">
        <v>0.111</v>
      </c>
      <c r="D36" s="3">
        <f t="shared" si="1"/>
        <v>0.95700000000000007</v>
      </c>
      <c r="E36" s="4">
        <f t="shared" si="2"/>
        <v>513.05849868000007</v>
      </c>
    </row>
    <row r="37" spans="1:5" x14ac:dyDescent="0.25">
      <c r="A37" s="8" t="s">
        <v>236</v>
      </c>
      <c r="B37" s="6">
        <v>1.4330000000000001</v>
      </c>
      <c r="C37" s="5">
        <v>0.111</v>
      </c>
      <c r="D37" s="3">
        <f t="shared" si="1"/>
        <v>1.3220000000000001</v>
      </c>
      <c r="E37" s="4">
        <f t="shared" si="2"/>
        <v>859.63559088000011</v>
      </c>
    </row>
    <row r="38" spans="1:5" x14ac:dyDescent="0.25">
      <c r="A38" s="8" t="s">
        <v>237</v>
      </c>
      <c r="B38" s="6">
        <v>1.204</v>
      </c>
      <c r="C38" s="5">
        <v>0.111</v>
      </c>
      <c r="D38" s="3">
        <f t="shared" si="1"/>
        <v>1.093</v>
      </c>
      <c r="E38" s="4">
        <f t="shared" si="2"/>
        <v>632.43603467999992</v>
      </c>
    </row>
    <row r="39" spans="1:5" x14ac:dyDescent="0.25">
      <c r="A39" s="8" t="s">
        <v>238</v>
      </c>
      <c r="B39" s="6">
        <v>1.2989999999999999</v>
      </c>
      <c r="C39" s="5">
        <v>0.111</v>
      </c>
      <c r="D39" s="3">
        <f t="shared" si="1"/>
        <v>1.1879999999999999</v>
      </c>
      <c r="E39" s="4">
        <f t="shared" si="2"/>
        <v>722.70056208000005</v>
      </c>
    </row>
    <row r="40" spans="1:5" x14ac:dyDescent="0.25">
      <c r="A40" s="8" t="s">
        <v>239</v>
      </c>
      <c r="B40" s="6">
        <v>1.423</v>
      </c>
      <c r="C40" s="5">
        <v>0.111</v>
      </c>
      <c r="D40" s="3">
        <f t="shared" si="1"/>
        <v>1.3120000000000001</v>
      </c>
      <c r="E40" s="4">
        <f t="shared" si="2"/>
        <v>849.02804208000009</v>
      </c>
    </row>
    <row r="41" spans="1:5" x14ac:dyDescent="0.25">
      <c r="A41" s="8" t="s">
        <v>240</v>
      </c>
      <c r="B41" s="6">
        <v>1.1280000000000001</v>
      </c>
      <c r="C41" s="5">
        <v>0.111</v>
      </c>
      <c r="D41" s="3">
        <f t="shared" si="1"/>
        <v>1.0170000000000001</v>
      </c>
      <c r="E41" s="4">
        <f t="shared" si="2"/>
        <v>564.29631948000019</v>
      </c>
    </row>
    <row r="42" spans="1:5" x14ac:dyDescent="0.25">
      <c r="A42" s="8" t="s">
        <v>241</v>
      </c>
      <c r="B42" s="6">
        <v>0.96899999999999997</v>
      </c>
      <c r="C42" s="5">
        <v>0.111</v>
      </c>
      <c r="D42" s="3">
        <f t="shared" si="1"/>
        <v>0.85799999999999998</v>
      </c>
      <c r="E42" s="4">
        <f t="shared" si="2"/>
        <v>433.44806447999997</v>
      </c>
    </row>
    <row r="43" spans="1:5" x14ac:dyDescent="0.25">
      <c r="A43" s="8" t="s">
        <v>242</v>
      </c>
      <c r="B43" s="6">
        <v>1.3080000000000001</v>
      </c>
      <c r="C43" s="5">
        <v>0.111</v>
      </c>
      <c r="D43" s="3">
        <f t="shared" si="1"/>
        <v>1.1970000000000001</v>
      </c>
      <c r="E43" s="4">
        <f t="shared" si="2"/>
        <v>731.54520588000003</v>
      </c>
    </row>
    <row r="44" spans="1:5" x14ac:dyDescent="0.25">
      <c r="A44" s="8" t="s">
        <v>243</v>
      </c>
      <c r="B44" s="6">
        <v>1.3009999999999999</v>
      </c>
      <c r="C44" s="5">
        <v>0.111</v>
      </c>
      <c r="D44" s="3">
        <f t="shared" si="1"/>
        <v>1.19</v>
      </c>
      <c r="E44" s="4">
        <f t="shared" si="2"/>
        <v>724.661652</v>
      </c>
    </row>
    <row r="45" spans="1:5" x14ac:dyDescent="0.25">
      <c r="A45" s="8" t="s">
        <v>244</v>
      </c>
      <c r="B45" s="6">
        <v>1.2710000000000001</v>
      </c>
      <c r="C45" s="5">
        <v>0.111</v>
      </c>
      <c r="D45" s="3">
        <f t="shared" si="1"/>
        <v>1.1600000000000001</v>
      </c>
      <c r="E45" s="4">
        <f t="shared" si="2"/>
        <v>695.50849200000016</v>
      </c>
    </row>
    <row r="46" spans="1:5" x14ac:dyDescent="0.25">
      <c r="A46" s="8" t="s">
        <v>245</v>
      </c>
      <c r="B46" s="6">
        <v>1.3029999999999999</v>
      </c>
      <c r="C46" s="5">
        <v>0.111</v>
      </c>
      <c r="D46" s="3">
        <f t="shared" si="1"/>
        <v>1.1919999999999999</v>
      </c>
      <c r="E46" s="4">
        <f t="shared" si="2"/>
        <v>726.62524847999998</v>
      </c>
    </row>
    <row r="47" spans="1:5" x14ac:dyDescent="0.25">
      <c r="A47" s="8" t="s">
        <v>246</v>
      </c>
      <c r="B47" s="6">
        <v>1.4470000000000001</v>
      </c>
      <c r="C47" s="5">
        <v>0.111</v>
      </c>
      <c r="D47" s="3">
        <f t="shared" si="1"/>
        <v>1.3360000000000001</v>
      </c>
      <c r="E47" s="4">
        <f t="shared" si="2"/>
        <v>874.59143472000005</v>
      </c>
    </row>
    <row r="48" spans="1:5" x14ac:dyDescent="0.25">
      <c r="A48" s="8" t="s">
        <v>247</v>
      </c>
      <c r="B48" s="6">
        <v>1.732</v>
      </c>
      <c r="C48" s="5">
        <v>0.111</v>
      </c>
      <c r="D48" s="3">
        <f t="shared" si="1"/>
        <v>1.621</v>
      </c>
      <c r="E48" s="4">
        <f t="shared" si="2"/>
        <v>1205.7492481199999</v>
      </c>
    </row>
    <row r="49" spans="1:5" x14ac:dyDescent="0.25">
      <c r="A49" s="8" t="s">
        <v>248</v>
      </c>
      <c r="B49" s="6">
        <v>1.2290000000000001</v>
      </c>
      <c r="C49" s="5">
        <v>0.111</v>
      </c>
      <c r="D49" s="3">
        <f t="shared" si="1"/>
        <v>1.1180000000000001</v>
      </c>
      <c r="E49" s="4">
        <f t="shared" si="2"/>
        <v>655.64154768000003</v>
      </c>
    </row>
    <row r="50" spans="1:5" x14ac:dyDescent="0.25">
      <c r="A50" s="8" t="s">
        <v>249</v>
      </c>
      <c r="B50" s="6">
        <v>1.2670000000000001</v>
      </c>
      <c r="C50" s="5">
        <v>0.111</v>
      </c>
      <c r="D50" s="3">
        <f t="shared" si="1"/>
        <v>1.1560000000000001</v>
      </c>
      <c r="E50" s="4">
        <f t="shared" si="2"/>
        <v>691.66401552000002</v>
      </c>
    </row>
    <row r="51" spans="1:5" x14ac:dyDescent="0.25">
      <c r="A51" s="8" t="s">
        <v>250</v>
      </c>
      <c r="B51" s="6">
        <v>1.2750000000000001</v>
      </c>
      <c r="C51" s="5">
        <v>0.111</v>
      </c>
      <c r="D51" s="3">
        <f t="shared" si="1"/>
        <v>1.1640000000000001</v>
      </c>
      <c r="E51" s="4">
        <f t="shared" si="2"/>
        <v>699.36299472000019</v>
      </c>
    </row>
    <row r="52" spans="1:5" x14ac:dyDescent="0.25">
      <c r="A52" s="8" t="s">
        <v>251</v>
      </c>
      <c r="B52" s="6">
        <v>1.482</v>
      </c>
      <c r="C52" s="5">
        <v>0.111</v>
      </c>
      <c r="D52" s="3">
        <f t="shared" si="1"/>
        <v>1.371</v>
      </c>
      <c r="E52" s="4">
        <f t="shared" si="2"/>
        <v>912.51838812000005</v>
      </c>
    </row>
    <row r="53" spans="1:5" x14ac:dyDescent="0.25">
      <c r="A53" s="8" t="s">
        <v>252</v>
      </c>
      <c r="B53" s="6">
        <v>1.4650000000000001</v>
      </c>
      <c r="C53" s="5">
        <v>0.111</v>
      </c>
      <c r="D53" s="3">
        <f t="shared" si="1"/>
        <v>1.3540000000000001</v>
      </c>
      <c r="E53" s="4">
        <f t="shared" si="2"/>
        <v>894.00084912000011</v>
      </c>
    </row>
    <row r="54" spans="1:5" x14ac:dyDescent="0.25">
      <c r="A54" s="8" t="s">
        <v>253</v>
      </c>
      <c r="B54" s="6">
        <v>1.522</v>
      </c>
      <c r="C54" s="5">
        <v>0.111</v>
      </c>
      <c r="D54" s="3">
        <f t="shared" si="1"/>
        <v>1.411</v>
      </c>
      <c r="E54" s="4">
        <f t="shared" si="2"/>
        <v>956.80343771999992</v>
      </c>
    </row>
    <row r="55" spans="1:5" x14ac:dyDescent="0.25">
      <c r="A55" s="8" t="s">
        <v>254</v>
      </c>
      <c r="B55" s="6">
        <v>1.4350000000000001</v>
      </c>
      <c r="C55" s="5">
        <v>0.111</v>
      </c>
      <c r="D55" s="3">
        <f t="shared" si="1"/>
        <v>1.3240000000000001</v>
      </c>
      <c r="E55" s="4">
        <f t="shared" si="2"/>
        <v>861.76462032000006</v>
      </c>
    </row>
    <row r="56" spans="1:5" x14ac:dyDescent="0.25">
      <c r="A56" s="8" t="s">
        <v>255</v>
      </c>
      <c r="B56" s="6">
        <v>1.8480000000000001</v>
      </c>
      <c r="C56" s="5">
        <v>0.111</v>
      </c>
      <c r="D56" s="3">
        <f t="shared" si="1"/>
        <v>1.7370000000000001</v>
      </c>
      <c r="E56" s="4">
        <f t="shared" si="2"/>
        <v>1355.1106810800002</v>
      </c>
    </row>
    <row r="57" spans="1:5" x14ac:dyDescent="0.25">
      <c r="A57" s="8" t="s">
        <v>256</v>
      </c>
      <c r="B57" s="6">
        <v>1.1539999999999999</v>
      </c>
      <c r="C57" s="5">
        <v>0.111</v>
      </c>
      <c r="D57" s="3">
        <f t="shared" si="1"/>
        <v>1.0429999999999999</v>
      </c>
      <c r="E57" s="4">
        <f t="shared" si="2"/>
        <v>587.19995868000001</v>
      </c>
    </row>
    <row r="58" spans="1:5" x14ac:dyDescent="0.25">
      <c r="A58" s="8" t="s">
        <v>257</v>
      </c>
      <c r="B58" s="6">
        <v>1.264</v>
      </c>
      <c r="C58" s="5">
        <v>0.111</v>
      </c>
      <c r="D58" s="3">
        <f t="shared" si="1"/>
        <v>1.153</v>
      </c>
      <c r="E58" s="4">
        <f t="shared" si="2"/>
        <v>688.78723788000002</v>
      </c>
    </row>
    <row r="59" spans="1:5" x14ac:dyDescent="0.25">
      <c r="A59" s="8" t="s">
        <v>258</v>
      </c>
      <c r="B59" s="6">
        <v>1.458</v>
      </c>
      <c r="C59" s="5">
        <v>0.111</v>
      </c>
      <c r="D59" s="3">
        <f t="shared" si="1"/>
        <v>1.347</v>
      </c>
      <c r="E59" s="4">
        <f t="shared" si="2"/>
        <v>886.42861787999993</v>
      </c>
    </row>
    <row r="60" spans="1:5" x14ac:dyDescent="0.25">
      <c r="A60" s="8" t="s">
        <v>259</v>
      </c>
      <c r="B60" s="6">
        <v>1.2829999999999999</v>
      </c>
      <c r="C60" s="5">
        <v>0.111</v>
      </c>
      <c r="D60" s="3">
        <f t="shared" si="1"/>
        <v>1.1719999999999999</v>
      </c>
      <c r="E60" s="4">
        <f t="shared" si="2"/>
        <v>707.10207887999991</v>
      </c>
    </row>
    <row r="61" spans="1:5" x14ac:dyDescent="0.25">
      <c r="A61" s="8" t="s">
        <v>260</v>
      </c>
      <c r="B61" s="6">
        <v>1.0609999999999999</v>
      </c>
      <c r="C61" s="5">
        <v>0.111</v>
      </c>
      <c r="D61" s="3">
        <f t="shared" si="1"/>
        <v>0.95</v>
      </c>
      <c r="E61" s="4">
        <f t="shared" si="2"/>
        <v>507.22770000000003</v>
      </c>
    </row>
    <row r="62" spans="1:5" x14ac:dyDescent="0.25">
      <c r="A62" s="8" t="s">
        <v>261</v>
      </c>
      <c r="B62" s="6">
        <v>1.19</v>
      </c>
      <c r="C62" s="5">
        <v>0.111</v>
      </c>
      <c r="D62" s="3">
        <f t="shared" si="1"/>
        <v>1.079</v>
      </c>
      <c r="E62" s="4">
        <f t="shared" si="2"/>
        <v>619.61202012000001</v>
      </c>
    </row>
    <row r="63" spans="1:5" x14ac:dyDescent="0.25">
      <c r="A63" s="8" t="s">
        <v>262</v>
      </c>
      <c r="B63" s="6">
        <v>1.401</v>
      </c>
      <c r="C63" s="5">
        <v>0.111</v>
      </c>
      <c r="D63" s="3">
        <f t="shared" si="1"/>
        <v>1.29</v>
      </c>
      <c r="E63" s="4">
        <f t="shared" si="2"/>
        <v>825.912012</v>
      </c>
    </row>
    <row r="64" spans="1:5" x14ac:dyDescent="0.25">
      <c r="A64" s="8" t="s">
        <v>263</v>
      </c>
      <c r="B64" s="6">
        <v>2.6019999999999999</v>
      </c>
      <c r="C64" s="5">
        <v>0.111</v>
      </c>
      <c r="D64" s="3">
        <f t="shared" ref="D64:D95" si="3">(B64-C64)</f>
        <v>2.4909999999999997</v>
      </c>
      <c r="E64" s="4">
        <f t="shared" ref="E64:E95" si="4">(313.32*D64*D64)+(235.47*D64)+(0.7599)</f>
        <v>2531.4916489199995</v>
      </c>
    </row>
    <row r="65" spans="1:5" x14ac:dyDescent="0.25">
      <c r="A65" s="8" t="s">
        <v>264</v>
      </c>
      <c r="B65" s="6">
        <v>1.2070000000000001</v>
      </c>
      <c r="C65" s="5">
        <v>0.111</v>
      </c>
      <c r="D65" s="3">
        <f t="shared" si="3"/>
        <v>1.0960000000000001</v>
      </c>
      <c r="E65" s="4">
        <f t="shared" si="4"/>
        <v>635.2000171200001</v>
      </c>
    </row>
    <row r="66" spans="1:5" x14ac:dyDescent="0.25">
      <c r="A66" s="8" t="s">
        <v>265</v>
      </c>
      <c r="B66" s="6">
        <v>1.1870000000000001</v>
      </c>
      <c r="C66" s="5">
        <v>0.111</v>
      </c>
      <c r="D66" s="3">
        <f t="shared" si="3"/>
        <v>1.0760000000000001</v>
      </c>
      <c r="E66" s="4">
        <f t="shared" si="4"/>
        <v>616.87999632000003</v>
      </c>
    </row>
    <row r="67" spans="1:5" x14ac:dyDescent="0.25">
      <c r="A67" s="8" t="s">
        <v>266</v>
      </c>
      <c r="B67" s="6">
        <v>1.0880000000000001</v>
      </c>
      <c r="C67" s="5">
        <v>0.111</v>
      </c>
      <c r="D67" s="3">
        <f t="shared" si="3"/>
        <v>0.97700000000000009</v>
      </c>
      <c r="E67" s="4">
        <f t="shared" si="4"/>
        <v>529.8871162800001</v>
      </c>
    </row>
    <row r="68" spans="1:5" x14ac:dyDescent="0.25">
      <c r="A68" s="8" t="s">
        <v>267</v>
      </c>
      <c r="B68" s="6">
        <v>1.2869999999999999</v>
      </c>
      <c r="C68" s="5">
        <v>0.111</v>
      </c>
      <c r="D68" s="3">
        <f t="shared" si="3"/>
        <v>1.1759999999999999</v>
      </c>
      <c r="E68" s="4">
        <f t="shared" si="4"/>
        <v>710.98666031999994</v>
      </c>
    </row>
    <row r="69" spans="1:5" x14ac:dyDescent="0.25">
      <c r="A69" s="8" t="s">
        <v>268</v>
      </c>
      <c r="B69" s="6">
        <v>1.143</v>
      </c>
      <c r="C69" s="5">
        <v>0.111</v>
      </c>
      <c r="D69" s="3">
        <f t="shared" si="3"/>
        <v>1.032</v>
      </c>
      <c r="E69" s="4">
        <f t="shared" si="4"/>
        <v>577.45825968000008</v>
      </c>
    </row>
    <row r="70" spans="1:5" x14ac:dyDescent="0.25">
      <c r="A70" s="8" t="s">
        <v>269</v>
      </c>
      <c r="B70" s="6">
        <v>1.206</v>
      </c>
      <c r="C70" s="5">
        <v>0.111</v>
      </c>
      <c r="D70" s="3">
        <f t="shared" si="3"/>
        <v>1.095</v>
      </c>
      <c r="E70" s="4">
        <f t="shared" si="4"/>
        <v>634.27806299999997</v>
      </c>
    </row>
    <row r="71" spans="1:5" x14ac:dyDescent="0.25">
      <c r="A71" s="8" t="s">
        <v>270</v>
      </c>
      <c r="B71" s="6">
        <v>1.224</v>
      </c>
      <c r="C71" s="5">
        <v>0.111</v>
      </c>
      <c r="D71" s="3">
        <f t="shared" si="3"/>
        <v>1.113</v>
      </c>
      <c r="E71" s="4">
        <f t="shared" si="4"/>
        <v>650.96911307999994</v>
      </c>
    </row>
    <row r="72" spans="1:5" x14ac:dyDescent="0.25">
      <c r="A72" s="8" t="s">
        <v>271</v>
      </c>
      <c r="B72" s="6">
        <v>2.1960000000000002</v>
      </c>
      <c r="C72" s="5">
        <v>0.111</v>
      </c>
      <c r="D72" s="3">
        <f t="shared" si="3"/>
        <v>2.085</v>
      </c>
      <c r="E72" s="4">
        <f t="shared" si="4"/>
        <v>1853.7873870000001</v>
      </c>
    </row>
    <row r="73" spans="1:5" x14ac:dyDescent="0.25">
      <c r="A73" s="8" t="s">
        <v>272</v>
      </c>
      <c r="B73" s="6">
        <v>1.226</v>
      </c>
      <c r="C73" s="5">
        <v>0.111</v>
      </c>
      <c r="D73" s="3">
        <f t="shared" si="3"/>
        <v>1.115</v>
      </c>
      <c r="E73" s="4">
        <f t="shared" si="4"/>
        <v>652.83620700000006</v>
      </c>
    </row>
    <row r="74" spans="1:5" x14ac:dyDescent="0.25">
      <c r="A74" s="8" t="s">
        <v>273</v>
      </c>
      <c r="B74" s="6">
        <v>1.0589999999999999</v>
      </c>
      <c r="C74" s="5">
        <v>0.111</v>
      </c>
      <c r="D74" s="3">
        <f t="shared" si="3"/>
        <v>0.94799999999999995</v>
      </c>
      <c r="E74" s="4">
        <f t="shared" si="4"/>
        <v>505.56739728000002</v>
      </c>
    </row>
    <row r="75" spans="1:5" x14ac:dyDescent="0.25">
      <c r="A75" s="8" t="s">
        <v>274</v>
      </c>
      <c r="B75" s="6">
        <v>0.86</v>
      </c>
      <c r="C75" s="5">
        <v>0.111</v>
      </c>
      <c r="D75" s="3">
        <f t="shared" si="3"/>
        <v>0.749</v>
      </c>
      <c r="E75" s="4">
        <f t="shared" si="4"/>
        <v>352.89976332000003</v>
      </c>
    </row>
    <row r="76" spans="1:5" x14ac:dyDescent="0.25">
      <c r="A76" s="8" t="s">
        <v>275</v>
      </c>
      <c r="B76" s="6">
        <v>0.94000000000000006</v>
      </c>
      <c r="C76" s="5">
        <v>0.111</v>
      </c>
      <c r="D76" s="3">
        <f t="shared" si="3"/>
        <v>0.82900000000000007</v>
      </c>
      <c r="E76" s="4">
        <f t="shared" si="4"/>
        <v>411.29088012</v>
      </c>
    </row>
    <row r="77" spans="1:5" x14ac:dyDescent="0.25">
      <c r="A77" s="8" t="s">
        <v>276</v>
      </c>
      <c r="B77" s="6">
        <v>0.76700000000000002</v>
      </c>
      <c r="C77" s="5">
        <v>0.111</v>
      </c>
      <c r="D77" s="3">
        <f t="shared" si="3"/>
        <v>0.65600000000000003</v>
      </c>
      <c r="E77" s="4">
        <f t="shared" si="4"/>
        <v>290.06109552000004</v>
      </c>
    </row>
    <row r="78" spans="1:5" x14ac:dyDescent="0.25">
      <c r="A78" s="8" t="s">
        <v>277</v>
      </c>
      <c r="B78" s="6">
        <v>0.71</v>
      </c>
      <c r="C78" s="5">
        <v>0.111</v>
      </c>
      <c r="D78" s="3">
        <f t="shared" si="3"/>
        <v>0.59899999999999998</v>
      </c>
      <c r="E78" s="4">
        <f t="shared" si="4"/>
        <v>254.22595931999996</v>
      </c>
    </row>
    <row r="79" spans="1:5" x14ac:dyDescent="0.25">
      <c r="A79" s="8" t="s">
        <v>278</v>
      </c>
      <c r="B79" s="6">
        <v>0.93</v>
      </c>
      <c r="C79" s="5">
        <v>0.111</v>
      </c>
      <c r="D79" s="3">
        <f t="shared" si="3"/>
        <v>0.81900000000000006</v>
      </c>
      <c r="E79" s="4">
        <f t="shared" si="4"/>
        <v>403.77266652000003</v>
      </c>
    </row>
    <row r="80" spans="1:5" x14ac:dyDescent="0.25">
      <c r="A80" s="8" t="s">
        <v>279</v>
      </c>
      <c r="B80" s="6">
        <v>1.516</v>
      </c>
      <c r="C80" s="5">
        <v>0.111</v>
      </c>
      <c r="D80" s="3">
        <f t="shared" si="3"/>
        <v>1.405</v>
      </c>
      <c r="E80" s="4">
        <f t="shared" si="4"/>
        <v>950.09676300000001</v>
      </c>
    </row>
    <row r="81" spans="1:5" x14ac:dyDescent="0.25">
      <c r="A81" s="8" t="s">
        <v>280</v>
      </c>
      <c r="B81" s="6">
        <v>1.036</v>
      </c>
      <c r="C81" s="5">
        <v>0.111</v>
      </c>
      <c r="D81" s="3">
        <f t="shared" si="3"/>
        <v>0.92500000000000004</v>
      </c>
      <c r="E81" s="4">
        <f t="shared" si="4"/>
        <v>486.65407500000003</v>
      </c>
    </row>
    <row r="82" spans="1:5" x14ac:dyDescent="0.25">
      <c r="A82" s="8" t="s">
        <v>281</v>
      </c>
      <c r="B82" s="6">
        <v>1.099</v>
      </c>
      <c r="C82" s="5">
        <v>0.111</v>
      </c>
      <c r="D82" s="3">
        <f t="shared" si="3"/>
        <v>0.98799999999999999</v>
      </c>
      <c r="E82" s="4">
        <f t="shared" si="4"/>
        <v>539.24969808000003</v>
      </c>
    </row>
    <row r="83" spans="1:5" x14ac:dyDescent="0.25">
      <c r="A83" s="8" t="s">
        <v>282</v>
      </c>
      <c r="B83" s="6">
        <v>1.169</v>
      </c>
      <c r="C83" s="5">
        <v>0.111</v>
      </c>
      <c r="D83" s="3">
        <f t="shared" si="3"/>
        <v>1.0580000000000001</v>
      </c>
      <c r="E83" s="4">
        <f t="shared" si="4"/>
        <v>600.6062884800001</v>
      </c>
    </row>
    <row r="84" spans="1:5" x14ac:dyDescent="0.25">
      <c r="A84" s="8" t="s">
        <v>283</v>
      </c>
      <c r="B84" s="6">
        <v>1.25</v>
      </c>
      <c r="C84" s="5">
        <v>0.111</v>
      </c>
      <c r="D84" s="3">
        <f t="shared" si="3"/>
        <v>1.139</v>
      </c>
      <c r="E84" s="4">
        <f t="shared" si="4"/>
        <v>675.43684572000006</v>
      </c>
    </row>
    <row r="85" spans="1:5" x14ac:dyDescent="0.25">
      <c r="A85" s="8" t="s">
        <v>284</v>
      </c>
      <c r="B85" s="6">
        <v>1.17</v>
      </c>
      <c r="C85" s="5">
        <v>0.111</v>
      </c>
      <c r="D85" s="3">
        <f t="shared" si="3"/>
        <v>1.0589999999999999</v>
      </c>
      <c r="E85" s="4">
        <f t="shared" si="4"/>
        <v>601.50505692000002</v>
      </c>
    </row>
    <row r="86" spans="1:5" x14ac:dyDescent="0.25">
      <c r="A86" s="8" t="s">
        <v>285</v>
      </c>
      <c r="B86" s="6">
        <v>1.248</v>
      </c>
      <c r="C86" s="5">
        <v>0.111</v>
      </c>
      <c r="D86" s="3">
        <f t="shared" si="3"/>
        <v>1.137</v>
      </c>
      <c r="E86" s="4">
        <f t="shared" si="4"/>
        <v>673.53967308000006</v>
      </c>
    </row>
    <row r="87" spans="1:5" x14ac:dyDescent="0.25">
      <c r="A87" s="8" t="s">
        <v>286</v>
      </c>
      <c r="B87" s="6">
        <v>1.4410000000000001</v>
      </c>
      <c r="C87" s="5">
        <v>0.111</v>
      </c>
      <c r="D87" s="3">
        <f t="shared" si="3"/>
        <v>1.33</v>
      </c>
      <c r="E87" s="4">
        <f t="shared" si="4"/>
        <v>868.1667480000001</v>
      </c>
    </row>
    <row r="88" spans="1:5" x14ac:dyDescent="0.25">
      <c r="A88" s="8" t="s">
        <v>287</v>
      </c>
      <c r="B88" s="6">
        <v>1.861</v>
      </c>
      <c r="C88" s="5">
        <v>0.111</v>
      </c>
      <c r="D88" s="3">
        <f t="shared" si="3"/>
        <v>1.75</v>
      </c>
      <c r="E88" s="4">
        <f t="shared" si="4"/>
        <v>1372.3748999999998</v>
      </c>
    </row>
    <row r="89" spans="1:5" x14ac:dyDescent="0.25">
      <c r="A89" s="8" t="s">
        <v>288</v>
      </c>
      <c r="B89" s="6">
        <v>1.756</v>
      </c>
      <c r="C89" s="5">
        <v>0.111</v>
      </c>
      <c r="D89" s="3">
        <f t="shared" si="3"/>
        <v>1.645</v>
      </c>
      <c r="E89" s="4">
        <f t="shared" si="4"/>
        <v>1235.959803</v>
      </c>
    </row>
    <row r="90" spans="1:5" x14ac:dyDescent="0.25">
      <c r="A90" s="8" t="s">
        <v>289</v>
      </c>
      <c r="B90" s="6">
        <v>1.256</v>
      </c>
      <c r="C90" s="5">
        <v>0.111</v>
      </c>
      <c r="D90" s="3">
        <f t="shared" si="3"/>
        <v>1.145</v>
      </c>
      <c r="E90" s="4">
        <f t="shared" si="4"/>
        <v>681.14340300000003</v>
      </c>
    </row>
    <row r="91" spans="1:5" x14ac:dyDescent="0.25">
      <c r="A91" s="8" t="s">
        <v>290</v>
      </c>
      <c r="B91" s="6">
        <v>1.7370000000000001</v>
      </c>
      <c r="C91" s="5">
        <v>0.111</v>
      </c>
      <c r="D91" s="3">
        <f t="shared" si="3"/>
        <v>1.6260000000000001</v>
      </c>
      <c r="E91" s="4">
        <f t="shared" si="4"/>
        <v>1212.0133483200002</v>
      </c>
    </row>
    <row r="92" spans="1:5" x14ac:dyDescent="0.25">
      <c r="A92" s="8" t="s">
        <v>291</v>
      </c>
      <c r="B92" s="6">
        <v>1.6990000000000001</v>
      </c>
      <c r="C92" s="5">
        <v>0.111</v>
      </c>
      <c r="D92" s="3">
        <f t="shared" si="3"/>
        <v>1.5880000000000001</v>
      </c>
      <c r="E92" s="4">
        <f t="shared" si="4"/>
        <v>1164.79909008</v>
      </c>
    </row>
    <row r="93" spans="1:5" x14ac:dyDescent="0.25">
      <c r="A93" s="8" t="s">
        <v>292</v>
      </c>
      <c r="B93" s="6">
        <v>0.96599999999999997</v>
      </c>
      <c r="C93" s="5">
        <v>0.111</v>
      </c>
      <c r="D93" s="3">
        <f t="shared" si="3"/>
        <v>0.85499999999999998</v>
      </c>
      <c r="E93" s="4">
        <f t="shared" si="4"/>
        <v>431.13150300000001</v>
      </c>
    </row>
    <row r="94" spans="1:5" x14ac:dyDescent="0.25">
      <c r="A94" s="8" t="s">
        <v>293</v>
      </c>
      <c r="B94" s="6">
        <v>2.5350000000000001</v>
      </c>
      <c r="C94" s="5">
        <v>0.111</v>
      </c>
      <c r="D94" s="3">
        <f t="shared" si="3"/>
        <v>2.4239999999999999</v>
      </c>
      <c r="E94" s="4">
        <f t="shared" si="4"/>
        <v>2412.5373163199997</v>
      </c>
    </row>
    <row r="95" spans="1:5" x14ac:dyDescent="0.25">
      <c r="A95" s="8" t="s">
        <v>294</v>
      </c>
      <c r="B95" s="6">
        <v>1.7510000000000001</v>
      </c>
      <c r="C95" s="5">
        <v>0.111</v>
      </c>
      <c r="D95" s="3">
        <f t="shared" si="3"/>
        <v>1.6400000000000001</v>
      </c>
      <c r="E95" s="4">
        <f t="shared" si="4"/>
        <v>1229.6361720000002</v>
      </c>
    </row>
    <row r="96" spans="1:5" x14ac:dyDescent="0.25">
      <c r="A96" s="8" t="s">
        <v>295</v>
      </c>
      <c r="B96" s="6">
        <v>2.9410000000000003</v>
      </c>
      <c r="C96" s="5">
        <v>0.111</v>
      </c>
      <c r="D96" s="3">
        <f t="shared" ref="D96:D127" si="5">(B96-C96)</f>
        <v>2.83</v>
      </c>
      <c r="E96" s="4">
        <f t="shared" ref="E96:E127" si="6">(313.32*D96*D96)+(235.47*D96)+(0.7599)</f>
        <v>3176.4885479999998</v>
      </c>
    </row>
    <row r="97" spans="1:5" x14ac:dyDescent="0.25">
      <c r="A97" s="8" t="s">
        <v>296</v>
      </c>
      <c r="B97" s="6">
        <v>1.6970000000000001</v>
      </c>
      <c r="C97" s="5">
        <v>0.111</v>
      </c>
      <c r="D97" s="3">
        <f t="shared" si="5"/>
        <v>1.5860000000000001</v>
      </c>
      <c r="E97" s="4">
        <f t="shared" si="6"/>
        <v>1162.33919472</v>
      </c>
    </row>
    <row r="98" spans="1:5" x14ac:dyDescent="0.25">
      <c r="A98" s="8" t="s">
        <v>297</v>
      </c>
      <c r="B98" s="6">
        <v>1.204</v>
      </c>
      <c r="C98" s="5">
        <v>0.111</v>
      </c>
      <c r="D98" s="3">
        <f t="shared" si="5"/>
        <v>1.093</v>
      </c>
      <c r="E98" s="4">
        <f t="shared" si="6"/>
        <v>632.43603467999992</v>
      </c>
    </row>
    <row r="99" spans="1:5" x14ac:dyDescent="0.25">
      <c r="A99" s="8" t="s">
        <v>298</v>
      </c>
      <c r="B99" s="6">
        <v>1.097</v>
      </c>
      <c r="C99" s="5">
        <v>0.111</v>
      </c>
      <c r="D99" s="3">
        <f t="shared" si="5"/>
        <v>0.98599999999999999</v>
      </c>
      <c r="E99" s="4">
        <f t="shared" si="6"/>
        <v>537.54177072000005</v>
      </c>
    </row>
    <row r="100" spans="1:5" x14ac:dyDescent="0.25">
      <c r="A100" s="8" t="s">
        <v>299</v>
      </c>
      <c r="B100" s="6">
        <v>1.9390000000000001</v>
      </c>
      <c r="C100" s="5">
        <v>0.111</v>
      </c>
      <c r="D100" s="3">
        <f t="shared" si="5"/>
        <v>1.8280000000000001</v>
      </c>
      <c r="E100" s="4">
        <f t="shared" si="6"/>
        <v>1478.1841588800003</v>
      </c>
    </row>
    <row r="101" spans="1:5" x14ac:dyDescent="0.25">
      <c r="A101" s="8" t="s">
        <v>300</v>
      </c>
      <c r="B101" s="6">
        <v>1.9830000000000001</v>
      </c>
      <c r="C101" s="5">
        <v>0.111</v>
      </c>
      <c r="D101" s="3">
        <f t="shared" si="5"/>
        <v>1.8720000000000001</v>
      </c>
      <c r="E101" s="4">
        <f t="shared" si="6"/>
        <v>1539.55333488</v>
      </c>
    </row>
    <row r="102" spans="1:5" x14ac:dyDescent="0.25">
      <c r="A102" s="8" t="s">
        <v>301</v>
      </c>
      <c r="B102" s="6">
        <v>1.095</v>
      </c>
      <c r="C102" s="5">
        <v>0.111</v>
      </c>
      <c r="D102" s="3">
        <f t="shared" si="5"/>
        <v>0.98399999999999999</v>
      </c>
      <c r="E102" s="4">
        <f t="shared" si="6"/>
        <v>535.83634991999998</v>
      </c>
    </row>
    <row r="103" spans="1:5" x14ac:dyDescent="0.25">
      <c r="A103" s="8" t="s">
        <v>302</v>
      </c>
      <c r="B103" s="6">
        <v>1.3220000000000001</v>
      </c>
      <c r="C103" s="5">
        <v>0.111</v>
      </c>
      <c r="D103" s="3">
        <f t="shared" si="5"/>
        <v>1.2110000000000001</v>
      </c>
      <c r="E103" s="4">
        <f t="shared" si="6"/>
        <v>745.40442972000005</v>
      </c>
    </row>
    <row r="104" spans="1:5" x14ac:dyDescent="0.25">
      <c r="A104" s="8" t="s">
        <v>303</v>
      </c>
      <c r="B104" s="6">
        <v>1.8029999999999999</v>
      </c>
      <c r="C104" s="5">
        <v>0.111</v>
      </c>
      <c r="D104" s="3">
        <f t="shared" si="5"/>
        <v>1.6919999999999999</v>
      </c>
      <c r="E104" s="4">
        <f t="shared" si="6"/>
        <v>1296.1676884799999</v>
      </c>
    </row>
    <row r="105" spans="1:5" x14ac:dyDescent="0.25">
      <c r="A105" s="8" t="s">
        <v>304</v>
      </c>
      <c r="B105" s="6">
        <v>1.2809999999999999</v>
      </c>
      <c r="C105" s="5">
        <v>0.111</v>
      </c>
      <c r="D105" s="3">
        <f t="shared" si="5"/>
        <v>1.17</v>
      </c>
      <c r="E105" s="4">
        <f t="shared" si="6"/>
        <v>705.16354799999999</v>
      </c>
    </row>
    <row r="106" spans="1:5" x14ac:dyDescent="0.25">
      <c r="A106" s="8" t="s">
        <v>305</v>
      </c>
      <c r="B106" s="6">
        <v>1.157</v>
      </c>
      <c r="C106" s="5">
        <v>0.111</v>
      </c>
      <c r="D106" s="3">
        <f t="shared" si="5"/>
        <v>1.046</v>
      </c>
      <c r="E106" s="4">
        <f t="shared" si="6"/>
        <v>589.86994512000001</v>
      </c>
    </row>
    <row r="107" spans="1:5" x14ac:dyDescent="0.25">
      <c r="A107" s="8" t="s">
        <v>306</v>
      </c>
      <c r="B107" s="6">
        <v>1.95</v>
      </c>
      <c r="C107" s="5">
        <v>0.111</v>
      </c>
      <c r="D107" s="3">
        <f t="shared" si="5"/>
        <v>1.839</v>
      </c>
      <c r="E107" s="4">
        <f t="shared" si="6"/>
        <v>1493.41271772</v>
      </c>
    </row>
    <row r="108" spans="1:5" x14ac:dyDescent="0.25">
      <c r="A108" s="8" t="s">
        <v>307</v>
      </c>
      <c r="B108" s="6">
        <v>1.409</v>
      </c>
      <c r="C108" s="5">
        <v>0.111</v>
      </c>
      <c r="D108" s="3">
        <f t="shared" si="5"/>
        <v>1.298</v>
      </c>
      <c r="E108" s="4">
        <f t="shared" si="6"/>
        <v>834.28274927999996</v>
      </c>
    </row>
    <row r="109" spans="1:5" x14ac:dyDescent="0.25">
      <c r="A109" s="8" t="s">
        <v>308</v>
      </c>
      <c r="B109" s="6">
        <v>2.1789999999999998</v>
      </c>
      <c r="C109" s="5">
        <v>0.111</v>
      </c>
      <c r="D109" s="3">
        <f t="shared" si="5"/>
        <v>2.0679999999999996</v>
      </c>
      <c r="E109" s="4">
        <f t="shared" si="6"/>
        <v>1827.6636916799994</v>
      </c>
    </row>
    <row r="110" spans="1:5" x14ac:dyDescent="0.25">
      <c r="A110" s="8" t="s">
        <v>309</v>
      </c>
      <c r="B110" s="6">
        <v>1.4000000000000001</v>
      </c>
      <c r="C110" s="5">
        <v>0.111</v>
      </c>
      <c r="D110" s="3">
        <f t="shared" si="5"/>
        <v>1.2890000000000001</v>
      </c>
      <c r="E110" s="4">
        <f t="shared" si="6"/>
        <v>824.86848972000018</v>
      </c>
    </row>
    <row r="111" spans="1:5" x14ac:dyDescent="0.25">
      <c r="A111" s="8" t="s">
        <v>310</v>
      </c>
      <c r="B111" s="6">
        <v>1.4060000000000001</v>
      </c>
      <c r="C111" s="5">
        <v>0.111</v>
      </c>
      <c r="D111" s="3">
        <f t="shared" si="5"/>
        <v>1.2950000000000002</v>
      </c>
      <c r="E111" s="4">
        <f t="shared" si="6"/>
        <v>831.13902300000018</v>
      </c>
    </row>
    <row r="112" spans="1:5" x14ac:dyDescent="0.25">
      <c r="A112" s="8" t="s">
        <v>311</v>
      </c>
      <c r="B112" s="6">
        <v>1.1639999999999999</v>
      </c>
      <c r="C112" s="5">
        <v>0.111</v>
      </c>
      <c r="D112" s="3">
        <f t="shared" si="5"/>
        <v>1.0529999999999999</v>
      </c>
      <c r="E112" s="4">
        <f t="shared" si="6"/>
        <v>596.12184587999991</v>
      </c>
    </row>
    <row r="113" spans="1:5" x14ac:dyDescent="0.25">
      <c r="A113" s="8" t="s">
        <v>312</v>
      </c>
      <c r="B113" s="6">
        <v>1.5230000000000001</v>
      </c>
      <c r="C113" s="5">
        <v>0.111</v>
      </c>
      <c r="D113" s="3">
        <f t="shared" si="5"/>
        <v>1.4120000000000001</v>
      </c>
      <c r="E113" s="4">
        <f t="shared" si="6"/>
        <v>957.92341008000017</v>
      </c>
    </row>
    <row r="114" spans="1:5" x14ac:dyDescent="0.25">
      <c r="A114" s="8" t="s">
        <v>313</v>
      </c>
      <c r="B114" s="6">
        <v>1.5449999999999999</v>
      </c>
      <c r="C114" s="5">
        <v>0.111</v>
      </c>
      <c r="D114" s="3">
        <f t="shared" si="5"/>
        <v>1.4339999999999999</v>
      </c>
      <c r="E114" s="4">
        <f t="shared" si="6"/>
        <v>982.72134191999999</v>
      </c>
    </row>
    <row r="115" spans="1:5" x14ac:dyDescent="0.25">
      <c r="A115" s="8" t="s">
        <v>314</v>
      </c>
      <c r="B115" s="6">
        <v>1.1599999999999999</v>
      </c>
      <c r="C115" s="5">
        <v>0.111</v>
      </c>
      <c r="D115" s="3">
        <f t="shared" si="5"/>
        <v>1.0489999999999999</v>
      </c>
      <c r="E115" s="4">
        <f t="shared" si="6"/>
        <v>592.54557131999991</v>
      </c>
    </row>
    <row r="116" spans="1:5" x14ac:dyDescent="0.25">
      <c r="A116" s="8" t="s">
        <v>315</v>
      </c>
      <c r="B116" s="6">
        <v>2.0310000000000001</v>
      </c>
      <c r="C116" s="5">
        <v>0.111</v>
      </c>
      <c r="D116" s="3">
        <f t="shared" si="5"/>
        <v>1.9200000000000002</v>
      </c>
      <c r="E116" s="4">
        <f t="shared" si="6"/>
        <v>1607.8851480000003</v>
      </c>
    </row>
    <row r="117" spans="1:5" x14ac:dyDescent="0.25">
      <c r="A117" s="8" t="s">
        <v>316</v>
      </c>
      <c r="B117" s="6">
        <v>1.8280000000000001</v>
      </c>
      <c r="C117" s="5">
        <v>0.111</v>
      </c>
      <c r="D117" s="3">
        <f t="shared" si="5"/>
        <v>1.7170000000000001</v>
      </c>
      <c r="E117" s="4">
        <f t="shared" si="6"/>
        <v>1328.7571354800002</v>
      </c>
    </row>
    <row r="118" spans="1:5" x14ac:dyDescent="0.25">
      <c r="A118" s="8" t="s">
        <v>317</v>
      </c>
      <c r="B118" s="6">
        <v>1.8820000000000001</v>
      </c>
      <c r="C118" s="5">
        <v>0.111</v>
      </c>
      <c r="D118" s="3">
        <f t="shared" si="5"/>
        <v>1.7710000000000001</v>
      </c>
      <c r="E118" s="4">
        <f t="shared" si="6"/>
        <v>1400.4869641200003</v>
      </c>
    </row>
    <row r="119" spans="1:5" x14ac:dyDescent="0.25">
      <c r="A119" s="8" t="s">
        <v>318</v>
      </c>
      <c r="B119" s="6">
        <v>1.958</v>
      </c>
      <c r="C119" s="5">
        <v>0.111</v>
      </c>
      <c r="D119" s="3">
        <f t="shared" si="5"/>
        <v>1.847</v>
      </c>
      <c r="E119" s="4">
        <f t="shared" si="6"/>
        <v>1504.5356578800001</v>
      </c>
    </row>
    <row r="120" spans="1:5" x14ac:dyDescent="0.25">
      <c r="A120" s="8" t="s">
        <v>319</v>
      </c>
      <c r="B120" s="6">
        <v>1.4470000000000001</v>
      </c>
      <c r="C120" s="5">
        <v>0.111</v>
      </c>
      <c r="D120" s="3">
        <f t="shared" si="5"/>
        <v>1.3360000000000001</v>
      </c>
      <c r="E120" s="4">
        <f t="shared" si="6"/>
        <v>874.59143472000005</v>
      </c>
    </row>
    <row r="121" spans="1:5" x14ac:dyDescent="0.25">
      <c r="A121" s="8" t="s">
        <v>320</v>
      </c>
      <c r="B121" s="6">
        <v>1.2470000000000001</v>
      </c>
      <c r="C121" s="5">
        <v>0.111</v>
      </c>
      <c r="D121" s="3">
        <f t="shared" si="5"/>
        <v>1.1360000000000001</v>
      </c>
      <c r="E121" s="4">
        <f t="shared" si="6"/>
        <v>672.59202672000015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122"/>
  <sheetViews>
    <sheetView workbookViewId="0">
      <selection activeCell="P2" sqref="P2"/>
    </sheetView>
  </sheetViews>
  <sheetFormatPr defaultRowHeight="15" x14ac:dyDescent="0.25"/>
  <cols>
    <col min="1" max="1" width="18.140625" customWidth="1"/>
    <col min="2" max="2" width="11.7109375" customWidth="1"/>
    <col min="3" max="3" width="19.140625" customWidth="1"/>
  </cols>
  <sheetData>
    <row r="2" spans="1:12" x14ac:dyDescent="0.25">
      <c r="A2" s="2">
        <v>0.19800000000000001</v>
      </c>
      <c r="B2" s="6">
        <v>0.26300000000000001</v>
      </c>
      <c r="C2" s="6">
        <v>0.20500000000000002</v>
      </c>
      <c r="D2" s="6">
        <v>0.34800000000000003</v>
      </c>
      <c r="E2" s="6">
        <v>0.42299999999999999</v>
      </c>
      <c r="F2" s="6">
        <v>0.22900000000000001</v>
      </c>
      <c r="G2" s="6">
        <v>0.35599999999999998</v>
      </c>
      <c r="H2" s="6">
        <v>0.28700000000000003</v>
      </c>
      <c r="I2" s="6">
        <v>1.2590000000000001</v>
      </c>
      <c r="J2" s="6">
        <v>0.33500000000000002</v>
      </c>
      <c r="K2" s="6">
        <v>0.307</v>
      </c>
      <c r="L2" s="6">
        <v>0.374</v>
      </c>
    </row>
    <row r="3" spans="1:12" x14ac:dyDescent="0.25">
      <c r="A3" s="2">
        <v>0.91300000000000003</v>
      </c>
      <c r="B3" s="6">
        <v>0.754</v>
      </c>
      <c r="C3" s="6">
        <v>0.54500000000000004</v>
      </c>
      <c r="D3" s="6">
        <v>0.54800000000000004</v>
      </c>
      <c r="E3" s="6">
        <v>0.33</v>
      </c>
      <c r="F3" s="6">
        <v>0.27600000000000002</v>
      </c>
      <c r="G3" s="6">
        <v>0.38100000000000001</v>
      </c>
      <c r="H3" s="6">
        <v>0.371</v>
      </c>
      <c r="I3" s="6">
        <v>0.48799999999999999</v>
      </c>
      <c r="J3" s="6">
        <v>0.47100000000000003</v>
      </c>
      <c r="K3" s="6">
        <v>0.40300000000000002</v>
      </c>
      <c r="L3" s="6">
        <v>0.44400000000000001</v>
      </c>
    </row>
    <row r="4" spans="1:12" x14ac:dyDescent="0.25">
      <c r="A4" s="2">
        <v>1.5429999999999999</v>
      </c>
      <c r="B4" s="6">
        <v>1.042</v>
      </c>
      <c r="C4" s="6">
        <v>0.70000000000000007</v>
      </c>
      <c r="D4" s="6">
        <v>0.71299999999999997</v>
      </c>
      <c r="E4" s="6">
        <v>0.51900000000000002</v>
      </c>
      <c r="F4" s="6">
        <v>0.36</v>
      </c>
      <c r="G4" s="6">
        <v>0.36699999999999999</v>
      </c>
      <c r="H4" s="6">
        <v>0.30299999999999999</v>
      </c>
      <c r="I4" s="6">
        <v>0.34200000000000003</v>
      </c>
      <c r="J4" s="6">
        <v>0.34600000000000003</v>
      </c>
      <c r="K4" s="6">
        <v>0.34200000000000003</v>
      </c>
      <c r="L4" s="6">
        <v>0.56100000000000005</v>
      </c>
    </row>
    <row r="5" spans="1:12" x14ac:dyDescent="0.25">
      <c r="A5" s="2">
        <v>1.863</v>
      </c>
      <c r="B5" s="6">
        <v>0.47800000000000004</v>
      </c>
      <c r="C5" s="6">
        <v>0.49199999999999999</v>
      </c>
      <c r="D5" s="6">
        <v>0.47700000000000004</v>
      </c>
      <c r="E5" s="6">
        <v>0.33600000000000002</v>
      </c>
      <c r="F5" s="6">
        <v>0.33600000000000002</v>
      </c>
      <c r="G5" s="6">
        <v>0.315</v>
      </c>
      <c r="H5" s="6">
        <v>0.32100000000000001</v>
      </c>
      <c r="I5" s="6">
        <v>0.33800000000000002</v>
      </c>
      <c r="J5" s="6">
        <v>0.33900000000000002</v>
      </c>
      <c r="K5" s="6">
        <v>0.32700000000000001</v>
      </c>
      <c r="L5" s="6">
        <v>0.497</v>
      </c>
    </row>
    <row r="6" spans="1:12" x14ac:dyDescent="0.25">
      <c r="A6" s="2">
        <v>2.1150000000000002</v>
      </c>
      <c r="B6" s="6">
        <v>0.46500000000000002</v>
      </c>
      <c r="C6" s="6">
        <v>0.23700000000000002</v>
      </c>
      <c r="D6" s="6">
        <v>0.45600000000000002</v>
      </c>
      <c r="E6" s="6">
        <v>0.28100000000000003</v>
      </c>
      <c r="F6" s="6">
        <v>0.378</v>
      </c>
      <c r="G6" s="6">
        <v>0.34700000000000003</v>
      </c>
      <c r="H6" s="6">
        <v>0.32300000000000001</v>
      </c>
      <c r="I6" s="6">
        <v>0.25900000000000001</v>
      </c>
      <c r="J6" s="6">
        <v>0.25600000000000001</v>
      </c>
      <c r="K6" s="6">
        <v>0.35000000000000003</v>
      </c>
      <c r="L6" s="6">
        <v>0.43099999999999999</v>
      </c>
    </row>
    <row r="7" spans="1:12" x14ac:dyDescent="0.25">
      <c r="A7" s="11">
        <v>2.3559999999999999</v>
      </c>
      <c r="B7" s="6">
        <v>0.56900000000000006</v>
      </c>
      <c r="C7" s="6">
        <v>0.22600000000000001</v>
      </c>
      <c r="D7" s="6">
        <v>0.25800000000000001</v>
      </c>
      <c r="E7" s="6">
        <v>0.24299999999999999</v>
      </c>
      <c r="F7" s="6">
        <v>0.26</v>
      </c>
      <c r="G7" s="6">
        <v>0.23800000000000002</v>
      </c>
      <c r="H7" s="6">
        <v>0.21199999999999999</v>
      </c>
      <c r="I7" s="6">
        <v>0.19</v>
      </c>
      <c r="J7" s="6">
        <v>0.183</v>
      </c>
      <c r="K7" s="6">
        <v>0.184</v>
      </c>
      <c r="L7" s="6">
        <v>0.3</v>
      </c>
    </row>
    <row r="8" spans="1:12" x14ac:dyDescent="0.25">
      <c r="A8" s="6">
        <v>1.3140000000000001</v>
      </c>
      <c r="B8" s="6">
        <v>0.53200000000000003</v>
      </c>
      <c r="C8" s="6">
        <v>0.34400000000000003</v>
      </c>
      <c r="D8" s="6">
        <v>0.29099999999999998</v>
      </c>
      <c r="E8" s="6">
        <v>0.19500000000000001</v>
      </c>
      <c r="F8" s="6">
        <v>0.214</v>
      </c>
      <c r="G8" s="6">
        <v>0.20500000000000002</v>
      </c>
      <c r="H8" s="6">
        <v>0.17100000000000001</v>
      </c>
      <c r="I8" s="6">
        <v>0.13900000000000001</v>
      </c>
      <c r="J8" s="6">
        <v>0.13700000000000001</v>
      </c>
      <c r="K8" s="6">
        <v>0.16600000000000001</v>
      </c>
      <c r="L8" s="6">
        <v>0.2</v>
      </c>
    </row>
    <row r="9" spans="1:12" x14ac:dyDescent="0.25">
      <c r="A9" s="6">
        <v>2.11</v>
      </c>
      <c r="B9" s="6">
        <v>1.978</v>
      </c>
      <c r="C9" s="6">
        <v>1.58</v>
      </c>
      <c r="D9" s="6">
        <v>0.67200000000000004</v>
      </c>
      <c r="E9" s="6">
        <v>0.374</v>
      </c>
      <c r="F9" s="6">
        <v>0.25700000000000001</v>
      </c>
      <c r="G9" s="6">
        <v>0.161</v>
      </c>
      <c r="H9" s="6">
        <v>9.8000000000000004E-2</v>
      </c>
      <c r="I9" s="6">
        <v>0.111</v>
      </c>
      <c r="J9" s="6">
        <v>0.151</v>
      </c>
      <c r="K9" s="6">
        <v>0.106</v>
      </c>
      <c r="L9" s="6">
        <v>0.10200000000000001</v>
      </c>
    </row>
    <row r="15" spans="1:12" x14ac:dyDescent="0.25">
      <c r="B15" s="1" t="s">
        <v>1</v>
      </c>
      <c r="C15" s="1" t="s">
        <v>3</v>
      </c>
      <c r="D15" s="1" t="s">
        <v>4</v>
      </c>
    </row>
    <row r="16" spans="1:12" x14ac:dyDescent="0.25">
      <c r="A16" t="s">
        <v>5</v>
      </c>
      <c r="B16" s="2">
        <v>0.19800000000000001</v>
      </c>
      <c r="C16" s="3">
        <v>100</v>
      </c>
      <c r="D16" s="4">
        <f>(25.694*B16*B16)-(111.04*B16)+(120.35)</f>
        <v>99.371387575999989</v>
      </c>
    </row>
    <row r="17" spans="1:10" x14ac:dyDescent="0.25">
      <c r="A17" t="s">
        <v>6</v>
      </c>
      <c r="B17" s="2">
        <v>0.99299999999999999</v>
      </c>
      <c r="C17" s="3">
        <v>33.33</v>
      </c>
      <c r="D17" s="4">
        <f t="shared" ref="D17:D21" si="0">(25.694*B17*B17)-(111.04*B17)+(120.35)</f>
        <v>35.422823005999987</v>
      </c>
    </row>
    <row r="18" spans="1:10" x14ac:dyDescent="0.25">
      <c r="A18" t="s">
        <v>7</v>
      </c>
      <c r="B18" s="2">
        <v>1.5429999999999999</v>
      </c>
      <c r="C18" s="3">
        <v>11.11</v>
      </c>
      <c r="D18" s="4">
        <f t="shared" si="0"/>
        <v>10.188814205999989</v>
      </c>
    </row>
    <row r="19" spans="1:10" x14ac:dyDescent="0.25">
      <c r="A19" t="s">
        <v>8</v>
      </c>
      <c r="B19" s="2">
        <v>1.863</v>
      </c>
      <c r="C19" s="3">
        <v>3.7</v>
      </c>
      <c r="D19" s="4">
        <f t="shared" si="0"/>
        <v>2.6604186859999857</v>
      </c>
    </row>
    <row r="20" spans="1:10" x14ac:dyDescent="0.25">
      <c r="A20" t="s">
        <v>9</v>
      </c>
      <c r="B20" s="2">
        <v>2.1150000000000002</v>
      </c>
      <c r="C20" s="3">
        <v>1.23</v>
      </c>
      <c r="D20" s="4">
        <f t="shared" si="0"/>
        <v>0.43544314999996914</v>
      </c>
    </row>
    <row r="21" spans="1:10" x14ac:dyDescent="0.25">
      <c r="A21" t="s">
        <v>10</v>
      </c>
      <c r="B21" s="11">
        <v>2.3559999999999999</v>
      </c>
      <c r="C21" s="3">
        <v>0</v>
      </c>
      <c r="D21" s="4">
        <f t="shared" si="0"/>
        <v>1.360370783999997</v>
      </c>
    </row>
    <row r="27" spans="1:10" x14ac:dyDescent="0.25">
      <c r="I27" s="10" t="s">
        <v>23</v>
      </c>
      <c r="J27" s="10"/>
    </row>
    <row r="32" spans="1:10" x14ac:dyDescent="0.25">
      <c r="A32" s="8" t="s">
        <v>11</v>
      </c>
      <c r="B32" s="6" t="s">
        <v>12</v>
      </c>
      <c r="C32" s="9" t="s">
        <v>24</v>
      </c>
    </row>
    <row r="33" spans="1:3" x14ac:dyDescent="0.25">
      <c r="A33" s="8" t="s">
        <v>60</v>
      </c>
      <c r="B33" s="6">
        <v>1.3140000000000001</v>
      </c>
      <c r="C33" s="4">
        <f t="shared" ref="C33:C64" si="1">(25.694*B33*B33)-(111.04*B33)+(120.35)</f>
        <v>18.806597623999977</v>
      </c>
    </row>
    <row r="34" spans="1:3" x14ac:dyDescent="0.25">
      <c r="A34" s="8" t="s">
        <v>61</v>
      </c>
      <c r="B34" s="6">
        <v>2.11</v>
      </c>
      <c r="C34" s="4">
        <f t="shared" si="1"/>
        <v>0.44785739999997531</v>
      </c>
    </row>
    <row r="35" spans="1:3" x14ac:dyDescent="0.25">
      <c r="A35" s="8" t="s">
        <v>62</v>
      </c>
      <c r="B35" s="6">
        <v>0.26300000000000001</v>
      </c>
      <c r="C35" s="4">
        <f t="shared" si="1"/>
        <v>92.923708285999993</v>
      </c>
    </row>
    <row r="36" spans="1:3" x14ac:dyDescent="0.25">
      <c r="A36" s="8" t="s">
        <v>63</v>
      </c>
      <c r="B36" s="6">
        <v>0.754</v>
      </c>
      <c r="C36" s="4">
        <f t="shared" si="1"/>
        <v>51.233290103999977</v>
      </c>
    </row>
    <row r="37" spans="1:3" x14ac:dyDescent="0.25">
      <c r="A37" s="8" t="s">
        <v>64</v>
      </c>
      <c r="B37" s="6">
        <v>1.042</v>
      </c>
      <c r="C37" s="4">
        <f t="shared" si="1"/>
        <v>32.543940215999982</v>
      </c>
    </row>
    <row r="38" spans="1:3" x14ac:dyDescent="0.25">
      <c r="A38" s="8" t="s">
        <v>65</v>
      </c>
      <c r="B38" s="6">
        <v>0.47800000000000004</v>
      </c>
      <c r="C38" s="4">
        <f t="shared" si="1"/>
        <v>73.143547895999987</v>
      </c>
    </row>
    <row r="39" spans="1:3" x14ac:dyDescent="0.25">
      <c r="A39" s="8" t="s">
        <v>66</v>
      </c>
      <c r="B39" s="6">
        <v>0.46500000000000002</v>
      </c>
      <c r="C39" s="4">
        <f t="shared" si="1"/>
        <v>74.272085149999981</v>
      </c>
    </row>
    <row r="40" spans="1:3" x14ac:dyDescent="0.25">
      <c r="A40" s="8" t="s">
        <v>67</v>
      </c>
      <c r="B40" s="6">
        <v>0.56900000000000006</v>
      </c>
      <c r="C40" s="4">
        <f t="shared" si="1"/>
        <v>65.486955133999984</v>
      </c>
    </row>
    <row r="41" spans="1:3" x14ac:dyDescent="0.25">
      <c r="A41" s="8" t="s">
        <v>68</v>
      </c>
      <c r="B41" s="6">
        <v>0.53200000000000003</v>
      </c>
      <c r="C41" s="4">
        <f t="shared" si="1"/>
        <v>68.548738655999983</v>
      </c>
    </row>
    <row r="42" spans="1:3" x14ac:dyDescent="0.25">
      <c r="A42" s="8" t="s">
        <v>69</v>
      </c>
      <c r="B42" s="6">
        <v>1.978</v>
      </c>
      <c r="C42" s="4">
        <f t="shared" si="1"/>
        <v>1.2402438959999671</v>
      </c>
    </row>
    <row r="43" spans="1:3" x14ac:dyDescent="0.25">
      <c r="A43" s="8" t="s">
        <v>70</v>
      </c>
      <c r="B43" s="6">
        <v>0.20500000000000002</v>
      </c>
      <c r="C43" s="4">
        <f t="shared" si="1"/>
        <v>98.666590349999993</v>
      </c>
    </row>
    <row r="44" spans="1:3" x14ac:dyDescent="0.25">
      <c r="A44" s="8" t="s">
        <v>71</v>
      </c>
      <c r="B44" s="6">
        <v>0.54500000000000004</v>
      </c>
      <c r="C44" s="4">
        <f t="shared" si="1"/>
        <v>67.464960349999984</v>
      </c>
    </row>
    <row r="45" spans="1:3" x14ac:dyDescent="0.25">
      <c r="A45" s="8" t="s">
        <v>72</v>
      </c>
      <c r="B45" s="6">
        <v>0.70000000000000007</v>
      </c>
      <c r="C45" s="4">
        <f t="shared" si="1"/>
        <v>55.21205999999998</v>
      </c>
    </row>
    <row r="46" spans="1:3" x14ac:dyDescent="0.25">
      <c r="A46" s="8" t="s">
        <v>73</v>
      </c>
      <c r="B46" s="6">
        <v>0.49199999999999999</v>
      </c>
      <c r="C46" s="4">
        <f t="shared" si="1"/>
        <v>71.937912415999989</v>
      </c>
    </row>
    <row r="47" spans="1:3" x14ac:dyDescent="0.25">
      <c r="A47" s="8" t="s">
        <v>74</v>
      </c>
      <c r="B47" s="6">
        <v>0.23700000000000002</v>
      </c>
      <c r="C47" s="4">
        <f t="shared" si="1"/>
        <v>95.476726285999987</v>
      </c>
    </row>
    <row r="48" spans="1:3" x14ac:dyDescent="0.25">
      <c r="A48" s="8" t="s">
        <v>75</v>
      </c>
      <c r="B48" s="6">
        <v>0.22600000000000001</v>
      </c>
      <c r="C48" s="4">
        <f t="shared" si="1"/>
        <v>96.567306743999993</v>
      </c>
    </row>
    <row r="49" spans="1:3" x14ac:dyDescent="0.25">
      <c r="A49" s="8" t="s">
        <v>76</v>
      </c>
      <c r="B49" s="6">
        <v>0.34400000000000003</v>
      </c>
      <c r="C49" s="4">
        <f t="shared" si="1"/>
        <v>85.192765183999995</v>
      </c>
    </row>
    <row r="50" spans="1:3" x14ac:dyDescent="0.25">
      <c r="A50" s="8" t="s">
        <v>77</v>
      </c>
      <c r="B50" s="6">
        <v>1.58</v>
      </c>
      <c r="C50" s="4">
        <f t="shared" si="1"/>
        <v>9.0493015999999784</v>
      </c>
    </row>
    <row r="51" spans="1:3" x14ac:dyDescent="0.25">
      <c r="A51" s="8" t="s">
        <v>78</v>
      </c>
      <c r="B51" s="6">
        <v>0.34800000000000003</v>
      </c>
      <c r="C51" s="4">
        <f t="shared" si="1"/>
        <v>84.819726175999989</v>
      </c>
    </row>
    <row r="52" spans="1:3" x14ac:dyDescent="0.25">
      <c r="A52" s="8" t="s">
        <v>79</v>
      </c>
      <c r="B52" s="6">
        <v>0.54800000000000004</v>
      </c>
      <c r="C52" s="4">
        <f t="shared" si="1"/>
        <v>67.216090975999975</v>
      </c>
    </row>
    <row r="53" spans="1:3" x14ac:dyDescent="0.25">
      <c r="A53" s="8" t="s">
        <v>80</v>
      </c>
      <c r="B53" s="6">
        <v>0.71299999999999997</v>
      </c>
      <c r="C53" s="4">
        <f t="shared" si="1"/>
        <v>54.240513085999993</v>
      </c>
    </row>
    <row r="54" spans="1:3" x14ac:dyDescent="0.25">
      <c r="A54" s="8" t="s">
        <v>81</v>
      </c>
      <c r="B54" s="6">
        <v>0.47700000000000004</v>
      </c>
      <c r="C54" s="4">
        <f t="shared" si="1"/>
        <v>73.230050125999981</v>
      </c>
    </row>
    <row r="55" spans="1:3" x14ac:dyDescent="0.25">
      <c r="A55" s="8" t="s">
        <v>82</v>
      </c>
      <c r="B55" s="6">
        <v>0.45600000000000002</v>
      </c>
      <c r="C55" s="4">
        <f t="shared" si="1"/>
        <v>75.058467583999999</v>
      </c>
    </row>
    <row r="56" spans="1:3" x14ac:dyDescent="0.25">
      <c r="A56" s="8" t="s">
        <v>83</v>
      </c>
      <c r="B56" s="6">
        <v>0.25800000000000001</v>
      </c>
      <c r="C56" s="4">
        <f t="shared" si="1"/>
        <v>93.41197541599999</v>
      </c>
    </row>
    <row r="57" spans="1:3" x14ac:dyDescent="0.25">
      <c r="A57" s="8" t="s">
        <v>84</v>
      </c>
      <c r="B57" s="6">
        <v>0.29099999999999998</v>
      </c>
      <c r="C57" s="4">
        <f t="shared" si="1"/>
        <v>90.213153613999992</v>
      </c>
    </row>
    <row r="58" spans="1:3" x14ac:dyDescent="0.25">
      <c r="A58" s="8" t="s">
        <v>85</v>
      </c>
      <c r="B58" s="6">
        <v>0.67200000000000004</v>
      </c>
      <c r="C58" s="4">
        <f t="shared" si="1"/>
        <v>57.33411929599999</v>
      </c>
    </row>
    <row r="59" spans="1:3" x14ac:dyDescent="0.25">
      <c r="A59" s="8" t="s">
        <v>86</v>
      </c>
      <c r="B59" s="6">
        <v>0.42299999999999999</v>
      </c>
      <c r="C59" s="4">
        <f t="shared" si="1"/>
        <v>77.977481725999994</v>
      </c>
    </row>
    <row r="60" spans="1:3" x14ac:dyDescent="0.25">
      <c r="A60" s="8" t="s">
        <v>87</v>
      </c>
      <c r="B60" s="6">
        <v>0.33</v>
      </c>
      <c r="C60" s="4">
        <f t="shared" si="1"/>
        <v>86.504876599999989</v>
      </c>
    </row>
    <row r="61" spans="1:3" x14ac:dyDescent="0.25">
      <c r="A61" s="8" t="s">
        <v>88</v>
      </c>
      <c r="B61" s="6">
        <v>0.51900000000000002</v>
      </c>
      <c r="C61" s="4">
        <f t="shared" si="1"/>
        <v>69.64120153399999</v>
      </c>
    </row>
    <row r="62" spans="1:3" x14ac:dyDescent="0.25">
      <c r="A62" s="8" t="s">
        <v>89</v>
      </c>
      <c r="B62" s="6">
        <v>0.33600000000000002</v>
      </c>
      <c r="C62" s="4">
        <f t="shared" si="1"/>
        <v>85.941309824000001</v>
      </c>
    </row>
    <row r="63" spans="1:3" x14ac:dyDescent="0.25">
      <c r="A63" s="8" t="s">
        <v>90</v>
      </c>
      <c r="B63" s="6">
        <v>0.28100000000000003</v>
      </c>
      <c r="C63" s="4">
        <f t="shared" si="1"/>
        <v>91.176583933999993</v>
      </c>
    </row>
    <row r="64" spans="1:3" x14ac:dyDescent="0.25">
      <c r="A64" s="8" t="s">
        <v>91</v>
      </c>
      <c r="B64" s="6">
        <v>0.24299999999999999</v>
      </c>
      <c r="C64" s="4">
        <f t="shared" si="1"/>
        <v>94.884485005999991</v>
      </c>
    </row>
    <row r="65" spans="1:3" x14ac:dyDescent="0.25">
      <c r="A65" s="8" t="s">
        <v>92</v>
      </c>
      <c r="B65" s="6">
        <v>0.19500000000000001</v>
      </c>
      <c r="C65" s="4">
        <f t="shared" ref="C65:C96" si="2">(25.694*B65*B65)-(111.04*B65)+(120.35)</f>
        <v>99.67421435</v>
      </c>
    </row>
    <row r="66" spans="1:3" x14ac:dyDescent="0.25">
      <c r="A66" s="8" t="s">
        <v>93</v>
      </c>
      <c r="B66" s="6">
        <v>0.374</v>
      </c>
      <c r="C66" s="4">
        <f t="shared" si="2"/>
        <v>82.41501394399998</v>
      </c>
    </row>
    <row r="67" spans="1:3" x14ac:dyDescent="0.25">
      <c r="A67" s="8" t="s">
        <v>94</v>
      </c>
      <c r="B67" s="6">
        <v>0.22900000000000001</v>
      </c>
      <c r="C67" s="4">
        <f t="shared" si="2"/>
        <v>96.269259053999988</v>
      </c>
    </row>
    <row r="68" spans="1:3" x14ac:dyDescent="0.25">
      <c r="A68" s="8" t="s">
        <v>95</v>
      </c>
      <c r="B68" s="6">
        <v>0.27600000000000002</v>
      </c>
      <c r="C68" s="4">
        <f t="shared" si="2"/>
        <v>91.660226143999992</v>
      </c>
    </row>
    <row r="69" spans="1:3" x14ac:dyDescent="0.25">
      <c r="A69" s="8" t="s">
        <v>96</v>
      </c>
      <c r="B69" s="6">
        <v>0.36</v>
      </c>
      <c r="C69" s="4">
        <f t="shared" si="2"/>
        <v>83.705542399999985</v>
      </c>
    </row>
    <row r="70" spans="1:3" x14ac:dyDescent="0.25">
      <c r="A70" s="8" t="s">
        <v>97</v>
      </c>
      <c r="B70" s="6">
        <v>0.33600000000000002</v>
      </c>
      <c r="C70" s="4">
        <f t="shared" si="2"/>
        <v>85.941309824000001</v>
      </c>
    </row>
    <row r="71" spans="1:3" x14ac:dyDescent="0.25">
      <c r="A71" s="8" t="s">
        <v>98</v>
      </c>
      <c r="B71" s="6">
        <v>0.378</v>
      </c>
      <c r="C71" s="4">
        <f t="shared" si="2"/>
        <v>82.048141496</v>
      </c>
    </row>
    <row r="72" spans="1:3" x14ac:dyDescent="0.25">
      <c r="A72" s="8" t="s">
        <v>99</v>
      </c>
      <c r="B72" s="6">
        <v>0.26</v>
      </c>
      <c r="C72" s="4">
        <f t="shared" si="2"/>
        <v>93.216514399999994</v>
      </c>
    </row>
    <row r="73" spans="1:3" x14ac:dyDescent="0.25">
      <c r="A73" s="8" t="s">
        <v>100</v>
      </c>
      <c r="B73" s="6">
        <v>0.214</v>
      </c>
      <c r="C73" s="4">
        <f t="shared" si="2"/>
        <v>97.764122423999993</v>
      </c>
    </row>
    <row r="74" spans="1:3" x14ac:dyDescent="0.25">
      <c r="A74" s="8" t="s">
        <v>101</v>
      </c>
      <c r="B74" s="6">
        <v>0.25700000000000001</v>
      </c>
      <c r="C74" s="4">
        <f t="shared" si="2"/>
        <v>93.509783005999992</v>
      </c>
    </row>
    <row r="75" spans="1:3" x14ac:dyDescent="0.25">
      <c r="A75" s="8" t="s">
        <v>102</v>
      </c>
      <c r="B75" s="6">
        <v>0.35599999999999998</v>
      </c>
      <c r="C75" s="4">
        <f t="shared" si="2"/>
        <v>84.076114783999998</v>
      </c>
    </row>
    <row r="76" spans="1:3" x14ac:dyDescent="0.25">
      <c r="A76" s="8" t="s">
        <v>103</v>
      </c>
      <c r="B76" s="6">
        <v>0.38100000000000001</v>
      </c>
      <c r="C76" s="4">
        <f t="shared" si="2"/>
        <v>81.773526734000001</v>
      </c>
    </row>
    <row r="77" spans="1:3" x14ac:dyDescent="0.25">
      <c r="A77" s="8" t="s">
        <v>104</v>
      </c>
      <c r="B77" s="6">
        <v>0.36699999999999999</v>
      </c>
      <c r="C77" s="4">
        <f t="shared" si="2"/>
        <v>83.059019165999985</v>
      </c>
    </row>
    <row r="78" spans="1:3" x14ac:dyDescent="0.25">
      <c r="A78" s="8" t="s">
        <v>105</v>
      </c>
      <c r="B78" s="6">
        <v>0.315</v>
      </c>
      <c r="C78" s="4">
        <f t="shared" si="2"/>
        <v>87.921887149999989</v>
      </c>
    </row>
    <row r="79" spans="1:3" x14ac:dyDescent="0.25">
      <c r="A79" s="8" t="s">
        <v>106</v>
      </c>
      <c r="B79" s="6">
        <v>0.34700000000000003</v>
      </c>
      <c r="C79" s="4">
        <f t="shared" si="2"/>
        <v>84.912908845999993</v>
      </c>
    </row>
    <row r="80" spans="1:3" x14ac:dyDescent="0.25">
      <c r="A80" s="8" t="s">
        <v>107</v>
      </c>
      <c r="B80" s="6">
        <v>0.23800000000000002</v>
      </c>
      <c r="C80" s="4">
        <f t="shared" si="2"/>
        <v>95.377890935999986</v>
      </c>
    </row>
    <row r="81" spans="1:3" x14ac:dyDescent="0.25">
      <c r="A81" s="8" t="s">
        <v>108</v>
      </c>
      <c r="B81" s="6">
        <v>0.20500000000000002</v>
      </c>
      <c r="C81" s="4">
        <f t="shared" si="2"/>
        <v>98.666590349999993</v>
      </c>
    </row>
    <row r="82" spans="1:3" x14ac:dyDescent="0.25">
      <c r="A82" s="8" t="s">
        <v>109</v>
      </c>
      <c r="B82" s="6">
        <v>0.161</v>
      </c>
      <c r="C82" s="4">
        <f t="shared" si="2"/>
        <v>103.138574174</v>
      </c>
    </row>
    <row r="83" spans="1:3" x14ac:dyDescent="0.25">
      <c r="A83" s="8" t="s">
        <v>110</v>
      </c>
      <c r="B83" s="6">
        <v>0.28700000000000003</v>
      </c>
      <c r="C83" s="4">
        <f t="shared" si="2"/>
        <v>90.597909085999987</v>
      </c>
    </row>
    <row r="84" spans="1:3" x14ac:dyDescent="0.25">
      <c r="A84" s="8" t="s">
        <v>111</v>
      </c>
      <c r="B84" s="6">
        <v>0.371</v>
      </c>
      <c r="C84" s="4">
        <f t="shared" si="2"/>
        <v>82.690707853999982</v>
      </c>
    </row>
    <row r="85" spans="1:3" x14ac:dyDescent="0.25">
      <c r="A85" s="8" t="s">
        <v>112</v>
      </c>
      <c r="B85" s="6">
        <v>0.30299999999999999</v>
      </c>
      <c r="C85" s="4">
        <f t="shared" si="2"/>
        <v>89.063820445999994</v>
      </c>
    </row>
    <row r="86" spans="1:3" x14ac:dyDescent="0.25">
      <c r="A86" s="8" t="s">
        <v>113</v>
      </c>
      <c r="B86" s="6">
        <v>0.32100000000000001</v>
      </c>
      <c r="C86" s="4">
        <f t="shared" si="2"/>
        <v>87.35369545399999</v>
      </c>
    </row>
    <row r="87" spans="1:3" x14ac:dyDescent="0.25">
      <c r="A87" s="8" t="s">
        <v>96</v>
      </c>
      <c r="B87" s="6">
        <v>0.32300000000000001</v>
      </c>
      <c r="C87" s="4">
        <f t="shared" si="2"/>
        <v>87.164709325999993</v>
      </c>
    </row>
    <row r="88" spans="1:3" x14ac:dyDescent="0.25">
      <c r="A88" s="8" t="s">
        <v>97</v>
      </c>
      <c r="B88" s="6">
        <v>0.21199999999999999</v>
      </c>
      <c r="C88" s="4">
        <f t="shared" si="2"/>
        <v>97.964311135999992</v>
      </c>
    </row>
    <row r="89" spans="1:3" x14ac:dyDescent="0.25">
      <c r="A89" s="8" t="s">
        <v>98</v>
      </c>
      <c r="B89" s="6">
        <v>0.17100000000000001</v>
      </c>
      <c r="C89" s="4">
        <f t="shared" si="2"/>
        <v>102.113478254</v>
      </c>
    </row>
    <row r="90" spans="1:3" x14ac:dyDescent="0.25">
      <c r="A90" s="8" t="s">
        <v>99</v>
      </c>
      <c r="B90" s="6">
        <v>9.8000000000000004E-2</v>
      </c>
      <c r="C90" s="4">
        <f t="shared" si="2"/>
        <v>109.714845176</v>
      </c>
    </row>
    <row r="91" spans="1:3" x14ac:dyDescent="0.25">
      <c r="A91" s="8" t="s">
        <v>100</v>
      </c>
      <c r="B91" s="6">
        <v>1.2590000000000001</v>
      </c>
      <c r="C91" s="4">
        <f t="shared" si="2"/>
        <v>21.277711213999993</v>
      </c>
    </row>
    <row r="92" spans="1:3" x14ac:dyDescent="0.25">
      <c r="A92" s="8" t="s">
        <v>114</v>
      </c>
      <c r="B92" s="6">
        <v>0.48799999999999999</v>
      </c>
      <c r="C92" s="4">
        <f t="shared" si="2"/>
        <v>72.281351935999993</v>
      </c>
    </row>
    <row r="93" spans="1:3" x14ac:dyDescent="0.25">
      <c r="A93" s="8" t="s">
        <v>115</v>
      </c>
      <c r="B93" s="6">
        <v>0.34200000000000003</v>
      </c>
      <c r="C93" s="4">
        <f t="shared" si="2"/>
        <v>85.379593015999987</v>
      </c>
    </row>
    <row r="94" spans="1:3" x14ac:dyDescent="0.25">
      <c r="A94" s="8" t="s">
        <v>116</v>
      </c>
      <c r="B94" s="6">
        <v>0.33800000000000002</v>
      </c>
      <c r="C94" s="4">
        <f t="shared" si="2"/>
        <v>85.75386533599999</v>
      </c>
    </row>
    <row r="95" spans="1:3" x14ac:dyDescent="0.25">
      <c r="A95" s="8" t="s">
        <v>117</v>
      </c>
      <c r="B95" s="6">
        <v>0.25900000000000001</v>
      </c>
      <c r="C95" s="4">
        <f t="shared" si="2"/>
        <v>93.314219213999991</v>
      </c>
    </row>
    <row r="96" spans="1:3" x14ac:dyDescent="0.25">
      <c r="A96" s="8" t="s">
        <v>118</v>
      </c>
      <c r="B96" s="6">
        <v>0.19</v>
      </c>
      <c r="C96" s="4">
        <f t="shared" si="2"/>
        <v>100.17995339999999</v>
      </c>
    </row>
    <row r="97" spans="1:3" x14ac:dyDescent="0.25">
      <c r="A97" s="8" t="s">
        <v>119</v>
      </c>
      <c r="B97" s="6">
        <v>0.13900000000000001</v>
      </c>
      <c r="C97" s="4">
        <f t="shared" ref="C97:C128" si="3">(25.694*B97*B97)-(111.04*B97)+(120.35)</f>
        <v>105.41187377399999</v>
      </c>
    </row>
    <row r="98" spans="1:3" x14ac:dyDescent="0.25">
      <c r="A98" s="8" t="s">
        <v>120</v>
      </c>
      <c r="B98" s="6">
        <v>0.111</v>
      </c>
      <c r="C98" s="4">
        <f t="shared" si="3"/>
        <v>108.34113577399999</v>
      </c>
    </row>
    <row r="99" spans="1:3" x14ac:dyDescent="0.25">
      <c r="A99" s="8" t="s">
        <v>121</v>
      </c>
      <c r="B99" s="6">
        <v>0.33500000000000002</v>
      </c>
      <c r="C99" s="4">
        <f t="shared" si="3"/>
        <v>86.035109149999982</v>
      </c>
    </row>
    <row r="100" spans="1:3" x14ac:dyDescent="0.25">
      <c r="A100" s="8" t="s">
        <v>122</v>
      </c>
      <c r="B100" s="6">
        <v>0.47100000000000003</v>
      </c>
      <c r="C100" s="4">
        <f t="shared" si="3"/>
        <v>73.750142654000001</v>
      </c>
    </row>
    <row r="101" spans="1:3" x14ac:dyDescent="0.25">
      <c r="A101" s="8" t="s">
        <v>123</v>
      </c>
      <c r="B101" s="6">
        <v>0.34600000000000003</v>
      </c>
      <c r="C101" s="4">
        <f t="shared" si="3"/>
        <v>85.006142903999987</v>
      </c>
    </row>
    <row r="102" spans="1:3" x14ac:dyDescent="0.25">
      <c r="A102" s="8" t="s">
        <v>124</v>
      </c>
      <c r="B102" s="6">
        <v>0.33900000000000002</v>
      </c>
      <c r="C102" s="4">
        <f t="shared" si="3"/>
        <v>85.660220173999988</v>
      </c>
    </row>
    <row r="103" spans="1:3" x14ac:dyDescent="0.25">
      <c r="A103" s="8" t="s">
        <v>125</v>
      </c>
      <c r="B103" s="6">
        <v>0.25600000000000001</v>
      </c>
      <c r="C103" s="4">
        <f t="shared" si="3"/>
        <v>93.607641983999997</v>
      </c>
    </row>
    <row r="104" spans="1:3" x14ac:dyDescent="0.25">
      <c r="A104" s="8" t="s">
        <v>126</v>
      </c>
      <c r="B104" s="6">
        <v>0.183</v>
      </c>
      <c r="C104" s="4">
        <f t="shared" si="3"/>
        <v>100.890146366</v>
      </c>
    </row>
    <row r="105" spans="1:3" x14ac:dyDescent="0.25">
      <c r="A105" s="8" t="s">
        <v>127</v>
      </c>
      <c r="B105" s="6">
        <v>0.13700000000000001</v>
      </c>
      <c r="C105" s="4">
        <f t="shared" si="3"/>
        <v>105.619770686</v>
      </c>
    </row>
    <row r="106" spans="1:3" x14ac:dyDescent="0.25">
      <c r="A106" s="8" t="s">
        <v>128</v>
      </c>
      <c r="B106" s="6">
        <v>0.151</v>
      </c>
      <c r="C106" s="4">
        <f t="shared" si="3"/>
        <v>104.16880889399999</v>
      </c>
    </row>
    <row r="107" spans="1:3" x14ac:dyDescent="0.25">
      <c r="A107" s="8" t="s">
        <v>129</v>
      </c>
      <c r="B107" s="6">
        <v>0.307</v>
      </c>
      <c r="C107" s="4">
        <f t="shared" si="3"/>
        <v>88.682353805999995</v>
      </c>
    </row>
    <row r="108" spans="1:3" x14ac:dyDescent="0.25">
      <c r="A108" s="8" t="s">
        <v>130</v>
      </c>
      <c r="B108" s="6">
        <v>0.40300000000000002</v>
      </c>
      <c r="C108" s="4">
        <f t="shared" si="3"/>
        <v>79.773816845999988</v>
      </c>
    </row>
    <row r="109" spans="1:3" x14ac:dyDescent="0.25">
      <c r="A109" s="8" t="s">
        <v>131</v>
      </c>
      <c r="B109" s="6">
        <v>0.34200000000000003</v>
      </c>
      <c r="C109" s="4">
        <f t="shared" si="3"/>
        <v>85.379593015999987</v>
      </c>
    </row>
    <row r="110" spans="1:3" x14ac:dyDescent="0.25">
      <c r="A110" s="8" t="s">
        <v>132</v>
      </c>
      <c r="B110" s="6">
        <v>0.32700000000000001</v>
      </c>
      <c r="C110" s="4">
        <f t="shared" si="3"/>
        <v>86.787353725999992</v>
      </c>
    </row>
    <row r="111" spans="1:3" x14ac:dyDescent="0.25">
      <c r="A111" s="8" t="s">
        <v>133</v>
      </c>
      <c r="B111" s="6">
        <v>0.35000000000000003</v>
      </c>
      <c r="C111" s="4">
        <f t="shared" si="3"/>
        <v>84.633514999999989</v>
      </c>
    </row>
    <row r="112" spans="1:3" x14ac:dyDescent="0.25">
      <c r="A112" s="8" t="s">
        <v>134</v>
      </c>
      <c r="B112" s="6">
        <v>0.184</v>
      </c>
      <c r="C112" s="4">
        <f t="shared" si="3"/>
        <v>100.788536064</v>
      </c>
    </row>
    <row r="113" spans="1:3" x14ac:dyDescent="0.25">
      <c r="A113" s="8" t="s">
        <v>135</v>
      </c>
      <c r="B113" s="6">
        <v>0.16600000000000001</v>
      </c>
      <c r="C113" s="4">
        <f t="shared" si="3"/>
        <v>102.62538386399999</v>
      </c>
    </row>
    <row r="114" spans="1:3" x14ac:dyDescent="0.25">
      <c r="A114" s="8" t="s">
        <v>136</v>
      </c>
      <c r="B114" s="6">
        <v>0.106</v>
      </c>
      <c r="C114" s="4">
        <f t="shared" si="3"/>
        <v>108.86845778399999</v>
      </c>
    </row>
    <row r="115" spans="1:3" x14ac:dyDescent="0.25">
      <c r="A115" s="8" t="s">
        <v>137</v>
      </c>
      <c r="B115" s="6">
        <v>0.374</v>
      </c>
      <c r="C115" s="4">
        <f t="shared" si="3"/>
        <v>82.41501394399998</v>
      </c>
    </row>
    <row r="116" spans="1:3" x14ac:dyDescent="0.25">
      <c r="A116" s="8" t="s">
        <v>138</v>
      </c>
      <c r="B116" s="6">
        <v>0.44400000000000001</v>
      </c>
      <c r="C116" s="4">
        <f t="shared" si="3"/>
        <v>76.113452383999999</v>
      </c>
    </row>
    <row r="117" spans="1:3" x14ac:dyDescent="0.25">
      <c r="A117" s="8" t="s">
        <v>139</v>
      </c>
      <c r="B117" s="6">
        <v>0.56100000000000005</v>
      </c>
      <c r="C117" s="4">
        <f t="shared" si="3"/>
        <v>66.143001373999994</v>
      </c>
    </row>
    <row r="118" spans="1:3" x14ac:dyDescent="0.25">
      <c r="A118" s="8" t="s">
        <v>140</v>
      </c>
      <c r="B118" s="6">
        <v>0.497</v>
      </c>
      <c r="C118" s="4">
        <f t="shared" si="3"/>
        <v>71.509769245999991</v>
      </c>
    </row>
    <row r="119" spans="1:3" x14ac:dyDescent="0.25">
      <c r="A119" s="8" t="s">
        <v>141</v>
      </c>
      <c r="B119" s="6">
        <v>0.43099999999999999</v>
      </c>
      <c r="C119" s="4">
        <f t="shared" si="3"/>
        <v>77.264703134000001</v>
      </c>
    </row>
    <row r="120" spans="1:3" x14ac:dyDescent="0.25">
      <c r="A120" s="8" t="s">
        <v>142</v>
      </c>
      <c r="B120" s="6">
        <v>0.3</v>
      </c>
      <c r="C120" s="4">
        <f t="shared" si="3"/>
        <v>89.350459999999998</v>
      </c>
    </row>
    <row r="121" spans="1:3" x14ac:dyDescent="0.25">
      <c r="A121" s="8" t="s">
        <v>143</v>
      </c>
      <c r="B121" s="6">
        <v>0.2</v>
      </c>
      <c r="C121" s="4">
        <f t="shared" si="3"/>
        <v>99.169759999999997</v>
      </c>
    </row>
    <row r="122" spans="1:3" x14ac:dyDescent="0.25">
      <c r="A122" s="8" t="s">
        <v>144</v>
      </c>
      <c r="B122" s="6">
        <v>0.10200000000000001</v>
      </c>
      <c r="C122" s="4">
        <f t="shared" si="3"/>
        <v>109.29124037599999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120"/>
  <sheetViews>
    <sheetView workbookViewId="0">
      <selection activeCell="O2" sqref="O2"/>
    </sheetView>
  </sheetViews>
  <sheetFormatPr defaultRowHeight="15" x14ac:dyDescent="0.25"/>
  <cols>
    <col min="1" max="1" width="18.28515625" customWidth="1"/>
    <col min="2" max="2" width="12.7109375" customWidth="1"/>
    <col min="3" max="3" width="16.7109375" customWidth="1"/>
  </cols>
  <sheetData>
    <row r="2" spans="1:12" x14ac:dyDescent="0.25">
      <c r="A2" s="2">
        <v>0.14000000000000001</v>
      </c>
      <c r="B2" s="6">
        <v>7.4999999999999997E-2</v>
      </c>
      <c r="C2" s="6">
        <v>7.3999999999999996E-2</v>
      </c>
      <c r="D2" s="6">
        <v>8.5000000000000006E-2</v>
      </c>
      <c r="E2" s="6">
        <v>7.3999999999999996E-2</v>
      </c>
      <c r="F2" s="6">
        <v>9.0999999999999998E-2</v>
      </c>
      <c r="G2" s="6">
        <v>0.09</v>
      </c>
      <c r="H2" s="6">
        <v>9.6000000000000002E-2</v>
      </c>
      <c r="I2" s="6">
        <v>0.114</v>
      </c>
      <c r="J2" s="6">
        <v>0.11700000000000001</v>
      </c>
      <c r="K2" s="6">
        <v>0.108</v>
      </c>
      <c r="L2" s="6">
        <v>0.14599999999999999</v>
      </c>
    </row>
    <row r="3" spans="1:12" x14ac:dyDescent="0.25">
      <c r="A3" s="2">
        <v>0.88600000000000001</v>
      </c>
      <c r="B3" s="6">
        <v>7.0000000000000007E-2</v>
      </c>
      <c r="C3" s="6">
        <v>7.9000000000000001E-2</v>
      </c>
      <c r="D3" s="6">
        <v>0.08</v>
      </c>
      <c r="E3" s="6">
        <v>8.2000000000000003E-2</v>
      </c>
      <c r="F3" s="6">
        <v>0.08</v>
      </c>
      <c r="G3" s="6">
        <v>9.0999999999999998E-2</v>
      </c>
      <c r="H3" s="6">
        <v>8.6000000000000007E-2</v>
      </c>
      <c r="I3" s="6">
        <v>0.106</v>
      </c>
      <c r="J3" s="6">
        <v>8.5000000000000006E-2</v>
      </c>
      <c r="K3" s="6">
        <v>0.1</v>
      </c>
      <c r="L3" s="6">
        <v>0.14599999999999999</v>
      </c>
    </row>
    <row r="4" spans="1:12" x14ac:dyDescent="0.25">
      <c r="A4" s="2">
        <v>1.3680000000000001</v>
      </c>
      <c r="B4" s="6">
        <v>7.6999999999999999E-2</v>
      </c>
      <c r="C4" s="6">
        <v>8.1000000000000003E-2</v>
      </c>
      <c r="D4" s="6">
        <v>7.6999999999999999E-2</v>
      </c>
      <c r="E4" s="6">
        <v>8.8999999999999996E-2</v>
      </c>
      <c r="F4" s="6">
        <v>8.1000000000000003E-2</v>
      </c>
      <c r="G4" s="6">
        <v>9.7000000000000003E-2</v>
      </c>
      <c r="H4" s="6">
        <v>9.0999999999999998E-2</v>
      </c>
      <c r="I4" s="6">
        <v>8.5000000000000006E-2</v>
      </c>
      <c r="J4" s="6">
        <v>9.8000000000000004E-2</v>
      </c>
      <c r="K4" s="6">
        <v>9.8000000000000004E-2</v>
      </c>
      <c r="L4" s="6">
        <v>0.113</v>
      </c>
    </row>
    <row r="5" spans="1:12" x14ac:dyDescent="0.25">
      <c r="A5" s="2">
        <v>1.665</v>
      </c>
      <c r="B5" s="6">
        <v>7.1000000000000008E-2</v>
      </c>
      <c r="C5" s="6">
        <v>7.0000000000000007E-2</v>
      </c>
      <c r="D5" s="6">
        <v>6.8000000000000005E-2</v>
      </c>
      <c r="E5" s="6">
        <v>0.10400000000000001</v>
      </c>
      <c r="F5" s="6">
        <v>7.8E-2</v>
      </c>
      <c r="G5" s="6">
        <v>0.107</v>
      </c>
      <c r="H5" s="6">
        <v>9.5000000000000001E-2</v>
      </c>
      <c r="I5" s="6">
        <v>7.2999999999999995E-2</v>
      </c>
      <c r="J5" s="6">
        <v>8.3000000000000004E-2</v>
      </c>
      <c r="K5" s="6">
        <v>0.111</v>
      </c>
      <c r="L5" s="6">
        <v>7.5999999999999998E-2</v>
      </c>
    </row>
    <row r="6" spans="1:12" x14ac:dyDescent="0.25">
      <c r="A6" s="2">
        <v>1.9970000000000001</v>
      </c>
      <c r="B6" s="6">
        <v>8.4000000000000005E-2</v>
      </c>
      <c r="C6" s="6">
        <v>7.9000000000000001E-2</v>
      </c>
      <c r="D6" s="6">
        <v>0.08</v>
      </c>
      <c r="E6" s="6">
        <v>0.1</v>
      </c>
      <c r="F6" s="6">
        <v>9.2999999999999999E-2</v>
      </c>
      <c r="G6" s="6">
        <v>0.10200000000000001</v>
      </c>
      <c r="H6" s="6">
        <v>8.6000000000000007E-2</v>
      </c>
      <c r="I6" s="6">
        <v>0.11800000000000001</v>
      </c>
      <c r="J6" s="6">
        <v>9.1999999999999998E-2</v>
      </c>
      <c r="K6" s="6">
        <v>0.108</v>
      </c>
      <c r="L6" s="6">
        <v>0.15</v>
      </c>
    </row>
    <row r="7" spans="1:12" x14ac:dyDescent="0.25">
      <c r="A7" s="5">
        <v>2.331</v>
      </c>
      <c r="B7" s="6">
        <v>7.0000000000000007E-2</v>
      </c>
      <c r="C7" s="6">
        <v>7.0000000000000007E-2</v>
      </c>
      <c r="D7" s="6">
        <v>7.2000000000000008E-2</v>
      </c>
      <c r="E7" s="6">
        <v>1.8049999999999999</v>
      </c>
      <c r="F7" s="6">
        <v>6.9000000000000006E-2</v>
      </c>
      <c r="G7" s="6">
        <v>8.5000000000000006E-2</v>
      </c>
      <c r="H7" s="6">
        <v>7.5999999999999998E-2</v>
      </c>
      <c r="I7" s="6">
        <v>0.10200000000000001</v>
      </c>
      <c r="J7" s="6">
        <v>0.09</v>
      </c>
      <c r="K7" s="6">
        <v>9.7000000000000003E-2</v>
      </c>
      <c r="L7" s="6">
        <v>0.128</v>
      </c>
    </row>
    <row r="8" spans="1:12" x14ac:dyDescent="0.25">
      <c r="A8" s="6">
        <v>8.3000000000000004E-2</v>
      </c>
      <c r="B8" s="6">
        <v>7.2000000000000008E-2</v>
      </c>
      <c r="C8" s="6">
        <v>8.1000000000000003E-2</v>
      </c>
      <c r="D8" s="6">
        <v>0.08</v>
      </c>
      <c r="E8" s="6">
        <v>8.7000000000000008E-2</v>
      </c>
      <c r="F8" s="6">
        <v>7.4999999999999997E-2</v>
      </c>
      <c r="G8" s="6">
        <v>8.5000000000000006E-2</v>
      </c>
      <c r="H8" s="6">
        <v>0.107</v>
      </c>
      <c r="I8" s="6">
        <v>0.13800000000000001</v>
      </c>
      <c r="J8" s="6">
        <v>9.7000000000000003E-2</v>
      </c>
      <c r="K8" s="6">
        <v>8.8999999999999996E-2</v>
      </c>
      <c r="L8" s="6">
        <v>0.13200000000000001</v>
      </c>
    </row>
    <row r="9" spans="1:12" x14ac:dyDescent="0.25">
      <c r="A9" s="6">
        <v>7.4999999999999997E-2</v>
      </c>
      <c r="B9" s="6">
        <v>6.8000000000000005E-2</v>
      </c>
      <c r="C9" s="6">
        <v>7.6999999999999999E-2</v>
      </c>
      <c r="D9" s="6">
        <v>7.2999999999999995E-2</v>
      </c>
      <c r="E9" s="6">
        <v>8.6000000000000007E-2</v>
      </c>
      <c r="F9" s="6">
        <v>8.6000000000000007E-2</v>
      </c>
      <c r="G9" s="6">
        <v>7.9000000000000001E-2</v>
      </c>
      <c r="H9" s="6">
        <v>8.7999999999999995E-2</v>
      </c>
      <c r="I9" s="6">
        <v>0.10300000000000001</v>
      </c>
      <c r="J9" s="6">
        <v>0.08</v>
      </c>
      <c r="K9" s="6">
        <v>9.0999999999999998E-2</v>
      </c>
      <c r="L9" s="6">
        <v>0.16200000000000001</v>
      </c>
    </row>
    <row r="15" spans="1:12" x14ac:dyDescent="0.25">
      <c r="B15" s="1" t="s">
        <v>1</v>
      </c>
      <c r="C15" s="1" t="s">
        <v>3</v>
      </c>
      <c r="D15" s="1" t="s">
        <v>4</v>
      </c>
    </row>
    <row r="16" spans="1:12" x14ac:dyDescent="0.25">
      <c r="A16" t="s">
        <v>5</v>
      </c>
      <c r="B16" s="2">
        <v>0.14000000000000001</v>
      </c>
      <c r="C16" s="3">
        <v>100</v>
      </c>
      <c r="D16" s="4">
        <f>(28.296*B16*B16)-(114.37*B16)+(114.65)</f>
        <v>99.19280160000001</v>
      </c>
    </row>
    <row r="17" spans="1:10" x14ac:dyDescent="0.25">
      <c r="A17" t="s">
        <v>6</v>
      </c>
      <c r="B17" s="2">
        <v>0.88600000000000001</v>
      </c>
      <c r="C17" s="3">
        <v>33.33</v>
      </c>
      <c r="D17" s="4">
        <f t="shared" ref="D17:D21" si="0">(28.296*B17*B17)-(114.37*B17)+(114.65)</f>
        <v>35.530426816000002</v>
      </c>
    </row>
    <row r="18" spans="1:10" x14ac:dyDescent="0.25">
      <c r="A18" t="s">
        <v>7</v>
      </c>
      <c r="B18" s="2">
        <v>1.3680000000000001</v>
      </c>
      <c r="C18" s="3">
        <v>11.11</v>
      </c>
      <c r="D18" s="4">
        <f t="shared" si="0"/>
        <v>11.145653503999995</v>
      </c>
    </row>
    <row r="19" spans="1:10" x14ac:dyDescent="0.25">
      <c r="A19" t="s">
        <v>8</v>
      </c>
      <c r="B19" s="2">
        <v>1.665</v>
      </c>
      <c r="C19" s="3">
        <v>3.7</v>
      </c>
      <c r="D19" s="4">
        <f t="shared" si="0"/>
        <v>2.6668286000000023</v>
      </c>
    </row>
    <row r="20" spans="1:10" x14ac:dyDescent="0.25">
      <c r="A20" t="s">
        <v>9</v>
      </c>
      <c r="B20" s="2">
        <v>1.9970000000000001</v>
      </c>
      <c r="C20" s="3">
        <v>1.23</v>
      </c>
      <c r="D20" s="4">
        <f t="shared" si="0"/>
        <v>-0.90218733599999723</v>
      </c>
    </row>
    <row r="21" spans="1:10" x14ac:dyDescent="0.25">
      <c r="A21" t="s">
        <v>10</v>
      </c>
      <c r="B21" s="5">
        <v>2.331</v>
      </c>
      <c r="C21" s="3">
        <v>0</v>
      </c>
      <c r="D21" s="4">
        <f t="shared" si="0"/>
        <v>1.8015720559999977</v>
      </c>
    </row>
    <row r="27" spans="1:10" x14ac:dyDescent="0.25">
      <c r="I27" s="10" t="s">
        <v>23</v>
      </c>
      <c r="J27" s="10"/>
    </row>
    <row r="30" spans="1:10" x14ac:dyDescent="0.25">
      <c r="A30" s="8" t="s">
        <v>11</v>
      </c>
      <c r="B30" s="6" t="s">
        <v>12</v>
      </c>
      <c r="C30" s="9" t="s">
        <v>24</v>
      </c>
    </row>
    <row r="31" spans="1:10" x14ac:dyDescent="0.25">
      <c r="A31" s="8" t="s">
        <v>145</v>
      </c>
      <c r="B31" s="6">
        <v>8.3000000000000004E-2</v>
      </c>
      <c r="C31" s="4">
        <f t="shared" ref="C31:C62" si="1">(28.296*B31*B31)-(114.37*B31)+(114.65)</f>
        <v>105.352221144</v>
      </c>
    </row>
    <row r="32" spans="1:10" x14ac:dyDescent="0.25">
      <c r="A32" s="8" t="s">
        <v>146</v>
      </c>
      <c r="B32" s="6">
        <v>7.4999999999999997E-2</v>
      </c>
      <c r="C32" s="4">
        <f t="shared" si="1"/>
        <v>106.231415</v>
      </c>
    </row>
    <row r="33" spans="1:3" x14ac:dyDescent="0.25">
      <c r="A33" s="8" t="s">
        <v>147</v>
      </c>
      <c r="B33" s="6">
        <v>7.4999999999999997E-2</v>
      </c>
      <c r="C33" s="4">
        <f t="shared" si="1"/>
        <v>106.231415</v>
      </c>
    </row>
    <row r="34" spans="1:3" x14ac:dyDescent="0.25">
      <c r="A34" s="8" t="s">
        <v>148</v>
      </c>
      <c r="B34" s="6">
        <v>7.0000000000000007E-2</v>
      </c>
      <c r="C34" s="4">
        <f t="shared" si="1"/>
        <v>106.78275040000001</v>
      </c>
    </row>
    <row r="35" spans="1:3" x14ac:dyDescent="0.25">
      <c r="A35" s="8" t="s">
        <v>149</v>
      </c>
      <c r="B35" s="6">
        <v>7.6999999999999999E-2</v>
      </c>
      <c r="C35" s="4">
        <f t="shared" si="1"/>
        <v>106.01127698400001</v>
      </c>
    </row>
    <row r="36" spans="1:3" x14ac:dyDescent="0.25">
      <c r="A36" s="8" t="s">
        <v>150</v>
      </c>
      <c r="B36" s="6">
        <v>7.1000000000000008E-2</v>
      </c>
      <c r="C36" s="4">
        <f t="shared" si="1"/>
        <v>106.672370136</v>
      </c>
    </row>
    <row r="37" spans="1:3" x14ac:dyDescent="0.25">
      <c r="A37" s="8" t="s">
        <v>151</v>
      </c>
      <c r="B37" s="6">
        <v>8.4000000000000005E-2</v>
      </c>
      <c r="C37" s="4">
        <f t="shared" si="1"/>
        <v>105.242576576</v>
      </c>
    </row>
    <row r="38" spans="1:3" x14ac:dyDescent="0.25">
      <c r="A38" s="8" t="s">
        <v>152</v>
      </c>
      <c r="B38" s="6">
        <v>7.0000000000000007E-2</v>
      </c>
      <c r="C38" s="4">
        <f t="shared" si="1"/>
        <v>106.78275040000001</v>
      </c>
    </row>
    <row r="39" spans="1:3" x14ac:dyDescent="0.25">
      <c r="A39" s="8" t="s">
        <v>153</v>
      </c>
      <c r="B39" s="6">
        <v>7.2000000000000008E-2</v>
      </c>
      <c r="C39" s="4">
        <f t="shared" si="1"/>
        <v>106.56204646400001</v>
      </c>
    </row>
    <row r="40" spans="1:3" x14ac:dyDescent="0.25">
      <c r="A40" s="8" t="s">
        <v>154</v>
      </c>
      <c r="B40" s="6">
        <v>6.8000000000000005E-2</v>
      </c>
      <c r="C40" s="4">
        <f t="shared" si="1"/>
        <v>107.003680704</v>
      </c>
    </row>
    <row r="41" spans="1:3" x14ac:dyDescent="0.25">
      <c r="A41" s="8" t="s">
        <v>155</v>
      </c>
      <c r="B41" s="6">
        <v>7.3999999999999996E-2</v>
      </c>
      <c r="C41" s="4">
        <f t="shared" si="1"/>
        <v>106.34156889600001</v>
      </c>
    </row>
    <row r="42" spans="1:3" x14ac:dyDescent="0.25">
      <c r="A42" s="8" t="s">
        <v>156</v>
      </c>
      <c r="B42" s="6">
        <v>7.9000000000000001E-2</v>
      </c>
      <c r="C42" s="4">
        <f t="shared" si="1"/>
        <v>105.79136533600001</v>
      </c>
    </row>
    <row r="43" spans="1:3" x14ac:dyDescent="0.25">
      <c r="A43" s="8" t="s">
        <v>157</v>
      </c>
      <c r="B43" s="6">
        <v>8.1000000000000003E-2</v>
      </c>
      <c r="C43" s="4">
        <f t="shared" si="1"/>
        <v>105.57168005600001</v>
      </c>
    </row>
    <row r="44" spans="1:3" x14ac:dyDescent="0.25">
      <c r="A44" s="8" t="s">
        <v>158</v>
      </c>
      <c r="B44" s="6">
        <v>7.0000000000000007E-2</v>
      </c>
      <c r="C44" s="4">
        <f t="shared" si="1"/>
        <v>106.78275040000001</v>
      </c>
    </row>
    <row r="45" spans="1:3" x14ac:dyDescent="0.25">
      <c r="A45" s="8" t="s">
        <v>159</v>
      </c>
      <c r="B45" s="6">
        <v>7.9000000000000001E-2</v>
      </c>
      <c r="C45" s="4">
        <f t="shared" si="1"/>
        <v>105.79136533600001</v>
      </c>
    </row>
    <row r="46" spans="1:3" x14ac:dyDescent="0.25">
      <c r="A46" s="8" t="s">
        <v>160</v>
      </c>
      <c r="B46" s="6">
        <v>7.0000000000000007E-2</v>
      </c>
      <c r="C46" s="4">
        <f t="shared" si="1"/>
        <v>106.78275040000001</v>
      </c>
    </row>
    <row r="47" spans="1:3" x14ac:dyDescent="0.25">
      <c r="A47" s="8" t="s">
        <v>161</v>
      </c>
      <c r="B47" s="6">
        <v>8.1000000000000003E-2</v>
      </c>
      <c r="C47" s="4">
        <f t="shared" si="1"/>
        <v>105.57168005600001</v>
      </c>
    </row>
    <row r="48" spans="1:3" x14ac:dyDescent="0.25">
      <c r="A48" s="8" t="s">
        <v>162</v>
      </c>
      <c r="B48" s="6">
        <v>7.6999999999999999E-2</v>
      </c>
      <c r="C48" s="4">
        <f t="shared" si="1"/>
        <v>106.01127698400001</v>
      </c>
    </row>
    <row r="49" spans="1:3" x14ac:dyDescent="0.25">
      <c r="A49" s="8" t="s">
        <v>163</v>
      </c>
      <c r="B49" s="6">
        <v>8.5000000000000006E-2</v>
      </c>
      <c r="C49" s="4">
        <f t="shared" si="1"/>
        <v>105.1329886</v>
      </c>
    </row>
    <row r="50" spans="1:3" x14ac:dyDescent="0.25">
      <c r="A50" s="8" t="s">
        <v>164</v>
      </c>
      <c r="B50" s="6">
        <v>0.08</v>
      </c>
      <c r="C50" s="4">
        <f t="shared" si="1"/>
        <v>105.68149440000001</v>
      </c>
    </row>
    <row r="51" spans="1:3" x14ac:dyDescent="0.25">
      <c r="A51" s="8" t="s">
        <v>165</v>
      </c>
      <c r="B51" s="6">
        <v>7.6999999999999999E-2</v>
      </c>
      <c r="C51" s="4">
        <f t="shared" si="1"/>
        <v>106.01127698400001</v>
      </c>
    </row>
    <row r="52" spans="1:3" x14ac:dyDescent="0.25">
      <c r="A52" s="8" t="s">
        <v>166</v>
      </c>
      <c r="B52" s="6">
        <v>6.8000000000000005E-2</v>
      </c>
      <c r="C52" s="4">
        <f t="shared" si="1"/>
        <v>107.003680704</v>
      </c>
    </row>
    <row r="53" spans="1:3" x14ac:dyDescent="0.25">
      <c r="A53" s="8" t="s">
        <v>167</v>
      </c>
      <c r="B53" s="6">
        <v>0.08</v>
      </c>
      <c r="C53" s="4">
        <f t="shared" si="1"/>
        <v>105.68149440000001</v>
      </c>
    </row>
    <row r="54" spans="1:3" x14ac:dyDescent="0.25">
      <c r="A54" s="8" t="s">
        <v>168</v>
      </c>
      <c r="B54" s="6">
        <v>7.2000000000000008E-2</v>
      </c>
      <c r="C54" s="4">
        <f t="shared" si="1"/>
        <v>106.56204646400001</v>
      </c>
    </row>
    <row r="55" spans="1:3" x14ac:dyDescent="0.25">
      <c r="A55" s="8" t="s">
        <v>169</v>
      </c>
      <c r="B55" s="6">
        <v>0.08</v>
      </c>
      <c r="C55" s="4">
        <f t="shared" si="1"/>
        <v>105.68149440000001</v>
      </c>
    </row>
    <row r="56" spans="1:3" x14ac:dyDescent="0.25">
      <c r="A56" s="8" t="s">
        <v>170</v>
      </c>
      <c r="B56" s="6">
        <v>7.2999999999999995E-2</v>
      </c>
      <c r="C56" s="4">
        <f t="shared" si="1"/>
        <v>106.45177938400001</v>
      </c>
    </row>
    <row r="57" spans="1:3" x14ac:dyDescent="0.25">
      <c r="A57" s="8" t="s">
        <v>171</v>
      </c>
      <c r="B57" s="6">
        <v>7.3999999999999996E-2</v>
      </c>
      <c r="C57" s="4">
        <f t="shared" si="1"/>
        <v>106.34156889600001</v>
      </c>
    </row>
    <row r="58" spans="1:3" x14ac:dyDescent="0.25">
      <c r="A58" s="8" t="s">
        <v>172</v>
      </c>
      <c r="B58" s="6">
        <v>8.2000000000000003E-2</v>
      </c>
      <c r="C58" s="4">
        <f t="shared" si="1"/>
        <v>105.46192230400001</v>
      </c>
    </row>
    <row r="59" spans="1:3" x14ac:dyDescent="0.25">
      <c r="A59" s="8" t="s">
        <v>173</v>
      </c>
      <c r="B59" s="6">
        <v>8.8999999999999996E-2</v>
      </c>
      <c r="C59" s="4">
        <f t="shared" si="1"/>
        <v>104.695202616</v>
      </c>
    </row>
    <row r="60" spans="1:3" x14ac:dyDescent="0.25">
      <c r="A60" s="8" t="s">
        <v>174</v>
      </c>
      <c r="B60" s="6">
        <v>0.10400000000000001</v>
      </c>
      <c r="C60" s="4">
        <f t="shared" si="1"/>
        <v>103.06156953600001</v>
      </c>
    </row>
    <row r="61" spans="1:3" x14ac:dyDescent="0.25">
      <c r="A61" s="8" t="s">
        <v>175</v>
      </c>
      <c r="B61" s="6">
        <v>0.1</v>
      </c>
      <c r="C61" s="4">
        <f t="shared" si="1"/>
        <v>103.49596</v>
      </c>
    </row>
    <row r="62" spans="1:3" x14ac:dyDescent="0.25">
      <c r="A62" s="8" t="s">
        <v>176</v>
      </c>
      <c r="B62" s="6">
        <v>1.8049999999999999</v>
      </c>
      <c r="C62" s="4">
        <f t="shared" si="1"/>
        <v>0.40122540000000129</v>
      </c>
    </row>
    <row r="63" spans="1:3" x14ac:dyDescent="0.25">
      <c r="A63" s="8" t="s">
        <v>177</v>
      </c>
      <c r="B63" s="6">
        <v>8.7000000000000008E-2</v>
      </c>
      <c r="C63" s="4">
        <f t="shared" ref="C63:C94" si="2">(28.296*B63*B63)-(114.37*B63)+(114.65)</f>
        <v>104.91398242400001</v>
      </c>
    </row>
    <row r="64" spans="1:3" x14ac:dyDescent="0.25">
      <c r="A64" s="8" t="s">
        <v>178</v>
      </c>
      <c r="B64" s="6">
        <v>8.6000000000000007E-2</v>
      </c>
      <c r="C64" s="4">
        <f t="shared" si="2"/>
        <v>105.023457216</v>
      </c>
    </row>
    <row r="65" spans="1:3" x14ac:dyDescent="0.25">
      <c r="A65" s="8" t="s">
        <v>179</v>
      </c>
      <c r="B65" s="6">
        <v>9.0999999999999998E-2</v>
      </c>
      <c r="C65" s="4">
        <f t="shared" si="2"/>
        <v>104.47664917600001</v>
      </c>
    </row>
    <row r="66" spans="1:3" x14ac:dyDescent="0.25">
      <c r="A66" s="8" t="s">
        <v>180</v>
      </c>
      <c r="B66" s="6">
        <v>0.08</v>
      </c>
      <c r="C66" s="4">
        <f t="shared" si="2"/>
        <v>105.68149440000001</v>
      </c>
    </row>
    <row r="67" spans="1:3" x14ac:dyDescent="0.25">
      <c r="A67" s="8" t="s">
        <v>181</v>
      </c>
      <c r="B67" s="6">
        <v>8.1000000000000003E-2</v>
      </c>
      <c r="C67" s="4">
        <f t="shared" si="2"/>
        <v>105.57168005600001</v>
      </c>
    </row>
    <row r="68" spans="1:3" x14ac:dyDescent="0.25">
      <c r="A68" s="8" t="s">
        <v>182</v>
      </c>
      <c r="B68" s="6">
        <v>7.8E-2</v>
      </c>
      <c r="C68" s="4">
        <f t="shared" si="2"/>
        <v>105.901292864</v>
      </c>
    </row>
    <row r="69" spans="1:3" x14ac:dyDescent="0.25">
      <c r="A69" s="8" t="s">
        <v>183</v>
      </c>
      <c r="B69" s="6">
        <v>9.2999999999999999E-2</v>
      </c>
      <c r="C69" s="4">
        <f t="shared" si="2"/>
        <v>104.258322104</v>
      </c>
    </row>
    <row r="70" spans="1:3" x14ac:dyDescent="0.25">
      <c r="A70" s="8" t="s">
        <v>184</v>
      </c>
      <c r="B70" s="6">
        <v>6.9000000000000006E-2</v>
      </c>
      <c r="C70" s="4">
        <f t="shared" si="2"/>
        <v>106.893187256</v>
      </c>
    </row>
    <row r="71" spans="1:3" x14ac:dyDescent="0.25">
      <c r="A71" s="8" t="s">
        <v>185</v>
      </c>
      <c r="B71" s="6">
        <v>7.4999999999999997E-2</v>
      </c>
      <c r="C71" s="4">
        <f t="shared" si="2"/>
        <v>106.231415</v>
      </c>
    </row>
    <row r="72" spans="1:3" x14ac:dyDescent="0.25">
      <c r="A72" s="8" t="s">
        <v>186</v>
      </c>
      <c r="B72" s="6">
        <v>8.6000000000000007E-2</v>
      </c>
      <c r="C72" s="4">
        <f t="shared" si="2"/>
        <v>105.023457216</v>
      </c>
    </row>
    <row r="73" spans="1:3" x14ac:dyDescent="0.25">
      <c r="A73" s="8" t="s">
        <v>187</v>
      </c>
      <c r="B73" s="6">
        <v>0.09</v>
      </c>
      <c r="C73" s="4">
        <f t="shared" si="2"/>
        <v>104.58589760000001</v>
      </c>
    </row>
    <row r="74" spans="1:3" x14ac:dyDescent="0.25">
      <c r="A74" s="8" t="s">
        <v>188</v>
      </c>
      <c r="B74" s="6">
        <v>9.0999999999999998E-2</v>
      </c>
      <c r="C74" s="4">
        <f t="shared" si="2"/>
        <v>104.47664917600001</v>
      </c>
    </row>
    <row r="75" spans="1:3" x14ac:dyDescent="0.25">
      <c r="A75" s="8" t="s">
        <v>189</v>
      </c>
      <c r="B75" s="6">
        <v>9.7000000000000003E-2</v>
      </c>
      <c r="C75" s="4">
        <f t="shared" si="2"/>
        <v>103.82234706400001</v>
      </c>
    </row>
    <row r="76" spans="1:3" x14ac:dyDescent="0.25">
      <c r="A76" s="8" t="s">
        <v>190</v>
      </c>
      <c r="B76" s="6">
        <v>0.107</v>
      </c>
      <c r="C76" s="4">
        <f t="shared" si="2"/>
        <v>102.73637090400001</v>
      </c>
    </row>
    <row r="77" spans="1:3" x14ac:dyDescent="0.25">
      <c r="A77" s="8" t="s">
        <v>191</v>
      </c>
      <c r="B77" s="6">
        <v>0.10200000000000001</v>
      </c>
      <c r="C77" s="4">
        <f t="shared" si="2"/>
        <v>103.278651584</v>
      </c>
    </row>
    <row r="78" spans="1:3" x14ac:dyDescent="0.25">
      <c r="A78" s="8" t="s">
        <v>192</v>
      </c>
      <c r="B78" s="6">
        <v>8.5000000000000006E-2</v>
      </c>
      <c r="C78" s="4">
        <f t="shared" si="2"/>
        <v>105.1329886</v>
      </c>
    </row>
    <row r="79" spans="1:3" x14ac:dyDescent="0.25">
      <c r="A79" s="8" t="s">
        <v>193</v>
      </c>
      <c r="B79" s="6">
        <v>8.5000000000000006E-2</v>
      </c>
      <c r="C79" s="4">
        <f t="shared" si="2"/>
        <v>105.1329886</v>
      </c>
    </row>
    <row r="80" spans="1:3" x14ac:dyDescent="0.25">
      <c r="A80" s="8" t="s">
        <v>194</v>
      </c>
      <c r="B80" s="6">
        <v>7.9000000000000001E-2</v>
      </c>
      <c r="C80" s="4">
        <f t="shared" si="2"/>
        <v>105.79136533600001</v>
      </c>
    </row>
    <row r="81" spans="1:3" x14ac:dyDescent="0.25">
      <c r="A81" s="8" t="s">
        <v>195</v>
      </c>
      <c r="B81" s="6">
        <v>9.6000000000000002E-2</v>
      </c>
      <c r="C81" s="4">
        <f t="shared" si="2"/>
        <v>103.931255936</v>
      </c>
    </row>
    <row r="82" spans="1:3" x14ac:dyDescent="0.25">
      <c r="A82" s="8" t="s">
        <v>196</v>
      </c>
      <c r="B82" s="6">
        <v>8.6000000000000007E-2</v>
      </c>
      <c r="C82" s="4">
        <f t="shared" si="2"/>
        <v>105.023457216</v>
      </c>
    </row>
    <row r="83" spans="1:3" x14ac:dyDescent="0.25">
      <c r="A83" s="8" t="s">
        <v>197</v>
      </c>
      <c r="B83" s="6">
        <v>9.0999999999999998E-2</v>
      </c>
      <c r="C83" s="4">
        <f t="shared" si="2"/>
        <v>104.47664917600001</v>
      </c>
    </row>
    <row r="84" spans="1:3" x14ac:dyDescent="0.25">
      <c r="A84" s="8" t="s">
        <v>198</v>
      </c>
      <c r="B84" s="6">
        <v>9.5000000000000001E-2</v>
      </c>
      <c r="C84" s="4">
        <f t="shared" si="2"/>
        <v>104.04022140000001</v>
      </c>
    </row>
    <row r="85" spans="1:3" x14ac:dyDescent="0.25">
      <c r="A85" s="8" t="s">
        <v>199</v>
      </c>
      <c r="B85" s="6">
        <v>8.6000000000000007E-2</v>
      </c>
      <c r="C85" s="4">
        <f t="shared" si="2"/>
        <v>105.023457216</v>
      </c>
    </row>
    <row r="86" spans="1:3" x14ac:dyDescent="0.25">
      <c r="A86" s="8" t="s">
        <v>200</v>
      </c>
      <c r="B86" s="6">
        <v>7.5999999999999998E-2</v>
      </c>
      <c r="C86" s="4">
        <f t="shared" si="2"/>
        <v>106.12131769600001</v>
      </c>
    </row>
    <row r="87" spans="1:3" x14ac:dyDescent="0.25">
      <c r="A87" s="8" t="s">
        <v>201</v>
      </c>
      <c r="B87" s="6">
        <v>0.107</v>
      </c>
      <c r="C87" s="4">
        <f t="shared" si="2"/>
        <v>102.73637090400001</v>
      </c>
    </row>
    <row r="88" spans="1:3" x14ac:dyDescent="0.25">
      <c r="A88" s="8" t="s">
        <v>202</v>
      </c>
      <c r="B88" s="6">
        <v>8.7999999999999995E-2</v>
      </c>
      <c r="C88" s="4">
        <f t="shared" si="2"/>
        <v>104.804564224</v>
      </c>
    </row>
    <row r="89" spans="1:3" x14ac:dyDescent="0.25">
      <c r="A89" s="8" t="s">
        <v>203</v>
      </c>
      <c r="B89" s="6">
        <v>0.114</v>
      </c>
      <c r="C89" s="4">
        <f t="shared" si="2"/>
        <v>101.979554816</v>
      </c>
    </row>
    <row r="90" spans="1:3" x14ac:dyDescent="0.25">
      <c r="A90" s="8" t="s">
        <v>204</v>
      </c>
      <c r="B90" s="6">
        <v>0.106</v>
      </c>
      <c r="C90" s="4">
        <f t="shared" si="2"/>
        <v>102.844713856</v>
      </c>
    </row>
    <row r="91" spans="1:3" x14ac:dyDescent="0.25">
      <c r="A91" s="8" t="s">
        <v>205</v>
      </c>
      <c r="B91" s="6">
        <v>8.5000000000000006E-2</v>
      </c>
      <c r="C91" s="4">
        <f t="shared" si="2"/>
        <v>105.1329886</v>
      </c>
    </row>
    <row r="92" spans="1:3" x14ac:dyDescent="0.25">
      <c r="A92" s="8" t="s">
        <v>206</v>
      </c>
      <c r="B92" s="6">
        <v>7.2999999999999995E-2</v>
      </c>
      <c r="C92" s="4">
        <f t="shared" si="2"/>
        <v>106.45177938400001</v>
      </c>
    </row>
    <row r="93" spans="1:3" x14ac:dyDescent="0.25">
      <c r="A93" s="8" t="s">
        <v>207</v>
      </c>
      <c r="B93" s="6">
        <v>0.11800000000000001</v>
      </c>
      <c r="C93" s="4">
        <f t="shared" si="2"/>
        <v>101.548333504</v>
      </c>
    </row>
    <row r="94" spans="1:3" x14ac:dyDescent="0.25">
      <c r="A94" s="8" t="s">
        <v>208</v>
      </c>
      <c r="B94" s="6">
        <v>0.10200000000000001</v>
      </c>
      <c r="C94" s="4">
        <f t="shared" si="2"/>
        <v>103.278651584</v>
      </c>
    </row>
    <row r="95" spans="1:3" x14ac:dyDescent="0.25">
      <c r="A95" s="8" t="s">
        <v>209</v>
      </c>
      <c r="B95" s="6">
        <v>0.13800000000000001</v>
      </c>
      <c r="C95" s="4">
        <f t="shared" ref="C95:C126" si="3">(28.296*B95*B95)-(114.37*B95)+(114.65)</f>
        <v>99.405809024000007</v>
      </c>
    </row>
    <row r="96" spans="1:3" x14ac:dyDescent="0.25">
      <c r="A96" s="8" t="s">
        <v>210</v>
      </c>
      <c r="B96" s="6">
        <v>0.10300000000000001</v>
      </c>
      <c r="C96" s="4">
        <f t="shared" si="3"/>
        <v>103.170082264</v>
      </c>
    </row>
    <row r="97" spans="1:3" x14ac:dyDescent="0.25">
      <c r="A97" s="8" t="s">
        <v>211</v>
      </c>
      <c r="B97" s="6">
        <v>0.11700000000000001</v>
      </c>
      <c r="C97" s="4">
        <f t="shared" si="3"/>
        <v>101.65605394400001</v>
      </c>
    </row>
    <row r="98" spans="1:3" x14ac:dyDescent="0.25">
      <c r="A98" s="8" t="s">
        <v>212</v>
      </c>
      <c r="B98" s="6">
        <v>8.5000000000000006E-2</v>
      </c>
      <c r="C98" s="4">
        <f t="shared" si="3"/>
        <v>105.1329886</v>
      </c>
    </row>
    <row r="99" spans="1:3" x14ac:dyDescent="0.25">
      <c r="A99" s="8" t="s">
        <v>213</v>
      </c>
      <c r="B99" s="6">
        <v>9.8000000000000004E-2</v>
      </c>
      <c r="C99" s="4">
        <f t="shared" si="3"/>
        <v>103.71349478400001</v>
      </c>
    </row>
    <row r="100" spans="1:3" x14ac:dyDescent="0.25">
      <c r="A100" s="8" t="s">
        <v>214</v>
      </c>
      <c r="B100" s="6">
        <v>8.3000000000000004E-2</v>
      </c>
      <c r="C100" s="4">
        <f t="shared" si="3"/>
        <v>105.352221144</v>
      </c>
    </row>
    <row r="101" spans="1:3" x14ac:dyDescent="0.25">
      <c r="A101" s="8" t="s">
        <v>215</v>
      </c>
      <c r="B101" s="6">
        <v>9.1999999999999998E-2</v>
      </c>
      <c r="C101" s="4">
        <f t="shared" si="3"/>
        <v>104.367457344</v>
      </c>
    </row>
    <row r="102" spans="1:3" x14ac:dyDescent="0.25">
      <c r="A102" s="8" t="s">
        <v>216</v>
      </c>
      <c r="B102" s="6">
        <v>0.09</v>
      </c>
      <c r="C102" s="4">
        <f t="shared" si="3"/>
        <v>104.58589760000001</v>
      </c>
    </row>
    <row r="103" spans="1:3" x14ac:dyDescent="0.25">
      <c r="A103" s="8" t="s">
        <v>217</v>
      </c>
      <c r="B103" s="6">
        <v>9.7000000000000003E-2</v>
      </c>
      <c r="C103" s="4">
        <f t="shared" si="3"/>
        <v>103.82234706400001</v>
      </c>
    </row>
    <row r="104" spans="1:3" x14ac:dyDescent="0.25">
      <c r="A104" s="8" t="s">
        <v>218</v>
      </c>
      <c r="B104" s="6">
        <v>0.08</v>
      </c>
      <c r="C104" s="4">
        <f t="shared" si="3"/>
        <v>105.68149440000001</v>
      </c>
    </row>
    <row r="105" spans="1:3" x14ac:dyDescent="0.25">
      <c r="A105" s="8" t="s">
        <v>219</v>
      </c>
      <c r="B105" s="6">
        <v>0.108</v>
      </c>
      <c r="C105" s="4">
        <f t="shared" si="3"/>
        <v>102.628084544</v>
      </c>
    </row>
    <row r="106" spans="1:3" x14ac:dyDescent="0.25">
      <c r="A106" s="8" t="s">
        <v>220</v>
      </c>
      <c r="B106" s="6">
        <v>0.1</v>
      </c>
      <c r="C106" s="4">
        <f t="shared" si="3"/>
        <v>103.49596</v>
      </c>
    </row>
    <row r="107" spans="1:3" x14ac:dyDescent="0.25">
      <c r="A107" s="8" t="s">
        <v>221</v>
      </c>
      <c r="B107" s="6">
        <v>9.8000000000000004E-2</v>
      </c>
      <c r="C107" s="4">
        <f t="shared" si="3"/>
        <v>103.71349478400001</v>
      </c>
    </row>
    <row r="108" spans="1:3" x14ac:dyDescent="0.25">
      <c r="A108" s="8" t="s">
        <v>222</v>
      </c>
      <c r="B108" s="6">
        <v>0.111</v>
      </c>
      <c r="C108" s="4">
        <f t="shared" si="3"/>
        <v>102.30356501600001</v>
      </c>
    </row>
    <row r="109" spans="1:3" x14ac:dyDescent="0.25">
      <c r="A109" s="8" t="s">
        <v>223</v>
      </c>
      <c r="B109" s="6">
        <v>0.108</v>
      </c>
      <c r="C109" s="4">
        <f t="shared" si="3"/>
        <v>102.628084544</v>
      </c>
    </row>
    <row r="110" spans="1:3" x14ac:dyDescent="0.25">
      <c r="A110" s="8" t="s">
        <v>224</v>
      </c>
      <c r="B110" s="6">
        <v>9.7000000000000003E-2</v>
      </c>
      <c r="C110" s="4">
        <f t="shared" si="3"/>
        <v>103.82234706400001</v>
      </c>
    </row>
    <row r="111" spans="1:3" x14ac:dyDescent="0.25">
      <c r="A111" s="8" t="s">
        <v>225</v>
      </c>
      <c r="B111" s="6">
        <v>8.8999999999999996E-2</v>
      </c>
      <c r="C111" s="4">
        <f t="shared" si="3"/>
        <v>104.695202616</v>
      </c>
    </row>
    <row r="112" spans="1:3" x14ac:dyDescent="0.25">
      <c r="A112" s="8" t="s">
        <v>226</v>
      </c>
      <c r="B112" s="6">
        <v>9.0999999999999998E-2</v>
      </c>
      <c r="C112" s="4">
        <f t="shared" si="3"/>
        <v>104.47664917600001</v>
      </c>
    </row>
    <row r="113" spans="1:3" x14ac:dyDescent="0.25">
      <c r="A113" s="8" t="s">
        <v>227</v>
      </c>
      <c r="B113" s="6">
        <v>0.14599999999999999</v>
      </c>
      <c r="C113" s="4">
        <f t="shared" si="3"/>
        <v>98.555137536000004</v>
      </c>
    </row>
    <row r="114" spans="1:3" x14ac:dyDescent="0.25">
      <c r="A114" s="8" t="s">
        <v>228</v>
      </c>
      <c r="B114" s="6">
        <v>0.14599999999999999</v>
      </c>
      <c r="C114" s="4">
        <f t="shared" si="3"/>
        <v>98.555137536000004</v>
      </c>
    </row>
    <row r="115" spans="1:3" x14ac:dyDescent="0.25">
      <c r="A115" s="8" t="s">
        <v>229</v>
      </c>
      <c r="B115" s="6">
        <v>0.113</v>
      </c>
      <c r="C115" s="4">
        <f t="shared" si="3"/>
        <v>102.087501624</v>
      </c>
    </row>
    <row r="116" spans="1:3" x14ac:dyDescent="0.25">
      <c r="A116" s="8" t="s">
        <v>230</v>
      </c>
      <c r="B116" s="6">
        <v>7.5999999999999998E-2</v>
      </c>
      <c r="C116" s="4">
        <f t="shared" si="3"/>
        <v>106.12131769600001</v>
      </c>
    </row>
    <row r="117" spans="1:3" x14ac:dyDescent="0.25">
      <c r="A117" s="8" t="s">
        <v>231</v>
      </c>
      <c r="B117" s="6">
        <v>0.15</v>
      </c>
      <c r="C117" s="4">
        <f t="shared" si="3"/>
        <v>98.131160000000008</v>
      </c>
    </row>
    <row r="118" spans="1:3" x14ac:dyDescent="0.25">
      <c r="A118" s="8" t="s">
        <v>232</v>
      </c>
      <c r="B118" s="6">
        <v>0.128</v>
      </c>
      <c r="C118" s="4">
        <f t="shared" si="3"/>
        <v>100.474241664</v>
      </c>
    </row>
    <row r="119" spans="1:3" x14ac:dyDescent="0.25">
      <c r="A119" s="8" t="s">
        <v>233</v>
      </c>
      <c r="B119" s="6">
        <v>0.13200000000000001</v>
      </c>
      <c r="C119" s="4">
        <f t="shared" si="3"/>
        <v>100.04618950400001</v>
      </c>
    </row>
    <row r="120" spans="1:3" x14ac:dyDescent="0.25">
      <c r="A120" s="8" t="s">
        <v>234</v>
      </c>
      <c r="B120" s="6">
        <v>0.16200000000000001</v>
      </c>
      <c r="C120" s="4">
        <f t="shared" si="3"/>
        <v>96.864660224000005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120"/>
  <sheetViews>
    <sheetView workbookViewId="0">
      <selection activeCell="N2" sqref="N2"/>
    </sheetView>
  </sheetViews>
  <sheetFormatPr defaultRowHeight="15" x14ac:dyDescent="0.25"/>
  <cols>
    <col min="1" max="1" width="37.140625" customWidth="1"/>
    <col min="2" max="2" width="14.85546875" customWidth="1"/>
    <col min="3" max="3" width="24" customWidth="1"/>
  </cols>
  <sheetData>
    <row r="2" spans="1:12" x14ac:dyDescent="0.25">
      <c r="A2" s="2">
        <v>0.14300000000000002</v>
      </c>
      <c r="B2" s="6">
        <v>0.09</v>
      </c>
      <c r="C2" s="6">
        <v>0.126</v>
      </c>
      <c r="D2" s="6">
        <v>0.12</v>
      </c>
      <c r="E2" s="6">
        <v>7.2999999999999995E-2</v>
      </c>
      <c r="F2" s="6">
        <v>0.13500000000000001</v>
      </c>
      <c r="G2" s="6">
        <v>9.8000000000000004E-2</v>
      </c>
      <c r="H2" s="6">
        <v>9.2999999999999999E-2</v>
      </c>
      <c r="I2" s="6">
        <v>7.3999999999999996E-2</v>
      </c>
      <c r="J2" s="6">
        <v>7.0000000000000007E-2</v>
      </c>
      <c r="K2" s="6">
        <v>6.6000000000000003E-2</v>
      </c>
      <c r="L2" s="6">
        <v>6.9000000000000006E-2</v>
      </c>
    </row>
    <row r="3" spans="1:12" x14ac:dyDescent="0.25">
      <c r="A3" s="2">
        <v>0.96299999999999997</v>
      </c>
      <c r="B3" s="6">
        <v>0.08</v>
      </c>
      <c r="C3" s="6">
        <v>0.11900000000000001</v>
      </c>
      <c r="D3" s="6">
        <v>0.10400000000000001</v>
      </c>
      <c r="E3" s="6">
        <v>8.6000000000000007E-2</v>
      </c>
      <c r="F3" s="6">
        <v>9.5000000000000001E-2</v>
      </c>
      <c r="G3" s="6">
        <v>8.7999999999999995E-2</v>
      </c>
      <c r="H3" s="6">
        <v>0.10400000000000001</v>
      </c>
      <c r="I3" s="6">
        <v>7.1000000000000008E-2</v>
      </c>
      <c r="J3" s="6">
        <v>8.4000000000000005E-2</v>
      </c>
      <c r="K3" s="6">
        <v>7.6999999999999999E-2</v>
      </c>
      <c r="L3" s="6">
        <v>6.9000000000000006E-2</v>
      </c>
    </row>
    <row r="4" spans="1:12" x14ac:dyDescent="0.25">
      <c r="A4" s="2">
        <v>1.4590000000000001</v>
      </c>
      <c r="B4" s="6">
        <v>8.3000000000000004E-2</v>
      </c>
      <c r="C4" s="6">
        <v>0.11</v>
      </c>
      <c r="D4" s="6">
        <v>9.8000000000000004E-2</v>
      </c>
      <c r="E4" s="6">
        <v>9.5000000000000001E-2</v>
      </c>
      <c r="F4" s="6">
        <v>0.106</v>
      </c>
      <c r="G4" s="6">
        <v>9.1999999999999998E-2</v>
      </c>
      <c r="H4" s="6">
        <v>0.13100000000000001</v>
      </c>
      <c r="I4" s="6">
        <v>7.8E-2</v>
      </c>
      <c r="J4" s="6">
        <v>7.4999999999999997E-2</v>
      </c>
      <c r="K4" s="6">
        <v>7.9000000000000001E-2</v>
      </c>
      <c r="L4" s="6">
        <v>8.2000000000000003E-2</v>
      </c>
    </row>
    <row r="5" spans="1:12" x14ac:dyDescent="0.25">
      <c r="A5" s="2">
        <v>1.7210000000000001</v>
      </c>
      <c r="B5" s="6">
        <v>9.2999999999999999E-2</v>
      </c>
      <c r="C5" s="6">
        <v>0.10400000000000001</v>
      </c>
      <c r="D5" s="6">
        <v>0.11700000000000001</v>
      </c>
      <c r="E5" s="6">
        <v>0.122</v>
      </c>
      <c r="F5" s="6">
        <v>8.1000000000000003E-2</v>
      </c>
      <c r="G5" s="6">
        <v>9.5000000000000001E-2</v>
      </c>
      <c r="H5" s="6">
        <v>8.6000000000000007E-2</v>
      </c>
      <c r="I5" s="6">
        <v>6.8000000000000005E-2</v>
      </c>
      <c r="J5" s="6">
        <v>7.8E-2</v>
      </c>
      <c r="K5" s="6">
        <v>8.6000000000000007E-2</v>
      </c>
      <c r="L5" s="6">
        <v>7.2999999999999995E-2</v>
      </c>
    </row>
    <row r="6" spans="1:12" x14ac:dyDescent="0.25">
      <c r="A6" s="2">
        <v>1.9950000000000001</v>
      </c>
      <c r="B6" s="6">
        <v>0.13600000000000001</v>
      </c>
      <c r="C6" s="6">
        <v>0.10400000000000001</v>
      </c>
      <c r="D6" s="6">
        <v>0.17400000000000002</v>
      </c>
      <c r="E6" s="6">
        <v>0.1</v>
      </c>
      <c r="F6" s="6">
        <v>8.7000000000000008E-2</v>
      </c>
      <c r="G6" s="6">
        <v>0.108</v>
      </c>
      <c r="H6" s="6">
        <v>8.3000000000000004E-2</v>
      </c>
      <c r="I6" s="6">
        <v>7.1000000000000008E-2</v>
      </c>
      <c r="J6" s="6">
        <v>8.8999999999999996E-2</v>
      </c>
      <c r="K6" s="6">
        <v>8.8999999999999996E-2</v>
      </c>
      <c r="L6" s="6">
        <v>7.9000000000000001E-2</v>
      </c>
    </row>
    <row r="7" spans="1:12" x14ac:dyDescent="0.25">
      <c r="A7" s="5">
        <v>2.2909999999999999</v>
      </c>
      <c r="B7" s="6">
        <v>8.8999999999999996E-2</v>
      </c>
      <c r="C7" s="6">
        <v>0.111</v>
      </c>
      <c r="D7" s="6">
        <v>0.122</v>
      </c>
      <c r="E7" s="6">
        <v>8.3000000000000004E-2</v>
      </c>
      <c r="F7" s="6">
        <v>0.08</v>
      </c>
      <c r="G7" s="6">
        <v>8.5000000000000006E-2</v>
      </c>
      <c r="H7" s="6">
        <v>7.9000000000000001E-2</v>
      </c>
      <c r="I7" s="6">
        <v>6.9000000000000006E-2</v>
      </c>
      <c r="J7" s="6">
        <v>7.3999999999999996E-2</v>
      </c>
      <c r="K7" s="6">
        <v>7.4999999999999997E-2</v>
      </c>
      <c r="L7" s="6">
        <v>0.08</v>
      </c>
    </row>
    <row r="8" spans="1:12" x14ac:dyDescent="0.25">
      <c r="A8" s="6">
        <v>0.10200000000000001</v>
      </c>
      <c r="B8" s="6">
        <v>8.1000000000000003E-2</v>
      </c>
      <c r="C8" s="6">
        <v>0.15</v>
      </c>
      <c r="D8" s="6">
        <v>9.7000000000000003E-2</v>
      </c>
      <c r="E8" s="6">
        <v>9.7000000000000003E-2</v>
      </c>
      <c r="F8" s="6">
        <v>0.1</v>
      </c>
      <c r="G8" s="6">
        <v>0.113</v>
      </c>
      <c r="H8" s="6">
        <v>6.3E-2</v>
      </c>
      <c r="I8" s="6">
        <v>0.08</v>
      </c>
      <c r="J8" s="6">
        <v>8.8999999999999996E-2</v>
      </c>
      <c r="K8" s="6">
        <v>8.1000000000000003E-2</v>
      </c>
      <c r="L8" s="6">
        <v>7.9000000000000001E-2</v>
      </c>
    </row>
    <row r="9" spans="1:12" x14ac:dyDescent="0.25">
      <c r="A9" s="6">
        <v>7.8E-2</v>
      </c>
      <c r="B9" s="6">
        <v>7.9000000000000001E-2</v>
      </c>
      <c r="C9" s="6">
        <v>2.504</v>
      </c>
      <c r="D9" s="6">
        <v>7.1000000000000008E-2</v>
      </c>
      <c r="E9" s="6">
        <v>0.11</v>
      </c>
      <c r="F9" s="6">
        <v>8.7000000000000008E-2</v>
      </c>
      <c r="G9" s="6">
        <v>8.3000000000000004E-2</v>
      </c>
      <c r="H9" s="6">
        <v>7.1000000000000008E-2</v>
      </c>
      <c r="I9" s="6">
        <v>7.2000000000000008E-2</v>
      </c>
      <c r="J9" s="6">
        <v>8.4000000000000005E-2</v>
      </c>
      <c r="K9" s="6">
        <v>7.5999999999999998E-2</v>
      </c>
      <c r="L9" s="6">
        <v>8.1000000000000003E-2</v>
      </c>
    </row>
    <row r="15" spans="1:12" x14ac:dyDescent="0.25">
      <c r="B15" s="1" t="s">
        <v>1</v>
      </c>
      <c r="C15" s="1" t="s">
        <v>3</v>
      </c>
      <c r="D15" s="1" t="s">
        <v>4</v>
      </c>
    </row>
    <row r="16" spans="1:12" x14ac:dyDescent="0.25">
      <c r="A16" t="s">
        <v>5</v>
      </c>
      <c r="B16" s="2">
        <v>0.14300000000000002</v>
      </c>
      <c r="C16" s="3">
        <v>100</v>
      </c>
      <c r="D16" s="4">
        <f>(25.73*B16*B16)-(108.78*B16)+(114.83)</f>
        <v>99.800612770000001</v>
      </c>
    </row>
    <row r="17" spans="1:10" x14ac:dyDescent="0.25">
      <c r="A17" t="s">
        <v>6</v>
      </c>
      <c r="B17" s="2">
        <v>0.96299999999999997</v>
      </c>
      <c r="C17" s="3">
        <v>33.33</v>
      </c>
      <c r="D17" s="4">
        <f t="shared" ref="D17:D21" si="0">(25.73*B17*B17)-(108.78*B17)+(114.83)</f>
        <v>33.936064369999997</v>
      </c>
    </row>
    <row r="18" spans="1:10" x14ac:dyDescent="0.25">
      <c r="A18" t="s">
        <v>7</v>
      </c>
      <c r="B18" s="2">
        <v>1.4590000000000001</v>
      </c>
      <c r="C18" s="3">
        <v>11.11</v>
      </c>
      <c r="D18" s="4">
        <f t="shared" si="0"/>
        <v>10.890942129999985</v>
      </c>
    </row>
    <row r="19" spans="1:10" x14ac:dyDescent="0.25">
      <c r="A19" t="s">
        <v>8</v>
      </c>
      <c r="B19" s="2">
        <v>1.7210000000000001</v>
      </c>
      <c r="C19" s="3">
        <v>3.7</v>
      </c>
      <c r="D19" s="4">
        <f t="shared" si="0"/>
        <v>3.827788929999997</v>
      </c>
    </row>
    <row r="20" spans="1:10" x14ac:dyDescent="0.25">
      <c r="A20" t="s">
        <v>9</v>
      </c>
      <c r="B20" s="2">
        <v>1.9950000000000001</v>
      </c>
      <c r="C20" s="3">
        <v>1.23</v>
      </c>
      <c r="D20" s="4">
        <f t="shared" si="0"/>
        <v>0.21994324999998582</v>
      </c>
    </row>
    <row r="21" spans="1:10" x14ac:dyDescent="0.25">
      <c r="A21" t="s">
        <v>10</v>
      </c>
      <c r="B21" s="5">
        <v>2.2909999999999999</v>
      </c>
      <c r="C21" s="3">
        <v>0</v>
      </c>
      <c r="D21" s="4">
        <f t="shared" si="0"/>
        <v>0.66358212999999466</v>
      </c>
    </row>
    <row r="27" spans="1:10" x14ac:dyDescent="0.25">
      <c r="I27" s="10" t="s">
        <v>23</v>
      </c>
      <c r="J27" s="10"/>
    </row>
    <row r="30" spans="1:10" x14ac:dyDescent="0.25">
      <c r="A30" s="8" t="s">
        <v>11</v>
      </c>
      <c r="B30" s="6" t="s">
        <v>12</v>
      </c>
      <c r="C30" s="9" t="s">
        <v>24</v>
      </c>
    </row>
    <row r="31" spans="1:10" x14ac:dyDescent="0.25">
      <c r="A31" s="8" t="s">
        <v>235</v>
      </c>
      <c r="B31" s="6">
        <v>0.10200000000000001</v>
      </c>
      <c r="C31" s="4">
        <f t="shared" ref="C31:C62" si="1">(25.73*B31*B31)-(108.78*B31)+(114.83)</f>
        <v>104.00213492</v>
      </c>
    </row>
    <row r="32" spans="1:10" x14ac:dyDescent="0.25">
      <c r="A32" s="8" t="s">
        <v>236</v>
      </c>
      <c r="B32" s="6">
        <v>7.8E-2</v>
      </c>
      <c r="C32" s="4">
        <f t="shared" si="1"/>
        <v>106.50170132</v>
      </c>
    </row>
    <row r="33" spans="1:3" x14ac:dyDescent="0.25">
      <c r="A33" s="8" t="s">
        <v>237</v>
      </c>
      <c r="B33" s="6">
        <v>0.09</v>
      </c>
      <c r="C33" s="4">
        <f t="shared" si="1"/>
        <v>105.24821299999999</v>
      </c>
    </row>
    <row r="34" spans="1:3" x14ac:dyDescent="0.25">
      <c r="A34" s="8" t="s">
        <v>238</v>
      </c>
      <c r="B34" s="6">
        <v>0.08</v>
      </c>
      <c r="C34" s="4">
        <f t="shared" si="1"/>
        <v>106.292272</v>
      </c>
    </row>
    <row r="35" spans="1:3" x14ac:dyDescent="0.25">
      <c r="A35" s="8" t="s">
        <v>239</v>
      </c>
      <c r="B35" s="6">
        <v>8.3000000000000004E-2</v>
      </c>
      <c r="C35" s="4">
        <f t="shared" si="1"/>
        <v>105.97851396999999</v>
      </c>
    </row>
    <row r="36" spans="1:3" x14ac:dyDescent="0.25">
      <c r="A36" s="8" t="s">
        <v>240</v>
      </c>
      <c r="B36" s="6">
        <v>9.2999999999999999E-2</v>
      </c>
      <c r="C36" s="4">
        <f t="shared" si="1"/>
        <v>104.93599877</v>
      </c>
    </row>
    <row r="37" spans="1:3" x14ac:dyDescent="0.25">
      <c r="A37" s="8" t="s">
        <v>241</v>
      </c>
      <c r="B37" s="6">
        <v>0.13600000000000001</v>
      </c>
      <c r="C37" s="4">
        <f t="shared" si="1"/>
        <v>100.51182208</v>
      </c>
    </row>
    <row r="38" spans="1:3" x14ac:dyDescent="0.25">
      <c r="A38" s="8" t="s">
        <v>242</v>
      </c>
      <c r="B38" s="6">
        <v>8.8999999999999996E-2</v>
      </c>
      <c r="C38" s="4">
        <f t="shared" si="1"/>
        <v>105.35238733</v>
      </c>
    </row>
    <row r="39" spans="1:3" x14ac:dyDescent="0.25">
      <c r="A39" s="8" t="s">
        <v>243</v>
      </c>
      <c r="B39" s="6">
        <v>8.1000000000000003E-2</v>
      </c>
      <c r="C39" s="4">
        <f t="shared" si="1"/>
        <v>106.18763453</v>
      </c>
    </row>
    <row r="40" spans="1:3" x14ac:dyDescent="0.25">
      <c r="A40" s="8" t="s">
        <v>244</v>
      </c>
      <c r="B40" s="6">
        <v>7.9000000000000001E-2</v>
      </c>
      <c r="C40" s="4">
        <f t="shared" si="1"/>
        <v>106.39696093000001</v>
      </c>
    </row>
    <row r="41" spans="1:3" x14ac:dyDescent="0.25">
      <c r="A41" s="8" t="s">
        <v>245</v>
      </c>
      <c r="B41" s="6">
        <v>0.126</v>
      </c>
      <c r="C41" s="4">
        <f t="shared" si="1"/>
        <v>101.53220948000001</v>
      </c>
    </row>
    <row r="42" spans="1:3" x14ac:dyDescent="0.25">
      <c r="A42" s="8" t="s">
        <v>246</v>
      </c>
      <c r="B42" s="6">
        <v>0.11900000000000001</v>
      </c>
      <c r="C42" s="4">
        <f t="shared" si="1"/>
        <v>102.24954253</v>
      </c>
    </row>
    <row r="43" spans="1:3" x14ac:dyDescent="0.25">
      <c r="A43" s="8" t="s">
        <v>247</v>
      </c>
      <c r="B43" s="6">
        <v>0.11</v>
      </c>
      <c r="C43" s="4">
        <f t="shared" si="1"/>
        <v>103.175533</v>
      </c>
    </row>
    <row r="44" spans="1:3" x14ac:dyDescent="0.25">
      <c r="A44" s="8" t="s">
        <v>248</v>
      </c>
      <c r="B44" s="6">
        <v>0.10400000000000001</v>
      </c>
      <c r="C44" s="4">
        <f t="shared" si="1"/>
        <v>103.79517568</v>
      </c>
    </row>
    <row r="45" spans="1:3" x14ac:dyDescent="0.25">
      <c r="A45" s="8" t="s">
        <v>249</v>
      </c>
      <c r="B45" s="6">
        <v>0.10400000000000001</v>
      </c>
      <c r="C45" s="4">
        <f t="shared" si="1"/>
        <v>103.79517568</v>
      </c>
    </row>
    <row r="46" spans="1:3" x14ac:dyDescent="0.25">
      <c r="A46" s="8" t="s">
        <v>250</v>
      </c>
      <c r="B46" s="6">
        <v>0.111</v>
      </c>
      <c r="C46" s="4">
        <f t="shared" si="1"/>
        <v>103.07243932999999</v>
      </c>
    </row>
    <row r="47" spans="1:3" x14ac:dyDescent="0.25">
      <c r="A47" s="8" t="s">
        <v>251</v>
      </c>
      <c r="B47" s="6">
        <v>0.15</v>
      </c>
      <c r="C47" s="4">
        <f t="shared" si="1"/>
        <v>99.091925000000003</v>
      </c>
    </row>
    <row r="48" spans="1:3" x14ac:dyDescent="0.25">
      <c r="A48" s="8" t="s">
        <v>252</v>
      </c>
      <c r="B48" s="6">
        <v>2.504</v>
      </c>
      <c r="C48" s="4">
        <f t="shared" si="1"/>
        <v>3.7723916799999841</v>
      </c>
    </row>
    <row r="49" spans="1:3" x14ac:dyDescent="0.25">
      <c r="A49" s="8" t="s">
        <v>253</v>
      </c>
      <c r="B49" s="6">
        <v>0.12</v>
      </c>
      <c r="C49" s="4">
        <f t="shared" si="1"/>
        <v>102.146912</v>
      </c>
    </row>
    <row r="50" spans="1:3" x14ac:dyDescent="0.25">
      <c r="A50" s="8" t="s">
        <v>254</v>
      </c>
      <c r="B50" s="6">
        <v>0.10400000000000001</v>
      </c>
      <c r="C50" s="4">
        <f t="shared" si="1"/>
        <v>103.79517568</v>
      </c>
    </row>
    <row r="51" spans="1:3" x14ac:dyDescent="0.25">
      <c r="A51" s="8" t="s">
        <v>255</v>
      </c>
      <c r="B51" s="6">
        <v>9.8000000000000004E-2</v>
      </c>
      <c r="C51" s="4">
        <f t="shared" si="1"/>
        <v>104.41667092</v>
      </c>
    </row>
    <row r="52" spans="1:3" x14ac:dyDescent="0.25">
      <c r="A52" s="8" t="s">
        <v>256</v>
      </c>
      <c r="B52" s="6">
        <v>0.11700000000000001</v>
      </c>
      <c r="C52" s="4">
        <f t="shared" si="1"/>
        <v>102.45495797</v>
      </c>
    </row>
    <row r="53" spans="1:3" x14ac:dyDescent="0.25">
      <c r="A53" s="8" t="s">
        <v>257</v>
      </c>
      <c r="B53" s="6">
        <v>0.17400000000000002</v>
      </c>
      <c r="C53" s="4">
        <f t="shared" si="1"/>
        <v>96.681281479999996</v>
      </c>
    </row>
    <row r="54" spans="1:3" x14ac:dyDescent="0.25">
      <c r="A54" s="8" t="s">
        <v>258</v>
      </c>
      <c r="B54" s="6">
        <v>0.122</v>
      </c>
      <c r="C54" s="4">
        <f t="shared" si="1"/>
        <v>101.94180532</v>
      </c>
    </row>
    <row r="55" spans="1:3" x14ac:dyDescent="0.25">
      <c r="A55" s="8" t="s">
        <v>259</v>
      </c>
      <c r="B55" s="6">
        <v>9.7000000000000003E-2</v>
      </c>
      <c r="C55" s="4">
        <f t="shared" si="1"/>
        <v>104.52043356999999</v>
      </c>
    </row>
    <row r="56" spans="1:3" x14ac:dyDescent="0.25">
      <c r="A56" s="8" t="s">
        <v>260</v>
      </c>
      <c r="B56" s="6">
        <v>7.1000000000000008E-2</v>
      </c>
      <c r="C56" s="4">
        <f t="shared" si="1"/>
        <v>107.23632492999999</v>
      </c>
    </row>
    <row r="57" spans="1:3" x14ac:dyDescent="0.25">
      <c r="A57" s="8" t="s">
        <v>261</v>
      </c>
      <c r="B57" s="6">
        <v>7.2999999999999995E-2</v>
      </c>
      <c r="C57" s="4">
        <f t="shared" si="1"/>
        <v>107.02617517</v>
      </c>
    </row>
    <row r="58" spans="1:3" x14ac:dyDescent="0.25">
      <c r="A58" s="8" t="s">
        <v>262</v>
      </c>
      <c r="B58" s="6">
        <v>8.6000000000000007E-2</v>
      </c>
      <c r="C58" s="4">
        <f t="shared" si="1"/>
        <v>105.66521908</v>
      </c>
    </row>
    <row r="59" spans="1:3" x14ac:dyDescent="0.25">
      <c r="A59" s="8" t="s">
        <v>263</v>
      </c>
      <c r="B59" s="6">
        <v>9.5000000000000001E-2</v>
      </c>
      <c r="C59" s="4">
        <f t="shared" si="1"/>
        <v>104.72811324999999</v>
      </c>
    </row>
    <row r="60" spans="1:3" x14ac:dyDescent="0.25">
      <c r="A60" s="8" t="s">
        <v>264</v>
      </c>
      <c r="B60" s="6">
        <v>0.122</v>
      </c>
      <c r="C60" s="4">
        <f t="shared" si="1"/>
        <v>101.94180532</v>
      </c>
    </row>
    <row r="61" spans="1:3" x14ac:dyDescent="0.25">
      <c r="A61" s="8" t="s">
        <v>265</v>
      </c>
      <c r="B61" s="6">
        <v>0.1</v>
      </c>
      <c r="C61" s="4">
        <f t="shared" si="1"/>
        <v>104.2093</v>
      </c>
    </row>
    <row r="62" spans="1:3" x14ac:dyDescent="0.25">
      <c r="A62" s="8" t="s">
        <v>266</v>
      </c>
      <c r="B62" s="6">
        <v>8.3000000000000004E-2</v>
      </c>
      <c r="C62" s="4">
        <f t="shared" si="1"/>
        <v>105.97851396999999</v>
      </c>
    </row>
    <row r="63" spans="1:3" x14ac:dyDescent="0.25">
      <c r="A63" s="8" t="s">
        <v>267</v>
      </c>
      <c r="B63" s="6">
        <v>9.7000000000000003E-2</v>
      </c>
      <c r="C63" s="4">
        <f t="shared" ref="C63:C94" si="2">(25.73*B63*B63)-(108.78*B63)+(114.83)</f>
        <v>104.52043356999999</v>
      </c>
    </row>
    <row r="64" spans="1:3" x14ac:dyDescent="0.25">
      <c r="A64" s="8" t="s">
        <v>268</v>
      </c>
      <c r="B64" s="6">
        <v>0.11</v>
      </c>
      <c r="C64" s="4">
        <f t="shared" si="2"/>
        <v>103.175533</v>
      </c>
    </row>
    <row r="65" spans="1:3" x14ac:dyDescent="0.25">
      <c r="A65" s="8" t="s">
        <v>269</v>
      </c>
      <c r="B65" s="6">
        <v>0.13500000000000001</v>
      </c>
      <c r="C65" s="4">
        <f t="shared" si="2"/>
        <v>100.61362925</v>
      </c>
    </row>
    <row r="66" spans="1:3" x14ac:dyDescent="0.25">
      <c r="A66" s="8" t="s">
        <v>270</v>
      </c>
      <c r="B66" s="6">
        <v>9.5000000000000001E-2</v>
      </c>
      <c r="C66" s="4">
        <f t="shared" si="2"/>
        <v>104.72811324999999</v>
      </c>
    </row>
    <row r="67" spans="1:3" x14ac:dyDescent="0.25">
      <c r="A67" s="8" t="s">
        <v>271</v>
      </c>
      <c r="B67" s="6">
        <v>0.106</v>
      </c>
      <c r="C67" s="4">
        <f t="shared" si="2"/>
        <v>103.58842228</v>
      </c>
    </row>
    <row r="68" spans="1:3" x14ac:dyDescent="0.25">
      <c r="A68" s="8" t="s">
        <v>272</v>
      </c>
      <c r="B68" s="6">
        <v>8.1000000000000003E-2</v>
      </c>
      <c r="C68" s="4">
        <f t="shared" si="2"/>
        <v>106.18763453</v>
      </c>
    </row>
    <row r="69" spans="1:3" x14ac:dyDescent="0.25">
      <c r="A69" s="8" t="s">
        <v>273</v>
      </c>
      <c r="B69" s="6">
        <v>8.7000000000000008E-2</v>
      </c>
      <c r="C69" s="4">
        <f t="shared" si="2"/>
        <v>105.56089037</v>
      </c>
    </row>
    <row r="70" spans="1:3" x14ac:dyDescent="0.25">
      <c r="A70" s="8" t="s">
        <v>274</v>
      </c>
      <c r="B70" s="6">
        <v>0.08</v>
      </c>
      <c r="C70" s="4">
        <f t="shared" si="2"/>
        <v>106.292272</v>
      </c>
    </row>
    <row r="71" spans="1:3" x14ac:dyDescent="0.25">
      <c r="A71" s="8" t="s">
        <v>275</v>
      </c>
      <c r="B71" s="6">
        <v>0.1</v>
      </c>
      <c r="C71" s="4">
        <f t="shared" si="2"/>
        <v>104.2093</v>
      </c>
    </row>
    <row r="72" spans="1:3" x14ac:dyDescent="0.25">
      <c r="A72" s="8" t="s">
        <v>276</v>
      </c>
      <c r="B72" s="6">
        <v>8.7000000000000008E-2</v>
      </c>
      <c r="C72" s="4">
        <f t="shared" si="2"/>
        <v>105.56089037</v>
      </c>
    </row>
    <row r="73" spans="1:3" x14ac:dyDescent="0.25">
      <c r="A73" s="8" t="s">
        <v>277</v>
      </c>
      <c r="B73" s="6">
        <v>9.8000000000000004E-2</v>
      </c>
      <c r="C73" s="4">
        <f t="shared" si="2"/>
        <v>104.41667092</v>
      </c>
    </row>
    <row r="74" spans="1:3" x14ac:dyDescent="0.25">
      <c r="A74" s="8" t="s">
        <v>278</v>
      </c>
      <c r="B74" s="6">
        <v>8.7999999999999995E-2</v>
      </c>
      <c r="C74" s="4">
        <f t="shared" si="2"/>
        <v>105.45661312</v>
      </c>
    </row>
    <row r="75" spans="1:3" x14ac:dyDescent="0.25">
      <c r="A75" s="8" t="s">
        <v>279</v>
      </c>
      <c r="B75" s="6">
        <v>9.1999999999999998E-2</v>
      </c>
      <c r="C75" s="4">
        <f t="shared" si="2"/>
        <v>105.04001872000001</v>
      </c>
    </row>
    <row r="76" spans="1:3" x14ac:dyDescent="0.25">
      <c r="A76" s="8" t="s">
        <v>280</v>
      </c>
      <c r="B76" s="6">
        <v>9.5000000000000001E-2</v>
      </c>
      <c r="C76" s="4">
        <f t="shared" si="2"/>
        <v>104.72811324999999</v>
      </c>
    </row>
    <row r="77" spans="1:3" x14ac:dyDescent="0.25">
      <c r="A77" s="8" t="s">
        <v>281</v>
      </c>
      <c r="B77" s="6">
        <v>0.108</v>
      </c>
      <c r="C77" s="4">
        <f t="shared" si="2"/>
        <v>103.38187472</v>
      </c>
    </row>
    <row r="78" spans="1:3" x14ac:dyDescent="0.25">
      <c r="A78" s="8" t="s">
        <v>282</v>
      </c>
      <c r="B78" s="6">
        <v>8.5000000000000006E-2</v>
      </c>
      <c r="C78" s="4">
        <f t="shared" si="2"/>
        <v>105.76959925</v>
      </c>
    </row>
    <row r="79" spans="1:3" x14ac:dyDescent="0.25">
      <c r="A79" s="8" t="s">
        <v>283</v>
      </c>
      <c r="B79" s="6">
        <v>0.113</v>
      </c>
      <c r="C79" s="4">
        <f t="shared" si="2"/>
        <v>102.86640636999999</v>
      </c>
    </row>
    <row r="80" spans="1:3" x14ac:dyDescent="0.25">
      <c r="A80" s="8" t="s">
        <v>284</v>
      </c>
      <c r="B80" s="6">
        <v>8.3000000000000004E-2</v>
      </c>
      <c r="C80" s="4">
        <f t="shared" si="2"/>
        <v>105.97851396999999</v>
      </c>
    </row>
    <row r="81" spans="1:3" x14ac:dyDescent="0.25">
      <c r="A81" s="8" t="s">
        <v>285</v>
      </c>
      <c r="B81" s="6">
        <v>9.2999999999999999E-2</v>
      </c>
      <c r="C81" s="4">
        <f t="shared" si="2"/>
        <v>104.93599877</v>
      </c>
    </row>
    <row r="82" spans="1:3" x14ac:dyDescent="0.25">
      <c r="A82" s="8" t="s">
        <v>286</v>
      </c>
      <c r="B82" s="6">
        <v>0.10400000000000001</v>
      </c>
      <c r="C82" s="4">
        <f t="shared" si="2"/>
        <v>103.79517568</v>
      </c>
    </row>
    <row r="83" spans="1:3" x14ac:dyDescent="0.25">
      <c r="A83" s="8" t="s">
        <v>287</v>
      </c>
      <c r="B83" s="6">
        <v>0.13100000000000001</v>
      </c>
      <c r="C83" s="4">
        <f t="shared" si="2"/>
        <v>101.02137252999999</v>
      </c>
    </row>
    <row r="84" spans="1:3" x14ac:dyDescent="0.25">
      <c r="A84" s="8" t="s">
        <v>288</v>
      </c>
      <c r="B84" s="6">
        <v>8.6000000000000007E-2</v>
      </c>
      <c r="C84" s="4">
        <f t="shared" si="2"/>
        <v>105.66521908</v>
      </c>
    </row>
    <row r="85" spans="1:3" x14ac:dyDescent="0.25">
      <c r="A85" s="8" t="s">
        <v>289</v>
      </c>
      <c r="B85" s="6">
        <v>8.3000000000000004E-2</v>
      </c>
      <c r="C85" s="4">
        <f t="shared" si="2"/>
        <v>105.97851396999999</v>
      </c>
    </row>
    <row r="86" spans="1:3" x14ac:dyDescent="0.25">
      <c r="A86" s="8" t="s">
        <v>290</v>
      </c>
      <c r="B86" s="6">
        <v>7.9000000000000001E-2</v>
      </c>
      <c r="C86" s="4">
        <f t="shared" si="2"/>
        <v>106.39696093000001</v>
      </c>
    </row>
    <row r="87" spans="1:3" x14ac:dyDescent="0.25">
      <c r="A87" s="8" t="s">
        <v>321</v>
      </c>
      <c r="B87" s="6">
        <v>6.3E-2</v>
      </c>
      <c r="C87" s="4">
        <f t="shared" si="2"/>
        <v>108.07898237000001</v>
      </c>
    </row>
    <row r="88" spans="1:3" x14ac:dyDescent="0.25">
      <c r="A88" s="8" t="s">
        <v>322</v>
      </c>
      <c r="B88" s="6">
        <v>7.1000000000000008E-2</v>
      </c>
      <c r="C88" s="4">
        <f t="shared" si="2"/>
        <v>107.23632492999999</v>
      </c>
    </row>
    <row r="89" spans="1:3" x14ac:dyDescent="0.25">
      <c r="A89" s="8" t="s">
        <v>323</v>
      </c>
      <c r="B89" s="6">
        <v>7.3999999999999996E-2</v>
      </c>
      <c r="C89" s="4">
        <f t="shared" si="2"/>
        <v>106.92117748</v>
      </c>
    </row>
    <row r="90" spans="1:3" x14ac:dyDescent="0.25">
      <c r="A90" s="8" t="s">
        <v>324</v>
      </c>
      <c r="B90" s="6">
        <v>7.1000000000000008E-2</v>
      </c>
      <c r="C90" s="4">
        <f t="shared" si="2"/>
        <v>107.23632492999999</v>
      </c>
    </row>
    <row r="91" spans="1:3" x14ac:dyDescent="0.25">
      <c r="A91" s="8" t="s">
        <v>325</v>
      </c>
      <c r="B91" s="6">
        <v>7.8E-2</v>
      </c>
      <c r="C91" s="4">
        <f t="shared" si="2"/>
        <v>106.50170132</v>
      </c>
    </row>
    <row r="92" spans="1:3" x14ac:dyDescent="0.25">
      <c r="A92" s="8" t="s">
        <v>326</v>
      </c>
      <c r="B92" s="6">
        <v>6.8000000000000005E-2</v>
      </c>
      <c r="C92" s="4">
        <f t="shared" si="2"/>
        <v>107.55193552</v>
      </c>
    </row>
    <row r="93" spans="1:3" x14ac:dyDescent="0.25">
      <c r="A93" s="8" t="s">
        <v>327</v>
      </c>
      <c r="B93" s="6">
        <v>7.1000000000000008E-2</v>
      </c>
      <c r="C93" s="4">
        <f t="shared" si="2"/>
        <v>107.23632492999999</v>
      </c>
    </row>
    <row r="94" spans="1:3" x14ac:dyDescent="0.25">
      <c r="A94" s="8" t="s">
        <v>328</v>
      </c>
      <c r="B94" s="6">
        <v>6.9000000000000006E-2</v>
      </c>
      <c r="C94" s="4">
        <f t="shared" si="2"/>
        <v>107.44668052999999</v>
      </c>
    </row>
    <row r="95" spans="1:3" x14ac:dyDescent="0.25">
      <c r="A95" s="8" t="s">
        <v>329</v>
      </c>
      <c r="B95" s="6">
        <v>0.08</v>
      </c>
      <c r="C95" s="4">
        <f t="shared" ref="C95:C126" si="3">(25.73*B95*B95)-(108.78*B95)+(114.83)</f>
        <v>106.292272</v>
      </c>
    </row>
    <row r="96" spans="1:3" x14ac:dyDescent="0.25">
      <c r="A96" s="8" t="s">
        <v>330</v>
      </c>
      <c r="B96" s="6">
        <v>7.2000000000000008E-2</v>
      </c>
      <c r="C96" s="4">
        <f t="shared" si="3"/>
        <v>107.13122432</v>
      </c>
    </row>
    <row r="97" spans="1:3" x14ac:dyDescent="0.25">
      <c r="A97" s="8" t="s">
        <v>331</v>
      </c>
      <c r="B97" s="6">
        <v>7.0000000000000007E-2</v>
      </c>
      <c r="C97" s="4">
        <f t="shared" si="3"/>
        <v>107.341477</v>
      </c>
    </row>
    <row r="98" spans="1:3" x14ac:dyDescent="0.25">
      <c r="A98" s="8" t="s">
        <v>332</v>
      </c>
      <c r="B98" s="6">
        <v>8.4000000000000005E-2</v>
      </c>
      <c r="C98" s="4">
        <f t="shared" si="3"/>
        <v>105.87403087999999</v>
      </c>
    </row>
    <row r="99" spans="1:3" x14ac:dyDescent="0.25">
      <c r="A99" s="8">
        <v>9640</v>
      </c>
      <c r="B99" s="6">
        <v>7.4999999999999997E-2</v>
      </c>
      <c r="C99" s="4">
        <f t="shared" si="3"/>
        <v>106.81623125</v>
      </c>
    </row>
    <row r="100" spans="1:3" x14ac:dyDescent="0.25">
      <c r="A100" s="8" t="s">
        <v>333</v>
      </c>
      <c r="B100" s="6">
        <v>7.8E-2</v>
      </c>
      <c r="C100" s="4">
        <f t="shared" si="3"/>
        <v>106.50170132</v>
      </c>
    </row>
    <row r="101" spans="1:3" x14ac:dyDescent="0.25">
      <c r="A101" s="8" t="s">
        <v>334</v>
      </c>
      <c r="B101" s="6">
        <v>8.8999999999999996E-2</v>
      </c>
      <c r="C101" s="4">
        <f t="shared" si="3"/>
        <v>105.35238733</v>
      </c>
    </row>
    <row r="102" spans="1:3" x14ac:dyDescent="0.25">
      <c r="A102" s="8" t="s">
        <v>335</v>
      </c>
      <c r="B102" s="6">
        <v>7.3999999999999996E-2</v>
      </c>
      <c r="C102" s="4">
        <f t="shared" si="3"/>
        <v>106.92117748</v>
      </c>
    </row>
    <row r="103" spans="1:3" x14ac:dyDescent="0.25">
      <c r="A103" s="8" t="s">
        <v>336</v>
      </c>
      <c r="B103" s="6">
        <v>8.8999999999999996E-2</v>
      </c>
      <c r="C103" s="4">
        <f t="shared" si="3"/>
        <v>105.35238733</v>
      </c>
    </row>
    <row r="104" spans="1:3" x14ac:dyDescent="0.25">
      <c r="A104" s="8" t="s">
        <v>337</v>
      </c>
      <c r="B104" s="6">
        <v>8.4000000000000005E-2</v>
      </c>
      <c r="C104" s="4">
        <f t="shared" si="3"/>
        <v>105.87403087999999</v>
      </c>
    </row>
    <row r="105" spans="1:3" x14ac:dyDescent="0.25">
      <c r="A105" s="8" t="s">
        <v>338</v>
      </c>
      <c r="B105" s="6">
        <v>6.6000000000000003E-2</v>
      </c>
      <c r="C105" s="4">
        <f t="shared" si="3"/>
        <v>107.76259988</v>
      </c>
    </row>
    <row r="106" spans="1:3" x14ac:dyDescent="0.25">
      <c r="A106" s="8" t="s">
        <v>339</v>
      </c>
      <c r="B106" s="6">
        <v>7.6999999999999999E-2</v>
      </c>
      <c r="C106" s="4">
        <f t="shared" si="3"/>
        <v>106.60649316999999</v>
      </c>
    </row>
    <row r="107" spans="1:3" x14ac:dyDescent="0.25">
      <c r="A107" s="8" t="s">
        <v>340</v>
      </c>
      <c r="B107" s="6">
        <v>7.9000000000000001E-2</v>
      </c>
      <c r="C107" s="4">
        <f t="shared" si="3"/>
        <v>106.39696093000001</v>
      </c>
    </row>
    <row r="108" spans="1:3" x14ac:dyDescent="0.25">
      <c r="A108" s="8" t="s">
        <v>341</v>
      </c>
      <c r="B108" s="6">
        <v>8.6000000000000007E-2</v>
      </c>
      <c r="C108" s="4">
        <f t="shared" si="3"/>
        <v>105.66521908</v>
      </c>
    </row>
    <row r="109" spans="1:3" x14ac:dyDescent="0.25">
      <c r="A109" s="8" t="s">
        <v>342</v>
      </c>
      <c r="B109" s="6">
        <v>8.8999999999999996E-2</v>
      </c>
      <c r="C109" s="4">
        <f t="shared" si="3"/>
        <v>105.35238733</v>
      </c>
    </row>
    <row r="110" spans="1:3" x14ac:dyDescent="0.25">
      <c r="A110" s="8" t="s">
        <v>343</v>
      </c>
      <c r="B110" s="6">
        <v>7.4999999999999997E-2</v>
      </c>
      <c r="C110" s="4">
        <f t="shared" si="3"/>
        <v>106.81623125</v>
      </c>
    </row>
    <row r="111" spans="1:3" x14ac:dyDescent="0.25">
      <c r="A111" s="8" t="s">
        <v>344</v>
      </c>
      <c r="B111" s="6">
        <v>8.1000000000000003E-2</v>
      </c>
      <c r="C111" s="4">
        <f t="shared" si="3"/>
        <v>106.18763453</v>
      </c>
    </row>
    <row r="112" spans="1:3" x14ac:dyDescent="0.25">
      <c r="A112" s="8" t="s">
        <v>345</v>
      </c>
      <c r="B112" s="6">
        <v>7.5999999999999998E-2</v>
      </c>
      <c r="C112" s="4">
        <f t="shared" si="3"/>
        <v>106.71133648</v>
      </c>
    </row>
    <row r="113" spans="1:3" x14ac:dyDescent="0.25">
      <c r="A113" s="8" t="s">
        <v>346</v>
      </c>
      <c r="B113" s="6">
        <v>6.9000000000000006E-2</v>
      </c>
      <c r="C113" s="4">
        <f t="shared" si="3"/>
        <v>107.44668052999999</v>
      </c>
    </row>
    <row r="114" spans="1:3" x14ac:dyDescent="0.25">
      <c r="A114" s="8" t="s">
        <v>347</v>
      </c>
      <c r="B114" s="6">
        <v>6.9000000000000006E-2</v>
      </c>
      <c r="C114" s="4">
        <f t="shared" si="3"/>
        <v>107.44668052999999</v>
      </c>
    </row>
    <row r="115" spans="1:3" x14ac:dyDescent="0.25">
      <c r="A115" s="8" t="s">
        <v>348</v>
      </c>
      <c r="B115" s="6">
        <v>8.2000000000000003E-2</v>
      </c>
      <c r="C115" s="4">
        <f t="shared" si="3"/>
        <v>106.08304852000001</v>
      </c>
    </row>
    <row r="116" spans="1:3" x14ac:dyDescent="0.25">
      <c r="A116" s="8" t="s">
        <v>349</v>
      </c>
      <c r="B116" s="6">
        <v>7.2999999999999995E-2</v>
      </c>
      <c r="C116" s="4">
        <f t="shared" si="3"/>
        <v>107.02617517</v>
      </c>
    </row>
    <row r="117" spans="1:3" x14ac:dyDescent="0.25">
      <c r="A117" s="8" t="s">
        <v>350</v>
      </c>
      <c r="B117" s="6">
        <v>7.9000000000000001E-2</v>
      </c>
      <c r="C117" s="4">
        <f t="shared" si="3"/>
        <v>106.39696093000001</v>
      </c>
    </row>
    <row r="118" spans="1:3" x14ac:dyDescent="0.25">
      <c r="A118" s="8" t="s">
        <v>351</v>
      </c>
      <c r="B118" s="6">
        <v>0.08</v>
      </c>
      <c r="C118" s="4">
        <f t="shared" si="3"/>
        <v>106.292272</v>
      </c>
    </row>
    <row r="119" spans="1:3" x14ac:dyDescent="0.25">
      <c r="A119" s="8" t="s">
        <v>352</v>
      </c>
      <c r="B119" s="6">
        <v>7.9000000000000001E-2</v>
      </c>
      <c r="C119" s="4">
        <f t="shared" si="3"/>
        <v>106.39696093000001</v>
      </c>
    </row>
    <row r="120" spans="1:3" x14ac:dyDescent="0.25">
      <c r="A120" s="8" t="s">
        <v>353</v>
      </c>
      <c r="B120" s="6">
        <v>8.1000000000000003E-2</v>
      </c>
      <c r="C120" s="4">
        <f t="shared" si="3"/>
        <v>106.18763453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29</vt:i4>
      </vt:variant>
    </vt:vector>
  </HeadingPairs>
  <TitlesOfParts>
    <vt:vector size="29" baseType="lpstr">
      <vt:lpstr>LPS-1.PLATE</vt:lpstr>
      <vt:lpstr>LPS-2.PLATE</vt:lpstr>
      <vt:lpstr>LPS-3.PLATE</vt:lpstr>
      <vt:lpstr>IL6-1.PLATE</vt:lpstr>
      <vt:lpstr>IL6-2.PLATE</vt:lpstr>
      <vt:lpstr>IL6-3.PLATE</vt:lpstr>
      <vt:lpstr>IgG-1.PLATE</vt:lpstr>
      <vt:lpstr>IgG-2.PLATE</vt:lpstr>
      <vt:lpstr>IgG-3.PLATE</vt:lpstr>
      <vt:lpstr>LTF</vt:lpstr>
      <vt:lpstr>IFNg-1.PLATE</vt:lpstr>
      <vt:lpstr>IFNg-2.PLATE</vt:lpstr>
      <vt:lpstr>IFNg-3.PLATE</vt:lpstr>
      <vt:lpstr>IL10-1.PLATE</vt:lpstr>
      <vt:lpstr>IL10-2.PLATE</vt:lpstr>
      <vt:lpstr>IL10-3.PLATE</vt:lpstr>
      <vt:lpstr>HPT-1.PLATE</vt:lpstr>
      <vt:lpstr>HPT-2.PLATE</vt:lpstr>
      <vt:lpstr>HPT-3.PLATE</vt:lpstr>
      <vt:lpstr>IL17-1.PLATE</vt:lpstr>
      <vt:lpstr>IL17-2.PLATE</vt:lpstr>
      <vt:lpstr>IL17-3.PLATE</vt:lpstr>
      <vt:lpstr>TNFA-1.PLATE</vt:lpstr>
      <vt:lpstr>TNFA-2.PLATE</vt:lpstr>
      <vt:lpstr>TNFA-3.PLATE</vt:lpstr>
      <vt:lpstr>IL1B-1.PLATE</vt:lpstr>
      <vt:lpstr>IL1B-2.PLATE</vt:lpstr>
      <vt:lpstr>IL1B-3.PLATE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2023-04-13T10:51:01Z</dcterms:created>
  <dcterms:modified xsi:type="dcterms:W3CDTF">2023-04-28T15:56:58Z</dcterms:modified>
</cp:coreProperties>
</file>