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Mehmet Akköse\2023.01.12\"/>
    </mc:Choice>
  </mc:AlternateContent>
  <xr:revisionPtr revIDLastSave="0" documentId="13_ncr:1_{E8CA5E21-568E-48CB-9468-D87AA16F6AC9}" xr6:coauthVersionLast="47" xr6:coauthVersionMax="47" xr10:uidLastSave="{00000000-0000-0000-0000-000000000000}"/>
  <bookViews>
    <workbookView xWindow="-120" yWindow="-120" windowWidth="29040" windowHeight="15840" tabRatio="865" firstSheet="9" activeTab="19" xr2:uid="{00000000-000D-0000-FFFF-FFFF00000000}"/>
  </bookViews>
  <sheets>
    <sheet name="Lactoferrin" sheetId="1" r:id="rId1"/>
    <sheet name="Retinol" sheetId="2" r:id="rId2"/>
    <sheet name="Vit-E" sheetId="3" r:id="rId3"/>
    <sheet name="IL-6-1.plate" sheetId="4" r:id="rId4"/>
    <sheet name="IL-6-2.plate" sheetId="5" r:id="rId5"/>
    <sheet name="IL-17-1.plate" sheetId="6" r:id="rId6"/>
    <sheet name="IL-17-2.plate" sheetId="7" r:id="rId7"/>
    <sheet name="IL1-BETA-1.plate" sheetId="8" r:id="rId8"/>
    <sheet name="IL1-BETA-2.plate" sheetId="9" r:id="rId9"/>
    <sheet name="IFN-y-1.plate" sheetId="10" r:id="rId10"/>
    <sheet name="IFN-y-2.plate" sheetId="11" r:id="rId11"/>
    <sheet name="IL-10-1.plate" sheetId="12" r:id="rId12"/>
    <sheet name="IL-10-2.plate" sheetId="13" r:id="rId13"/>
    <sheet name="TNF-ALFA-1.plate" sheetId="14" r:id="rId14"/>
    <sheet name="TNF-ALFA-2.plate" sheetId="15" r:id="rId15"/>
    <sheet name="IgG-Serum-1.plate" sheetId="16" r:id="rId16"/>
    <sheet name="IgG-Colostrum-2.plate" sheetId="17" r:id="rId17"/>
    <sheet name="Haptoglobulin-1.plate" sheetId="18" r:id="rId18"/>
    <sheet name="Haptoglobulin-2.plate" sheetId="19" r:id="rId19"/>
    <sheet name="Materyal-metod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9" l="1"/>
  <c r="E34" i="19" s="1"/>
  <c r="D35" i="19"/>
  <c r="E35" i="19" s="1"/>
  <c r="D36" i="19"/>
  <c r="E36" i="19" s="1"/>
  <c r="D37" i="19"/>
  <c r="E37" i="19" s="1"/>
  <c r="D38" i="19"/>
  <c r="E38" i="19" s="1"/>
  <c r="D39" i="19"/>
  <c r="E39" i="19" s="1"/>
  <c r="D40" i="19"/>
  <c r="E40" i="19" s="1"/>
  <c r="D41" i="19"/>
  <c r="E41" i="19" s="1"/>
  <c r="D42" i="19"/>
  <c r="E42" i="19" s="1"/>
  <c r="D43" i="19"/>
  <c r="E43" i="19" s="1"/>
  <c r="D44" i="19"/>
  <c r="E44" i="19" s="1"/>
  <c r="D45" i="19"/>
  <c r="E45" i="19" s="1"/>
  <c r="D46" i="19"/>
  <c r="E46" i="19" s="1"/>
  <c r="D47" i="19"/>
  <c r="E47" i="19" s="1"/>
  <c r="D48" i="19"/>
  <c r="E48" i="19" s="1"/>
  <c r="D49" i="19"/>
  <c r="E49" i="19" s="1"/>
  <c r="D50" i="19"/>
  <c r="E50" i="19" s="1"/>
  <c r="D51" i="19"/>
  <c r="E51" i="19" s="1"/>
  <c r="D52" i="19"/>
  <c r="E52" i="19" s="1"/>
  <c r="D53" i="19"/>
  <c r="E53" i="19" s="1"/>
  <c r="D54" i="19"/>
  <c r="E54" i="19" s="1"/>
  <c r="D55" i="19"/>
  <c r="E55" i="19" s="1"/>
  <c r="D56" i="19"/>
  <c r="E56" i="19" s="1"/>
  <c r="D57" i="19"/>
  <c r="E57" i="19" s="1"/>
  <c r="D58" i="19"/>
  <c r="E58" i="19" s="1"/>
  <c r="D59" i="19"/>
  <c r="E59" i="19" s="1"/>
  <c r="D60" i="19"/>
  <c r="E60" i="19" s="1"/>
  <c r="D61" i="19"/>
  <c r="E61" i="19" s="1"/>
  <c r="D62" i="19"/>
  <c r="E62" i="19" s="1"/>
  <c r="D63" i="19"/>
  <c r="E63" i="19" s="1"/>
  <c r="D64" i="19"/>
  <c r="E64" i="19" s="1"/>
  <c r="D65" i="19"/>
  <c r="E65" i="19" s="1"/>
  <c r="D66" i="19"/>
  <c r="E66" i="19" s="1"/>
  <c r="D67" i="19"/>
  <c r="E67" i="19" s="1"/>
  <c r="D68" i="19"/>
  <c r="E68" i="19" s="1"/>
  <c r="D69" i="19"/>
  <c r="E69" i="19" s="1"/>
  <c r="D70" i="19"/>
  <c r="E70" i="19" s="1"/>
  <c r="D71" i="19"/>
  <c r="E71" i="19" s="1"/>
  <c r="D72" i="19"/>
  <c r="E72" i="19" s="1"/>
  <c r="D73" i="19"/>
  <c r="E73" i="19" s="1"/>
  <c r="D74" i="19"/>
  <c r="E74" i="19" s="1"/>
  <c r="D75" i="19"/>
  <c r="E75" i="19" s="1"/>
  <c r="D76" i="19"/>
  <c r="E76" i="19" s="1"/>
  <c r="D77" i="19"/>
  <c r="E77" i="19" s="1"/>
  <c r="D78" i="19"/>
  <c r="E78" i="19" s="1"/>
  <c r="D79" i="19"/>
  <c r="E79" i="19" s="1"/>
  <c r="D80" i="19"/>
  <c r="E80" i="19" s="1"/>
  <c r="D81" i="19"/>
  <c r="E81" i="19" s="1"/>
  <c r="D82" i="19"/>
  <c r="E82" i="19" s="1"/>
  <c r="D83" i="19"/>
  <c r="E83" i="19" s="1"/>
  <c r="D84" i="19"/>
  <c r="E84" i="19" s="1"/>
  <c r="D85" i="19"/>
  <c r="E85" i="19" s="1"/>
  <c r="D86" i="19"/>
  <c r="E86" i="19" s="1"/>
  <c r="D87" i="19"/>
  <c r="E87" i="19" s="1"/>
  <c r="D88" i="19"/>
  <c r="E88" i="19" s="1"/>
  <c r="D89" i="19"/>
  <c r="E89" i="19" s="1"/>
  <c r="D90" i="19"/>
  <c r="E90" i="19" s="1"/>
  <c r="D91" i="19"/>
  <c r="E91" i="19" s="1"/>
  <c r="D92" i="19"/>
  <c r="E92" i="19" s="1"/>
  <c r="D93" i="19"/>
  <c r="E93" i="19" s="1"/>
  <c r="D94" i="19"/>
  <c r="E94" i="19" s="1"/>
  <c r="D95" i="19"/>
  <c r="E95" i="19" s="1"/>
  <c r="D96" i="19"/>
  <c r="E96" i="19" s="1"/>
  <c r="D97" i="19"/>
  <c r="E97" i="19" s="1"/>
  <c r="D98" i="19"/>
  <c r="E98" i="19" s="1"/>
  <c r="D99" i="19"/>
  <c r="E99" i="19" s="1"/>
  <c r="D100" i="19"/>
  <c r="E100" i="19" s="1"/>
  <c r="D101" i="19"/>
  <c r="E101" i="19" s="1"/>
  <c r="D102" i="19"/>
  <c r="E102" i="19" s="1"/>
  <c r="D103" i="19"/>
  <c r="E103" i="19" s="1"/>
  <c r="D104" i="19"/>
  <c r="E104" i="19" s="1"/>
  <c r="D105" i="19"/>
  <c r="E105" i="19" s="1"/>
  <c r="D106" i="19"/>
  <c r="E106" i="19" s="1"/>
  <c r="D107" i="19"/>
  <c r="E107" i="19" s="1"/>
  <c r="D108" i="19"/>
  <c r="E108" i="19" s="1"/>
  <c r="D33" i="19"/>
  <c r="E33" i="19" s="1"/>
  <c r="C24" i="19"/>
  <c r="E24" i="19" s="1"/>
  <c r="C23" i="19"/>
  <c r="E23" i="19" s="1"/>
  <c r="C22" i="19"/>
  <c r="E22" i="19" s="1"/>
  <c r="C21" i="19"/>
  <c r="E21" i="19" s="1"/>
  <c r="C20" i="19"/>
  <c r="E20" i="19" s="1"/>
  <c r="C19" i="19"/>
  <c r="E19" i="19" s="1"/>
  <c r="C18" i="19"/>
  <c r="E18" i="19" s="1"/>
  <c r="C17" i="19"/>
  <c r="E17" i="19" s="1"/>
  <c r="D34" i="18" l="1"/>
  <c r="E34" i="18" s="1"/>
  <c r="D35" i="18"/>
  <c r="E35" i="18" s="1"/>
  <c r="D36" i="18"/>
  <c r="E36" i="18" s="1"/>
  <c r="D37" i="18"/>
  <c r="E37" i="18" s="1"/>
  <c r="D38" i="18"/>
  <c r="E38" i="18" s="1"/>
  <c r="D39" i="18"/>
  <c r="E39" i="18" s="1"/>
  <c r="D40" i="18"/>
  <c r="E40" i="18" s="1"/>
  <c r="D41" i="18"/>
  <c r="E41" i="18" s="1"/>
  <c r="D42" i="18"/>
  <c r="E42" i="18" s="1"/>
  <c r="D43" i="18"/>
  <c r="E43" i="18" s="1"/>
  <c r="D44" i="18"/>
  <c r="E44" i="18" s="1"/>
  <c r="D45" i="18"/>
  <c r="E45" i="18" s="1"/>
  <c r="D46" i="18"/>
  <c r="E46" i="18" s="1"/>
  <c r="D47" i="18"/>
  <c r="E47" i="18" s="1"/>
  <c r="D48" i="18"/>
  <c r="E48" i="18" s="1"/>
  <c r="D49" i="18"/>
  <c r="E49" i="18" s="1"/>
  <c r="D50" i="18"/>
  <c r="E50" i="18" s="1"/>
  <c r="D51" i="18"/>
  <c r="E51" i="18" s="1"/>
  <c r="D52" i="18"/>
  <c r="E52" i="18" s="1"/>
  <c r="D53" i="18"/>
  <c r="E53" i="18" s="1"/>
  <c r="D54" i="18"/>
  <c r="E54" i="18" s="1"/>
  <c r="D55" i="18"/>
  <c r="E55" i="18" s="1"/>
  <c r="D56" i="18"/>
  <c r="E56" i="18" s="1"/>
  <c r="D57" i="18"/>
  <c r="E57" i="18" s="1"/>
  <c r="D58" i="18"/>
  <c r="E58" i="18" s="1"/>
  <c r="D59" i="18"/>
  <c r="E59" i="18" s="1"/>
  <c r="D60" i="18"/>
  <c r="E60" i="18" s="1"/>
  <c r="D61" i="18"/>
  <c r="E61" i="18" s="1"/>
  <c r="D62" i="18"/>
  <c r="E62" i="18" s="1"/>
  <c r="D63" i="18"/>
  <c r="E63" i="18" s="1"/>
  <c r="D64" i="18"/>
  <c r="E64" i="18" s="1"/>
  <c r="D65" i="18"/>
  <c r="E65" i="18" s="1"/>
  <c r="D66" i="18"/>
  <c r="E66" i="18" s="1"/>
  <c r="D67" i="18"/>
  <c r="E67" i="18" s="1"/>
  <c r="D68" i="18"/>
  <c r="E68" i="18" s="1"/>
  <c r="D69" i="18"/>
  <c r="E69" i="18" s="1"/>
  <c r="D70" i="18"/>
  <c r="E70" i="18" s="1"/>
  <c r="D71" i="18"/>
  <c r="E71" i="18" s="1"/>
  <c r="D72" i="18"/>
  <c r="E72" i="18" s="1"/>
  <c r="D73" i="18"/>
  <c r="E73" i="18" s="1"/>
  <c r="D74" i="18"/>
  <c r="E74" i="18" s="1"/>
  <c r="D75" i="18"/>
  <c r="E75" i="18" s="1"/>
  <c r="D76" i="18"/>
  <c r="E76" i="18" s="1"/>
  <c r="D77" i="18"/>
  <c r="E77" i="18" s="1"/>
  <c r="D78" i="18"/>
  <c r="E78" i="18" s="1"/>
  <c r="D79" i="18"/>
  <c r="E79" i="18" s="1"/>
  <c r="D80" i="18"/>
  <c r="E80" i="18" s="1"/>
  <c r="D81" i="18"/>
  <c r="E81" i="18" s="1"/>
  <c r="D82" i="18"/>
  <c r="E82" i="18" s="1"/>
  <c r="D83" i="18"/>
  <c r="E83" i="18" s="1"/>
  <c r="D84" i="18"/>
  <c r="E84" i="18" s="1"/>
  <c r="D85" i="18"/>
  <c r="E85" i="18" s="1"/>
  <c r="D86" i="18"/>
  <c r="E86" i="18" s="1"/>
  <c r="D87" i="18"/>
  <c r="E87" i="18" s="1"/>
  <c r="D88" i="18"/>
  <c r="E88" i="18" s="1"/>
  <c r="D89" i="18"/>
  <c r="E89" i="18" s="1"/>
  <c r="D90" i="18"/>
  <c r="E90" i="18" s="1"/>
  <c r="D91" i="18"/>
  <c r="E91" i="18" s="1"/>
  <c r="D92" i="18"/>
  <c r="E92" i="18" s="1"/>
  <c r="D93" i="18"/>
  <c r="E93" i="18" s="1"/>
  <c r="D94" i="18"/>
  <c r="E94" i="18" s="1"/>
  <c r="D95" i="18"/>
  <c r="E95" i="18" s="1"/>
  <c r="D96" i="18"/>
  <c r="E96" i="18" s="1"/>
  <c r="D97" i="18"/>
  <c r="E97" i="18" s="1"/>
  <c r="D98" i="18"/>
  <c r="E98" i="18" s="1"/>
  <c r="D99" i="18"/>
  <c r="E99" i="18" s="1"/>
  <c r="D100" i="18"/>
  <c r="E100" i="18" s="1"/>
  <c r="D101" i="18"/>
  <c r="E101" i="18" s="1"/>
  <c r="D102" i="18"/>
  <c r="E102" i="18" s="1"/>
  <c r="D103" i="18"/>
  <c r="E103" i="18" s="1"/>
  <c r="D104" i="18"/>
  <c r="E104" i="18" s="1"/>
  <c r="D105" i="18"/>
  <c r="E105" i="18" s="1"/>
  <c r="D106" i="18"/>
  <c r="E106" i="18" s="1"/>
  <c r="D107" i="18"/>
  <c r="E107" i="18" s="1"/>
  <c r="D108" i="18"/>
  <c r="E108" i="18" s="1"/>
  <c r="D109" i="18"/>
  <c r="E109" i="18" s="1"/>
  <c r="D110" i="18"/>
  <c r="E110" i="18" s="1"/>
  <c r="D111" i="18"/>
  <c r="E111" i="18" s="1"/>
  <c r="D112" i="18"/>
  <c r="E112" i="18" s="1"/>
  <c r="D113" i="18"/>
  <c r="E113" i="18" s="1"/>
  <c r="D114" i="18"/>
  <c r="E114" i="18" s="1"/>
  <c r="D33" i="18"/>
  <c r="E33" i="18" s="1"/>
  <c r="C21" i="18"/>
  <c r="E21" i="18" s="1"/>
  <c r="C20" i="18"/>
  <c r="E20" i="18" s="1"/>
  <c r="C19" i="18"/>
  <c r="E19" i="18" s="1"/>
  <c r="C18" i="18"/>
  <c r="E18" i="18" s="1"/>
  <c r="C17" i="18"/>
  <c r="E17" i="18" s="1"/>
  <c r="C16" i="18"/>
  <c r="E16" i="18" s="1"/>
  <c r="E35" i="17"/>
  <c r="F35" i="17" s="1"/>
  <c r="E36" i="17"/>
  <c r="F36" i="17" s="1"/>
  <c r="E37" i="17"/>
  <c r="F37" i="17" s="1"/>
  <c r="E38" i="17"/>
  <c r="F38" i="17" s="1"/>
  <c r="E39" i="17"/>
  <c r="F39" i="17" s="1"/>
  <c r="E40" i="17"/>
  <c r="F40" i="17" s="1"/>
  <c r="E41" i="17"/>
  <c r="F41" i="17" s="1"/>
  <c r="E42" i="17"/>
  <c r="F42" i="17" s="1"/>
  <c r="E43" i="17"/>
  <c r="F43" i="17" s="1"/>
  <c r="E44" i="17"/>
  <c r="F44" i="17" s="1"/>
  <c r="E45" i="17"/>
  <c r="F45" i="17" s="1"/>
  <c r="E46" i="17"/>
  <c r="F46" i="17" s="1"/>
  <c r="E47" i="17"/>
  <c r="F47" i="17" s="1"/>
  <c r="E48" i="17"/>
  <c r="F48" i="17" s="1"/>
  <c r="E49" i="17"/>
  <c r="F49" i="17" s="1"/>
  <c r="E50" i="17"/>
  <c r="F50" i="17" s="1"/>
  <c r="E51" i="17"/>
  <c r="F51" i="17" s="1"/>
  <c r="E52" i="17"/>
  <c r="F52" i="17" s="1"/>
  <c r="E53" i="17"/>
  <c r="F53" i="17" s="1"/>
  <c r="E54" i="17"/>
  <c r="F54" i="17" s="1"/>
  <c r="E55" i="17"/>
  <c r="F55" i="17" s="1"/>
  <c r="E56" i="17"/>
  <c r="F56" i="17" s="1"/>
  <c r="E57" i="17"/>
  <c r="F57" i="17" s="1"/>
  <c r="E58" i="17"/>
  <c r="F58" i="17" s="1"/>
  <c r="E59" i="17"/>
  <c r="F59" i="17" s="1"/>
  <c r="E60" i="17"/>
  <c r="F60" i="17" s="1"/>
  <c r="E61" i="17"/>
  <c r="F61" i="17" s="1"/>
  <c r="E62" i="17"/>
  <c r="F62" i="17" s="1"/>
  <c r="E63" i="17"/>
  <c r="F63" i="17" s="1"/>
  <c r="E64" i="17"/>
  <c r="F64" i="17" s="1"/>
  <c r="E65" i="17"/>
  <c r="F65" i="17" s="1"/>
  <c r="E66" i="17"/>
  <c r="F66" i="17" s="1"/>
  <c r="E67" i="17"/>
  <c r="F67" i="17" s="1"/>
  <c r="E68" i="17"/>
  <c r="F68" i="17" s="1"/>
  <c r="E69" i="17"/>
  <c r="F69" i="17" s="1"/>
  <c r="E70" i="17"/>
  <c r="F70" i="17" s="1"/>
  <c r="E71" i="17"/>
  <c r="F71" i="17" s="1"/>
  <c r="E72" i="17"/>
  <c r="F72" i="17" s="1"/>
  <c r="E73" i="17"/>
  <c r="F73" i="17" s="1"/>
  <c r="E74" i="17"/>
  <c r="F74" i="17" s="1"/>
  <c r="E75" i="17"/>
  <c r="F75" i="17" s="1"/>
  <c r="E76" i="17"/>
  <c r="F76" i="17" s="1"/>
  <c r="E77" i="17"/>
  <c r="F77" i="17" s="1"/>
  <c r="E78" i="17"/>
  <c r="F78" i="17" s="1"/>
  <c r="E79" i="17"/>
  <c r="F79" i="17" s="1"/>
  <c r="E80" i="17"/>
  <c r="F80" i="17" s="1"/>
  <c r="E81" i="17"/>
  <c r="F81" i="17" s="1"/>
  <c r="E82" i="17"/>
  <c r="F82" i="17" s="1"/>
  <c r="E83" i="17"/>
  <c r="F83" i="17" s="1"/>
  <c r="E84" i="17"/>
  <c r="F84" i="17" s="1"/>
  <c r="E85" i="17"/>
  <c r="F85" i="17" s="1"/>
  <c r="E86" i="17"/>
  <c r="F86" i="17" s="1"/>
  <c r="E87" i="17"/>
  <c r="F87" i="17" s="1"/>
  <c r="E88" i="17"/>
  <c r="F88" i="17" s="1"/>
  <c r="E89" i="17"/>
  <c r="F89" i="17" s="1"/>
  <c r="E90" i="17"/>
  <c r="F90" i="17" s="1"/>
  <c r="E91" i="17"/>
  <c r="F91" i="17" s="1"/>
  <c r="E92" i="17"/>
  <c r="F92" i="17" s="1"/>
  <c r="E93" i="17"/>
  <c r="F93" i="17" s="1"/>
  <c r="E94" i="17"/>
  <c r="F94" i="17" s="1"/>
  <c r="E95" i="17"/>
  <c r="F95" i="17" s="1"/>
  <c r="E96" i="17"/>
  <c r="F96" i="17" s="1"/>
  <c r="E97" i="17"/>
  <c r="F97" i="17" s="1"/>
  <c r="E98" i="17"/>
  <c r="F98" i="17" s="1"/>
  <c r="E99" i="17"/>
  <c r="F99" i="17" s="1"/>
  <c r="E100" i="17"/>
  <c r="F100" i="17" s="1"/>
  <c r="E101" i="17"/>
  <c r="F101" i="17" s="1"/>
  <c r="E102" i="17"/>
  <c r="F102" i="17" s="1"/>
  <c r="E103" i="17"/>
  <c r="F103" i="17" s="1"/>
  <c r="E104" i="17"/>
  <c r="F104" i="17" s="1"/>
  <c r="E105" i="17"/>
  <c r="F105" i="17" s="1"/>
  <c r="E106" i="17"/>
  <c r="F106" i="17" s="1"/>
  <c r="E107" i="17"/>
  <c r="F107" i="17" s="1"/>
  <c r="E108" i="17"/>
  <c r="F108" i="17" s="1"/>
  <c r="E109" i="17"/>
  <c r="F109" i="17" s="1"/>
  <c r="E110" i="17"/>
  <c r="F110" i="17" s="1"/>
  <c r="E111" i="17"/>
  <c r="F111" i="17" s="1"/>
  <c r="E112" i="17"/>
  <c r="F112" i="17" s="1"/>
  <c r="E34" i="17"/>
  <c r="F34" i="17" s="1"/>
  <c r="C21" i="17"/>
  <c r="E21" i="17" s="1"/>
  <c r="C20" i="17"/>
  <c r="E20" i="17" s="1"/>
  <c r="C19" i="17"/>
  <c r="E19" i="17" s="1"/>
  <c r="C18" i="17"/>
  <c r="E18" i="17" s="1"/>
  <c r="C17" i="17"/>
  <c r="E17" i="17" s="1"/>
  <c r="C16" i="17"/>
  <c r="E16" i="17" s="1"/>
  <c r="D36" i="16"/>
  <c r="E36" i="16" s="1"/>
  <c r="D37" i="16"/>
  <c r="E37" i="16" s="1"/>
  <c r="D38" i="16"/>
  <c r="E38" i="16" s="1"/>
  <c r="D39" i="16"/>
  <c r="E39" i="16" s="1"/>
  <c r="D40" i="16"/>
  <c r="E40" i="16" s="1"/>
  <c r="D41" i="16"/>
  <c r="E41" i="16" s="1"/>
  <c r="D42" i="16"/>
  <c r="E42" i="16" s="1"/>
  <c r="D43" i="16"/>
  <c r="E43" i="16" s="1"/>
  <c r="D44" i="16"/>
  <c r="E44" i="16" s="1"/>
  <c r="D45" i="16"/>
  <c r="E45" i="16" s="1"/>
  <c r="D46" i="16"/>
  <c r="E46" i="16" s="1"/>
  <c r="D47" i="16"/>
  <c r="E47" i="16" s="1"/>
  <c r="D48" i="16"/>
  <c r="E48" i="16" s="1"/>
  <c r="D49" i="16"/>
  <c r="E49" i="16" s="1"/>
  <c r="D50" i="16"/>
  <c r="E50" i="16" s="1"/>
  <c r="D51" i="16"/>
  <c r="E51" i="16" s="1"/>
  <c r="D52" i="16"/>
  <c r="E52" i="16" s="1"/>
  <c r="D53" i="16"/>
  <c r="E53" i="16" s="1"/>
  <c r="D54" i="16"/>
  <c r="E54" i="16" s="1"/>
  <c r="D55" i="16"/>
  <c r="E55" i="16" s="1"/>
  <c r="D56" i="16"/>
  <c r="E56" i="16" s="1"/>
  <c r="D57" i="16"/>
  <c r="E57" i="16" s="1"/>
  <c r="D58" i="16"/>
  <c r="E58" i="16" s="1"/>
  <c r="D59" i="16"/>
  <c r="E59" i="16" s="1"/>
  <c r="D60" i="16"/>
  <c r="E60" i="16" s="1"/>
  <c r="D61" i="16"/>
  <c r="E61" i="16" s="1"/>
  <c r="D62" i="16"/>
  <c r="E62" i="16" s="1"/>
  <c r="D63" i="16"/>
  <c r="E63" i="16" s="1"/>
  <c r="D64" i="16"/>
  <c r="E64" i="16" s="1"/>
  <c r="D65" i="16"/>
  <c r="E65" i="16" s="1"/>
  <c r="D66" i="16"/>
  <c r="E66" i="16" s="1"/>
  <c r="D67" i="16"/>
  <c r="E67" i="16" s="1"/>
  <c r="D68" i="16"/>
  <c r="E68" i="16" s="1"/>
  <c r="D69" i="16"/>
  <c r="E69" i="16" s="1"/>
  <c r="D70" i="16"/>
  <c r="E70" i="16" s="1"/>
  <c r="D71" i="16"/>
  <c r="E71" i="16" s="1"/>
  <c r="D72" i="16"/>
  <c r="E72" i="16" s="1"/>
  <c r="D73" i="16"/>
  <c r="E73" i="16" s="1"/>
  <c r="D74" i="16"/>
  <c r="E74" i="16" s="1"/>
  <c r="D75" i="16"/>
  <c r="E75" i="16" s="1"/>
  <c r="D76" i="16"/>
  <c r="E76" i="16" s="1"/>
  <c r="D77" i="16"/>
  <c r="E77" i="16" s="1"/>
  <c r="D78" i="16"/>
  <c r="E78" i="16" s="1"/>
  <c r="D79" i="16"/>
  <c r="E79" i="16" s="1"/>
  <c r="D80" i="16"/>
  <c r="E80" i="16" s="1"/>
  <c r="D81" i="16"/>
  <c r="E81" i="16" s="1"/>
  <c r="D82" i="16"/>
  <c r="E82" i="16" s="1"/>
  <c r="D83" i="16"/>
  <c r="E83" i="16" s="1"/>
  <c r="D84" i="16"/>
  <c r="E84" i="16" s="1"/>
  <c r="D85" i="16"/>
  <c r="E85" i="16" s="1"/>
  <c r="D86" i="16"/>
  <c r="E86" i="16" s="1"/>
  <c r="D87" i="16"/>
  <c r="E87" i="16" s="1"/>
  <c r="D88" i="16"/>
  <c r="E88" i="16" s="1"/>
  <c r="D89" i="16"/>
  <c r="E89" i="16" s="1"/>
  <c r="D90" i="16"/>
  <c r="E90" i="16" s="1"/>
  <c r="D91" i="16"/>
  <c r="E91" i="16" s="1"/>
  <c r="D92" i="16"/>
  <c r="E92" i="16" s="1"/>
  <c r="D93" i="16"/>
  <c r="E93" i="16" s="1"/>
  <c r="D94" i="16"/>
  <c r="E94" i="16" s="1"/>
  <c r="D95" i="16"/>
  <c r="E95" i="16" s="1"/>
  <c r="D96" i="16"/>
  <c r="E96" i="16" s="1"/>
  <c r="D97" i="16"/>
  <c r="E97" i="16" s="1"/>
  <c r="D98" i="16"/>
  <c r="E98" i="16" s="1"/>
  <c r="D99" i="16"/>
  <c r="E99" i="16" s="1"/>
  <c r="D100" i="16"/>
  <c r="E100" i="16" s="1"/>
  <c r="D101" i="16"/>
  <c r="E101" i="16" s="1"/>
  <c r="D102" i="16"/>
  <c r="E102" i="16" s="1"/>
  <c r="D103" i="16"/>
  <c r="E103" i="16" s="1"/>
  <c r="D104" i="16"/>
  <c r="E104" i="16" s="1"/>
  <c r="D105" i="16"/>
  <c r="E105" i="16" s="1"/>
  <c r="D106" i="16"/>
  <c r="E106" i="16" s="1"/>
  <c r="D107" i="16"/>
  <c r="E107" i="16" s="1"/>
  <c r="D108" i="16"/>
  <c r="E108" i="16" s="1"/>
  <c r="D109" i="16"/>
  <c r="E109" i="16" s="1"/>
  <c r="D110" i="16"/>
  <c r="E110" i="16" s="1"/>
  <c r="D111" i="16"/>
  <c r="E111" i="16" s="1"/>
  <c r="D112" i="16"/>
  <c r="E112" i="16" s="1"/>
  <c r="D113" i="16"/>
  <c r="E113" i="16" s="1"/>
  <c r="D114" i="16"/>
  <c r="E114" i="16" s="1"/>
  <c r="D35" i="16"/>
  <c r="E35" i="16" s="1"/>
  <c r="C17" i="16"/>
  <c r="E17" i="16" s="1"/>
  <c r="C18" i="16"/>
  <c r="E18" i="16" s="1"/>
  <c r="C19" i="16"/>
  <c r="E19" i="16" s="1"/>
  <c r="C20" i="16"/>
  <c r="E20" i="16" s="1"/>
  <c r="C21" i="16"/>
  <c r="E21" i="16" s="1"/>
  <c r="C22" i="16"/>
  <c r="E22" i="16" s="1"/>
  <c r="D33" i="15"/>
  <c r="E33" i="15" s="1"/>
  <c r="D34" i="15"/>
  <c r="E34" i="15" s="1"/>
  <c r="D35" i="15"/>
  <c r="E35" i="15" s="1"/>
  <c r="D36" i="15"/>
  <c r="E36" i="15" s="1"/>
  <c r="D37" i="15"/>
  <c r="E37" i="15" s="1"/>
  <c r="D38" i="15"/>
  <c r="E38" i="15" s="1"/>
  <c r="D39" i="15"/>
  <c r="E39" i="15" s="1"/>
  <c r="D40" i="15"/>
  <c r="E40" i="15" s="1"/>
  <c r="D41" i="15"/>
  <c r="E41" i="15" s="1"/>
  <c r="D42" i="15"/>
  <c r="E42" i="15" s="1"/>
  <c r="D43" i="15"/>
  <c r="E43" i="15" s="1"/>
  <c r="D44" i="15"/>
  <c r="E44" i="15" s="1"/>
  <c r="D45" i="15"/>
  <c r="E45" i="15" s="1"/>
  <c r="D46" i="15"/>
  <c r="E46" i="15" s="1"/>
  <c r="D47" i="15"/>
  <c r="E47" i="15" s="1"/>
  <c r="D48" i="15"/>
  <c r="E48" i="15" s="1"/>
  <c r="D49" i="15"/>
  <c r="E49" i="15" s="1"/>
  <c r="D50" i="15"/>
  <c r="E50" i="15" s="1"/>
  <c r="D51" i="15"/>
  <c r="E51" i="15" s="1"/>
  <c r="D52" i="15"/>
  <c r="E52" i="15" s="1"/>
  <c r="D53" i="15"/>
  <c r="E53" i="15" s="1"/>
  <c r="D54" i="15"/>
  <c r="E54" i="15" s="1"/>
  <c r="D55" i="15"/>
  <c r="E55" i="15" s="1"/>
  <c r="D56" i="15"/>
  <c r="E56" i="15" s="1"/>
  <c r="D57" i="15"/>
  <c r="E57" i="15" s="1"/>
  <c r="D58" i="15"/>
  <c r="E58" i="15" s="1"/>
  <c r="D59" i="15"/>
  <c r="E59" i="15" s="1"/>
  <c r="D60" i="15"/>
  <c r="E60" i="15" s="1"/>
  <c r="D61" i="15"/>
  <c r="E61" i="15" s="1"/>
  <c r="D62" i="15"/>
  <c r="E62" i="15" s="1"/>
  <c r="D63" i="15"/>
  <c r="E63" i="15" s="1"/>
  <c r="D64" i="15"/>
  <c r="E64" i="15" s="1"/>
  <c r="D65" i="15"/>
  <c r="E65" i="15" s="1"/>
  <c r="D66" i="15"/>
  <c r="E66" i="15" s="1"/>
  <c r="D67" i="15"/>
  <c r="E67" i="15" s="1"/>
  <c r="D68" i="15"/>
  <c r="E68" i="15" s="1"/>
  <c r="D69" i="15"/>
  <c r="E69" i="15" s="1"/>
  <c r="D70" i="15"/>
  <c r="E70" i="15" s="1"/>
  <c r="D71" i="15"/>
  <c r="E71" i="15" s="1"/>
  <c r="D72" i="15"/>
  <c r="E72" i="15" s="1"/>
  <c r="D73" i="15"/>
  <c r="E73" i="15" s="1"/>
  <c r="D74" i="15"/>
  <c r="E74" i="15" s="1"/>
  <c r="D75" i="15"/>
  <c r="E75" i="15" s="1"/>
  <c r="D76" i="15"/>
  <c r="E76" i="15" s="1"/>
  <c r="D77" i="15"/>
  <c r="E77" i="15" s="1"/>
  <c r="D78" i="15"/>
  <c r="E78" i="15" s="1"/>
  <c r="D79" i="15"/>
  <c r="E79" i="15" s="1"/>
  <c r="D80" i="15"/>
  <c r="E80" i="15" s="1"/>
  <c r="D81" i="15"/>
  <c r="E81" i="15" s="1"/>
  <c r="D82" i="15"/>
  <c r="E82" i="15" s="1"/>
  <c r="D83" i="15"/>
  <c r="E83" i="15" s="1"/>
  <c r="D84" i="15"/>
  <c r="E84" i="15" s="1"/>
  <c r="D85" i="15"/>
  <c r="E85" i="15" s="1"/>
  <c r="D86" i="15"/>
  <c r="E86" i="15" s="1"/>
  <c r="D87" i="15"/>
  <c r="E87" i="15" s="1"/>
  <c r="D88" i="15"/>
  <c r="E88" i="15" s="1"/>
  <c r="D89" i="15"/>
  <c r="E89" i="15" s="1"/>
  <c r="D90" i="15"/>
  <c r="E90" i="15" s="1"/>
  <c r="D91" i="15"/>
  <c r="E91" i="15" s="1"/>
  <c r="D92" i="15"/>
  <c r="E92" i="15" s="1"/>
  <c r="D93" i="15"/>
  <c r="E93" i="15" s="1"/>
  <c r="D94" i="15"/>
  <c r="E94" i="15" s="1"/>
  <c r="D95" i="15"/>
  <c r="E95" i="15" s="1"/>
  <c r="D96" i="15"/>
  <c r="E96" i="15" s="1"/>
  <c r="D97" i="15"/>
  <c r="E97" i="15" s="1"/>
  <c r="D98" i="15"/>
  <c r="E98" i="15" s="1"/>
  <c r="D99" i="15"/>
  <c r="E99" i="15" s="1"/>
  <c r="D100" i="15"/>
  <c r="E100" i="15" s="1"/>
  <c r="D101" i="15"/>
  <c r="E101" i="15" s="1"/>
  <c r="D102" i="15"/>
  <c r="E102" i="15" s="1"/>
  <c r="D103" i="15"/>
  <c r="E103" i="15" s="1"/>
  <c r="D104" i="15"/>
  <c r="E104" i="15" s="1"/>
  <c r="D105" i="15"/>
  <c r="E105" i="15" s="1"/>
  <c r="D106" i="15"/>
  <c r="E106" i="15" s="1"/>
  <c r="D107" i="15"/>
  <c r="E107" i="15" s="1"/>
  <c r="D32" i="15"/>
  <c r="E32" i="15" s="1"/>
  <c r="C21" i="15"/>
  <c r="E21" i="15" s="1"/>
  <c r="C20" i="15"/>
  <c r="E20" i="15" s="1"/>
  <c r="C19" i="15"/>
  <c r="E19" i="15" s="1"/>
  <c r="C18" i="15"/>
  <c r="E18" i="15" s="1"/>
  <c r="C17" i="15"/>
  <c r="E17" i="15" s="1"/>
  <c r="C16" i="15"/>
  <c r="E16" i="15" s="1"/>
  <c r="D35" i="14"/>
  <c r="E35" i="14" s="1"/>
  <c r="D36" i="14"/>
  <c r="E36" i="14" s="1"/>
  <c r="D37" i="14"/>
  <c r="E37" i="14" s="1"/>
  <c r="D38" i="14"/>
  <c r="E38" i="14" s="1"/>
  <c r="D39" i="14"/>
  <c r="E39" i="14" s="1"/>
  <c r="D40" i="14"/>
  <c r="E40" i="14" s="1"/>
  <c r="D41" i="14"/>
  <c r="E41" i="14" s="1"/>
  <c r="D42" i="14"/>
  <c r="E42" i="14" s="1"/>
  <c r="D43" i="14"/>
  <c r="E43" i="14" s="1"/>
  <c r="D44" i="14"/>
  <c r="E44" i="14" s="1"/>
  <c r="D45" i="14"/>
  <c r="E45" i="14" s="1"/>
  <c r="D46" i="14"/>
  <c r="E46" i="14" s="1"/>
  <c r="D47" i="14"/>
  <c r="E47" i="14" s="1"/>
  <c r="D48" i="14"/>
  <c r="E48" i="14" s="1"/>
  <c r="D49" i="14"/>
  <c r="E49" i="14" s="1"/>
  <c r="D50" i="14"/>
  <c r="E50" i="14" s="1"/>
  <c r="D51" i="14"/>
  <c r="E51" i="14" s="1"/>
  <c r="D52" i="14"/>
  <c r="E52" i="14" s="1"/>
  <c r="D53" i="14"/>
  <c r="E53" i="14" s="1"/>
  <c r="D54" i="14"/>
  <c r="E54" i="14" s="1"/>
  <c r="D55" i="14"/>
  <c r="E55" i="14" s="1"/>
  <c r="D56" i="14"/>
  <c r="E56" i="14" s="1"/>
  <c r="D57" i="14"/>
  <c r="E57" i="14" s="1"/>
  <c r="D58" i="14"/>
  <c r="E58" i="14" s="1"/>
  <c r="D59" i="14"/>
  <c r="E59" i="14" s="1"/>
  <c r="D60" i="14"/>
  <c r="E60" i="14" s="1"/>
  <c r="D61" i="14"/>
  <c r="E61" i="14" s="1"/>
  <c r="D62" i="14"/>
  <c r="E62" i="14" s="1"/>
  <c r="D63" i="14"/>
  <c r="E63" i="14" s="1"/>
  <c r="D64" i="14"/>
  <c r="E64" i="14" s="1"/>
  <c r="D65" i="14"/>
  <c r="E65" i="14" s="1"/>
  <c r="D66" i="14"/>
  <c r="E66" i="14" s="1"/>
  <c r="D67" i="14"/>
  <c r="E67" i="14" s="1"/>
  <c r="D68" i="14"/>
  <c r="E68" i="14" s="1"/>
  <c r="D69" i="14"/>
  <c r="E69" i="14" s="1"/>
  <c r="D70" i="14"/>
  <c r="E70" i="14" s="1"/>
  <c r="D71" i="14"/>
  <c r="E71" i="14" s="1"/>
  <c r="D72" i="14"/>
  <c r="E72" i="14" s="1"/>
  <c r="D73" i="14"/>
  <c r="E73" i="14" s="1"/>
  <c r="D74" i="14"/>
  <c r="E74" i="14" s="1"/>
  <c r="D75" i="14"/>
  <c r="E75" i="14" s="1"/>
  <c r="D76" i="14"/>
  <c r="E76" i="14" s="1"/>
  <c r="D77" i="14"/>
  <c r="E77" i="14" s="1"/>
  <c r="D78" i="14"/>
  <c r="E78" i="14" s="1"/>
  <c r="D79" i="14"/>
  <c r="E79" i="14" s="1"/>
  <c r="D80" i="14"/>
  <c r="E80" i="14" s="1"/>
  <c r="D81" i="14"/>
  <c r="E81" i="14" s="1"/>
  <c r="D82" i="14"/>
  <c r="E82" i="14" s="1"/>
  <c r="D83" i="14"/>
  <c r="E83" i="14" s="1"/>
  <c r="D84" i="14"/>
  <c r="E84" i="14" s="1"/>
  <c r="D85" i="14"/>
  <c r="E85" i="14" s="1"/>
  <c r="D86" i="14"/>
  <c r="E86" i="14" s="1"/>
  <c r="D87" i="14"/>
  <c r="E87" i="14" s="1"/>
  <c r="D88" i="14"/>
  <c r="E88" i="14" s="1"/>
  <c r="D89" i="14"/>
  <c r="E89" i="14" s="1"/>
  <c r="D90" i="14"/>
  <c r="E90" i="14" s="1"/>
  <c r="D91" i="14"/>
  <c r="E91" i="14" s="1"/>
  <c r="D92" i="14"/>
  <c r="E92" i="14" s="1"/>
  <c r="D93" i="14"/>
  <c r="E93" i="14" s="1"/>
  <c r="D94" i="14"/>
  <c r="E94" i="14" s="1"/>
  <c r="D95" i="14"/>
  <c r="E95" i="14" s="1"/>
  <c r="D96" i="14"/>
  <c r="E96" i="14" s="1"/>
  <c r="D97" i="14"/>
  <c r="E97" i="14" s="1"/>
  <c r="D98" i="14"/>
  <c r="E98" i="14" s="1"/>
  <c r="D99" i="14"/>
  <c r="E99" i="14" s="1"/>
  <c r="D100" i="14"/>
  <c r="E100" i="14" s="1"/>
  <c r="D101" i="14"/>
  <c r="E101" i="14" s="1"/>
  <c r="D102" i="14"/>
  <c r="E102" i="14" s="1"/>
  <c r="D103" i="14"/>
  <c r="E103" i="14" s="1"/>
  <c r="D104" i="14"/>
  <c r="E104" i="14" s="1"/>
  <c r="D105" i="14"/>
  <c r="E105" i="14" s="1"/>
  <c r="D106" i="14"/>
  <c r="E106" i="14" s="1"/>
  <c r="D107" i="14"/>
  <c r="E107" i="14" s="1"/>
  <c r="D108" i="14"/>
  <c r="E108" i="14" s="1"/>
  <c r="D109" i="14"/>
  <c r="E109" i="14" s="1"/>
  <c r="D110" i="14"/>
  <c r="E110" i="14" s="1"/>
  <c r="D111" i="14"/>
  <c r="E111" i="14" s="1"/>
  <c r="D112" i="14"/>
  <c r="E112" i="14" s="1"/>
  <c r="D113" i="14"/>
  <c r="E113" i="14" s="1"/>
  <c r="D114" i="14"/>
  <c r="E114" i="14" s="1"/>
  <c r="D115" i="14"/>
  <c r="E115" i="14" s="1"/>
  <c r="D34" i="14"/>
  <c r="E34" i="14" s="1"/>
  <c r="C22" i="14"/>
  <c r="E22" i="14" s="1"/>
  <c r="C21" i="14"/>
  <c r="E21" i="14" s="1"/>
  <c r="C20" i="14"/>
  <c r="E20" i="14" s="1"/>
  <c r="C19" i="14"/>
  <c r="E19" i="14" s="1"/>
  <c r="C18" i="14"/>
  <c r="E18" i="14" s="1"/>
  <c r="C17" i="14"/>
  <c r="E17" i="14" s="1"/>
  <c r="D33" i="13"/>
  <c r="E33" i="13" s="1"/>
  <c r="D34" i="13"/>
  <c r="E34" i="13" s="1"/>
  <c r="D35" i="13"/>
  <c r="E35" i="13" s="1"/>
  <c r="D36" i="13"/>
  <c r="E36" i="13" s="1"/>
  <c r="D37" i="13"/>
  <c r="E37" i="13" s="1"/>
  <c r="D38" i="13"/>
  <c r="E38" i="13" s="1"/>
  <c r="D39" i="13"/>
  <c r="E39" i="13" s="1"/>
  <c r="D40" i="13"/>
  <c r="E40" i="13" s="1"/>
  <c r="D41" i="13"/>
  <c r="E41" i="13" s="1"/>
  <c r="D42" i="13"/>
  <c r="E42" i="13" s="1"/>
  <c r="D43" i="13"/>
  <c r="E43" i="13" s="1"/>
  <c r="D44" i="13"/>
  <c r="E44" i="13" s="1"/>
  <c r="D45" i="13"/>
  <c r="E45" i="13" s="1"/>
  <c r="D46" i="13"/>
  <c r="E46" i="13" s="1"/>
  <c r="D47" i="13"/>
  <c r="E47" i="13" s="1"/>
  <c r="D48" i="13"/>
  <c r="E48" i="13" s="1"/>
  <c r="D49" i="13"/>
  <c r="E49" i="13" s="1"/>
  <c r="D50" i="13"/>
  <c r="E50" i="13" s="1"/>
  <c r="D51" i="13"/>
  <c r="E51" i="13" s="1"/>
  <c r="D52" i="13"/>
  <c r="E52" i="13" s="1"/>
  <c r="D53" i="13"/>
  <c r="E53" i="13" s="1"/>
  <c r="D54" i="13"/>
  <c r="E54" i="13" s="1"/>
  <c r="D55" i="13"/>
  <c r="E55" i="13" s="1"/>
  <c r="D56" i="13"/>
  <c r="E56" i="13" s="1"/>
  <c r="D57" i="13"/>
  <c r="E57" i="13" s="1"/>
  <c r="D58" i="13"/>
  <c r="E58" i="13" s="1"/>
  <c r="D59" i="13"/>
  <c r="E59" i="13" s="1"/>
  <c r="D60" i="13"/>
  <c r="E60" i="13" s="1"/>
  <c r="D61" i="13"/>
  <c r="E61" i="13" s="1"/>
  <c r="D62" i="13"/>
  <c r="E62" i="13" s="1"/>
  <c r="D63" i="13"/>
  <c r="E63" i="13" s="1"/>
  <c r="D64" i="13"/>
  <c r="E64" i="13" s="1"/>
  <c r="D65" i="13"/>
  <c r="E65" i="13" s="1"/>
  <c r="D66" i="13"/>
  <c r="E66" i="13" s="1"/>
  <c r="D67" i="13"/>
  <c r="E67" i="13" s="1"/>
  <c r="D68" i="13"/>
  <c r="E68" i="13" s="1"/>
  <c r="D69" i="13"/>
  <c r="E69" i="13" s="1"/>
  <c r="D70" i="13"/>
  <c r="E70" i="13" s="1"/>
  <c r="D71" i="13"/>
  <c r="E71" i="13" s="1"/>
  <c r="D72" i="13"/>
  <c r="E72" i="13" s="1"/>
  <c r="D73" i="13"/>
  <c r="E73" i="13" s="1"/>
  <c r="D74" i="13"/>
  <c r="E74" i="13" s="1"/>
  <c r="D75" i="13"/>
  <c r="E75" i="13" s="1"/>
  <c r="D76" i="13"/>
  <c r="E76" i="13" s="1"/>
  <c r="D77" i="13"/>
  <c r="E77" i="13" s="1"/>
  <c r="D78" i="13"/>
  <c r="E78" i="13" s="1"/>
  <c r="D79" i="13"/>
  <c r="E79" i="13" s="1"/>
  <c r="D80" i="13"/>
  <c r="E80" i="13" s="1"/>
  <c r="D81" i="13"/>
  <c r="E81" i="13" s="1"/>
  <c r="D82" i="13"/>
  <c r="E82" i="13" s="1"/>
  <c r="D83" i="13"/>
  <c r="E83" i="13" s="1"/>
  <c r="D84" i="13"/>
  <c r="E84" i="13" s="1"/>
  <c r="D85" i="13"/>
  <c r="E85" i="13" s="1"/>
  <c r="D86" i="13"/>
  <c r="E86" i="13" s="1"/>
  <c r="D87" i="13"/>
  <c r="E87" i="13" s="1"/>
  <c r="D88" i="13"/>
  <c r="E88" i="13" s="1"/>
  <c r="D89" i="13"/>
  <c r="E89" i="13" s="1"/>
  <c r="D90" i="13"/>
  <c r="E90" i="13" s="1"/>
  <c r="D91" i="13"/>
  <c r="E91" i="13" s="1"/>
  <c r="D92" i="13"/>
  <c r="E92" i="13" s="1"/>
  <c r="D93" i="13"/>
  <c r="E93" i="13" s="1"/>
  <c r="D94" i="13"/>
  <c r="E94" i="13" s="1"/>
  <c r="D95" i="13"/>
  <c r="E95" i="13" s="1"/>
  <c r="D96" i="13"/>
  <c r="E96" i="13" s="1"/>
  <c r="D97" i="13"/>
  <c r="E97" i="13" s="1"/>
  <c r="D98" i="13"/>
  <c r="E98" i="13" s="1"/>
  <c r="D99" i="13"/>
  <c r="E99" i="13" s="1"/>
  <c r="D100" i="13"/>
  <c r="E100" i="13" s="1"/>
  <c r="D101" i="13"/>
  <c r="E101" i="13" s="1"/>
  <c r="D102" i="13"/>
  <c r="E102" i="13" s="1"/>
  <c r="D103" i="13"/>
  <c r="E103" i="13" s="1"/>
  <c r="D104" i="13"/>
  <c r="E104" i="13" s="1"/>
  <c r="D105" i="13"/>
  <c r="E105" i="13" s="1"/>
  <c r="D106" i="13"/>
  <c r="E106" i="13" s="1"/>
  <c r="D107" i="13"/>
  <c r="E107" i="13" s="1"/>
  <c r="D32" i="13"/>
  <c r="E32" i="13" s="1"/>
  <c r="C21" i="13"/>
  <c r="E21" i="13" s="1"/>
  <c r="C20" i="13"/>
  <c r="E20" i="13" s="1"/>
  <c r="C19" i="13"/>
  <c r="E19" i="13" s="1"/>
  <c r="C18" i="13"/>
  <c r="E18" i="13" s="1"/>
  <c r="C17" i="13"/>
  <c r="E17" i="13" s="1"/>
  <c r="C16" i="13"/>
  <c r="E16" i="13" s="1"/>
  <c r="D34" i="12"/>
  <c r="E34" i="12" s="1"/>
  <c r="D35" i="12"/>
  <c r="E35" i="12" s="1"/>
  <c r="D36" i="12"/>
  <c r="E36" i="12" s="1"/>
  <c r="D37" i="12"/>
  <c r="E37" i="12" s="1"/>
  <c r="D38" i="12"/>
  <c r="E38" i="12" s="1"/>
  <c r="D39" i="12"/>
  <c r="E39" i="12" s="1"/>
  <c r="D40" i="12"/>
  <c r="E40" i="12" s="1"/>
  <c r="D41" i="12"/>
  <c r="E41" i="12" s="1"/>
  <c r="D42" i="12"/>
  <c r="E42" i="12" s="1"/>
  <c r="D43" i="12"/>
  <c r="E43" i="12" s="1"/>
  <c r="D44" i="12"/>
  <c r="E44" i="12" s="1"/>
  <c r="D45" i="12"/>
  <c r="E45" i="12" s="1"/>
  <c r="D46" i="12"/>
  <c r="E46" i="12" s="1"/>
  <c r="D47" i="12"/>
  <c r="E47" i="12" s="1"/>
  <c r="D48" i="12"/>
  <c r="E48" i="12" s="1"/>
  <c r="D49" i="12"/>
  <c r="E49" i="12" s="1"/>
  <c r="D50" i="12"/>
  <c r="E50" i="12" s="1"/>
  <c r="D51" i="12"/>
  <c r="E51" i="12" s="1"/>
  <c r="D52" i="12"/>
  <c r="E52" i="12" s="1"/>
  <c r="D53" i="12"/>
  <c r="E53" i="12" s="1"/>
  <c r="D54" i="12"/>
  <c r="E54" i="12" s="1"/>
  <c r="D55" i="12"/>
  <c r="E55" i="12" s="1"/>
  <c r="D56" i="12"/>
  <c r="E56" i="12" s="1"/>
  <c r="D57" i="12"/>
  <c r="E57" i="12" s="1"/>
  <c r="D58" i="12"/>
  <c r="E58" i="12" s="1"/>
  <c r="D59" i="12"/>
  <c r="E59" i="12" s="1"/>
  <c r="D60" i="12"/>
  <c r="E60" i="12" s="1"/>
  <c r="D61" i="12"/>
  <c r="E61" i="12" s="1"/>
  <c r="D62" i="12"/>
  <c r="E62" i="12" s="1"/>
  <c r="D63" i="12"/>
  <c r="E63" i="12" s="1"/>
  <c r="D64" i="12"/>
  <c r="E64" i="12" s="1"/>
  <c r="D65" i="12"/>
  <c r="E65" i="12" s="1"/>
  <c r="D66" i="12"/>
  <c r="E66" i="12" s="1"/>
  <c r="D67" i="12"/>
  <c r="E67" i="12" s="1"/>
  <c r="D68" i="12"/>
  <c r="E68" i="12" s="1"/>
  <c r="D69" i="12"/>
  <c r="E69" i="12" s="1"/>
  <c r="D70" i="12"/>
  <c r="E70" i="12" s="1"/>
  <c r="D71" i="12"/>
  <c r="E71" i="12" s="1"/>
  <c r="D72" i="12"/>
  <c r="E72" i="12" s="1"/>
  <c r="D73" i="12"/>
  <c r="E73" i="12" s="1"/>
  <c r="D74" i="12"/>
  <c r="E74" i="12" s="1"/>
  <c r="D75" i="12"/>
  <c r="E75" i="12" s="1"/>
  <c r="D76" i="12"/>
  <c r="E76" i="12" s="1"/>
  <c r="D77" i="12"/>
  <c r="E77" i="12" s="1"/>
  <c r="D78" i="12"/>
  <c r="E78" i="12" s="1"/>
  <c r="D79" i="12"/>
  <c r="E79" i="12" s="1"/>
  <c r="D80" i="12"/>
  <c r="E80" i="12" s="1"/>
  <c r="D81" i="12"/>
  <c r="E81" i="12" s="1"/>
  <c r="D82" i="12"/>
  <c r="E82" i="12" s="1"/>
  <c r="D83" i="12"/>
  <c r="E83" i="12" s="1"/>
  <c r="D84" i="12"/>
  <c r="E84" i="12" s="1"/>
  <c r="D85" i="12"/>
  <c r="E85" i="12" s="1"/>
  <c r="D86" i="12"/>
  <c r="E86" i="12" s="1"/>
  <c r="D87" i="12"/>
  <c r="E87" i="12" s="1"/>
  <c r="D88" i="12"/>
  <c r="E88" i="12" s="1"/>
  <c r="D89" i="12"/>
  <c r="E89" i="12" s="1"/>
  <c r="D90" i="12"/>
  <c r="E90" i="12" s="1"/>
  <c r="D91" i="12"/>
  <c r="E91" i="12" s="1"/>
  <c r="D92" i="12"/>
  <c r="E92" i="12" s="1"/>
  <c r="D93" i="12"/>
  <c r="E93" i="12" s="1"/>
  <c r="D94" i="12"/>
  <c r="E94" i="12" s="1"/>
  <c r="D95" i="12"/>
  <c r="E95" i="12" s="1"/>
  <c r="D96" i="12"/>
  <c r="E96" i="12" s="1"/>
  <c r="D97" i="12"/>
  <c r="E97" i="12" s="1"/>
  <c r="D98" i="12"/>
  <c r="E98" i="12" s="1"/>
  <c r="D99" i="12"/>
  <c r="E99" i="12" s="1"/>
  <c r="D100" i="12"/>
  <c r="E100" i="12" s="1"/>
  <c r="D101" i="12"/>
  <c r="E101" i="12" s="1"/>
  <c r="D102" i="12"/>
  <c r="E102" i="12" s="1"/>
  <c r="D103" i="12"/>
  <c r="E103" i="12" s="1"/>
  <c r="D104" i="12"/>
  <c r="E104" i="12" s="1"/>
  <c r="D105" i="12"/>
  <c r="E105" i="12" s="1"/>
  <c r="D106" i="12"/>
  <c r="E106" i="12" s="1"/>
  <c r="D107" i="12"/>
  <c r="E107" i="12" s="1"/>
  <c r="D108" i="12"/>
  <c r="E108" i="12" s="1"/>
  <c r="D109" i="12"/>
  <c r="E109" i="12" s="1"/>
  <c r="D110" i="12"/>
  <c r="E110" i="12" s="1"/>
  <c r="D111" i="12"/>
  <c r="E111" i="12" s="1"/>
  <c r="D112" i="12"/>
  <c r="E112" i="12" s="1"/>
  <c r="D113" i="12"/>
  <c r="E113" i="12" s="1"/>
  <c r="D114" i="12"/>
  <c r="E114" i="12" s="1"/>
  <c r="D33" i="12"/>
  <c r="E33" i="12" s="1"/>
  <c r="C21" i="12"/>
  <c r="E21" i="12" s="1"/>
  <c r="C20" i="12"/>
  <c r="E20" i="12" s="1"/>
  <c r="C19" i="12"/>
  <c r="E19" i="12" s="1"/>
  <c r="C18" i="12"/>
  <c r="E18" i="12" s="1"/>
  <c r="C17" i="12"/>
  <c r="E17" i="12" s="1"/>
  <c r="C16" i="12"/>
  <c r="E16" i="12" s="1"/>
  <c r="D33" i="11"/>
  <c r="E33" i="11" s="1"/>
  <c r="D34" i="11"/>
  <c r="E34" i="11" s="1"/>
  <c r="D35" i="11"/>
  <c r="E35" i="11" s="1"/>
  <c r="D36" i="11"/>
  <c r="E36" i="11" s="1"/>
  <c r="D37" i="11"/>
  <c r="E37" i="11" s="1"/>
  <c r="D38" i="11"/>
  <c r="E38" i="11" s="1"/>
  <c r="D39" i="11"/>
  <c r="E39" i="11" s="1"/>
  <c r="D40" i="11"/>
  <c r="E40" i="11" s="1"/>
  <c r="D41" i="11"/>
  <c r="E41" i="11" s="1"/>
  <c r="D42" i="11"/>
  <c r="E42" i="11" s="1"/>
  <c r="D43" i="11"/>
  <c r="E43" i="11" s="1"/>
  <c r="D44" i="11"/>
  <c r="E44" i="11" s="1"/>
  <c r="D45" i="11"/>
  <c r="E45" i="11" s="1"/>
  <c r="D46" i="11"/>
  <c r="E46" i="11" s="1"/>
  <c r="D47" i="11"/>
  <c r="E47" i="11" s="1"/>
  <c r="D48" i="11"/>
  <c r="E48" i="11" s="1"/>
  <c r="D49" i="11"/>
  <c r="E49" i="11" s="1"/>
  <c r="D50" i="11"/>
  <c r="E50" i="11" s="1"/>
  <c r="D51" i="11"/>
  <c r="E51" i="11" s="1"/>
  <c r="D52" i="11"/>
  <c r="E52" i="11" s="1"/>
  <c r="D53" i="11"/>
  <c r="E53" i="11" s="1"/>
  <c r="D54" i="11"/>
  <c r="E54" i="11" s="1"/>
  <c r="D55" i="11"/>
  <c r="E55" i="11" s="1"/>
  <c r="D56" i="11"/>
  <c r="E56" i="11" s="1"/>
  <c r="D57" i="11"/>
  <c r="E57" i="11" s="1"/>
  <c r="D58" i="11"/>
  <c r="E58" i="11" s="1"/>
  <c r="D59" i="11"/>
  <c r="E59" i="11" s="1"/>
  <c r="D60" i="11"/>
  <c r="E60" i="11" s="1"/>
  <c r="D61" i="11"/>
  <c r="E61" i="11" s="1"/>
  <c r="D62" i="11"/>
  <c r="E62" i="11" s="1"/>
  <c r="D63" i="11"/>
  <c r="E63" i="11" s="1"/>
  <c r="D64" i="11"/>
  <c r="E64" i="11" s="1"/>
  <c r="D65" i="11"/>
  <c r="E65" i="11" s="1"/>
  <c r="D66" i="11"/>
  <c r="E66" i="11" s="1"/>
  <c r="D67" i="11"/>
  <c r="E67" i="11" s="1"/>
  <c r="D68" i="11"/>
  <c r="E68" i="11" s="1"/>
  <c r="D69" i="11"/>
  <c r="E69" i="11" s="1"/>
  <c r="D70" i="11"/>
  <c r="E70" i="11" s="1"/>
  <c r="D71" i="11"/>
  <c r="E71" i="11" s="1"/>
  <c r="D72" i="11"/>
  <c r="E72" i="11" s="1"/>
  <c r="D73" i="11"/>
  <c r="E73" i="11" s="1"/>
  <c r="D74" i="11"/>
  <c r="E74" i="11" s="1"/>
  <c r="D75" i="11"/>
  <c r="E75" i="11" s="1"/>
  <c r="D76" i="11"/>
  <c r="E76" i="11" s="1"/>
  <c r="D77" i="11"/>
  <c r="E77" i="11" s="1"/>
  <c r="D78" i="11"/>
  <c r="E78" i="11" s="1"/>
  <c r="D79" i="11"/>
  <c r="E79" i="11" s="1"/>
  <c r="D80" i="11"/>
  <c r="E80" i="11" s="1"/>
  <c r="D81" i="11"/>
  <c r="E81" i="11" s="1"/>
  <c r="D82" i="11"/>
  <c r="E82" i="11" s="1"/>
  <c r="D83" i="11"/>
  <c r="E83" i="11" s="1"/>
  <c r="D84" i="11"/>
  <c r="E84" i="11" s="1"/>
  <c r="D85" i="11"/>
  <c r="E85" i="11" s="1"/>
  <c r="D86" i="11"/>
  <c r="E86" i="11" s="1"/>
  <c r="D87" i="11"/>
  <c r="E87" i="11" s="1"/>
  <c r="D88" i="11"/>
  <c r="E88" i="11" s="1"/>
  <c r="D89" i="11"/>
  <c r="E89" i="11" s="1"/>
  <c r="D90" i="11"/>
  <c r="E90" i="11" s="1"/>
  <c r="D91" i="11"/>
  <c r="E91" i="11" s="1"/>
  <c r="D92" i="11"/>
  <c r="E92" i="11" s="1"/>
  <c r="D93" i="11"/>
  <c r="E93" i="11" s="1"/>
  <c r="D94" i="11"/>
  <c r="E94" i="11" s="1"/>
  <c r="D95" i="11"/>
  <c r="E95" i="11" s="1"/>
  <c r="D96" i="11"/>
  <c r="E96" i="11" s="1"/>
  <c r="D97" i="11"/>
  <c r="E97" i="11" s="1"/>
  <c r="D98" i="11"/>
  <c r="E98" i="11" s="1"/>
  <c r="D99" i="11"/>
  <c r="E99" i="11" s="1"/>
  <c r="D100" i="11"/>
  <c r="E100" i="11" s="1"/>
  <c r="D101" i="11"/>
  <c r="E101" i="11" s="1"/>
  <c r="D102" i="11"/>
  <c r="E102" i="11" s="1"/>
  <c r="D103" i="11"/>
  <c r="E103" i="11" s="1"/>
  <c r="D104" i="11"/>
  <c r="E104" i="11" s="1"/>
  <c r="D105" i="11"/>
  <c r="E105" i="11" s="1"/>
  <c r="D106" i="11"/>
  <c r="E106" i="11" s="1"/>
  <c r="D107" i="11"/>
  <c r="E107" i="11" s="1"/>
  <c r="D32" i="11"/>
  <c r="E32" i="11" s="1"/>
  <c r="C22" i="11"/>
  <c r="E22" i="11" s="1"/>
  <c r="C21" i="11"/>
  <c r="E21" i="11" s="1"/>
  <c r="C20" i="11"/>
  <c r="E20" i="11" s="1"/>
  <c r="C19" i="11"/>
  <c r="E19" i="11" s="1"/>
  <c r="C18" i="11"/>
  <c r="E18" i="11" s="1"/>
  <c r="C17" i="11"/>
  <c r="E17" i="11" s="1"/>
  <c r="D34" i="10"/>
  <c r="E34" i="10" s="1"/>
  <c r="D35" i="10"/>
  <c r="E35" i="10" s="1"/>
  <c r="D36" i="10"/>
  <c r="E36" i="10" s="1"/>
  <c r="D37" i="10"/>
  <c r="E37" i="10" s="1"/>
  <c r="D38" i="10"/>
  <c r="E38" i="10" s="1"/>
  <c r="D39" i="10"/>
  <c r="E39" i="10" s="1"/>
  <c r="D40" i="10"/>
  <c r="E40" i="10" s="1"/>
  <c r="D41" i="10"/>
  <c r="E41" i="10" s="1"/>
  <c r="D42" i="10"/>
  <c r="E42" i="10" s="1"/>
  <c r="D43" i="10"/>
  <c r="E43" i="10" s="1"/>
  <c r="D44" i="10"/>
  <c r="E44" i="10" s="1"/>
  <c r="D45" i="10"/>
  <c r="E45" i="10" s="1"/>
  <c r="D46" i="10"/>
  <c r="E46" i="10" s="1"/>
  <c r="D47" i="10"/>
  <c r="E47" i="10" s="1"/>
  <c r="D48" i="10"/>
  <c r="E48" i="10" s="1"/>
  <c r="D49" i="10"/>
  <c r="E49" i="10" s="1"/>
  <c r="D50" i="10"/>
  <c r="E50" i="10" s="1"/>
  <c r="D51" i="10"/>
  <c r="E51" i="10" s="1"/>
  <c r="D52" i="10"/>
  <c r="E52" i="10" s="1"/>
  <c r="D53" i="10"/>
  <c r="E53" i="10" s="1"/>
  <c r="D54" i="10"/>
  <c r="E54" i="10" s="1"/>
  <c r="D55" i="10"/>
  <c r="E55" i="10" s="1"/>
  <c r="D56" i="10"/>
  <c r="E56" i="10" s="1"/>
  <c r="D57" i="10"/>
  <c r="E57" i="10" s="1"/>
  <c r="D58" i="10"/>
  <c r="E58" i="10" s="1"/>
  <c r="D59" i="10"/>
  <c r="E59" i="10" s="1"/>
  <c r="D60" i="10"/>
  <c r="E60" i="10" s="1"/>
  <c r="D61" i="10"/>
  <c r="E61" i="10" s="1"/>
  <c r="D62" i="10"/>
  <c r="E62" i="10" s="1"/>
  <c r="D63" i="10"/>
  <c r="E63" i="10" s="1"/>
  <c r="D64" i="10"/>
  <c r="E64" i="10" s="1"/>
  <c r="D65" i="10"/>
  <c r="E65" i="10" s="1"/>
  <c r="D66" i="10"/>
  <c r="E66" i="10" s="1"/>
  <c r="D67" i="10"/>
  <c r="E67" i="10" s="1"/>
  <c r="D68" i="10"/>
  <c r="E68" i="10" s="1"/>
  <c r="D69" i="10"/>
  <c r="E69" i="10" s="1"/>
  <c r="D70" i="10"/>
  <c r="E70" i="10" s="1"/>
  <c r="D71" i="10"/>
  <c r="E71" i="10" s="1"/>
  <c r="D72" i="10"/>
  <c r="E72" i="10" s="1"/>
  <c r="D73" i="10"/>
  <c r="E73" i="10" s="1"/>
  <c r="D74" i="10"/>
  <c r="E74" i="10" s="1"/>
  <c r="D75" i="10"/>
  <c r="E75" i="10" s="1"/>
  <c r="D76" i="10"/>
  <c r="E76" i="10" s="1"/>
  <c r="D77" i="10"/>
  <c r="E77" i="10" s="1"/>
  <c r="D78" i="10"/>
  <c r="E78" i="10" s="1"/>
  <c r="D79" i="10"/>
  <c r="E79" i="10" s="1"/>
  <c r="D80" i="10"/>
  <c r="E80" i="10" s="1"/>
  <c r="D81" i="10"/>
  <c r="E81" i="10" s="1"/>
  <c r="D82" i="10"/>
  <c r="E82" i="10" s="1"/>
  <c r="D83" i="10"/>
  <c r="E83" i="10" s="1"/>
  <c r="D84" i="10"/>
  <c r="E84" i="10" s="1"/>
  <c r="D85" i="10"/>
  <c r="E85" i="10" s="1"/>
  <c r="D86" i="10"/>
  <c r="E86" i="10" s="1"/>
  <c r="D87" i="10"/>
  <c r="E87" i="10" s="1"/>
  <c r="D88" i="10"/>
  <c r="E88" i="10" s="1"/>
  <c r="D89" i="10"/>
  <c r="E89" i="10" s="1"/>
  <c r="D90" i="10"/>
  <c r="E90" i="10" s="1"/>
  <c r="D91" i="10"/>
  <c r="E91" i="10" s="1"/>
  <c r="D92" i="10"/>
  <c r="E92" i="10" s="1"/>
  <c r="D93" i="10"/>
  <c r="E93" i="10" s="1"/>
  <c r="D94" i="10"/>
  <c r="E94" i="10" s="1"/>
  <c r="D95" i="10"/>
  <c r="E95" i="10" s="1"/>
  <c r="D96" i="10"/>
  <c r="E96" i="10" s="1"/>
  <c r="D97" i="10"/>
  <c r="E97" i="10" s="1"/>
  <c r="D98" i="10"/>
  <c r="E98" i="10" s="1"/>
  <c r="D99" i="10"/>
  <c r="E99" i="10" s="1"/>
  <c r="D100" i="10"/>
  <c r="E100" i="10" s="1"/>
  <c r="D101" i="10"/>
  <c r="E101" i="10" s="1"/>
  <c r="D102" i="10"/>
  <c r="E102" i="10" s="1"/>
  <c r="D103" i="10"/>
  <c r="E103" i="10" s="1"/>
  <c r="D104" i="10"/>
  <c r="E104" i="10" s="1"/>
  <c r="D105" i="10"/>
  <c r="E105" i="10" s="1"/>
  <c r="D106" i="10"/>
  <c r="E106" i="10" s="1"/>
  <c r="D107" i="10"/>
  <c r="E107" i="10" s="1"/>
  <c r="D108" i="10"/>
  <c r="E108" i="10" s="1"/>
  <c r="D109" i="10"/>
  <c r="E109" i="10" s="1"/>
  <c r="D110" i="10"/>
  <c r="E110" i="10" s="1"/>
  <c r="D111" i="10"/>
  <c r="E111" i="10" s="1"/>
  <c r="D112" i="10"/>
  <c r="E112" i="10" s="1"/>
  <c r="D113" i="10"/>
  <c r="E113" i="10" s="1"/>
  <c r="D114" i="10"/>
  <c r="E114" i="10" s="1"/>
  <c r="D33" i="10"/>
  <c r="E33" i="10" s="1"/>
  <c r="C22" i="10"/>
  <c r="E22" i="10" s="1"/>
  <c r="C21" i="10"/>
  <c r="E21" i="10" s="1"/>
  <c r="C20" i="10"/>
  <c r="E20" i="10" s="1"/>
  <c r="C19" i="10"/>
  <c r="E19" i="10" s="1"/>
  <c r="C18" i="10"/>
  <c r="E18" i="10" s="1"/>
  <c r="C17" i="10"/>
  <c r="E17" i="10" s="1"/>
  <c r="D33" i="9"/>
  <c r="E33" i="9" s="1"/>
  <c r="D34" i="9"/>
  <c r="E34" i="9" s="1"/>
  <c r="D35" i="9"/>
  <c r="E35" i="9" s="1"/>
  <c r="D36" i="9"/>
  <c r="E36" i="9" s="1"/>
  <c r="D37" i="9"/>
  <c r="E37" i="9" s="1"/>
  <c r="D38" i="9"/>
  <c r="E38" i="9" s="1"/>
  <c r="D39" i="9"/>
  <c r="E39" i="9" s="1"/>
  <c r="D40" i="9"/>
  <c r="E40" i="9" s="1"/>
  <c r="D41" i="9"/>
  <c r="E41" i="9" s="1"/>
  <c r="D42" i="9"/>
  <c r="E42" i="9" s="1"/>
  <c r="D43" i="9"/>
  <c r="E43" i="9" s="1"/>
  <c r="D44" i="9"/>
  <c r="E44" i="9" s="1"/>
  <c r="D45" i="9"/>
  <c r="E45" i="9" s="1"/>
  <c r="D46" i="9"/>
  <c r="E46" i="9" s="1"/>
  <c r="D47" i="9"/>
  <c r="E47" i="9" s="1"/>
  <c r="D48" i="9"/>
  <c r="E48" i="9" s="1"/>
  <c r="D49" i="9"/>
  <c r="E49" i="9" s="1"/>
  <c r="D50" i="9"/>
  <c r="E50" i="9" s="1"/>
  <c r="D51" i="9"/>
  <c r="E51" i="9" s="1"/>
  <c r="D52" i="9"/>
  <c r="E52" i="9" s="1"/>
  <c r="D53" i="9"/>
  <c r="E53" i="9" s="1"/>
  <c r="D54" i="9"/>
  <c r="E54" i="9" s="1"/>
  <c r="D55" i="9"/>
  <c r="E55" i="9" s="1"/>
  <c r="D56" i="9"/>
  <c r="E56" i="9" s="1"/>
  <c r="D57" i="9"/>
  <c r="E57" i="9" s="1"/>
  <c r="D58" i="9"/>
  <c r="E58" i="9" s="1"/>
  <c r="D59" i="9"/>
  <c r="E59" i="9" s="1"/>
  <c r="D60" i="9"/>
  <c r="E60" i="9" s="1"/>
  <c r="D61" i="9"/>
  <c r="E61" i="9" s="1"/>
  <c r="D62" i="9"/>
  <c r="E62" i="9" s="1"/>
  <c r="D63" i="9"/>
  <c r="E63" i="9" s="1"/>
  <c r="D64" i="9"/>
  <c r="E64" i="9" s="1"/>
  <c r="D65" i="9"/>
  <c r="E65" i="9" s="1"/>
  <c r="D66" i="9"/>
  <c r="E66" i="9" s="1"/>
  <c r="D67" i="9"/>
  <c r="E67" i="9" s="1"/>
  <c r="D68" i="9"/>
  <c r="E68" i="9" s="1"/>
  <c r="D69" i="9"/>
  <c r="E69" i="9" s="1"/>
  <c r="D70" i="9"/>
  <c r="E70" i="9" s="1"/>
  <c r="D71" i="9"/>
  <c r="E71" i="9" s="1"/>
  <c r="D72" i="9"/>
  <c r="E72" i="9" s="1"/>
  <c r="D73" i="9"/>
  <c r="E73" i="9" s="1"/>
  <c r="D74" i="9"/>
  <c r="E74" i="9" s="1"/>
  <c r="D75" i="9"/>
  <c r="E75" i="9" s="1"/>
  <c r="D76" i="9"/>
  <c r="E76" i="9" s="1"/>
  <c r="D77" i="9"/>
  <c r="E77" i="9" s="1"/>
  <c r="D78" i="9"/>
  <c r="E78" i="9" s="1"/>
  <c r="D79" i="9"/>
  <c r="E79" i="9" s="1"/>
  <c r="D80" i="9"/>
  <c r="E80" i="9" s="1"/>
  <c r="D81" i="9"/>
  <c r="E81" i="9" s="1"/>
  <c r="D82" i="9"/>
  <c r="E82" i="9" s="1"/>
  <c r="D83" i="9"/>
  <c r="E83" i="9" s="1"/>
  <c r="D84" i="9"/>
  <c r="E84" i="9" s="1"/>
  <c r="D85" i="9"/>
  <c r="E85" i="9" s="1"/>
  <c r="D86" i="9"/>
  <c r="E86" i="9" s="1"/>
  <c r="D87" i="9"/>
  <c r="E87" i="9" s="1"/>
  <c r="D88" i="9"/>
  <c r="E88" i="9" s="1"/>
  <c r="D89" i="9"/>
  <c r="E89" i="9" s="1"/>
  <c r="D90" i="9"/>
  <c r="E90" i="9" s="1"/>
  <c r="D91" i="9"/>
  <c r="E91" i="9" s="1"/>
  <c r="D92" i="9"/>
  <c r="E92" i="9" s="1"/>
  <c r="D93" i="9"/>
  <c r="E93" i="9" s="1"/>
  <c r="D94" i="9"/>
  <c r="E94" i="9" s="1"/>
  <c r="D95" i="9"/>
  <c r="E95" i="9" s="1"/>
  <c r="D96" i="9"/>
  <c r="E96" i="9" s="1"/>
  <c r="D97" i="9"/>
  <c r="E97" i="9" s="1"/>
  <c r="D98" i="9"/>
  <c r="E98" i="9" s="1"/>
  <c r="D99" i="9"/>
  <c r="E99" i="9" s="1"/>
  <c r="D100" i="9"/>
  <c r="E100" i="9" s="1"/>
  <c r="D101" i="9"/>
  <c r="E101" i="9" s="1"/>
  <c r="D102" i="9"/>
  <c r="E102" i="9" s="1"/>
  <c r="D103" i="9"/>
  <c r="E103" i="9" s="1"/>
  <c r="D104" i="9"/>
  <c r="E104" i="9" s="1"/>
  <c r="D105" i="9"/>
  <c r="E105" i="9" s="1"/>
  <c r="D106" i="9"/>
  <c r="E106" i="9" s="1"/>
  <c r="D107" i="9"/>
  <c r="E107" i="9" s="1"/>
  <c r="D32" i="9"/>
  <c r="E32" i="9" s="1"/>
  <c r="C21" i="9"/>
  <c r="E21" i="9" s="1"/>
  <c r="C20" i="9"/>
  <c r="E20" i="9" s="1"/>
  <c r="C19" i="9"/>
  <c r="E19" i="9" s="1"/>
  <c r="C18" i="9"/>
  <c r="E18" i="9" s="1"/>
  <c r="C17" i="9"/>
  <c r="E17" i="9" s="1"/>
  <c r="C16" i="9"/>
  <c r="E16" i="9" s="1"/>
  <c r="D34" i="8"/>
  <c r="E34" i="8" s="1"/>
  <c r="D35" i="8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 s="1"/>
  <c r="D42" i="8"/>
  <c r="E42" i="8" s="1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 s="1"/>
  <c r="D50" i="8"/>
  <c r="E50" i="8" s="1"/>
  <c r="D51" i="8"/>
  <c r="E51" i="8" s="1"/>
  <c r="D52" i="8"/>
  <c r="E52" i="8" s="1"/>
  <c r="D53" i="8"/>
  <c r="E53" i="8" s="1"/>
  <c r="D54" i="8"/>
  <c r="E54" i="8" s="1"/>
  <c r="D55" i="8"/>
  <c r="E55" i="8" s="1"/>
  <c r="D56" i="8"/>
  <c r="E56" i="8" s="1"/>
  <c r="D57" i="8"/>
  <c r="E57" i="8" s="1"/>
  <c r="D58" i="8"/>
  <c r="E58" i="8" s="1"/>
  <c r="D59" i="8"/>
  <c r="E59" i="8" s="1"/>
  <c r="D60" i="8"/>
  <c r="E60" i="8" s="1"/>
  <c r="D61" i="8"/>
  <c r="E61" i="8" s="1"/>
  <c r="D62" i="8"/>
  <c r="E62" i="8" s="1"/>
  <c r="D63" i="8"/>
  <c r="E63" i="8" s="1"/>
  <c r="D64" i="8"/>
  <c r="E64" i="8" s="1"/>
  <c r="D65" i="8"/>
  <c r="E65" i="8" s="1"/>
  <c r="D66" i="8"/>
  <c r="E66" i="8" s="1"/>
  <c r="D67" i="8"/>
  <c r="E67" i="8" s="1"/>
  <c r="D68" i="8"/>
  <c r="E68" i="8" s="1"/>
  <c r="D69" i="8"/>
  <c r="E69" i="8" s="1"/>
  <c r="D70" i="8"/>
  <c r="E70" i="8" s="1"/>
  <c r="D71" i="8"/>
  <c r="E71" i="8" s="1"/>
  <c r="D72" i="8"/>
  <c r="E72" i="8" s="1"/>
  <c r="D73" i="8"/>
  <c r="E73" i="8" s="1"/>
  <c r="D74" i="8"/>
  <c r="E74" i="8" s="1"/>
  <c r="D75" i="8"/>
  <c r="E75" i="8" s="1"/>
  <c r="D76" i="8"/>
  <c r="E76" i="8" s="1"/>
  <c r="D77" i="8"/>
  <c r="E77" i="8" s="1"/>
  <c r="D78" i="8"/>
  <c r="E78" i="8" s="1"/>
  <c r="D79" i="8"/>
  <c r="E79" i="8" s="1"/>
  <c r="D80" i="8"/>
  <c r="E80" i="8" s="1"/>
  <c r="D81" i="8"/>
  <c r="E81" i="8" s="1"/>
  <c r="D82" i="8"/>
  <c r="E82" i="8" s="1"/>
  <c r="D83" i="8"/>
  <c r="E83" i="8" s="1"/>
  <c r="D84" i="8"/>
  <c r="E84" i="8" s="1"/>
  <c r="D85" i="8"/>
  <c r="E85" i="8" s="1"/>
  <c r="D86" i="8"/>
  <c r="E86" i="8" s="1"/>
  <c r="D87" i="8"/>
  <c r="E87" i="8" s="1"/>
  <c r="D88" i="8"/>
  <c r="E88" i="8" s="1"/>
  <c r="D89" i="8"/>
  <c r="E89" i="8" s="1"/>
  <c r="D90" i="8"/>
  <c r="E90" i="8" s="1"/>
  <c r="D91" i="8"/>
  <c r="E91" i="8" s="1"/>
  <c r="D92" i="8"/>
  <c r="E92" i="8" s="1"/>
  <c r="D93" i="8"/>
  <c r="E93" i="8" s="1"/>
  <c r="D94" i="8"/>
  <c r="E94" i="8" s="1"/>
  <c r="D95" i="8"/>
  <c r="E95" i="8" s="1"/>
  <c r="D96" i="8"/>
  <c r="E96" i="8" s="1"/>
  <c r="D97" i="8"/>
  <c r="E97" i="8" s="1"/>
  <c r="D98" i="8"/>
  <c r="E98" i="8" s="1"/>
  <c r="D99" i="8"/>
  <c r="E99" i="8" s="1"/>
  <c r="D100" i="8"/>
  <c r="E100" i="8" s="1"/>
  <c r="D101" i="8"/>
  <c r="E101" i="8" s="1"/>
  <c r="D102" i="8"/>
  <c r="E102" i="8" s="1"/>
  <c r="D103" i="8"/>
  <c r="E103" i="8" s="1"/>
  <c r="D104" i="8"/>
  <c r="E104" i="8" s="1"/>
  <c r="D105" i="8"/>
  <c r="E105" i="8" s="1"/>
  <c r="D106" i="8"/>
  <c r="E106" i="8" s="1"/>
  <c r="D107" i="8"/>
  <c r="E107" i="8" s="1"/>
  <c r="D108" i="8"/>
  <c r="E108" i="8" s="1"/>
  <c r="D109" i="8"/>
  <c r="E109" i="8" s="1"/>
  <c r="D110" i="8"/>
  <c r="E110" i="8" s="1"/>
  <c r="D111" i="8"/>
  <c r="E111" i="8" s="1"/>
  <c r="D112" i="8"/>
  <c r="E112" i="8" s="1"/>
  <c r="D113" i="8"/>
  <c r="E113" i="8" s="1"/>
  <c r="D114" i="8"/>
  <c r="E114" i="8" s="1"/>
  <c r="D33" i="8"/>
  <c r="E33" i="8" s="1"/>
  <c r="C21" i="8"/>
  <c r="E21" i="8" s="1"/>
  <c r="C20" i="8"/>
  <c r="E20" i="8" s="1"/>
  <c r="C19" i="8"/>
  <c r="E19" i="8" s="1"/>
  <c r="C18" i="8"/>
  <c r="E18" i="8" s="1"/>
  <c r="C17" i="8"/>
  <c r="E17" i="8" s="1"/>
  <c r="C16" i="8"/>
  <c r="E16" i="8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 s="1"/>
  <c r="D89" i="7"/>
  <c r="E89" i="7" s="1"/>
  <c r="D90" i="7"/>
  <c r="E90" i="7" s="1"/>
  <c r="D91" i="7"/>
  <c r="E91" i="7" s="1"/>
  <c r="D92" i="7"/>
  <c r="E92" i="7" s="1"/>
  <c r="D93" i="7"/>
  <c r="E93" i="7" s="1"/>
  <c r="D94" i="7"/>
  <c r="E94" i="7" s="1"/>
  <c r="D95" i="7"/>
  <c r="E95" i="7" s="1"/>
  <c r="D96" i="7"/>
  <c r="E96" i="7" s="1"/>
  <c r="D97" i="7"/>
  <c r="E97" i="7" s="1"/>
  <c r="D98" i="7"/>
  <c r="E98" i="7" s="1"/>
  <c r="D99" i="7"/>
  <c r="E99" i="7" s="1"/>
  <c r="D100" i="7"/>
  <c r="E100" i="7" s="1"/>
  <c r="D101" i="7"/>
  <c r="E101" i="7" s="1"/>
  <c r="D102" i="7"/>
  <c r="E102" i="7" s="1"/>
  <c r="D103" i="7"/>
  <c r="E103" i="7" s="1"/>
  <c r="D104" i="7"/>
  <c r="E104" i="7" s="1"/>
  <c r="D105" i="7"/>
  <c r="E105" i="7" s="1"/>
  <c r="D106" i="7"/>
  <c r="E106" i="7" s="1"/>
  <c r="D107" i="7"/>
  <c r="E107" i="7" s="1"/>
  <c r="D108" i="7"/>
  <c r="E108" i="7" s="1"/>
  <c r="D33" i="7"/>
  <c r="E33" i="7" s="1"/>
  <c r="C22" i="7"/>
  <c r="E22" i="7" s="1"/>
  <c r="C21" i="7"/>
  <c r="E21" i="7" s="1"/>
  <c r="C20" i="7"/>
  <c r="E20" i="7" s="1"/>
  <c r="C19" i="7"/>
  <c r="E19" i="7" s="1"/>
  <c r="C18" i="7"/>
  <c r="E18" i="7" s="1"/>
  <c r="C17" i="7"/>
  <c r="E17" i="7" s="1"/>
  <c r="D33" i="6"/>
  <c r="E33" i="6" s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6" i="6"/>
  <c r="E76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/>
  <c r="E88" i="6" s="1"/>
  <c r="D89" i="6"/>
  <c r="E89" i="6" s="1"/>
  <c r="D90" i="6"/>
  <c r="E90" i="6" s="1"/>
  <c r="D91" i="6"/>
  <c r="E91" i="6" s="1"/>
  <c r="D92" i="6"/>
  <c r="E92" i="6" s="1"/>
  <c r="D93" i="6"/>
  <c r="E93" i="6" s="1"/>
  <c r="D94" i="6"/>
  <c r="E94" i="6" s="1"/>
  <c r="D95" i="6"/>
  <c r="E95" i="6" s="1"/>
  <c r="D96" i="6"/>
  <c r="E96" i="6" s="1"/>
  <c r="D97" i="6"/>
  <c r="E97" i="6" s="1"/>
  <c r="D98" i="6"/>
  <c r="E98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E109" i="6" s="1"/>
  <c r="D110" i="6"/>
  <c r="E110" i="6" s="1"/>
  <c r="D111" i="6"/>
  <c r="E111" i="6" s="1"/>
  <c r="D112" i="6"/>
  <c r="E112" i="6" s="1"/>
  <c r="D113" i="6"/>
  <c r="E113" i="6" s="1"/>
  <c r="D32" i="6"/>
  <c r="E32" i="6" s="1"/>
  <c r="E16" i="6"/>
  <c r="C21" i="6"/>
  <c r="E21" i="6" s="1"/>
  <c r="C20" i="6"/>
  <c r="E20" i="6" s="1"/>
  <c r="C19" i="6"/>
  <c r="E19" i="6" s="1"/>
  <c r="C18" i="6"/>
  <c r="E18" i="6" s="1"/>
  <c r="C17" i="6"/>
  <c r="E17" i="6" s="1"/>
  <c r="C16" i="6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33" i="5"/>
  <c r="E33" i="5" s="1"/>
  <c r="C17" i="5"/>
  <c r="E17" i="5" s="1"/>
  <c r="C16" i="5"/>
  <c r="E16" i="5" s="1"/>
  <c r="C19" i="5"/>
  <c r="E19" i="5" s="1"/>
  <c r="C21" i="5"/>
  <c r="E21" i="5" s="1"/>
  <c r="C20" i="5"/>
  <c r="E20" i="5" s="1"/>
  <c r="C18" i="5"/>
  <c r="E18" i="5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32" i="4"/>
  <c r="E32" i="4" s="1"/>
  <c r="C21" i="4"/>
  <c r="E21" i="4" s="1"/>
  <c r="C20" i="4"/>
  <c r="E20" i="4" s="1"/>
  <c r="C19" i="4"/>
  <c r="E19" i="4" s="1"/>
  <c r="C18" i="4"/>
  <c r="E18" i="4" s="1"/>
  <c r="C17" i="4"/>
  <c r="E17" i="4" s="1"/>
  <c r="C16" i="4"/>
  <c r="E16" i="4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33" i="3"/>
  <c r="E33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30" i="2"/>
  <c r="E30" i="2" s="1"/>
  <c r="C22" i="2"/>
  <c r="E22" i="2" s="1"/>
  <c r="C21" i="2"/>
  <c r="E21" i="2" s="1"/>
  <c r="C20" i="2"/>
  <c r="E20" i="2" s="1"/>
  <c r="C19" i="2"/>
  <c r="E19" i="2" s="1"/>
  <c r="C18" i="2"/>
  <c r="E18" i="2" s="1"/>
  <c r="C17" i="2"/>
  <c r="E17" i="2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34" i="1"/>
  <c r="F34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</calcChain>
</file>

<file path=xl/sharedStrings.xml><?xml version="1.0" encoding="utf-8"?>
<sst xmlns="http://schemas.openxmlformats.org/spreadsheetml/2006/main" count="1630" uniqueCount="315">
  <si>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</si>
  <si>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</si>
  <si>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</si>
  <si>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</si>
  <si>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</si>
  <si>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</si>
  <si>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</si>
  <si>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</si>
  <si>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</si>
  <si>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</si>
  <si>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</si>
  <si>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concentration (ng/ml)</t>
  </si>
  <si>
    <t>concentration (ug/ml)</t>
  </si>
  <si>
    <t>Numune</t>
  </si>
  <si>
    <t>absorbans</t>
  </si>
  <si>
    <t>result(ng/ml)</t>
  </si>
  <si>
    <t>result(ug/ml)</t>
  </si>
  <si>
    <t>Tarih</t>
  </si>
  <si>
    <t>doğum</t>
  </si>
  <si>
    <t>12saat</t>
  </si>
  <si>
    <t>24saat</t>
  </si>
  <si>
    <t>eritilmiş</t>
  </si>
  <si>
    <t>102(pelte verdi)</t>
  </si>
  <si>
    <t>17.22</t>
  </si>
  <si>
    <t>145 (9868'in buzağı içti)</t>
  </si>
  <si>
    <t>9370-21</t>
  </si>
  <si>
    <t>9370-0</t>
  </si>
  <si>
    <t>9607-21</t>
  </si>
  <si>
    <t>9607-0</t>
  </si>
  <si>
    <t>102-21</t>
  </si>
  <si>
    <t>102-0</t>
  </si>
  <si>
    <t>303-21</t>
  </si>
  <si>
    <t>303-0</t>
  </si>
  <si>
    <t>657-21</t>
  </si>
  <si>
    <t>657-0</t>
  </si>
  <si>
    <t>764-21</t>
  </si>
  <si>
    <t>764-0</t>
  </si>
  <si>
    <t>800-21</t>
  </si>
  <si>
    <t>800-0</t>
  </si>
  <si>
    <t>985-21</t>
  </si>
  <si>
    <t>985-0</t>
  </si>
  <si>
    <t>1013-21</t>
  </si>
  <si>
    <t>1013-0</t>
  </si>
  <si>
    <t>1089-21</t>
  </si>
  <si>
    <t>1089-0</t>
  </si>
  <si>
    <t>1143-21</t>
  </si>
  <si>
    <t>1143-0</t>
  </si>
  <si>
    <t>1236-21</t>
  </si>
  <si>
    <t>1236-0</t>
  </si>
  <si>
    <t>1338-21</t>
  </si>
  <si>
    <t>1338-0</t>
  </si>
  <si>
    <t>1432-21</t>
  </si>
  <si>
    <t>1432-0</t>
  </si>
  <si>
    <t>1523-21</t>
  </si>
  <si>
    <t>1523-0</t>
  </si>
  <si>
    <t>1328-21</t>
  </si>
  <si>
    <t>1328-0</t>
  </si>
  <si>
    <t>1300-21</t>
  </si>
  <si>
    <t>1300-0</t>
  </si>
  <si>
    <t>1275-21</t>
  </si>
  <si>
    <t>1275-0</t>
  </si>
  <si>
    <t>1121-21</t>
  </si>
  <si>
    <t>1121-0</t>
  </si>
  <si>
    <t>978-21</t>
  </si>
  <si>
    <t>978-0</t>
  </si>
  <si>
    <t>627-21</t>
  </si>
  <si>
    <t>627-0</t>
  </si>
  <si>
    <t>609-21</t>
  </si>
  <si>
    <t>609-0</t>
  </si>
  <si>
    <t>486-21</t>
  </si>
  <si>
    <t>486-0</t>
  </si>
  <si>
    <t>1240-21</t>
  </si>
  <si>
    <t>281-21</t>
  </si>
  <si>
    <t>281-0</t>
  </si>
  <si>
    <t>9943-21</t>
  </si>
  <si>
    <t>9943-0</t>
  </si>
  <si>
    <t>9868-21</t>
  </si>
  <si>
    <t>9868-0</t>
  </si>
  <si>
    <t>9634-21</t>
  </si>
  <si>
    <t>9634-0</t>
  </si>
  <si>
    <t>9562-21</t>
  </si>
  <si>
    <t>9562-0</t>
  </si>
  <si>
    <t>9406-21</t>
  </si>
  <si>
    <t>9406-0</t>
  </si>
  <si>
    <t>9128-0</t>
  </si>
  <si>
    <t>abs.ort</t>
  </si>
  <si>
    <t>concentration (ng/L)</t>
  </si>
  <si>
    <t>9634-1(1637)</t>
  </si>
  <si>
    <t>9634-2</t>
  </si>
  <si>
    <t>627-D</t>
  </si>
  <si>
    <t>1469 19943</t>
  </si>
  <si>
    <t>951-121</t>
  </si>
  <si>
    <t>954-7826</t>
  </si>
  <si>
    <t>960-161</t>
  </si>
  <si>
    <t>967-7075</t>
  </si>
  <si>
    <t>970-7830</t>
  </si>
  <si>
    <t>972-486</t>
  </si>
  <si>
    <t>974-529</t>
  </si>
  <si>
    <t>976-9343</t>
  </si>
  <si>
    <t>983-9709</t>
  </si>
  <si>
    <t>990-0061</t>
  </si>
  <si>
    <t>623-0saat</t>
  </si>
  <si>
    <t>623-24saat</t>
  </si>
  <si>
    <t>623-2gün</t>
  </si>
  <si>
    <t>623-3gün</t>
  </si>
  <si>
    <t>623-4gün</t>
  </si>
  <si>
    <t>1258-603</t>
  </si>
  <si>
    <t>1260-7233</t>
  </si>
  <si>
    <t>11127-D</t>
  </si>
  <si>
    <t>1300-559</t>
  </si>
  <si>
    <t>11291-doğum</t>
  </si>
  <si>
    <t>9128-doğum</t>
  </si>
  <si>
    <t>11121-21</t>
  </si>
  <si>
    <t>11121-0</t>
  </si>
  <si>
    <t>1300-doğum</t>
  </si>
  <si>
    <t>1328-5</t>
  </si>
  <si>
    <t>7233-0</t>
  </si>
  <si>
    <t>121-21</t>
  </si>
  <si>
    <t>121-0</t>
  </si>
  <si>
    <t>7826-21</t>
  </si>
  <si>
    <t>7826-0</t>
  </si>
  <si>
    <t>161-21</t>
  </si>
  <si>
    <t>280-21</t>
  </si>
  <si>
    <t>280-0</t>
  </si>
  <si>
    <t>7075-21</t>
  </si>
  <si>
    <t>7075-0</t>
  </si>
  <si>
    <t>7830-21</t>
  </si>
  <si>
    <t>7830-0</t>
  </si>
  <si>
    <t>529-21</t>
  </si>
  <si>
    <t>529-0</t>
  </si>
  <si>
    <t>9343-21</t>
  </si>
  <si>
    <t>9343-0</t>
  </si>
  <si>
    <t>8006-21</t>
  </si>
  <si>
    <t>8006-0</t>
  </si>
  <si>
    <t>9709-0</t>
  </si>
  <si>
    <t>0061-21</t>
  </si>
  <si>
    <t>0061-0</t>
  </si>
  <si>
    <t>7233-21</t>
  </si>
  <si>
    <t>7657-21</t>
  </si>
  <si>
    <t>7657-0</t>
  </si>
  <si>
    <t>8521-21</t>
  </si>
  <si>
    <t>8521-0</t>
  </si>
  <si>
    <t>9704-21</t>
  </si>
  <si>
    <t>9936-21</t>
  </si>
  <si>
    <t>9936-0</t>
  </si>
  <si>
    <t>9989-21</t>
  </si>
  <si>
    <t>9989-0</t>
  </si>
  <si>
    <t>0097-21</t>
  </si>
  <si>
    <t>0097-5</t>
  </si>
  <si>
    <t>119-21</t>
  </si>
  <si>
    <t>119-0</t>
  </si>
  <si>
    <t>387-21</t>
  </si>
  <si>
    <t>387-0</t>
  </si>
  <si>
    <t>505-15</t>
  </si>
  <si>
    <t>505-0</t>
  </si>
  <si>
    <t>544-21</t>
  </si>
  <si>
    <t>544-0</t>
  </si>
  <si>
    <t>559-21</t>
  </si>
  <si>
    <t>559-0</t>
  </si>
  <si>
    <t>603-21</t>
  </si>
  <si>
    <t>603-0</t>
  </si>
  <si>
    <t>998-21</t>
  </si>
  <si>
    <t>998-0</t>
  </si>
  <si>
    <t>1034-21</t>
  </si>
  <si>
    <t>1034-0</t>
  </si>
  <si>
    <t>1127-21</t>
  </si>
  <si>
    <t>1127-0</t>
  </si>
  <si>
    <t>1194-21</t>
  </si>
  <si>
    <t>1194-0</t>
  </si>
  <si>
    <t>1210-D</t>
  </si>
  <si>
    <t>1231-21</t>
  </si>
  <si>
    <t>1231-0</t>
  </si>
  <si>
    <t>1239-21</t>
  </si>
  <si>
    <t>1239-0</t>
  </si>
  <si>
    <t>1248-21</t>
  </si>
  <si>
    <t>1248-0</t>
  </si>
  <si>
    <t>8778-21</t>
  </si>
  <si>
    <t>8778-0</t>
  </si>
  <si>
    <t>8570-21</t>
  </si>
  <si>
    <t>8570-0</t>
  </si>
  <si>
    <t>1207-21</t>
  </si>
  <si>
    <t>1245-21</t>
  </si>
  <si>
    <t>1245-0</t>
  </si>
  <si>
    <t>1210-21gün</t>
  </si>
  <si>
    <t>9704-doğum</t>
  </si>
  <si>
    <t>1207-doğum</t>
  </si>
  <si>
    <t>result(ng/L)</t>
  </si>
  <si>
    <t>concentration (pg/ml)</t>
  </si>
  <si>
    <t>result(pg/ml)</t>
  </si>
  <si>
    <t>concentration (mg/ml)</t>
  </si>
  <si>
    <t>1451(1328)</t>
  </si>
  <si>
    <t>1013-B2</t>
  </si>
  <si>
    <t>1258-2gün</t>
  </si>
  <si>
    <t>486-24saat</t>
  </si>
  <si>
    <t>486-12saat</t>
  </si>
  <si>
    <t>486-doğum</t>
  </si>
  <si>
    <t>result(mg/ml)</t>
  </si>
  <si>
    <t>Colostrum</t>
  </si>
  <si>
    <t>std6</t>
  </si>
  <si>
    <t>std7</t>
  </si>
  <si>
    <t>concentratıon (ng/ml)</t>
  </si>
  <si>
    <t>KİT ADI</t>
  </si>
  <si>
    <t>TÜR</t>
  </si>
  <si>
    <t>MARKA</t>
  </si>
  <si>
    <t>Numune Türü</t>
  </si>
  <si>
    <t>CAT. NO</t>
  </si>
  <si>
    <t>Yöntem</t>
  </si>
  <si>
    <t>Kullanılan Cihaz</t>
  </si>
  <si>
    <t>Serum</t>
  </si>
  <si>
    <t>ELİSA</t>
  </si>
  <si>
    <t>Mıcroplate reader: BIO-TEK EL X 800-Aotu strıp washer:BIO TEK EL X 50</t>
  </si>
  <si>
    <t>Bovine</t>
  </si>
  <si>
    <t>SunRed</t>
  </si>
  <si>
    <t>USCN</t>
  </si>
  <si>
    <t>Haptoglobin</t>
  </si>
  <si>
    <t>201-04-0121</t>
  </si>
  <si>
    <t>Immunoglobulin G</t>
  </si>
  <si>
    <t>201-04-0108</t>
  </si>
  <si>
    <t>Tumor necrosis factor alpha</t>
  </si>
  <si>
    <t>Serum-Colostrum</t>
  </si>
  <si>
    <t>201-04-0007</t>
  </si>
  <si>
    <t>Interleukin 10</t>
  </si>
  <si>
    <t>201-04-0170</t>
  </si>
  <si>
    <t>Interferon gama</t>
  </si>
  <si>
    <t>201-04-0002</t>
  </si>
  <si>
    <t>Interleukin 1 beta</t>
  </si>
  <si>
    <t>201-04-0157</t>
  </si>
  <si>
    <t>Interleukin 17</t>
  </si>
  <si>
    <t>201-04-2948</t>
  </si>
  <si>
    <t>Interleukin 6</t>
  </si>
  <si>
    <t>201-04-0008</t>
  </si>
  <si>
    <t>Vitamin E</t>
  </si>
  <si>
    <t>201-04-0227</t>
  </si>
  <si>
    <t>Retinol</t>
  </si>
  <si>
    <t>201-04-1520</t>
  </si>
  <si>
    <t>Lactoferrin</t>
  </si>
  <si>
    <t>201-04-0119</t>
  </si>
  <si>
    <t>Colostrum(10 kat dilue)</t>
  </si>
  <si>
    <t>9370*</t>
  </si>
  <si>
    <t>9607*</t>
  </si>
  <si>
    <t>102*</t>
  </si>
  <si>
    <t>102(pelte verdi)*</t>
  </si>
  <si>
    <t>303*</t>
  </si>
  <si>
    <t>9868*</t>
  </si>
  <si>
    <t>9128*</t>
  </si>
  <si>
    <t>9943*</t>
  </si>
  <si>
    <t>281*</t>
  </si>
  <si>
    <t>609*</t>
  </si>
  <si>
    <t>9562*</t>
  </si>
  <si>
    <t>9634*</t>
  </si>
  <si>
    <t>1275*</t>
  </si>
  <si>
    <t>1328*</t>
  </si>
  <si>
    <t>1300*</t>
  </si>
  <si>
    <t>627*</t>
  </si>
  <si>
    <t>1121*</t>
  </si>
  <si>
    <t>1291*</t>
  </si>
  <si>
    <t>978*</t>
  </si>
  <si>
    <t>not: * ile işaretli numuneler 1:1 dilue edildi.Diğerleri 10 kat dilue edildi</t>
  </si>
  <si>
    <t xml:space="preserve">Then add Chromogen Solutions A,B,the color of the liguid changes into the blue, and at he effect of acid, the color finally becomes yellow. </t>
  </si>
  <si>
    <t>IgG Test Principle</t>
  </si>
  <si>
    <t>The kit uses a double-antibody sandwich enzyme-linked immunosorbent assay to assay the level of Bovine Ltf  in samples.</t>
  </si>
  <si>
    <t>Add  Bovine Ltf  a to monoclonal antibody Enzyme well which is pre-coated with Bovine Ltf  a monoclonal antibody, incubation.</t>
  </si>
  <si>
    <t>Then, add Bovine Ltf  a antibodies labeled with biotin, and combined with Stpertavidin-HRP to form immune complex; then carry out incubation and washing again to remove the uncombined enzyme.</t>
  </si>
  <si>
    <t>The chroma of color and the concentration of the Bovine Ltf of sample were positively correlated.</t>
  </si>
  <si>
    <t>Lactoferrin Test Principle</t>
  </si>
  <si>
    <t>Retinol Test Principle</t>
  </si>
  <si>
    <t>The kit uses a double-antibody sandwich enzyme-linked immunosorbent assay to assay the level of Bovine retinol  in samples.</t>
  </si>
  <si>
    <t>Add  Bovine retinol  a to monoclonal antibody Enzyme well which is pre-coated withBovine retinol  a monoclonal antibody, incubation.</t>
  </si>
  <si>
    <t>Then, add Bovine retinol a antibodies labeled with biotin, and combined with Stpertavidin-HRP to form immune complex; then carry out incubation and washing again to remove the uncombined enzyme.</t>
  </si>
  <si>
    <t>The chroma of color and the concentration of the Bovine retinol of sample were positively correlated.</t>
  </si>
  <si>
    <t>Vitamin E Test Principle</t>
  </si>
  <si>
    <t>The kit uses a double-antibody sandwich enzyme-linked immunosorbent assay to assay the level of Bovine VE  in samples.</t>
  </si>
  <si>
    <t>Add  Bovine  VE   a to monoclonal antibody Enzyme well which is pre-coated with Bovine VE   a monoclonal antibody, incubation.</t>
  </si>
  <si>
    <t>Then, add Bovine  VE   a antibodies labeled with biotin, and combined with Stpertavidin-HRP to form immune complex; then carry out incubation and washing again to remove the uncombined enzyme.</t>
  </si>
  <si>
    <t>The chroma of color and the concentration of the Bovine VE  of sample were positively correlated.</t>
  </si>
  <si>
    <t>IL-10 Test Principle</t>
  </si>
  <si>
    <t>IL-6 Test Principle</t>
  </si>
  <si>
    <t>IL-17 Test Principle</t>
  </si>
  <si>
    <t>The kit uses a double-antibody sandwich enzyme-linked immunosorbent assay to assay the level of Bovine IL-10  in samples.</t>
  </si>
  <si>
    <t>Add  Bovine IL-10   a to monoclonal antibody Enzyme well which is pre-coated with Bovine IL-10   a monoclonal antibody, incubation.</t>
  </si>
  <si>
    <t>Then, add Bovine  IL-10   a antibodies labeled with biotin, and combined with Stpertavidin-HRP to form immune complex; then carry out incubation and washing again to remove the uncombined enzyme.</t>
  </si>
  <si>
    <t>The chroma of color and the concentration of the BovineIL-10  of sample were positively correlated.</t>
  </si>
  <si>
    <t>The kit uses a double-antibody sandwich enzyme-linked immunosorbent assay to assay the level of Bovine IL-6  in samples.</t>
  </si>
  <si>
    <t>Add  Bovine  IL-6   a to monoclonal antibody Enzyme well which is pre-coated with Bovine  IL-6   a monoclonal antibody, incubation.</t>
  </si>
  <si>
    <t>Then, add Bovine  IL-6  a antibodies labeled with biotin, and combined with Stpertavidin-HRP to form immune complex; then carry out incubation and washing again to remove the uncombined enzyme.</t>
  </si>
  <si>
    <t>The chroma of color and the concentration of the Bovine  IL-6  of sample were positively correlated.</t>
  </si>
  <si>
    <t>The kit uses a double-antibody sandwich enzyme-linked immunosorbent assay to assay the level of Bovine IL-17  in samples.</t>
  </si>
  <si>
    <t>Add  Bovine  IL-17   a to monoclonal antibody Enzyme well which is pre-coated with Bovine IL-17   a monoclonal antibody, incubation.</t>
  </si>
  <si>
    <t>Then, add Bovine  IL-17   a antibodies labeled with biotin, and combined with Stpertavidin-HRP to form immune complex; then carry out incubation and washing again to remove the uncombined enzyme.</t>
  </si>
  <si>
    <t>The chroma of color and the concentration of the Bovine IL-17  of sample were positively correlated.</t>
  </si>
  <si>
    <t>IL1-BETA Test Principle</t>
  </si>
  <si>
    <t>The kit uses a double-antibody sandwich enzyme-linked immunosorbent assay to assay the level of Bovine IL-1B  in samples.</t>
  </si>
  <si>
    <t>Add  Bovine  IL-1B  a to monoclonal antibody Enzyme well which is pre-coated with Bovine IL-1B   a monoclonal antibody, incubation.</t>
  </si>
  <si>
    <t>Then, add Bovine IL-1B   a antibodies labeled with biotin, and combined with Stpertavidin-HRP to form immune complex; then carry out incubation and washing again to remove the uncombined enzyme.</t>
  </si>
  <si>
    <t>The chroma of color and the concentration of the Bovine IL-1B of sample were positively correlated.</t>
  </si>
  <si>
    <t>IFN-y Test Principle</t>
  </si>
  <si>
    <t>The kit uses a double-antibody sandwich enzyme-linked immunosorbent assay to assay the level of Bovine IFN-y  in samples.</t>
  </si>
  <si>
    <t>Add  Bovine IFN-y  a to monoclonal antibody Enzyme well which is pre-coated with Bovine IFN-y  a monoclonal antibody, incubation.</t>
  </si>
  <si>
    <t>Then, add Bovine IFN-y   a antibodies labeled with biotin, and combined with Stpertavidin-HRP to form immune complex; then carry out incubation and washing again to remove the uncombined enzyme.</t>
  </si>
  <si>
    <t>The chroma of color and the concentration of the Bovine IFN-y of sample were positively correlated.</t>
  </si>
  <si>
    <t>TNF-A Test Principle</t>
  </si>
  <si>
    <t>The kit uses a double-antibody sandwich enzyme-linked immunosorbent assay to assay the level of Bovine TNF-A  in samples.</t>
  </si>
  <si>
    <t>Add  Bovine TNF-A   a to monoclonal antibody Enzyme well which is pre-coated with Bovine TNF-A    a monoclonal antibody, incubation.</t>
  </si>
  <si>
    <t>Then, add Bovine TNF-A    a antibodies labeled with biotin, and combined with Stpertavidin-HRP to form immune complex; then carry out incubation and washing again to remove the uncombined enzyme.</t>
  </si>
  <si>
    <t>The chroma of color and the concentration of the Bovine TNF-A  of sample were positively correlated.</t>
  </si>
  <si>
    <t>Hpt Test Principle</t>
  </si>
  <si>
    <t>The kit uses a double-antibody sandwich enzyme-linked immunosorbent assay to assay the level of Bovine Hpt  in samples.</t>
  </si>
  <si>
    <t>Add  Bovine Hpt   a to monoclonal antibody Enzyme well which is pre-coated with Bovine Hpt    a monoclonal antibody, incubation.</t>
  </si>
  <si>
    <t>Then, add Bovine Hpt    a antibodies labeled with biotin, and combined with Stpertavidin-HRP to form immune complex; then carry out incubation and washing again to remove the uncombined enzyme.</t>
  </si>
  <si>
    <t>The chroma of color and the concentration of the Bovine Hpt  of sample were positively correlated.</t>
  </si>
  <si>
    <t>The kit uses a double-antibody sandwich enzyme-linked immunosorbent assay to assay the level of Bovine Immunoglobulin G a (IgG) in samples.</t>
  </si>
  <si>
    <t>Add  Bovine Immunoglobulin G a (IgG) a to monoclonal antibody Enzyme well which is pre-coated with Bovine Immunoglobulin G a (IgG) a monoclonal antibody, incubation.</t>
  </si>
  <si>
    <t>Then, add Bovine Immunoglobulin G a (IgG) a antibodies labeled with biotin, and combined with Stpertavidin-HRP to form immune complex; then carry out incubation and washing again to remove the uncombined enzyme.</t>
  </si>
  <si>
    <t>The chroma of color and the concentration of the Bovine Immunoglobulin G a (IgG) a of sample were positively correlated.</t>
  </si>
  <si>
    <t>SEA817Bo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</si>
</sst>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674890638670167"/>
                  <c:y val="0.105472076407115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Lactoferrin!$C$16:$C$21</c:f>
              <c:numCache>
                <c:formatCode>General</c:formatCode>
                <c:ptCount val="6"/>
                <c:pt idx="0">
                  <c:v>2.738</c:v>
                </c:pt>
                <c:pt idx="1">
                  <c:v>1.8099999999999998</c:v>
                </c:pt>
                <c:pt idx="2">
                  <c:v>1.097</c:v>
                </c:pt>
                <c:pt idx="3">
                  <c:v>0.64300000000000002</c:v>
                </c:pt>
                <c:pt idx="4">
                  <c:v>0.34700000000000003</c:v>
                </c:pt>
                <c:pt idx="5">
                  <c:v>0</c:v>
                </c:pt>
              </c:numCache>
            </c:numRef>
          </c:xVal>
          <c:yVal>
            <c:numRef>
              <c:f>Lactoferrin!$D$16:$D$21</c:f>
              <c:numCache>
                <c:formatCode>General</c:formatCode>
                <c:ptCount val="6"/>
                <c:pt idx="0">
                  <c:v>1920</c:v>
                </c:pt>
                <c:pt idx="1">
                  <c:v>960</c:v>
                </c:pt>
                <c:pt idx="2">
                  <c:v>480</c:v>
                </c:pt>
                <c:pt idx="3">
                  <c:v>240</c:v>
                </c:pt>
                <c:pt idx="4">
                  <c:v>120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9-4CC2-9A1B-7F4456780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92384"/>
        <c:axId val="337089760"/>
      </c:scatterChart>
      <c:valAx>
        <c:axId val="3370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7089760"/>
        <c:crosses val="autoZero"/>
        <c:crossBetween val="midCat"/>
      </c:valAx>
      <c:valAx>
        <c:axId val="3370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709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IFN-Ɣ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212270341207347"/>
                  <c:y val="0.11390128317293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'IFN-y-1.plate'!$C$17:$C$22</c:f>
              <c:numCache>
                <c:formatCode>0.000</c:formatCode>
                <c:ptCount val="6"/>
                <c:pt idx="0">
                  <c:v>2.5840000000000001</c:v>
                </c:pt>
                <c:pt idx="1">
                  <c:v>1.5129999999999999</c:v>
                </c:pt>
                <c:pt idx="2" formatCode="General">
                  <c:v>0.79299999999999993</c:v>
                </c:pt>
                <c:pt idx="3">
                  <c:v>0.51600000000000001</c:v>
                </c:pt>
                <c:pt idx="4" formatCode="General">
                  <c:v>0.254</c:v>
                </c:pt>
                <c:pt idx="5" formatCode="General">
                  <c:v>0</c:v>
                </c:pt>
              </c:numCache>
            </c:numRef>
          </c:xVal>
          <c:yVal>
            <c:numRef>
              <c:f>'IFN-y-1.plate'!$D$17:$D$22</c:f>
              <c:numCache>
                <c:formatCode>General</c:formatCode>
                <c:ptCount val="6"/>
                <c:pt idx="0">
                  <c:v>240</c:v>
                </c:pt>
                <c:pt idx="1">
                  <c:v>120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3-413D-994E-4F85F465F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57408"/>
        <c:axId val="501647840"/>
      </c:scatterChart>
      <c:valAx>
        <c:axId val="2301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1647840"/>
        <c:crosses val="autoZero"/>
        <c:crossBetween val="midCat"/>
      </c:valAx>
      <c:valAx>
        <c:axId val="5016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015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IFN-Ɣ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656102362204727"/>
                  <c:y val="9.65726159230095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'IFN-y-2.plate'!$C$17:$C$22</c:f>
              <c:numCache>
                <c:formatCode>0.000</c:formatCode>
                <c:ptCount val="6"/>
                <c:pt idx="0">
                  <c:v>2.6419999999999999</c:v>
                </c:pt>
                <c:pt idx="1">
                  <c:v>1.5389999999999999</c:v>
                </c:pt>
                <c:pt idx="2" formatCode="General">
                  <c:v>0.92500000000000004</c:v>
                </c:pt>
                <c:pt idx="3">
                  <c:v>0.48800000000000004</c:v>
                </c:pt>
                <c:pt idx="4" formatCode="General">
                  <c:v>0.24399999999999999</c:v>
                </c:pt>
                <c:pt idx="5" formatCode="General">
                  <c:v>0</c:v>
                </c:pt>
              </c:numCache>
            </c:numRef>
          </c:xVal>
          <c:yVal>
            <c:numRef>
              <c:f>'IFN-y-2.plate'!$D$17:$D$22</c:f>
              <c:numCache>
                <c:formatCode>General</c:formatCode>
                <c:ptCount val="6"/>
                <c:pt idx="0">
                  <c:v>240</c:v>
                </c:pt>
                <c:pt idx="1">
                  <c:v>120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0-4D91-8F12-684C085A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14976"/>
        <c:axId val="502916288"/>
      </c:scatterChart>
      <c:valAx>
        <c:axId val="50291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2916288"/>
        <c:crosses val="autoZero"/>
        <c:crossBetween val="midCat"/>
      </c:valAx>
      <c:valAx>
        <c:axId val="5029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291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506124234470689"/>
                  <c:y val="0.19402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'IL-10-1.plate'!$C$16:$C$21</c:f>
              <c:numCache>
                <c:formatCode>0.000</c:formatCode>
                <c:ptCount val="6"/>
                <c:pt idx="0">
                  <c:v>2.5910000000000002</c:v>
                </c:pt>
                <c:pt idx="1">
                  <c:v>1.7089999999999999</c:v>
                </c:pt>
                <c:pt idx="2" formatCode="General">
                  <c:v>1.0209999999999999</c:v>
                </c:pt>
                <c:pt idx="3">
                  <c:v>0.64600000000000002</c:v>
                </c:pt>
                <c:pt idx="4" formatCode="General">
                  <c:v>0.40300000000000002</c:v>
                </c:pt>
                <c:pt idx="5" formatCode="General">
                  <c:v>0</c:v>
                </c:pt>
              </c:numCache>
            </c:numRef>
          </c:xVal>
          <c:yVal>
            <c:numRef>
              <c:f>'IL-10-1.plate'!$D$16:$D$21</c:f>
              <c:numCache>
                <c:formatCode>General</c:formatCode>
                <c:ptCount val="6"/>
                <c:pt idx="0">
                  <c:v>320</c:v>
                </c:pt>
                <c:pt idx="1">
                  <c:v>160</c:v>
                </c:pt>
                <c:pt idx="2">
                  <c:v>80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D-4730-A366-DD09729FC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74112"/>
        <c:axId val="585673128"/>
      </c:scatterChart>
      <c:valAx>
        <c:axId val="58567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5673128"/>
        <c:crosses val="autoZero"/>
        <c:crossBetween val="midCat"/>
      </c:valAx>
      <c:valAx>
        <c:axId val="58567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567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IL-10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447090988626421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'IL-10-2.plate'!$C$16:$C$21</c:f>
              <c:numCache>
                <c:formatCode>0.000</c:formatCode>
                <c:ptCount val="6"/>
                <c:pt idx="0">
                  <c:v>2.4580000000000002</c:v>
                </c:pt>
                <c:pt idx="1">
                  <c:v>1.631</c:v>
                </c:pt>
                <c:pt idx="2" formatCode="General">
                  <c:v>0.85400000000000009</c:v>
                </c:pt>
                <c:pt idx="3">
                  <c:v>0.59300000000000008</c:v>
                </c:pt>
                <c:pt idx="4" formatCode="General">
                  <c:v>0.32300000000000001</c:v>
                </c:pt>
                <c:pt idx="5" formatCode="General">
                  <c:v>0</c:v>
                </c:pt>
              </c:numCache>
            </c:numRef>
          </c:xVal>
          <c:yVal>
            <c:numRef>
              <c:f>'IL-10-2.plate'!$D$16:$D$21</c:f>
              <c:numCache>
                <c:formatCode>General</c:formatCode>
                <c:ptCount val="6"/>
                <c:pt idx="0">
                  <c:v>320</c:v>
                </c:pt>
                <c:pt idx="1">
                  <c:v>160</c:v>
                </c:pt>
                <c:pt idx="2">
                  <c:v>80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7-493D-8D61-D336F2387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11552"/>
        <c:axId val="585113520"/>
      </c:scatterChart>
      <c:valAx>
        <c:axId val="5851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5113520"/>
        <c:crosses val="autoZero"/>
        <c:crossBetween val="midCat"/>
      </c:valAx>
      <c:valAx>
        <c:axId val="5851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511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692738407699039"/>
                  <c:y val="0.132802566345873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'TNF-ALFA-1.plate'!$C$17:$C$22</c:f>
              <c:numCache>
                <c:formatCode>0.000</c:formatCode>
                <c:ptCount val="6"/>
                <c:pt idx="0">
                  <c:v>2.4900000000000002</c:v>
                </c:pt>
                <c:pt idx="1">
                  <c:v>1.514</c:v>
                </c:pt>
                <c:pt idx="2" formatCode="General">
                  <c:v>0.94200000000000006</c:v>
                </c:pt>
                <c:pt idx="3">
                  <c:v>0.57800000000000007</c:v>
                </c:pt>
                <c:pt idx="4" formatCode="General">
                  <c:v>0.21699999999999997</c:v>
                </c:pt>
                <c:pt idx="5" formatCode="General">
                  <c:v>0</c:v>
                </c:pt>
              </c:numCache>
            </c:numRef>
          </c:xVal>
          <c:yVal>
            <c:numRef>
              <c:f>'TNF-ALFA-1.plate'!$D$17:$D$22</c:f>
              <c:numCache>
                <c:formatCode>General</c:formatCode>
                <c:ptCount val="6"/>
                <c:pt idx="0">
                  <c:v>2400</c:v>
                </c:pt>
                <c:pt idx="1">
                  <c:v>1200</c:v>
                </c:pt>
                <c:pt idx="2">
                  <c:v>600</c:v>
                </c:pt>
                <c:pt idx="3">
                  <c:v>300</c:v>
                </c:pt>
                <c:pt idx="4">
                  <c:v>150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7-45A9-9CFA-521EA928C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09416"/>
        <c:axId val="585107448"/>
      </c:scatterChart>
      <c:valAx>
        <c:axId val="58510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5107448"/>
        <c:crosses val="autoZero"/>
        <c:crossBetween val="midCat"/>
      </c:valAx>
      <c:valAx>
        <c:axId val="58510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510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678215223097111"/>
                  <c:y val="7.35589822105570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'TNF-ALFA-2.plate'!$C$16:$C$21</c:f>
              <c:numCache>
                <c:formatCode>0.000</c:formatCode>
                <c:ptCount val="6"/>
                <c:pt idx="0">
                  <c:v>2.5019999999999998</c:v>
                </c:pt>
                <c:pt idx="1">
                  <c:v>1.306</c:v>
                </c:pt>
                <c:pt idx="2" formatCode="General">
                  <c:v>0.72199999999999998</c:v>
                </c:pt>
                <c:pt idx="3">
                  <c:v>0.40100000000000002</c:v>
                </c:pt>
                <c:pt idx="4" formatCode="General">
                  <c:v>0.20200000000000001</c:v>
                </c:pt>
                <c:pt idx="5" formatCode="General">
                  <c:v>0</c:v>
                </c:pt>
              </c:numCache>
            </c:numRef>
          </c:xVal>
          <c:yVal>
            <c:numRef>
              <c:f>'TNF-ALFA-2.plate'!$D$16:$D$21</c:f>
              <c:numCache>
                <c:formatCode>General</c:formatCode>
                <c:ptCount val="6"/>
                <c:pt idx="0">
                  <c:v>2400</c:v>
                </c:pt>
                <c:pt idx="1">
                  <c:v>1200</c:v>
                </c:pt>
                <c:pt idx="2">
                  <c:v>600</c:v>
                </c:pt>
                <c:pt idx="3">
                  <c:v>300</c:v>
                </c:pt>
                <c:pt idx="4">
                  <c:v>150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E-4B34-AD54-D66DAF0DE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477440"/>
        <c:axId val="594477768"/>
      </c:scatterChart>
      <c:valAx>
        <c:axId val="59447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4477768"/>
        <c:crosses val="autoZero"/>
        <c:crossBetween val="midCat"/>
      </c:valAx>
      <c:valAx>
        <c:axId val="5944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447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236439195100614"/>
                  <c:y val="0.19402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'IgG-Serum-1.plate'!$C$17:$C$22</c:f>
              <c:numCache>
                <c:formatCode>0.000</c:formatCode>
                <c:ptCount val="6"/>
                <c:pt idx="0">
                  <c:v>2.7349999999999999</c:v>
                </c:pt>
                <c:pt idx="1">
                  <c:v>1.859</c:v>
                </c:pt>
                <c:pt idx="2" formatCode="General">
                  <c:v>1.0370000000000001</c:v>
                </c:pt>
                <c:pt idx="3">
                  <c:v>0.6170000000000001</c:v>
                </c:pt>
                <c:pt idx="4" formatCode="General">
                  <c:v>0.33899999999999997</c:v>
                </c:pt>
                <c:pt idx="5" formatCode="General">
                  <c:v>0</c:v>
                </c:pt>
              </c:numCache>
            </c:numRef>
          </c:xVal>
          <c:yVal>
            <c:numRef>
              <c:f>'IgG-Serum-1.plate'!$D$17:$D$22</c:f>
              <c:numCache>
                <c:formatCode>General</c:formatCode>
                <c:ptCount val="6"/>
                <c:pt idx="0">
                  <c:v>36</c:v>
                </c:pt>
                <c:pt idx="1">
                  <c:v>18</c:v>
                </c:pt>
                <c:pt idx="2">
                  <c:v>9</c:v>
                </c:pt>
                <c:pt idx="3">
                  <c:v>4.5</c:v>
                </c:pt>
                <c:pt idx="4">
                  <c:v>2.25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9-42C5-A183-353BC0753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90712"/>
        <c:axId val="462783824"/>
      </c:scatterChart>
      <c:valAx>
        <c:axId val="46279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2783824"/>
        <c:crosses val="autoZero"/>
        <c:crossBetween val="midCat"/>
      </c:valAx>
      <c:valAx>
        <c:axId val="4627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279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493285214348205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'IgG-Colostrum-2.plate'!$C$16:$C$21</c:f>
              <c:numCache>
                <c:formatCode>0.000</c:formatCode>
                <c:ptCount val="6"/>
                <c:pt idx="0">
                  <c:v>2.456</c:v>
                </c:pt>
                <c:pt idx="1">
                  <c:v>1.51</c:v>
                </c:pt>
                <c:pt idx="2" formatCode="General">
                  <c:v>0.78299999999999992</c:v>
                </c:pt>
                <c:pt idx="3">
                  <c:v>0.372</c:v>
                </c:pt>
                <c:pt idx="4" formatCode="General">
                  <c:v>0.18</c:v>
                </c:pt>
                <c:pt idx="5" formatCode="General">
                  <c:v>0</c:v>
                </c:pt>
              </c:numCache>
            </c:numRef>
          </c:xVal>
          <c:yVal>
            <c:numRef>
              <c:f>'IgG-Colostrum-2.plate'!$D$16:$D$21</c:f>
              <c:numCache>
                <c:formatCode>General</c:formatCode>
                <c:ptCount val="6"/>
                <c:pt idx="0">
                  <c:v>36</c:v>
                </c:pt>
                <c:pt idx="1">
                  <c:v>18</c:v>
                </c:pt>
                <c:pt idx="2">
                  <c:v>9</c:v>
                </c:pt>
                <c:pt idx="3">
                  <c:v>4.5</c:v>
                </c:pt>
                <c:pt idx="4">
                  <c:v>2.25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B-4B9E-A39D-9378CB48E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07056"/>
        <c:axId val="509407712"/>
      </c:scatterChart>
      <c:valAx>
        <c:axId val="5094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9407712"/>
        <c:crosses val="autoZero"/>
        <c:crossBetween val="midCat"/>
      </c:valAx>
      <c:valAx>
        <c:axId val="5094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94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801509186351706"/>
                  <c:y val="5.51702391367745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'Haptoglobulin-1.plate'!$C$16:$C$21</c:f>
              <c:numCache>
                <c:formatCode>0.000</c:formatCode>
                <c:ptCount val="6"/>
                <c:pt idx="0">
                  <c:v>2.8780000000000001</c:v>
                </c:pt>
                <c:pt idx="1">
                  <c:v>1.6789999999999998</c:v>
                </c:pt>
                <c:pt idx="2" formatCode="General">
                  <c:v>0.84600000000000009</c:v>
                </c:pt>
                <c:pt idx="3">
                  <c:v>0.47700000000000004</c:v>
                </c:pt>
                <c:pt idx="4" formatCode="General">
                  <c:v>0.23899999999999999</c:v>
                </c:pt>
                <c:pt idx="5" formatCode="General">
                  <c:v>0</c:v>
                </c:pt>
              </c:numCache>
            </c:numRef>
          </c:xVal>
          <c:yVal>
            <c:numRef>
              <c:f>'Haptoglobulin-1.plate'!$D$16:$D$21</c:f>
              <c:numCache>
                <c:formatCode>General</c:formatCode>
                <c:ptCount val="6"/>
                <c:pt idx="0">
                  <c:v>480</c:v>
                </c:pt>
                <c:pt idx="1">
                  <c:v>240</c:v>
                </c:pt>
                <c:pt idx="2">
                  <c:v>120</c:v>
                </c:pt>
                <c:pt idx="3">
                  <c:v>60</c:v>
                </c:pt>
                <c:pt idx="4">
                  <c:v>30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4-48A9-8C6D-ABFDBEB1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124768"/>
        <c:axId val="512125096"/>
      </c:scatterChart>
      <c:valAx>
        <c:axId val="51212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2125096"/>
        <c:crosses val="autoZero"/>
        <c:crossBetween val="midCat"/>
      </c:valAx>
      <c:valAx>
        <c:axId val="51212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212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885673665791777"/>
                  <c:y val="8.35600758238553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'Haptoglobulin-2.plate'!$C$17:$C$24</c:f>
              <c:numCache>
                <c:formatCode>General</c:formatCode>
                <c:ptCount val="8"/>
                <c:pt idx="0">
                  <c:v>2.653</c:v>
                </c:pt>
                <c:pt idx="1">
                  <c:v>1.6639999999999999</c:v>
                </c:pt>
                <c:pt idx="2">
                  <c:v>0.89799999999999991</c:v>
                </c:pt>
                <c:pt idx="3">
                  <c:v>0.55800000000000005</c:v>
                </c:pt>
                <c:pt idx="4">
                  <c:v>0.32300000000000001</c:v>
                </c:pt>
                <c:pt idx="5">
                  <c:v>0.22200000000000003</c:v>
                </c:pt>
                <c:pt idx="6">
                  <c:v>8.4999999999999992E-2</c:v>
                </c:pt>
                <c:pt idx="7">
                  <c:v>0</c:v>
                </c:pt>
              </c:numCache>
            </c:numRef>
          </c:xVal>
          <c:yVal>
            <c:numRef>
              <c:f>'Haptoglobulin-2.plate'!$D$17:$D$24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</c:v>
                </c:pt>
                <c:pt idx="6">
                  <c:v>15.6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B-446C-834D-262DBBA5D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20656"/>
        <c:axId val="587422952"/>
      </c:scatterChart>
      <c:valAx>
        <c:axId val="58742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7422952"/>
        <c:crosses val="autoZero"/>
        <c:crossBetween val="midCat"/>
      </c:valAx>
      <c:valAx>
        <c:axId val="58742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742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Retinol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615769903762027"/>
                  <c:y val="0.11032261592300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Retinol!$C$17:$C$22</c:f>
              <c:numCache>
                <c:formatCode>General</c:formatCode>
                <c:ptCount val="6"/>
                <c:pt idx="0">
                  <c:v>2.8160000000000003</c:v>
                </c:pt>
                <c:pt idx="1">
                  <c:v>1.865</c:v>
                </c:pt>
                <c:pt idx="2">
                  <c:v>1.137</c:v>
                </c:pt>
                <c:pt idx="3">
                  <c:v>0.74700000000000011</c:v>
                </c:pt>
                <c:pt idx="4">
                  <c:v>0.35499999999999998</c:v>
                </c:pt>
                <c:pt idx="5">
                  <c:v>0</c:v>
                </c:pt>
              </c:numCache>
            </c:numRef>
          </c:xVal>
          <c:yVal>
            <c:numRef>
              <c:f>Retinol!$D$17:$D$22</c:f>
              <c:numCache>
                <c:formatCode>General</c:formatCode>
                <c:ptCount val="6"/>
                <c:pt idx="0">
                  <c:v>1200</c:v>
                </c:pt>
                <c:pt idx="1">
                  <c:v>600</c:v>
                </c:pt>
                <c:pt idx="2">
                  <c:v>300</c:v>
                </c:pt>
                <c:pt idx="3">
                  <c:v>150</c:v>
                </c:pt>
                <c:pt idx="4">
                  <c:v>75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C18-AF56-65C433C89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17520"/>
        <c:axId val="452415552"/>
      </c:scatterChart>
      <c:valAx>
        <c:axId val="45241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2415552"/>
        <c:crosses val="autoZero"/>
        <c:crossBetween val="midCat"/>
      </c:valAx>
      <c:valAx>
        <c:axId val="4524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241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595953630796149"/>
                  <c:y val="0.18013888888888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'Vit-E'!$C$16:$C$21</c:f>
              <c:numCache>
                <c:formatCode>General</c:formatCode>
                <c:ptCount val="6"/>
                <c:pt idx="0">
                  <c:v>2.67</c:v>
                </c:pt>
                <c:pt idx="1">
                  <c:v>1.6709999999999998</c:v>
                </c:pt>
                <c:pt idx="2">
                  <c:v>1.103</c:v>
                </c:pt>
                <c:pt idx="3">
                  <c:v>0.70000000000000007</c:v>
                </c:pt>
                <c:pt idx="4">
                  <c:v>0.34199999999999997</c:v>
                </c:pt>
                <c:pt idx="5">
                  <c:v>0</c:v>
                </c:pt>
              </c:numCache>
            </c:numRef>
          </c:xVal>
          <c:yVal>
            <c:numRef>
              <c:f>'Vit-E'!$D$16:$D$21</c:f>
              <c:numCache>
                <c:formatCode>General</c:formatCode>
                <c:ptCount val="6"/>
                <c:pt idx="0">
                  <c:v>72</c:v>
                </c:pt>
                <c:pt idx="1">
                  <c:v>36</c:v>
                </c:pt>
                <c:pt idx="2">
                  <c:v>18</c:v>
                </c:pt>
                <c:pt idx="3">
                  <c:v>9</c:v>
                </c:pt>
                <c:pt idx="4">
                  <c:v>4.5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7-4971-AFE3-DAC88D4EF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748112"/>
        <c:axId val="452753360"/>
      </c:scatterChart>
      <c:valAx>
        <c:axId val="45274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2753360"/>
        <c:crosses val="autoZero"/>
        <c:crossBetween val="midCat"/>
      </c:valAx>
      <c:valAx>
        <c:axId val="4527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274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635148731408574"/>
                  <c:y val="0.1106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'IL-6-1.plate'!$C$16:$C$21</c:f>
              <c:numCache>
                <c:formatCode>General</c:formatCode>
                <c:ptCount val="6"/>
                <c:pt idx="0">
                  <c:v>2.6735000000000002</c:v>
                </c:pt>
                <c:pt idx="1">
                  <c:v>1.643</c:v>
                </c:pt>
                <c:pt idx="2">
                  <c:v>0.83550000000000013</c:v>
                </c:pt>
                <c:pt idx="3">
                  <c:v>0.48199999999999998</c:v>
                </c:pt>
                <c:pt idx="4">
                  <c:v>0.23300000000000001</c:v>
                </c:pt>
                <c:pt idx="5">
                  <c:v>0</c:v>
                </c:pt>
              </c:numCache>
            </c:numRef>
          </c:xVal>
          <c:yVal>
            <c:numRef>
              <c:f>'IL-6-1.plate'!$D$16:$D$21</c:f>
              <c:numCache>
                <c:formatCode>General</c:formatCode>
                <c:ptCount val="6"/>
                <c:pt idx="0">
                  <c:v>3200</c:v>
                </c:pt>
                <c:pt idx="1">
                  <c:v>1600</c:v>
                </c:pt>
                <c:pt idx="2">
                  <c:v>800</c:v>
                </c:pt>
                <c:pt idx="3">
                  <c:v>400</c:v>
                </c:pt>
                <c:pt idx="4">
                  <c:v>200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3-499E-8286-5EC0FA61F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754344"/>
        <c:axId val="452751720"/>
      </c:scatterChart>
      <c:valAx>
        <c:axId val="45275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2751720"/>
        <c:crosses val="autoZero"/>
        <c:crossBetween val="midCat"/>
      </c:valAx>
      <c:valAx>
        <c:axId val="45275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275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681933508311461"/>
                  <c:y val="0.19402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'IL-6-2.plate'!$C$16:$C$21</c:f>
              <c:numCache>
                <c:formatCode>0.000</c:formatCode>
                <c:ptCount val="6"/>
                <c:pt idx="0">
                  <c:v>2.7605</c:v>
                </c:pt>
                <c:pt idx="1">
                  <c:v>1.845</c:v>
                </c:pt>
                <c:pt idx="2" formatCode="General">
                  <c:v>1.1970000000000001</c:v>
                </c:pt>
                <c:pt idx="3">
                  <c:v>0.70850000000000013</c:v>
                </c:pt>
                <c:pt idx="4" formatCode="General">
                  <c:v>0.44100000000000006</c:v>
                </c:pt>
                <c:pt idx="5" formatCode="General">
                  <c:v>0</c:v>
                </c:pt>
              </c:numCache>
            </c:numRef>
          </c:xVal>
          <c:yVal>
            <c:numRef>
              <c:f>'IL-6-2.plate'!$D$16:$D$21</c:f>
              <c:numCache>
                <c:formatCode>General</c:formatCode>
                <c:ptCount val="6"/>
                <c:pt idx="0">
                  <c:v>3200</c:v>
                </c:pt>
                <c:pt idx="1">
                  <c:v>1600</c:v>
                </c:pt>
                <c:pt idx="2">
                  <c:v>800</c:v>
                </c:pt>
                <c:pt idx="3">
                  <c:v>400</c:v>
                </c:pt>
                <c:pt idx="4">
                  <c:v>200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3-4BB6-A24F-85F4A70E9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54392"/>
        <c:axId val="497050128"/>
      </c:scatterChart>
      <c:valAx>
        <c:axId val="49705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7050128"/>
        <c:crosses val="autoZero"/>
        <c:crossBetween val="midCat"/>
      </c:valAx>
      <c:valAx>
        <c:axId val="4970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705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IL-17</a:t>
            </a:r>
          </a:p>
        </c:rich>
      </c:tx>
      <c:layout>
        <c:manualLayout>
          <c:xMode val="edge"/>
          <c:yMode val="edge"/>
          <c:x val="0.4540345581802274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096106736657918"/>
                  <c:y val="5.43999708369787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'IL-17-1.plate'!$C$16:$C$21</c:f>
              <c:numCache>
                <c:formatCode>0.000</c:formatCode>
                <c:ptCount val="6"/>
                <c:pt idx="0">
                  <c:v>2.6739999999999999</c:v>
                </c:pt>
                <c:pt idx="1">
                  <c:v>1.8479999999999999</c:v>
                </c:pt>
                <c:pt idx="2" formatCode="General">
                  <c:v>1.014</c:v>
                </c:pt>
                <c:pt idx="3">
                  <c:v>0.71500000000000008</c:v>
                </c:pt>
                <c:pt idx="4" formatCode="General">
                  <c:v>0.247</c:v>
                </c:pt>
                <c:pt idx="5" formatCode="General">
                  <c:v>0</c:v>
                </c:pt>
              </c:numCache>
            </c:numRef>
          </c:xVal>
          <c:yVal>
            <c:numRef>
              <c:f>'IL-17-1.plate'!$D$16:$D$21</c:f>
              <c:numCache>
                <c:formatCode>General</c:formatCode>
                <c:ptCount val="6"/>
                <c:pt idx="0">
                  <c:v>240</c:v>
                </c:pt>
                <c:pt idx="1">
                  <c:v>120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7-45A0-9D7D-F403C6AF7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50704"/>
        <c:axId val="457651032"/>
      </c:scatterChart>
      <c:valAx>
        <c:axId val="45765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7651032"/>
        <c:crosses val="autoZero"/>
        <c:crossBetween val="midCat"/>
      </c:valAx>
      <c:valAx>
        <c:axId val="45765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76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IL-17</a:t>
            </a:r>
          </a:p>
        </c:rich>
      </c:tx>
      <c:layout>
        <c:manualLayout>
          <c:xMode val="edge"/>
          <c:yMode val="edge"/>
          <c:x val="0.452937445319335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0.17171296296296298"/>
          <c:w val="0.8617454068241470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476443569553806"/>
                  <c:y val="0.11102398658501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'IL-17-2.plate'!$C$17:$C$22</c:f>
              <c:numCache>
                <c:formatCode>0.000</c:formatCode>
                <c:ptCount val="6"/>
                <c:pt idx="0">
                  <c:v>2.4010000000000002</c:v>
                </c:pt>
                <c:pt idx="1">
                  <c:v>1.4349999999999998</c:v>
                </c:pt>
                <c:pt idx="2" formatCode="General">
                  <c:v>0.71700000000000008</c:v>
                </c:pt>
                <c:pt idx="3">
                  <c:v>0.48699999999999999</c:v>
                </c:pt>
                <c:pt idx="4" formatCode="General">
                  <c:v>0.216</c:v>
                </c:pt>
                <c:pt idx="5" formatCode="General">
                  <c:v>0</c:v>
                </c:pt>
              </c:numCache>
            </c:numRef>
          </c:xVal>
          <c:yVal>
            <c:numRef>
              <c:f>'IL-17-2.plate'!$D$17:$D$22</c:f>
              <c:numCache>
                <c:formatCode>General</c:formatCode>
                <c:ptCount val="6"/>
                <c:pt idx="0">
                  <c:v>240</c:v>
                </c:pt>
                <c:pt idx="1">
                  <c:v>120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6-4AC6-B5D6-C1DC370DF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37384"/>
        <c:axId val="587438040"/>
      </c:scatterChart>
      <c:valAx>
        <c:axId val="58743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7438040"/>
        <c:crosses val="autoZero"/>
        <c:crossBetween val="midCat"/>
      </c:valAx>
      <c:valAx>
        <c:axId val="5874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743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IL1-BETA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571478565179354"/>
                  <c:y val="7.20953630796150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'IL1-BETA-1.plate'!$C$16:$C$21</c:f>
              <c:numCache>
                <c:formatCode>0.000</c:formatCode>
                <c:ptCount val="6"/>
                <c:pt idx="0">
                  <c:v>2.472</c:v>
                </c:pt>
                <c:pt idx="1">
                  <c:v>1.607</c:v>
                </c:pt>
                <c:pt idx="2" formatCode="General">
                  <c:v>1.0920000000000001</c:v>
                </c:pt>
                <c:pt idx="3">
                  <c:v>0.66500000000000004</c:v>
                </c:pt>
                <c:pt idx="4" formatCode="General">
                  <c:v>0.26899999999999996</c:v>
                </c:pt>
                <c:pt idx="5" formatCode="General">
                  <c:v>0</c:v>
                </c:pt>
              </c:numCache>
            </c:numRef>
          </c:xVal>
          <c:yVal>
            <c:numRef>
              <c:f>'IL1-BETA-1.plate'!$D$16:$D$21</c:f>
              <c:numCache>
                <c:formatCode>General</c:formatCode>
                <c:ptCount val="6"/>
                <c:pt idx="0">
                  <c:v>240</c:v>
                </c:pt>
                <c:pt idx="1">
                  <c:v>120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A-43F7-AA18-F0AE350C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941992"/>
        <c:axId val="506939040"/>
      </c:scatterChart>
      <c:valAx>
        <c:axId val="50694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6939040"/>
        <c:crosses val="autoZero"/>
        <c:crossBetween val="midCat"/>
      </c:valAx>
      <c:valAx>
        <c:axId val="5069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694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IL1-BETA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882108486439193"/>
                  <c:y val="9.95567220764071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'IL1-BETA-2.plate'!$C$16:$C$21</c:f>
              <c:numCache>
                <c:formatCode>0.000</c:formatCode>
                <c:ptCount val="6"/>
                <c:pt idx="0">
                  <c:v>2.8</c:v>
                </c:pt>
                <c:pt idx="1">
                  <c:v>1.7049999999999998</c:v>
                </c:pt>
                <c:pt idx="2" formatCode="General">
                  <c:v>1.0489999999999999</c:v>
                </c:pt>
                <c:pt idx="3">
                  <c:v>0.59699999999999998</c:v>
                </c:pt>
                <c:pt idx="4" formatCode="General">
                  <c:v>0.27300000000000002</c:v>
                </c:pt>
                <c:pt idx="5" formatCode="General">
                  <c:v>0</c:v>
                </c:pt>
              </c:numCache>
            </c:numRef>
          </c:xVal>
          <c:yVal>
            <c:numRef>
              <c:f>'IL1-BETA-2.plate'!$D$16:$D$21</c:f>
              <c:numCache>
                <c:formatCode>General</c:formatCode>
                <c:ptCount val="6"/>
                <c:pt idx="0">
                  <c:v>240</c:v>
                </c:pt>
                <c:pt idx="1">
                  <c:v>120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B-4EB9-8003-AAA7EC2D2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48496"/>
        <c:axId val="501643576"/>
      </c:scatterChart>
      <c:valAx>
        <c:axId val="50164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1643576"/>
        <c:crosses val="autoZero"/>
        <c:crossBetween val="midCat"/>
      </c:valAx>
      <c:valAx>
        <c:axId val="50164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164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11</xdr:row>
      <xdr:rowOff>171450</xdr:rowOff>
    </xdr:from>
    <xdr:to>
      <xdr:col>13</xdr:col>
      <xdr:colOff>525780</xdr:colOff>
      <xdr:row>26</xdr:row>
      <xdr:rowOff>171450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12</xdr:row>
      <xdr:rowOff>11430</xdr:rowOff>
    </xdr:from>
    <xdr:to>
      <xdr:col>13</xdr:col>
      <xdr:colOff>502920</xdr:colOff>
      <xdr:row>27</xdr:row>
      <xdr:rowOff>11430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11</xdr:row>
      <xdr:rowOff>34290</xdr:rowOff>
    </xdr:from>
    <xdr:to>
      <xdr:col>14</xdr:col>
      <xdr:colOff>396240</xdr:colOff>
      <xdr:row>26</xdr:row>
      <xdr:rowOff>34290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11</xdr:row>
      <xdr:rowOff>64770</xdr:rowOff>
    </xdr:from>
    <xdr:to>
      <xdr:col>13</xdr:col>
      <xdr:colOff>601980</xdr:colOff>
      <xdr:row>26</xdr:row>
      <xdr:rowOff>64770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11</xdr:row>
      <xdr:rowOff>41910</xdr:rowOff>
    </xdr:from>
    <xdr:to>
      <xdr:col>14</xdr:col>
      <xdr:colOff>7620</xdr:colOff>
      <xdr:row>26</xdr:row>
      <xdr:rowOff>41910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12</xdr:row>
      <xdr:rowOff>3810</xdr:rowOff>
    </xdr:from>
    <xdr:to>
      <xdr:col>13</xdr:col>
      <xdr:colOff>556260</xdr:colOff>
      <xdr:row>27</xdr:row>
      <xdr:rowOff>3810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11</xdr:row>
      <xdr:rowOff>26670</xdr:rowOff>
    </xdr:from>
    <xdr:to>
      <xdr:col>14</xdr:col>
      <xdr:colOff>15240</xdr:colOff>
      <xdr:row>26</xdr:row>
      <xdr:rowOff>26670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11</xdr:row>
      <xdr:rowOff>179070</xdr:rowOff>
    </xdr:from>
    <xdr:to>
      <xdr:col>14</xdr:col>
      <xdr:colOff>53340</xdr:colOff>
      <xdr:row>26</xdr:row>
      <xdr:rowOff>179070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13</xdr:row>
      <xdr:rowOff>19050</xdr:rowOff>
    </xdr:from>
    <xdr:to>
      <xdr:col>14</xdr:col>
      <xdr:colOff>38100</xdr:colOff>
      <xdr:row>28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12</xdr:row>
      <xdr:rowOff>41910</xdr:rowOff>
    </xdr:from>
    <xdr:to>
      <xdr:col>13</xdr:col>
      <xdr:colOff>586740</xdr:colOff>
      <xdr:row>27</xdr:row>
      <xdr:rowOff>41910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41910</xdr:rowOff>
    </xdr:from>
    <xdr:to>
      <xdr:col>14</xdr:col>
      <xdr:colOff>38100</xdr:colOff>
      <xdr:row>27</xdr:row>
      <xdr:rowOff>41910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10</xdr:row>
      <xdr:rowOff>179070</xdr:rowOff>
    </xdr:from>
    <xdr:to>
      <xdr:col>13</xdr:col>
      <xdr:colOff>518160</xdr:colOff>
      <xdr:row>25</xdr:row>
      <xdr:rowOff>179070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7620</xdr:rowOff>
    </xdr:from>
    <xdr:to>
      <xdr:col>4</xdr:col>
      <xdr:colOff>857250</xdr:colOff>
      <xdr:row>62</xdr:row>
      <xdr:rowOff>144780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73680"/>
          <a:ext cx="6686550" cy="8915400"/>
        </a:xfrm>
        <a:prstGeom prst="rect">
          <a:avLst/>
        </a:prstGeom>
      </xdr:spPr>
    </xdr:pic>
    <xdr:clientData/>
  </xdr:twoCellAnchor>
  <xdr:twoCellAnchor editAs="oneCell">
    <xdr:from>
      <xdr:col>4</xdr:col>
      <xdr:colOff>878204</xdr:colOff>
      <xdr:row>14</xdr:row>
      <xdr:rowOff>15240</xdr:rowOff>
    </xdr:from>
    <xdr:to>
      <xdr:col>8</xdr:col>
      <xdr:colOff>348614</xdr:colOff>
      <xdr:row>62</xdr:row>
      <xdr:rowOff>152400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7504" y="2781300"/>
          <a:ext cx="6686550" cy="8915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5</xdr:col>
      <xdr:colOff>830580</xdr:colOff>
      <xdr:row>111</xdr:row>
      <xdr:rowOff>180125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27180"/>
          <a:ext cx="7772400" cy="89583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11</xdr:row>
      <xdr:rowOff>11430</xdr:rowOff>
    </xdr:from>
    <xdr:to>
      <xdr:col>13</xdr:col>
      <xdr:colOff>563880</xdr:colOff>
      <xdr:row>26</xdr:row>
      <xdr:rowOff>11430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11</xdr:row>
      <xdr:rowOff>41910</xdr:rowOff>
    </xdr:from>
    <xdr:to>
      <xdr:col>14</xdr:col>
      <xdr:colOff>541020</xdr:colOff>
      <xdr:row>26</xdr:row>
      <xdr:rowOff>41910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10</xdr:row>
      <xdr:rowOff>171450</xdr:rowOff>
    </xdr:from>
    <xdr:to>
      <xdr:col>14</xdr:col>
      <xdr:colOff>0</xdr:colOff>
      <xdr:row>25</xdr:row>
      <xdr:rowOff>171450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11</xdr:row>
      <xdr:rowOff>19050</xdr:rowOff>
    </xdr:from>
    <xdr:to>
      <xdr:col>14</xdr:col>
      <xdr:colOff>525780</xdr:colOff>
      <xdr:row>26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12</xdr:row>
      <xdr:rowOff>19050</xdr:rowOff>
    </xdr:from>
    <xdr:to>
      <xdr:col>14</xdr:col>
      <xdr:colOff>45720</xdr:colOff>
      <xdr:row>27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10</xdr:row>
      <xdr:rowOff>171450</xdr:rowOff>
    </xdr:from>
    <xdr:to>
      <xdr:col>13</xdr:col>
      <xdr:colOff>525780</xdr:colOff>
      <xdr:row>25</xdr:row>
      <xdr:rowOff>171450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11</xdr:row>
      <xdr:rowOff>26670</xdr:rowOff>
    </xdr:from>
    <xdr:to>
      <xdr:col>13</xdr:col>
      <xdr:colOff>548640</xdr:colOff>
      <xdr:row>26</xdr:row>
      <xdr:rowOff>26670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3"/>
  <sheetViews>
    <sheetView topLeftCell="A91" workbookViewId="0">
      <selection activeCell="O7" sqref="O7"/>
    </sheetView>
  </sheetViews>
  <sheetFormatPr defaultRowHeight="15" x14ac:dyDescent="0.25"/>
  <cols>
    <col min="1" max="1" width="22.7109375" customWidth="1"/>
    <col min="2" max="2" width="15.42578125" customWidth="1"/>
    <col min="3" max="3" width="14.28515625" customWidth="1"/>
    <col min="4" max="4" width="13.42578125" customWidth="1"/>
    <col min="5" max="5" width="13.5703125" customWidth="1"/>
    <col min="6" max="6" width="19.7109375" customWidth="1"/>
  </cols>
  <sheetData>
    <row r="2" spans="1:12" x14ac:dyDescent="0.25">
      <c r="A2" s="4">
        <v>2.8439999999999999</v>
      </c>
      <c r="B2" s="2">
        <v>2.218</v>
      </c>
      <c r="C2" s="2">
        <v>2.3770000000000002</v>
      </c>
      <c r="D2" s="2">
        <v>2.363</v>
      </c>
      <c r="E2" s="2">
        <v>1.6859999999999999</v>
      </c>
      <c r="F2" s="2">
        <v>1.375</v>
      </c>
      <c r="G2" s="2">
        <v>2.5649999999999999</v>
      </c>
      <c r="H2" s="2">
        <v>2.1280000000000001</v>
      </c>
      <c r="I2" s="2">
        <v>1.1500000000000001</v>
      </c>
      <c r="J2" s="2">
        <v>1.83</v>
      </c>
      <c r="K2" s="2">
        <v>1.042</v>
      </c>
      <c r="L2" s="2">
        <v>1.216</v>
      </c>
    </row>
    <row r="3" spans="1:12" x14ac:dyDescent="0.25">
      <c r="A3" s="4">
        <v>1.9159999999999999</v>
      </c>
      <c r="B3" s="2">
        <v>2.0460000000000003</v>
      </c>
      <c r="C3" s="2">
        <v>1.3169999999999999</v>
      </c>
      <c r="D3" s="2">
        <v>1.8129999999999999</v>
      </c>
      <c r="E3" s="2">
        <v>0.91600000000000004</v>
      </c>
      <c r="F3" s="2">
        <v>0.94200000000000006</v>
      </c>
      <c r="G3" s="2">
        <v>1.3069999999999999</v>
      </c>
      <c r="H3" s="2">
        <v>1.3120000000000001</v>
      </c>
      <c r="I3" s="2">
        <v>1.2170000000000001</v>
      </c>
      <c r="J3" s="2">
        <v>1.3140000000000001</v>
      </c>
      <c r="K3" s="2">
        <v>1.7150000000000001</v>
      </c>
      <c r="L3" s="2">
        <v>1.345</v>
      </c>
    </row>
    <row r="4" spans="1:12" x14ac:dyDescent="0.25">
      <c r="A4" s="4">
        <v>1.2030000000000001</v>
      </c>
      <c r="B4" s="2">
        <v>1.534</v>
      </c>
      <c r="C4" s="2">
        <v>2.1680000000000001</v>
      </c>
      <c r="D4" s="2">
        <v>1.472</v>
      </c>
      <c r="E4" s="2">
        <v>0.92600000000000005</v>
      </c>
      <c r="F4" s="2">
        <v>1.33</v>
      </c>
      <c r="G4" s="2">
        <v>1.7430000000000001</v>
      </c>
      <c r="H4" s="2">
        <v>1.3360000000000001</v>
      </c>
      <c r="I4" s="2">
        <v>1.3260000000000001</v>
      </c>
      <c r="J4" s="2">
        <v>0.63200000000000001</v>
      </c>
      <c r="K4" s="2">
        <v>1.8220000000000001</v>
      </c>
      <c r="L4" s="2">
        <v>2.1350000000000002</v>
      </c>
    </row>
    <row r="5" spans="1:12" x14ac:dyDescent="0.25">
      <c r="A5" s="4">
        <v>0.749</v>
      </c>
      <c r="B5" s="2">
        <v>1.0669999999999999</v>
      </c>
      <c r="C5" s="2">
        <v>1.038</v>
      </c>
      <c r="D5" s="2">
        <v>0.88100000000000001</v>
      </c>
      <c r="E5" s="2">
        <v>2.02</v>
      </c>
      <c r="F5" s="2">
        <v>1.141</v>
      </c>
      <c r="G5" s="2">
        <v>1.373</v>
      </c>
      <c r="H5" s="2">
        <v>1.208</v>
      </c>
      <c r="I5" s="2">
        <v>0.248</v>
      </c>
      <c r="J5" s="2">
        <v>1.379</v>
      </c>
      <c r="K5" s="2">
        <v>1.681</v>
      </c>
      <c r="L5" s="2">
        <v>2.6539999999999999</v>
      </c>
    </row>
    <row r="6" spans="1:12" x14ac:dyDescent="0.25">
      <c r="A6" s="4">
        <v>0.45300000000000001</v>
      </c>
      <c r="B6" s="2">
        <v>1.6580000000000001</v>
      </c>
      <c r="C6" s="2">
        <v>1.165</v>
      </c>
      <c r="D6" s="2">
        <v>1.198</v>
      </c>
      <c r="E6" s="2">
        <v>1.4990000000000001</v>
      </c>
      <c r="F6" s="2">
        <v>1.3220000000000001</v>
      </c>
      <c r="G6" s="2">
        <v>1.383</v>
      </c>
      <c r="H6" s="2">
        <v>1.302</v>
      </c>
      <c r="I6" s="2">
        <v>0.97499999999999998</v>
      </c>
      <c r="J6" s="2">
        <v>1.2250000000000001</v>
      </c>
      <c r="K6" s="2">
        <v>1.391</v>
      </c>
      <c r="L6" s="2">
        <v>1.915</v>
      </c>
    </row>
    <row r="7" spans="1:12" x14ac:dyDescent="0.25">
      <c r="A7" s="6">
        <v>0.106</v>
      </c>
      <c r="B7" s="2">
        <v>1.28</v>
      </c>
      <c r="C7" s="2">
        <v>2.0670000000000002</v>
      </c>
      <c r="D7" s="2">
        <v>1.1040000000000001</v>
      </c>
      <c r="E7" s="2">
        <v>1.363</v>
      </c>
      <c r="F7" s="2">
        <v>1.452</v>
      </c>
      <c r="G7" s="2">
        <v>1.3089999999999999</v>
      </c>
      <c r="H7" s="2">
        <v>1.302</v>
      </c>
      <c r="I7" s="2">
        <v>0.97299999999999998</v>
      </c>
      <c r="J7" s="2">
        <v>1.554</v>
      </c>
      <c r="K7" s="2">
        <v>1.2330000000000001</v>
      </c>
      <c r="L7" s="2">
        <v>1.409</v>
      </c>
    </row>
    <row r="8" spans="1:12" x14ac:dyDescent="0.25">
      <c r="A8" s="2">
        <v>1.052</v>
      </c>
      <c r="B8" s="2">
        <v>1.246</v>
      </c>
      <c r="C8" s="2">
        <v>1.552</v>
      </c>
      <c r="D8" s="2">
        <v>1.5389999999999999</v>
      </c>
      <c r="E8" s="2">
        <v>1.222</v>
      </c>
      <c r="F8" s="2">
        <v>1.07</v>
      </c>
      <c r="G8" s="2">
        <v>1.5050000000000001</v>
      </c>
      <c r="H8" s="2">
        <v>1.073</v>
      </c>
      <c r="I8" s="2">
        <v>1.294</v>
      </c>
      <c r="J8" s="2">
        <v>2.0140000000000002</v>
      </c>
      <c r="K8" s="2">
        <v>1.8260000000000001</v>
      </c>
      <c r="L8" s="2">
        <v>1.4530000000000001</v>
      </c>
    </row>
    <row r="9" spans="1:12" x14ac:dyDescent="0.25">
      <c r="A9" s="2">
        <v>1.669</v>
      </c>
      <c r="B9" s="2">
        <v>1.22</v>
      </c>
      <c r="C9" s="2">
        <v>0.67500000000000004</v>
      </c>
      <c r="D9" s="2">
        <v>1.2370000000000001</v>
      </c>
      <c r="E9" s="2">
        <v>0.97499999999999998</v>
      </c>
      <c r="F9" s="2">
        <v>1.784</v>
      </c>
      <c r="G9" s="2">
        <v>1.4930000000000001</v>
      </c>
      <c r="H9" s="2">
        <v>0.71599999999999997</v>
      </c>
      <c r="I9" s="2">
        <v>1.0010000000000001</v>
      </c>
      <c r="J9" s="2">
        <v>1.921</v>
      </c>
      <c r="K9" s="2">
        <v>1.097</v>
      </c>
      <c r="L9" s="2">
        <v>1.425</v>
      </c>
    </row>
    <row r="12" spans="1:12" x14ac:dyDescent="0.25">
      <c r="A12" t="s">
        <v>0</v>
      </c>
    </row>
    <row r="15" spans="1:12" x14ac:dyDescent="0.25">
      <c r="B15" s="7" t="s">
        <v>1</v>
      </c>
      <c r="C15" s="7" t="s">
        <v>2</v>
      </c>
      <c r="D15" s="7" t="s">
        <v>3</v>
      </c>
      <c r="E15" s="7" t="s">
        <v>4</v>
      </c>
    </row>
    <row r="16" spans="1:12" x14ac:dyDescent="0.25">
      <c r="A16" t="s">
        <v>5</v>
      </c>
      <c r="B16" s="4">
        <v>2.8439999999999999</v>
      </c>
      <c r="C16" s="1">
        <f>B16-B21</f>
        <v>2.738</v>
      </c>
      <c r="D16" s="1">
        <v>1920</v>
      </c>
      <c r="E16" s="8">
        <f>(169.51*C16*C16)+(229.66*C16)+(12.608)</f>
        <v>1912.1732044399998</v>
      </c>
    </row>
    <row r="17" spans="1:11" x14ac:dyDescent="0.25">
      <c r="A17" t="s">
        <v>6</v>
      </c>
      <c r="B17" s="4">
        <v>1.9159999999999999</v>
      </c>
      <c r="C17" s="1">
        <f>B17-B21</f>
        <v>1.8099999999999998</v>
      </c>
      <c r="D17" s="1">
        <v>960</v>
      </c>
      <c r="E17" s="8">
        <f t="shared" ref="E17:E21" si="0">(169.51*C17*C17)+(229.66*C17)+(12.608)</f>
        <v>983.62431099999981</v>
      </c>
    </row>
    <row r="18" spans="1:11" x14ac:dyDescent="0.25">
      <c r="A18" t="s">
        <v>7</v>
      </c>
      <c r="B18" s="4">
        <v>1.2030000000000001</v>
      </c>
      <c r="C18" s="1">
        <f>B18-B21</f>
        <v>1.097</v>
      </c>
      <c r="D18" s="1">
        <v>480</v>
      </c>
      <c r="E18" s="8">
        <f t="shared" si="0"/>
        <v>468.53487959</v>
      </c>
    </row>
    <row r="19" spans="1:11" x14ac:dyDescent="0.25">
      <c r="A19" t="s">
        <v>8</v>
      </c>
      <c r="B19" s="4">
        <v>0.749</v>
      </c>
      <c r="C19" s="1">
        <f>B19-B21</f>
        <v>0.64300000000000002</v>
      </c>
      <c r="D19" s="1">
        <v>240</v>
      </c>
      <c r="E19" s="8">
        <f t="shared" si="0"/>
        <v>230.36311999</v>
      </c>
    </row>
    <row r="20" spans="1:11" x14ac:dyDescent="0.25">
      <c r="A20" t="s">
        <v>9</v>
      </c>
      <c r="B20" s="4">
        <v>0.45300000000000001</v>
      </c>
      <c r="C20" s="1">
        <f>B20-B21</f>
        <v>0.34700000000000003</v>
      </c>
      <c r="D20" s="1">
        <v>120</v>
      </c>
      <c r="E20" s="8">
        <f t="shared" si="0"/>
        <v>112.71054959</v>
      </c>
    </row>
    <row r="21" spans="1:11" x14ac:dyDescent="0.25">
      <c r="A21" t="s">
        <v>10</v>
      </c>
      <c r="B21" s="6">
        <v>0.106</v>
      </c>
      <c r="C21" s="1">
        <f>B21-B21</f>
        <v>0</v>
      </c>
      <c r="D21" s="1">
        <v>0</v>
      </c>
      <c r="E21" s="8">
        <f t="shared" si="0"/>
        <v>12.608000000000001</v>
      </c>
    </row>
    <row r="28" spans="1:11" x14ac:dyDescent="0.25">
      <c r="J28" s="9" t="s">
        <v>12</v>
      </c>
      <c r="K28" s="9"/>
    </row>
    <row r="33" spans="1:6" x14ac:dyDescent="0.25">
      <c r="A33" s="10" t="s">
        <v>13</v>
      </c>
      <c r="B33" s="4" t="s">
        <v>17</v>
      </c>
      <c r="C33" s="2" t="s">
        <v>14</v>
      </c>
      <c r="D33" s="5" t="s">
        <v>10</v>
      </c>
      <c r="E33" s="1" t="s">
        <v>2</v>
      </c>
      <c r="F33" s="11" t="s">
        <v>16</v>
      </c>
    </row>
    <row r="34" spans="1:6" x14ac:dyDescent="0.25">
      <c r="A34" s="10">
        <v>9704</v>
      </c>
      <c r="B34" s="12">
        <v>44595</v>
      </c>
      <c r="C34" s="2">
        <v>1.052</v>
      </c>
      <c r="D34" s="6">
        <v>0.106</v>
      </c>
      <c r="E34" s="1">
        <f t="shared" ref="E34:E65" si="1">(C34-D34)</f>
        <v>0.94600000000000006</v>
      </c>
      <c r="F34" s="8">
        <f t="shared" ref="F34:F65" si="2">(169.51*E34*E34)+(229.66*E34)+(12.608)</f>
        <v>381.56357115999998</v>
      </c>
    </row>
    <row r="35" spans="1:6" x14ac:dyDescent="0.25">
      <c r="A35" s="10">
        <v>7075</v>
      </c>
      <c r="B35" s="12">
        <v>44410</v>
      </c>
      <c r="C35" s="2">
        <v>1.669</v>
      </c>
      <c r="D35" s="6">
        <v>0.106</v>
      </c>
      <c r="E35" s="1">
        <f t="shared" si="1"/>
        <v>1.5629999999999999</v>
      </c>
      <c r="F35" s="8">
        <f t="shared" si="2"/>
        <v>785.67425518999994</v>
      </c>
    </row>
    <row r="36" spans="1:6" x14ac:dyDescent="0.25">
      <c r="A36" s="10">
        <v>9989</v>
      </c>
      <c r="B36" s="12">
        <v>44619</v>
      </c>
      <c r="C36" s="2">
        <v>2.218</v>
      </c>
      <c r="D36" s="6">
        <v>0.106</v>
      </c>
      <c r="E36" s="1">
        <f t="shared" si="1"/>
        <v>2.1120000000000001</v>
      </c>
      <c r="F36" s="8">
        <f t="shared" si="2"/>
        <v>1253.7567334399998</v>
      </c>
    </row>
    <row r="37" spans="1:6" x14ac:dyDescent="0.25">
      <c r="A37" s="10">
        <v>1239</v>
      </c>
      <c r="B37" s="12">
        <v>44672</v>
      </c>
      <c r="C37" s="2">
        <v>2.0460000000000003</v>
      </c>
      <c r="D37" s="6">
        <v>0.106</v>
      </c>
      <c r="E37" s="1">
        <f t="shared" si="1"/>
        <v>1.9400000000000002</v>
      </c>
      <c r="F37" s="8">
        <f t="shared" si="2"/>
        <v>1096.1162360000001</v>
      </c>
    </row>
    <row r="38" spans="1:6" x14ac:dyDescent="0.25">
      <c r="A38" s="10">
        <v>61</v>
      </c>
      <c r="B38" s="12">
        <v>44442</v>
      </c>
      <c r="C38" s="2">
        <v>1.534</v>
      </c>
      <c r="D38" s="6">
        <v>0.106</v>
      </c>
      <c r="E38" s="1">
        <f t="shared" si="1"/>
        <v>1.4279999999999999</v>
      </c>
      <c r="F38" s="8">
        <f t="shared" si="2"/>
        <v>686.22455983999987</v>
      </c>
    </row>
    <row r="39" spans="1:6" x14ac:dyDescent="0.25">
      <c r="A39" s="10">
        <v>1194</v>
      </c>
      <c r="B39" s="12">
        <v>44638</v>
      </c>
      <c r="C39" s="2">
        <v>1.0669999999999999</v>
      </c>
      <c r="D39" s="6">
        <v>0.106</v>
      </c>
      <c r="E39" s="1">
        <f t="shared" si="1"/>
        <v>0.96099999999999997</v>
      </c>
      <c r="F39" s="8">
        <f t="shared" si="2"/>
        <v>389.85730470999994</v>
      </c>
    </row>
    <row r="40" spans="1:6" x14ac:dyDescent="0.25">
      <c r="A40" s="10">
        <v>505</v>
      </c>
      <c r="B40" s="12">
        <v>44612</v>
      </c>
      <c r="C40" s="2">
        <v>1.6580000000000001</v>
      </c>
      <c r="D40" s="6">
        <v>0.106</v>
      </c>
      <c r="E40" s="1">
        <f t="shared" si="1"/>
        <v>1.552</v>
      </c>
      <c r="F40" s="8">
        <f t="shared" si="2"/>
        <v>777.33973504000005</v>
      </c>
    </row>
    <row r="41" spans="1:6" x14ac:dyDescent="0.25">
      <c r="A41" s="10">
        <v>7826</v>
      </c>
      <c r="B41" s="12">
        <v>44415</v>
      </c>
      <c r="C41" s="2">
        <v>1.28</v>
      </c>
      <c r="D41" s="6">
        <v>0.106</v>
      </c>
      <c r="E41" s="1">
        <f t="shared" si="1"/>
        <v>1.1739999999999999</v>
      </c>
      <c r="F41" s="8">
        <f t="shared" si="2"/>
        <v>515.86040475999994</v>
      </c>
    </row>
    <row r="42" spans="1:6" x14ac:dyDescent="0.25">
      <c r="A42" s="10">
        <v>119</v>
      </c>
      <c r="B42" s="12">
        <v>44633</v>
      </c>
      <c r="C42" s="2">
        <v>1.246</v>
      </c>
      <c r="D42" s="6">
        <v>0.106</v>
      </c>
      <c r="E42" s="1">
        <f t="shared" si="1"/>
        <v>1.1399999999999999</v>
      </c>
      <c r="F42" s="8">
        <f t="shared" si="2"/>
        <v>494.71559599999995</v>
      </c>
    </row>
    <row r="43" spans="1:6" x14ac:dyDescent="0.25">
      <c r="A43" s="10">
        <v>486</v>
      </c>
      <c r="B43" s="12">
        <v>44435</v>
      </c>
      <c r="C43" s="2">
        <v>1.22</v>
      </c>
      <c r="D43" s="6">
        <v>0.106</v>
      </c>
      <c r="E43" s="1">
        <f t="shared" si="1"/>
        <v>1.1139999999999999</v>
      </c>
      <c r="F43" s="8">
        <f t="shared" si="2"/>
        <v>478.81047195999992</v>
      </c>
    </row>
    <row r="44" spans="1:6" x14ac:dyDescent="0.25">
      <c r="A44" s="10">
        <v>387</v>
      </c>
      <c r="B44" s="12">
        <v>44621</v>
      </c>
      <c r="C44" s="2">
        <v>2.3770000000000002</v>
      </c>
      <c r="D44" s="6">
        <v>0.106</v>
      </c>
      <c r="E44" s="1">
        <f t="shared" si="1"/>
        <v>2.2710000000000004</v>
      </c>
      <c r="F44" s="8">
        <f t="shared" si="2"/>
        <v>1408.4036839100002</v>
      </c>
    </row>
    <row r="45" spans="1:6" x14ac:dyDescent="0.25">
      <c r="A45" s="10">
        <v>1127</v>
      </c>
      <c r="B45" s="3"/>
      <c r="C45" s="2">
        <v>1.3169999999999999</v>
      </c>
      <c r="D45" s="6">
        <v>0.106</v>
      </c>
      <c r="E45" s="1">
        <f t="shared" si="1"/>
        <v>1.2109999999999999</v>
      </c>
      <c r="F45" s="8">
        <f t="shared" si="2"/>
        <v>539.31623470999989</v>
      </c>
    </row>
    <row r="46" spans="1:6" x14ac:dyDescent="0.25">
      <c r="A46" s="10">
        <v>1248</v>
      </c>
      <c r="B46" s="12">
        <v>44675</v>
      </c>
      <c r="C46" s="2">
        <v>2.1680000000000001</v>
      </c>
      <c r="D46" s="6">
        <v>0.106</v>
      </c>
      <c r="E46" s="1">
        <f t="shared" si="1"/>
        <v>2.0620000000000003</v>
      </c>
      <c r="F46" s="8">
        <f t="shared" si="2"/>
        <v>1206.8969964400001</v>
      </c>
    </row>
    <row r="47" spans="1:6" x14ac:dyDescent="0.25">
      <c r="A47" s="10">
        <v>7657</v>
      </c>
      <c r="B47" s="12">
        <v>44627</v>
      </c>
      <c r="C47" s="2">
        <v>1.038</v>
      </c>
      <c r="D47" s="6">
        <v>0.106</v>
      </c>
      <c r="E47" s="1">
        <f t="shared" si="1"/>
        <v>0.93200000000000005</v>
      </c>
      <c r="F47" s="8">
        <f t="shared" si="2"/>
        <v>373.89157424000001</v>
      </c>
    </row>
    <row r="48" spans="1:6" x14ac:dyDescent="0.25">
      <c r="A48" s="10">
        <v>121</v>
      </c>
      <c r="B48" s="12">
        <v>44414</v>
      </c>
      <c r="C48" s="2">
        <v>1.165</v>
      </c>
      <c r="D48" s="6">
        <v>0.106</v>
      </c>
      <c r="E48" s="1">
        <f t="shared" si="1"/>
        <v>1.0589999999999999</v>
      </c>
      <c r="F48" s="8">
        <f t="shared" si="2"/>
        <v>445.92018430999991</v>
      </c>
    </row>
    <row r="49" spans="1:6" x14ac:dyDescent="0.25">
      <c r="A49" s="10">
        <v>998</v>
      </c>
      <c r="B49" s="3"/>
      <c r="C49" s="2">
        <v>2.0670000000000002</v>
      </c>
      <c r="D49" s="6">
        <v>0.106</v>
      </c>
      <c r="E49" s="1">
        <f t="shared" si="1"/>
        <v>1.9610000000000001</v>
      </c>
      <c r="F49" s="8">
        <f t="shared" si="2"/>
        <v>1114.8255247100001</v>
      </c>
    </row>
    <row r="50" spans="1:6" x14ac:dyDescent="0.25">
      <c r="A50" s="10">
        <v>9343</v>
      </c>
      <c r="B50" s="12">
        <v>44439</v>
      </c>
      <c r="C50" s="2">
        <v>1.552</v>
      </c>
      <c r="D50" s="6">
        <v>0.106</v>
      </c>
      <c r="E50" s="1">
        <f t="shared" si="1"/>
        <v>1.446</v>
      </c>
      <c r="F50" s="8">
        <f t="shared" si="2"/>
        <v>699.12753115999988</v>
      </c>
    </row>
    <row r="51" spans="1:6" x14ac:dyDescent="0.25">
      <c r="A51" s="10">
        <v>9709</v>
      </c>
      <c r="B51" s="12">
        <v>44441</v>
      </c>
      <c r="C51" s="2">
        <v>0.67500000000000004</v>
      </c>
      <c r="D51" s="6">
        <v>0.106</v>
      </c>
      <c r="E51" s="1">
        <f t="shared" si="1"/>
        <v>0.56900000000000006</v>
      </c>
      <c r="F51" s="8">
        <f t="shared" si="2"/>
        <v>198.16526711000003</v>
      </c>
    </row>
    <row r="52" spans="1:6" x14ac:dyDescent="0.25">
      <c r="A52" s="10">
        <v>9370</v>
      </c>
      <c r="B52" s="3" t="s">
        <v>18</v>
      </c>
      <c r="C52" s="2">
        <v>2.363</v>
      </c>
      <c r="D52" s="6">
        <v>0.106</v>
      </c>
      <c r="E52" s="1">
        <f t="shared" si="1"/>
        <v>2.2570000000000001</v>
      </c>
      <c r="F52" s="8">
        <f t="shared" si="2"/>
        <v>1394.44286599</v>
      </c>
    </row>
    <row r="53" spans="1:6" x14ac:dyDescent="0.25">
      <c r="A53" s="10">
        <v>9370</v>
      </c>
      <c r="B53" s="3" t="s">
        <v>19</v>
      </c>
      <c r="C53" s="2">
        <v>1.8129999999999999</v>
      </c>
      <c r="D53" s="6">
        <v>0.106</v>
      </c>
      <c r="E53" s="1">
        <f t="shared" si="1"/>
        <v>1.7069999999999999</v>
      </c>
      <c r="F53" s="8">
        <f t="shared" si="2"/>
        <v>898.56416398999977</v>
      </c>
    </row>
    <row r="54" spans="1:6" x14ac:dyDescent="0.25">
      <c r="A54" s="10">
        <v>9370</v>
      </c>
      <c r="B54" s="3" t="s">
        <v>20</v>
      </c>
      <c r="C54" s="2">
        <v>1.472</v>
      </c>
      <c r="D54" s="6">
        <v>0.106</v>
      </c>
      <c r="E54" s="1">
        <f t="shared" si="1"/>
        <v>1.3659999999999999</v>
      </c>
      <c r="F54" s="8">
        <f t="shared" si="2"/>
        <v>642.62176155999987</v>
      </c>
    </row>
    <row r="55" spans="1:6" x14ac:dyDescent="0.25">
      <c r="A55" s="10">
        <v>9607</v>
      </c>
      <c r="B55" s="3" t="s">
        <v>20</v>
      </c>
      <c r="C55" s="2">
        <v>0.88100000000000001</v>
      </c>
      <c r="D55" s="6">
        <v>0.106</v>
      </c>
      <c r="E55" s="1">
        <f t="shared" si="1"/>
        <v>0.77500000000000002</v>
      </c>
      <c r="F55" s="8">
        <f t="shared" si="2"/>
        <v>292.40644374999999</v>
      </c>
    </row>
    <row r="56" spans="1:6" x14ac:dyDescent="0.25">
      <c r="A56" s="10">
        <v>9607</v>
      </c>
      <c r="B56" s="3" t="s">
        <v>21</v>
      </c>
      <c r="C56" s="2">
        <v>1.198</v>
      </c>
      <c r="D56" s="6">
        <v>0.106</v>
      </c>
      <c r="E56" s="1">
        <f t="shared" si="1"/>
        <v>1.0919999999999999</v>
      </c>
      <c r="F56" s="8">
        <f t="shared" si="2"/>
        <v>465.53129263999989</v>
      </c>
    </row>
    <row r="57" spans="1:6" x14ac:dyDescent="0.25">
      <c r="A57" s="10">
        <v>9607</v>
      </c>
      <c r="B57" s="3" t="s">
        <v>19</v>
      </c>
      <c r="C57" s="2">
        <v>1.1040000000000001</v>
      </c>
      <c r="D57" s="6">
        <v>0.106</v>
      </c>
      <c r="E57" s="1">
        <f t="shared" si="1"/>
        <v>0.99800000000000011</v>
      </c>
      <c r="F57" s="8">
        <f t="shared" si="2"/>
        <v>410.64131804000004</v>
      </c>
    </row>
    <row r="58" spans="1:6" x14ac:dyDescent="0.25">
      <c r="A58" s="10">
        <v>102</v>
      </c>
      <c r="B58" s="3" t="s">
        <v>18</v>
      </c>
      <c r="C58" s="2">
        <v>1.5389999999999999</v>
      </c>
      <c r="D58" s="6">
        <v>0.106</v>
      </c>
      <c r="E58" s="1">
        <f t="shared" si="1"/>
        <v>1.4329999999999998</v>
      </c>
      <c r="F58" s="8">
        <f t="shared" si="2"/>
        <v>689.79770038999982</v>
      </c>
    </row>
    <row r="59" spans="1:6" x14ac:dyDescent="0.25">
      <c r="A59" s="10" t="s">
        <v>22</v>
      </c>
      <c r="B59" s="3" t="s">
        <v>19</v>
      </c>
      <c r="C59" s="2">
        <v>1.2370000000000001</v>
      </c>
      <c r="D59" s="6">
        <v>0.106</v>
      </c>
      <c r="E59" s="1">
        <f t="shared" si="1"/>
        <v>1.131</v>
      </c>
      <c r="F59" s="8">
        <f t="shared" si="2"/>
        <v>489.18404111000001</v>
      </c>
    </row>
    <row r="60" spans="1:6" x14ac:dyDescent="0.25">
      <c r="A60" s="10">
        <v>102</v>
      </c>
      <c r="B60" s="3" t="s">
        <v>20</v>
      </c>
      <c r="C60" s="2">
        <v>1.6859999999999999</v>
      </c>
      <c r="D60" s="6">
        <v>0.106</v>
      </c>
      <c r="E60" s="1">
        <f t="shared" si="1"/>
        <v>1.5799999999999998</v>
      </c>
      <c r="F60" s="8">
        <f t="shared" si="2"/>
        <v>798.6355639999997</v>
      </c>
    </row>
    <row r="61" spans="1:6" x14ac:dyDescent="0.25">
      <c r="A61" s="10">
        <v>303</v>
      </c>
      <c r="B61" s="3"/>
      <c r="C61" s="2">
        <v>0.91600000000000004</v>
      </c>
      <c r="D61" s="6">
        <v>0.106</v>
      </c>
      <c r="E61" s="1">
        <f t="shared" si="1"/>
        <v>0.81</v>
      </c>
      <c r="F61" s="8">
        <f t="shared" si="2"/>
        <v>309.84811100000002</v>
      </c>
    </row>
    <row r="62" spans="1:6" x14ac:dyDescent="0.25">
      <c r="A62" s="10">
        <v>303</v>
      </c>
      <c r="B62" s="3" t="s">
        <v>19</v>
      </c>
      <c r="C62" s="2">
        <v>0.92600000000000005</v>
      </c>
      <c r="D62" s="6">
        <v>0.106</v>
      </c>
      <c r="E62" s="1">
        <f t="shared" si="1"/>
        <v>0.82000000000000006</v>
      </c>
      <c r="F62" s="8">
        <f t="shared" si="2"/>
        <v>314.90772400000003</v>
      </c>
    </row>
    <row r="63" spans="1:6" x14ac:dyDescent="0.25">
      <c r="A63" s="10">
        <v>9868</v>
      </c>
      <c r="B63" s="3" t="s">
        <v>18</v>
      </c>
      <c r="C63" s="2">
        <v>2.02</v>
      </c>
      <c r="D63" s="6">
        <v>0.106</v>
      </c>
      <c r="E63" s="1">
        <f t="shared" si="1"/>
        <v>1.9139999999999999</v>
      </c>
      <c r="F63" s="8">
        <f t="shared" si="2"/>
        <v>1073.15949596</v>
      </c>
    </row>
    <row r="64" spans="1:6" x14ac:dyDescent="0.25">
      <c r="A64" s="10">
        <v>9128</v>
      </c>
      <c r="B64" s="3" t="s">
        <v>18</v>
      </c>
      <c r="C64" s="2">
        <v>1.4990000000000001</v>
      </c>
      <c r="D64" s="6">
        <v>0.106</v>
      </c>
      <c r="E64" s="1">
        <f t="shared" si="1"/>
        <v>1.393</v>
      </c>
      <c r="F64" s="8">
        <f t="shared" si="2"/>
        <v>661.44988998999997</v>
      </c>
    </row>
    <row r="65" spans="1:6" x14ac:dyDescent="0.25">
      <c r="A65" s="10">
        <v>9868</v>
      </c>
      <c r="B65" s="3" t="s">
        <v>19</v>
      </c>
      <c r="C65" s="2">
        <v>1.363</v>
      </c>
      <c r="D65" s="6">
        <v>0.106</v>
      </c>
      <c r="E65" s="1">
        <f t="shared" si="1"/>
        <v>1.2569999999999999</v>
      </c>
      <c r="F65" s="8">
        <f t="shared" si="2"/>
        <v>569.12472598999989</v>
      </c>
    </row>
    <row r="66" spans="1:6" x14ac:dyDescent="0.25">
      <c r="A66" s="10">
        <v>9128</v>
      </c>
      <c r="B66" s="3" t="s">
        <v>19</v>
      </c>
      <c r="C66" s="2">
        <v>1.222</v>
      </c>
      <c r="D66" s="6">
        <v>0.106</v>
      </c>
      <c r="E66" s="1">
        <f t="shared" ref="E66:E97" si="3">(C66-D66)</f>
        <v>1.1159999999999999</v>
      </c>
      <c r="F66" s="8">
        <f t="shared" ref="F66:F97" si="4">(169.51*E66*E66)+(229.66*E66)+(12.608)</f>
        <v>480.02580655999992</v>
      </c>
    </row>
    <row r="67" spans="1:6" x14ac:dyDescent="0.25">
      <c r="A67" s="10">
        <v>9128</v>
      </c>
      <c r="B67" s="3" t="s">
        <v>20</v>
      </c>
      <c r="C67" s="2">
        <v>0.97499999999999998</v>
      </c>
      <c r="D67" s="6">
        <v>0.106</v>
      </c>
      <c r="E67" s="1">
        <f t="shared" si="3"/>
        <v>0.86899999999999999</v>
      </c>
      <c r="F67" s="8">
        <f t="shared" si="4"/>
        <v>340.18988110999993</v>
      </c>
    </row>
    <row r="68" spans="1:6" x14ac:dyDescent="0.25">
      <c r="A68" s="10">
        <v>529</v>
      </c>
      <c r="B68" s="12">
        <v>44436</v>
      </c>
      <c r="C68" s="2">
        <v>1.375</v>
      </c>
      <c r="D68" s="6">
        <v>0.106</v>
      </c>
      <c r="E68" s="1">
        <f t="shared" si="3"/>
        <v>1.2689999999999999</v>
      </c>
      <c r="F68" s="8">
        <f t="shared" si="4"/>
        <v>577.01883310999983</v>
      </c>
    </row>
    <row r="69" spans="1:6" x14ac:dyDescent="0.25">
      <c r="A69" s="10">
        <v>97</v>
      </c>
      <c r="B69" s="3" t="s">
        <v>23</v>
      </c>
      <c r="C69" s="2">
        <v>0.94200000000000006</v>
      </c>
      <c r="D69" s="6">
        <v>0.106</v>
      </c>
      <c r="E69" s="1">
        <f t="shared" si="3"/>
        <v>0.83600000000000008</v>
      </c>
      <c r="F69" s="8">
        <f t="shared" si="4"/>
        <v>323.07362096000003</v>
      </c>
    </row>
    <row r="70" spans="1:6" x14ac:dyDescent="0.25">
      <c r="A70" s="10">
        <v>8006</v>
      </c>
      <c r="B70" s="12">
        <v>44805</v>
      </c>
      <c r="C70" s="2">
        <v>1.33</v>
      </c>
      <c r="D70" s="6">
        <v>0.106</v>
      </c>
      <c r="E70" s="1">
        <f t="shared" si="3"/>
        <v>1.224</v>
      </c>
      <c r="F70" s="8">
        <f t="shared" si="4"/>
        <v>547.66765375999989</v>
      </c>
    </row>
    <row r="71" spans="1:6" x14ac:dyDescent="0.25">
      <c r="A71" s="10">
        <v>1210</v>
      </c>
      <c r="B71" s="12">
        <v>44677</v>
      </c>
      <c r="C71" s="2">
        <v>1.141</v>
      </c>
      <c r="D71" s="6">
        <v>0.106</v>
      </c>
      <c r="E71" s="1">
        <f t="shared" si="3"/>
        <v>1.0349999999999999</v>
      </c>
      <c r="F71" s="8">
        <f t="shared" si="4"/>
        <v>431.88944974999993</v>
      </c>
    </row>
    <row r="72" spans="1:6" x14ac:dyDescent="0.25">
      <c r="A72" s="10">
        <v>280</v>
      </c>
      <c r="B72" s="12">
        <v>44458</v>
      </c>
      <c r="C72" s="2">
        <v>1.3220000000000001</v>
      </c>
      <c r="D72" s="6">
        <v>0.106</v>
      </c>
      <c r="E72" s="1">
        <f t="shared" si="3"/>
        <v>1.216</v>
      </c>
      <c r="F72" s="8">
        <f t="shared" si="4"/>
        <v>542.52153855999995</v>
      </c>
    </row>
    <row r="73" spans="1:6" x14ac:dyDescent="0.25">
      <c r="A73" s="10">
        <v>603</v>
      </c>
      <c r="B73" s="12">
        <v>44607</v>
      </c>
      <c r="C73" s="2">
        <v>1.452</v>
      </c>
      <c r="D73" s="6">
        <v>0.106</v>
      </c>
      <c r="E73" s="1">
        <f t="shared" si="3"/>
        <v>1.3459999999999999</v>
      </c>
      <c r="F73" s="8">
        <f t="shared" si="4"/>
        <v>628.8343391599999</v>
      </c>
    </row>
    <row r="74" spans="1:6" x14ac:dyDescent="0.25">
      <c r="A74" s="10" t="s">
        <v>24</v>
      </c>
      <c r="B74" s="3"/>
      <c r="C74" s="2">
        <v>1.07</v>
      </c>
      <c r="D74" s="6">
        <v>0.106</v>
      </c>
      <c r="E74" s="1">
        <f t="shared" si="3"/>
        <v>0.96400000000000008</v>
      </c>
      <c r="F74" s="8">
        <f t="shared" si="4"/>
        <v>391.52520496000005</v>
      </c>
    </row>
    <row r="75" spans="1:6" x14ac:dyDescent="0.25">
      <c r="A75" s="10">
        <v>9943</v>
      </c>
      <c r="B75" s="3" t="s">
        <v>18</v>
      </c>
      <c r="C75" s="2">
        <v>1.784</v>
      </c>
      <c r="D75" s="6">
        <v>0.106</v>
      </c>
      <c r="E75" s="1">
        <f t="shared" si="3"/>
        <v>1.6779999999999999</v>
      </c>
      <c r="F75" s="8">
        <f t="shared" si="4"/>
        <v>875.26407483999992</v>
      </c>
    </row>
    <row r="76" spans="1:6" x14ac:dyDescent="0.25">
      <c r="A76" s="10">
        <v>9943</v>
      </c>
      <c r="B76" s="3" t="s">
        <v>19</v>
      </c>
      <c r="C76" s="2">
        <v>2.5649999999999999</v>
      </c>
      <c r="D76" s="6">
        <v>0.106</v>
      </c>
      <c r="E76" s="1">
        <f t="shared" si="3"/>
        <v>2.4590000000000001</v>
      </c>
      <c r="F76" s="8">
        <f t="shared" si="4"/>
        <v>1602.3148363099997</v>
      </c>
    </row>
    <row r="77" spans="1:6" x14ac:dyDescent="0.25">
      <c r="A77" s="10">
        <v>9406</v>
      </c>
      <c r="B77" s="3" t="s">
        <v>18</v>
      </c>
      <c r="C77" s="2">
        <v>1.3069999999999999</v>
      </c>
      <c r="D77" s="6">
        <v>0.106</v>
      </c>
      <c r="E77" s="1">
        <f t="shared" si="3"/>
        <v>1.2009999999999998</v>
      </c>
      <c r="F77" s="8">
        <f t="shared" si="4"/>
        <v>532.93105350999986</v>
      </c>
    </row>
    <row r="78" spans="1:6" x14ac:dyDescent="0.25">
      <c r="A78" s="10">
        <v>9406</v>
      </c>
      <c r="B78" s="3" t="s">
        <v>19</v>
      </c>
      <c r="C78" s="2">
        <v>1.7430000000000001</v>
      </c>
      <c r="D78" s="6">
        <v>0.106</v>
      </c>
      <c r="E78" s="1">
        <f t="shared" si="3"/>
        <v>1.637</v>
      </c>
      <c r="F78" s="8">
        <f t="shared" si="4"/>
        <v>842.80906318999996</v>
      </c>
    </row>
    <row r="79" spans="1:6" x14ac:dyDescent="0.25">
      <c r="A79" s="10">
        <v>9943</v>
      </c>
      <c r="B79" s="3" t="s">
        <v>20</v>
      </c>
      <c r="C79" s="2">
        <v>1.373</v>
      </c>
      <c r="D79" s="6">
        <v>0.106</v>
      </c>
      <c r="E79" s="1">
        <f t="shared" si="3"/>
        <v>1.2669999999999999</v>
      </c>
      <c r="F79" s="8">
        <f t="shared" si="4"/>
        <v>575.69975838999994</v>
      </c>
    </row>
    <row r="80" spans="1:6" x14ac:dyDescent="0.25">
      <c r="A80" s="10">
        <v>281</v>
      </c>
      <c r="B80" s="3" t="s">
        <v>18</v>
      </c>
      <c r="C80" s="2">
        <v>1.383</v>
      </c>
      <c r="D80" s="6">
        <v>0.106</v>
      </c>
      <c r="E80" s="1">
        <f t="shared" si="3"/>
        <v>1.2769999999999999</v>
      </c>
      <c r="F80" s="8">
        <f t="shared" si="4"/>
        <v>582.3086927899999</v>
      </c>
    </row>
    <row r="81" spans="1:6" x14ac:dyDescent="0.25">
      <c r="A81" s="10">
        <v>281</v>
      </c>
      <c r="B81" s="3" t="s">
        <v>19</v>
      </c>
      <c r="C81" s="2">
        <v>1.3089999999999999</v>
      </c>
      <c r="D81" s="6">
        <v>0.106</v>
      </c>
      <c r="E81" s="1">
        <f t="shared" si="3"/>
        <v>1.2029999999999998</v>
      </c>
      <c r="F81" s="8">
        <f t="shared" si="4"/>
        <v>534.20537758999978</v>
      </c>
    </row>
    <row r="82" spans="1:6" x14ac:dyDescent="0.25">
      <c r="A82" s="10">
        <v>281</v>
      </c>
      <c r="B82" s="3" t="s">
        <v>20</v>
      </c>
      <c r="C82" s="2">
        <v>1.5050000000000001</v>
      </c>
      <c r="D82" s="6">
        <v>0.106</v>
      </c>
      <c r="E82" s="1">
        <f t="shared" si="3"/>
        <v>1.399</v>
      </c>
      <c r="F82" s="8">
        <f t="shared" si="4"/>
        <v>665.6674815099999</v>
      </c>
    </row>
    <row r="83" spans="1:6" x14ac:dyDescent="0.25">
      <c r="A83" s="10">
        <v>609</v>
      </c>
      <c r="B83" s="3" t="s">
        <v>18</v>
      </c>
      <c r="C83" s="2">
        <v>1.4930000000000001</v>
      </c>
      <c r="D83" s="6">
        <v>0.106</v>
      </c>
      <c r="E83" s="1">
        <f t="shared" si="3"/>
        <v>1.387</v>
      </c>
      <c r="F83" s="8">
        <f t="shared" si="4"/>
        <v>657.24450318999993</v>
      </c>
    </row>
    <row r="84" spans="1:6" x14ac:dyDescent="0.25">
      <c r="A84" s="10">
        <v>609</v>
      </c>
      <c r="B84" s="3" t="s">
        <v>19</v>
      </c>
      <c r="C84" s="2">
        <v>2.1280000000000001</v>
      </c>
      <c r="D84" s="6">
        <v>0.106</v>
      </c>
      <c r="E84" s="1">
        <f t="shared" si="3"/>
        <v>2.0220000000000002</v>
      </c>
      <c r="F84" s="8">
        <f t="shared" si="4"/>
        <v>1170.0194428400002</v>
      </c>
    </row>
    <row r="85" spans="1:6" x14ac:dyDescent="0.25">
      <c r="A85" s="10">
        <v>9562</v>
      </c>
      <c r="B85" s="3" t="s">
        <v>18</v>
      </c>
      <c r="C85" s="2">
        <v>1.3120000000000001</v>
      </c>
      <c r="D85" s="6">
        <v>0.106</v>
      </c>
      <c r="E85" s="1">
        <f t="shared" si="3"/>
        <v>1.206</v>
      </c>
      <c r="F85" s="8">
        <f t="shared" si="4"/>
        <v>536.11940635999997</v>
      </c>
    </row>
    <row r="86" spans="1:6" x14ac:dyDescent="0.25">
      <c r="A86" s="10">
        <v>9562</v>
      </c>
      <c r="B86" s="3" t="s">
        <v>19</v>
      </c>
      <c r="C86" s="2">
        <v>1.3360000000000001</v>
      </c>
      <c r="D86" s="6">
        <v>0.106</v>
      </c>
      <c r="E86" s="1">
        <f t="shared" si="3"/>
        <v>1.23</v>
      </c>
      <c r="F86" s="8">
        <f t="shared" si="4"/>
        <v>551.54147899999998</v>
      </c>
    </row>
    <row r="87" spans="1:6" x14ac:dyDescent="0.25">
      <c r="A87" s="10">
        <v>9562</v>
      </c>
      <c r="B87" s="3" t="s">
        <v>20</v>
      </c>
      <c r="C87" s="2">
        <v>1.208</v>
      </c>
      <c r="D87" s="6">
        <v>0.106</v>
      </c>
      <c r="E87" s="1">
        <f t="shared" si="3"/>
        <v>1.1019999999999999</v>
      </c>
      <c r="F87" s="8">
        <f t="shared" si="4"/>
        <v>471.54694203999992</v>
      </c>
    </row>
    <row r="88" spans="1:6" x14ac:dyDescent="0.25">
      <c r="A88" s="10">
        <v>9634</v>
      </c>
      <c r="B88" s="3" t="s">
        <v>18</v>
      </c>
      <c r="C88" s="2">
        <v>1.302</v>
      </c>
      <c r="D88" s="6">
        <v>0.106</v>
      </c>
      <c r="E88" s="1">
        <f t="shared" si="3"/>
        <v>1.196</v>
      </c>
      <c r="F88" s="8">
        <f t="shared" si="4"/>
        <v>529.75117615999989</v>
      </c>
    </row>
    <row r="89" spans="1:6" x14ac:dyDescent="0.25">
      <c r="A89" s="10">
        <v>9634</v>
      </c>
      <c r="B89" s="3" t="s">
        <v>19</v>
      </c>
      <c r="C89" s="2">
        <v>1.302</v>
      </c>
      <c r="D89" s="6">
        <v>0.106</v>
      </c>
      <c r="E89" s="1">
        <f t="shared" si="3"/>
        <v>1.196</v>
      </c>
      <c r="F89" s="8">
        <f t="shared" si="4"/>
        <v>529.75117615999989</v>
      </c>
    </row>
    <row r="90" spans="1:6" x14ac:dyDescent="0.25">
      <c r="A90" s="10">
        <v>9634</v>
      </c>
      <c r="B90" s="12" t="s">
        <v>18</v>
      </c>
      <c r="C90" s="2">
        <v>1.073</v>
      </c>
      <c r="D90" s="6">
        <v>0.106</v>
      </c>
      <c r="E90" s="1">
        <f t="shared" si="3"/>
        <v>0.96699999999999997</v>
      </c>
      <c r="F90" s="8">
        <f t="shared" si="4"/>
        <v>393.19615639</v>
      </c>
    </row>
    <row r="91" spans="1:6" x14ac:dyDescent="0.25">
      <c r="A91" s="10">
        <v>9868</v>
      </c>
      <c r="B91" s="3" t="s">
        <v>20</v>
      </c>
      <c r="C91" s="2">
        <v>0.71599999999999997</v>
      </c>
      <c r="D91" s="6">
        <v>0.106</v>
      </c>
      <c r="E91" s="1">
        <f t="shared" si="3"/>
        <v>0.61</v>
      </c>
      <c r="F91" s="8">
        <f t="shared" si="4"/>
        <v>215.775271</v>
      </c>
    </row>
    <row r="92" spans="1:6" x14ac:dyDescent="0.25">
      <c r="A92" s="10">
        <v>978</v>
      </c>
      <c r="B92" s="12">
        <v>44778</v>
      </c>
      <c r="C92" s="2">
        <v>1.1500000000000001</v>
      </c>
      <c r="D92" s="6">
        <v>0.106</v>
      </c>
      <c r="E92" s="1">
        <f t="shared" si="3"/>
        <v>1.044</v>
      </c>
      <c r="F92" s="8">
        <f t="shared" si="4"/>
        <v>437.12809135999998</v>
      </c>
    </row>
    <row r="93" spans="1:6" x14ac:dyDescent="0.25">
      <c r="A93" s="10">
        <v>1275</v>
      </c>
      <c r="B93" s="3" t="s">
        <v>20</v>
      </c>
      <c r="C93" s="2">
        <v>1.2170000000000001</v>
      </c>
      <c r="D93" s="6">
        <v>0.106</v>
      </c>
      <c r="E93" s="1">
        <f t="shared" si="3"/>
        <v>1.111</v>
      </c>
      <c r="F93" s="8">
        <f t="shared" si="4"/>
        <v>476.99001270999997</v>
      </c>
    </row>
    <row r="94" spans="1:6" x14ac:dyDescent="0.25">
      <c r="A94" s="10">
        <v>1291</v>
      </c>
      <c r="B94" s="12" t="s">
        <v>18</v>
      </c>
      <c r="C94" s="2">
        <v>1.3260000000000001</v>
      </c>
      <c r="D94" s="6">
        <v>0.106</v>
      </c>
      <c r="E94" s="1">
        <f t="shared" si="3"/>
        <v>1.22</v>
      </c>
      <c r="F94" s="8">
        <f t="shared" si="4"/>
        <v>545.09188399999994</v>
      </c>
    </row>
    <row r="95" spans="1:6" x14ac:dyDescent="0.25">
      <c r="A95" s="10">
        <v>1328</v>
      </c>
      <c r="B95" s="3" t="s">
        <v>20</v>
      </c>
      <c r="C95" s="2">
        <v>0.248</v>
      </c>
      <c r="D95" s="6">
        <v>0.106</v>
      </c>
      <c r="E95" s="1">
        <f t="shared" si="3"/>
        <v>0.14200000000000002</v>
      </c>
      <c r="F95" s="8">
        <f t="shared" si="4"/>
        <v>48.63771964</v>
      </c>
    </row>
    <row r="96" spans="1:6" x14ac:dyDescent="0.25">
      <c r="A96" s="10">
        <v>108</v>
      </c>
      <c r="B96" s="12" t="s">
        <v>18</v>
      </c>
      <c r="C96" s="2">
        <v>0.97499999999999998</v>
      </c>
      <c r="D96" s="6">
        <v>0.106</v>
      </c>
      <c r="E96" s="1">
        <f t="shared" si="3"/>
        <v>0.86899999999999999</v>
      </c>
      <c r="F96" s="8">
        <f t="shared" si="4"/>
        <v>340.18988110999993</v>
      </c>
    </row>
    <row r="97" spans="1:6" x14ac:dyDescent="0.25">
      <c r="A97" s="10">
        <v>1300</v>
      </c>
      <c r="B97" s="3" t="s">
        <v>19</v>
      </c>
      <c r="C97" s="2">
        <v>0.97299999999999998</v>
      </c>
      <c r="D97" s="6">
        <v>0.106</v>
      </c>
      <c r="E97" s="1">
        <f t="shared" si="3"/>
        <v>0.86699999999999999</v>
      </c>
      <c r="F97" s="8">
        <f t="shared" si="4"/>
        <v>339.14202239000002</v>
      </c>
    </row>
    <row r="98" spans="1:6" x14ac:dyDescent="0.25">
      <c r="A98" s="10">
        <v>1300</v>
      </c>
      <c r="B98" s="12" t="s">
        <v>18</v>
      </c>
      <c r="C98" s="2">
        <v>1.294</v>
      </c>
      <c r="D98" s="6">
        <v>0.106</v>
      </c>
      <c r="E98" s="1">
        <f t="shared" ref="E98:E129" si="5">(C98-D98)</f>
        <v>1.1879999999999999</v>
      </c>
      <c r="F98" s="8">
        <f t="shared" ref="F98:F129" si="6">(169.51*E98*E98)+(229.66*E98)+(12.608)</f>
        <v>524.68100143999993</v>
      </c>
    </row>
    <row r="99" spans="1:6" x14ac:dyDescent="0.25">
      <c r="A99" s="10">
        <v>1275</v>
      </c>
      <c r="B99" s="3" t="s">
        <v>18</v>
      </c>
      <c r="C99" s="2">
        <v>1.0010000000000001</v>
      </c>
      <c r="D99" s="6">
        <v>0.106</v>
      </c>
      <c r="E99" s="1">
        <f t="shared" si="5"/>
        <v>0.89500000000000013</v>
      </c>
      <c r="F99" s="8">
        <f t="shared" si="6"/>
        <v>353.93544775000004</v>
      </c>
    </row>
    <row r="100" spans="1:6" x14ac:dyDescent="0.25">
      <c r="A100" s="10">
        <v>1121</v>
      </c>
      <c r="B100" s="12" t="s">
        <v>18</v>
      </c>
      <c r="C100" s="2">
        <v>1.83</v>
      </c>
      <c r="D100" s="6">
        <v>0.106</v>
      </c>
      <c r="E100" s="1">
        <f t="shared" si="5"/>
        <v>1.724</v>
      </c>
      <c r="F100" s="8">
        <f t="shared" si="6"/>
        <v>912.35539375999986</v>
      </c>
    </row>
    <row r="101" spans="1:6" x14ac:dyDescent="0.25">
      <c r="A101" s="10">
        <v>627</v>
      </c>
      <c r="B101" s="3" t="s">
        <v>20</v>
      </c>
      <c r="C101" s="2">
        <v>1.3140000000000001</v>
      </c>
      <c r="D101" s="6">
        <v>0.106</v>
      </c>
      <c r="E101" s="1">
        <f t="shared" si="5"/>
        <v>1.208</v>
      </c>
      <c r="F101" s="8">
        <f t="shared" si="6"/>
        <v>537.39712063999991</v>
      </c>
    </row>
    <row r="102" spans="1:6" x14ac:dyDescent="0.25">
      <c r="A102" s="10">
        <v>627</v>
      </c>
      <c r="B102" s="12" t="s">
        <v>19</v>
      </c>
      <c r="C102" s="2">
        <v>0.63200000000000001</v>
      </c>
      <c r="D102" s="6">
        <v>0.106</v>
      </c>
      <c r="E102" s="1">
        <f t="shared" si="5"/>
        <v>0.52600000000000002</v>
      </c>
      <c r="F102" s="8">
        <f t="shared" si="6"/>
        <v>180.30850876000002</v>
      </c>
    </row>
    <row r="103" spans="1:6" x14ac:dyDescent="0.25">
      <c r="A103" s="10">
        <v>627</v>
      </c>
      <c r="B103" s="3" t="s">
        <v>18</v>
      </c>
      <c r="C103" s="2">
        <v>1.379</v>
      </c>
      <c r="D103" s="6">
        <v>0.106</v>
      </c>
      <c r="E103" s="1">
        <f t="shared" si="5"/>
        <v>1.2729999999999999</v>
      </c>
      <c r="F103" s="8">
        <f t="shared" si="6"/>
        <v>579.66105078999988</v>
      </c>
    </row>
    <row r="104" spans="1:6" x14ac:dyDescent="0.25">
      <c r="A104" s="10">
        <v>1121</v>
      </c>
      <c r="B104" s="12" t="s">
        <v>19</v>
      </c>
      <c r="C104" s="2">
        <v>1.2250000000000001</v>
      </c>
      <c r="D104" s="6">
        <v>0.106</v>
      </c>
      <c r="E104" s="1">
        <f t="shared" si="5"/>
        <v>1.119</v>
      </c>
      <c r="F104" s="8">
        <f t="shared" si="6"/>
        <v>481.85135110999994</v>
      </c>
    </row>
    <row r="105" spans="1:6" x14ac:dyDescent="0.25">
      <c r="A105" s="10">
        <v>1275</v>
      </c>
      <c r="B105" s="3" t="s">
        <v>19</v>
      </c>
      <c r="C105" s="2">
        <v>1.554</v>
      </c>
      <c r="D105" s="6">
        <v>0.106</v>
      </c>
      <c r="E105" s="1">
        <f t="shared" si="5"/>
        <v>1.448</v>
      </c>
      <c r="F105" s="8">
        <f t="shared" si="6"/>
        <v>700.56797503999985</v>
      </c>
    </row>
    <row r="106" spans="1:6" x14ac:dyDescent="0.25">
      <c r="A106" s="10">
        <v>1300</v>
      </c>
      <c r="B106" s="12" t="s">
        <v>20</v>
      </c>
      <c r="C106" s="2">
        <v>2.0140000000000002</v>
      </c>
      <c r="D106" s="6">
        <v>0.106</v>
      </c>
      <c r="E106" s="1">
        <f t="shared" si="5"/>
        <v>1.9080000000000001</v>
      </c>
      <c r="F106" s="8">
        <f t="shared" si="6"/>
        <v>1067.8943326400001</v>
      </c>
    </row>
    <row r="107" spans="1:6" x14ac:dyDescent="0.25">
      <c r="A107" s="10">
        <v>1291</v>
      </c>
      <c r="B107" s="3" t="s">
        <v>19</v>
      </c>
      <c r="C107" s="2">
        <v>1.921</v>
      </c>
      <c r="D107" s="6">
        <v>0.106</v>
      </c>
      <c r="E107" s="1">
        <f t="shared" si="5"/>
        <v>1.8149999999999999</v>
      </c>
      <c r="F107" s="8">
        <f t="shared" si="6"/>
        <v>987.84497974999988</v>
      </c>
    </row>
    <row r="108" spans="1:6" x14ac:dyDescent="0.25">
      <c r="A108" s="10">
        <v>1291</v>
      </c>
      <c r="B108" s="12" t="s">
        <v>20</v>
      </c>
      <c r="C108" s="2">
        <v>1.042</v>
      </c>
      <c r="D108" s="6">
        <v>0.106</v>
      </c>
      <c r="E108" s="1">
        <f t="shared" si="5"/>
        <v>0.93600000000000005</v>
      </c>
      <c r="F108" s="8">
        <f t="shared" si="6"/>
        <v>376.07679295999998</v>
      </c>
    </row>
    <row r="109" spans="1:6" x14ac:dyDescent="0.25">
      <c r="A109" s="10">
        <v>1328</v>
      </c>
      <c r="B109" s="3" t="s">
        <v>19</v>
      </c>
      <c r="C109" s="2">
        <v>1.7150000000000001</v>
      </c>
      <c r="D109" s="6">
        <v>0.106</v>
      </c>
      <c r="E109" s="1">
        <f t="shared" si="5"/>
        <v>1.609</v>
      </c>
      <c r="F109" s="8">
        <f t="shared" si="6"/>
        <v>820.97215830999994</v>
      </c>
    </row>
    <row r="110" spans="1:6" x14ac:dyDescent="0.25">
      <c r="A110" s="10">
        <v>978</v>
      </c>
      <c r="B110" s="12">
        <v>44778</v>
      </c>
      <c r="C110" s="2">
        <v>1.8220000000000001</v>
      </c>
      <c r="D110" s="6">
        <v>0.106</v>
      </c>
      <c r="E110" s="1">
        <f t="shared" si="5"/>
        <v>1.716</v>
      </c>
      <c r="F110" s="8">
        <f t="shared" si="6"/>
        <v>905.8531985599999</v>
      </c>
    </row>
    <row r="111" spans="1:6" x14ac:dyDescent="0.25">
      <c r="A111" s="10">
        <v>978</v>
      </c>
      <c r="B111" s="3" t="s">
        <v>20</v>
      </c>
      <c r="C111" s="2">
        <v>1.681</v>
      </c>
      <c r="D111" s="6">
        <v>0.106</v>
      </c>
      <c r="E111" s="1">
        <f t="shared" si="5"/>
        <v>1.575</v>
      </c>
      <c r="F111" s="8">
        <f t="shared" si="6"/>
        <v>794.81324374999986</v>
      </c>
    </row>
    <row r="112" spans="1:6" x14ac:dyDescent="0.25">
      <c r="A112" s="10">
        <v>1121</v>
      </c>
      <c r="B112" s="12" t="s">
        <v>20</v>
      </c>
      <c r="C112" s="2">
        <v>1.391</v>
      </c>
      <c r="D112" s="6">
        <v>0.106</v>
      </c>
      <c r="E112" s="1">
        <f t="shared" si="5"/>
        <v>1.2849999999999999</v>
      </c>
      <c r="F112" s="8">
        <f t="shared" si="6"/>
        <v>587.62024974999986</v>
      </c>
    </row>
    <row r="113" spans="1:6" x14ac:dyDescent="0.25">
      <c r="A113" s="10">
        <v>8521</v>
      </c>
      <c r="B113" s="12">
        <v>44619</v>
      </c>
      <c r="C113" s="2">
        <v>1.2330000000000001</v>
      </c>
      <c r="D113" s="6">
        <v>0.106</v>
      </c>
      <c r="E113" s="1">
        <f t="shared" si="5"/>
        <v>1.127</v>
      </c>
      <c r="F113" s="8">
        <f t="shared" si="6"/>
        <v>486.73438678999997</v>
      </c>
    </row>
    <row r="114" spans="1:6" x14ac:dyDescent="0.25">
      <c r="A114" s="10">
        <v>486</v>
      </c>
      <c r="B114" s="12" t="s">
        <v>20</v>
      </c>
      <c r="C114" s="2">
        <v>1.8260000000000001</v>
      </c>
      <c r="D114" s="6">
        <v>0.106</v>
      </c>
      <c r="E114" s="1">
        <f t="shared" si="5"/>
        <v>1.72</v>
      </c>
      <c r="F114" s="8">
        <f t="shared" si="6"/>
        <v>909.10158399999989</v>
      </c>
    </row>
    <row r="115" spans="1:6" x14ac:dyDescent="0.25">
      <c r="A115" s="10">
        <v>9936</v>
      </c>
      <c r="B115" s="12">
        <v>44624</v>
      </c>
      <c r="C115" s="2">
        <v>1.097</v>
      </c>
      <c r="D115" s="6">
        <v>0.106</v>
      </c>
      <c r="E115" s="1">
        <f t="shared" si="5"/>
        <v>0.99099999999999999</v>
      </c>
      <c r="F115" s="8">
        <f t="shared" si="6"/>
        <v>406.67361031000002</v>
      </c>
    </row>
    <row r="116" spans="1:6" x14ac:dyDescent="0.25">
      <c r="A116" s="10">
        <v>161</v>
      </c>
      <c r="B116" s="12">
        <v>44420</v>
      </c>
      <c r="C116" s="2">
        <v>1.216</v>
      </c>
      <c r="D116" s="6">
        <v>0.106</v>
      </c>
      <c r="E116" s="1">
        <f t="shared" si="5"/>
        <v>1.1099999999999999</v>
      </c>
      <c r="F116" s="8">
        <f t="shared" si="6"/>
        <v>476.38387099999994</v>
      </c>
    </row>
    <row r="117" spans="1:6" x14ac:dyDescent="0.25">
      <c r="A117" s="10">
        <v>7830</v>
      </c>
      <c r="B117" s="12">
        <v>44432</v>
      </c>
      <c r="C117" s="2">
        <v>1.345</v>
      </c>
      <c r="D117" s="6">
        <v>0.106</v>
      </c>
      <c r="E117" s="1">
        <f t="shared" si="5"/>
        <v>1.2389999999999999</v>
      </c>
      <c r="F117" s="8">
        <f t="shared" si="6"/>
        <v>557.37510070999974</v>
      </c>
    </row>
    <row r="118" spans="1:6" x14ac:dyDescent="0.25">
      <c r="A118" s="10">
        <v>1034</v>
      </c>
      <c r="B118" s="12">
        <v>44619</v>
      </c>
      <c r="C118" s="2">
        <v>2.1350000000000002</v>
      </c>
      <c r="D118" s="6">
        <v>0.106</v>
      </c>
      <c r="E118" s="1">
        <f t="shared" si="5"/>
        <v>2.0290000000000004</v>
      </c>
      <c r="F118" s="8">
        <f t="shared" si="6"/>
        <v>1176.4338579100001</v>
      </c>
    </row>
    <row r="119" spans="1:6" x14ac:dyDescent="0.25">
      <c r="A119" s="10">
        <v>559</v>
      </c>
      <c r="B119" s="12">
        <v>44601</v>
      </c>
      <c r="C119" s="2">
        <v>2.6539999999999999</v>
      </c>
      <c r="D119" s="6">
        <v>0.106</v>
      </c>
      <c r="E119" s="1">
        <f t="shared" si="5"/>
        <v>2.548</v>
      </c>
      <c r="F119" s="8">
        <f t="shared" si="6"/>
        <v>1698.29213104</v>
      </c>
    </row>
    <row r="120" spans="1:6" x14ac:dyDescent="0.25">
      <c r="A120" s="10">
        <v>486</v>
      </c>
      <c r="B120" s="3" t="s">
        <v>19</v>
      </c>
      <c r="C120" s="2">
        <v>1.915</v>
      </c>
      <c r="D120" s="6">
        <v>0.106</v>
      </c>
      <c r="E120" s="1">
        <f t="shared" si="5"/>
        <v>1.8089999999999999</v>
      </c>
      <c r="F120" s="8">
        <f t="shared" si="6"/>
        <v>982.78119430999982</v>
      </c>
    </row>
    <row r="121" spans="1:6" x14ac:dyDescent="0.25">
      <c r="A121" s="10">
        <v>1231</v>
      </c>
      <c r="B121" s="12">
        <v>44677</v>
      </c>
      <c r="C121" s="2">
        <v>1.409</v>
      </c>
      <c r="D121" s="6">
        <v>0.106</v>
      </c>
      <c r="E121" s="1">
        <f t="shared" si="5"/>
        <v>1.3029999999999999</v>
      </c>
      <c r="F121" s="8">
        <f t="shared" si="6"/>
        <v>599.65058359</v>
      </c>
    </row>
    <row r="122" spans="1:6" x14ac:dyDescent="0.25">
      <c r="A122" s="10">
        <v>7233</v>
      </c>
      <c r="B122" s="12">
        <v>44607</v>
      </c>
      <c r="C122" s="2">
        <v>1.4530000000000001</v>
      </c>
      <c r="D122" s="6">
        <v>0.106</v>
      </c>
      <c r="E122" s="1">
        <f t="shared" si="5"/>
        <v>1.347</v>
      </c>
      <c r="F122" s="8">
        <f t="shared" si="6"/>
        <v>629.5204895899999</v>
      </c>
    </row>
    <row r="123" spans="1:6" x14ac:dyDescent="0.25">
      <c r="A123" s="10">
        <v>486</v>
      </c>
      <c r="B123" s="3" t="s">
        <v>18</v>
      </c>
      <c r="C123" s="2">
        <v>1.425</v>
      </c>
      <c r="D123" s="6">
        <v>0.106</v>
      </c>
      <c r="E123" s="1">
        <f t="shared" si="5"/>
        <v>1.319</v>
      </c>
      <c r="F123" s="8">
        <f t="shared" si="6"/>
        <v>610.43642710999984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L114"/>
  <sheetViews>
    <sheetView workbookViewId="0">
      <selection activeCell="O5" sqref="O5"/>
    </sheetView>
  </sheetViews>
  <sheetFormatPr defaultRowHeight="15" x14ac:dyDescent="0.25"/>
  <cols>
    <col min="1" max="1" width="20.28515625" customWidth="1"/>
    <col min="2" max="2" width="12.28515625" customWidth="1"/>
    <col min="3" max="3" width="12" customWidth="1"/>
    <col min="4" max="4" width="12.7109375" customWidth="1"/>
    <col min="5" max="5" width="18" customWidth="1"/>
  </cols>
  <sheetData>
    <row r="2" spans="1:12" x14ac:dyDescent="0.25">
      <c r="A2" s="4">
        <v>2.633</v>
      </c>
      <c r="B2" s="4">
        <v>0.89600000000000002</v>
      </c>
      <c r="C2" s="2">
        <v>1.9810000000000001</v>
      </c>
      <c r="D2" s="2">
        <v>1.738</v>
      </c>
      <c r="E2" s="2">
        <v>1.84</v>
      </c>
      <c r="F2" s="2">
        <v>1.9020000000000001</v>
      </c>
      <c r="G2" s="2">
        <v>1.796</v>
      </c>
      <c r="H2" s="2">
        <v>2.0539999999999998</v>
      </c>
      <c r="I2" s="2">
        <v>1.7590000000000001</v>
      </c>
      <c r="J2" s="2">
        <v>1.2650000000000001</v>
      </c>
      <c r="K2" s="2">
        <v>1.3900000000000001</v>
      </c>
      <c r="L2" s="2">
        <v>1.6400000000000001</v>
      </c>
    </row>
    <row r="3" spans="1:12" x14ac:dyDescent="0.25">
      <c r="A3" s="4">
        <v>1.5629999999999999</v>
      </c>
      <c r="B3" s="4">
        <v>0.59199999999999997</v>
      </c>
      <c r="C3" s="2">
        <v>1.319</v>
      </c>
      <c r="D3" s="2">
        <v>1.4139999999999999</v>
      </c>
      <c r="E3" s="2">
        <v>1.1200000000000001</v>
      </c>
      <c r="F3" s="2">
        <v>1.0569999999999999</v>
      </c>
      <c r="G3" s="2">
        <v>1.026</v>
      </c>
      <c r="H3" s="2">
        <v>1.1340000000000001</v>
      </c>
      <c r="I3" s="2">
        <v>0.89300000000000002</v>
      </c>
      <c r="J3" s="2">
        <v>0.88500000000000001</v>
      </c>
      <c r="K3" s="2">
        <v>0.80600000000000005</v>
      </c>
      <c r="L3" s="2">
        <v>1.099</v>
      </c>
    </row>
    <row r="4" spans="1:12" x14ac:dyDescent="0.25">
      <c r="A4" s="4">
        <v>0.81900000000000006</v>
      </c>
      <c r="B4" s="4">
        <v>0.317</v>
      </c>
      <c r="C4" s="2">
        <v>1.266</v>
      </c>
      <c r="D4" s="2">
        <v>1.2590000000000001</v>
      </c>
      <c r="E4" s="2">
        <v>1.3220000000000001</v>
      </c>
      <c r="F4" s="2">
        <v>0.89600000000000002</v>
      </c>
      <c r="G4" s="2">
        <v>1.3580000000000001</v>
      </c>
      <c r="H4" s="2">
        <v>1.24</v>
      </c>
      <c r="I4" s="2">
        <v>1.3080000000000001</v>
      </c>
      <c r="J4" s="2">
        <v>1.329</v>
      </c>
      <c r="K4" s="2">
        <v>1.2370000000000001</v>
      </c>
      <c r="L4" s="2">
        <v>0.58799999999999997</v>
      </c>
    </row>
    <row r="5" spans="1:12" x14ac:dyDescent="0.25">
      <c r="A5" s="4">
        <v>0.56800000000000006</v>
      </c>
      <c r="B5" s="6">
        <v>6.5000000000000002E-2</v>
      </c>
      <c r="C5" s="2">
        <v>1.4379999999999999</v>
      </c>
      <c r="D5" s="2">
        <v>1.623</v>
      </c>
      <c r="E5" s="2">
        <v>1.407</v>
      </c>
      <c r="F5" s="2">
        <v>1.1890000000000001</v>
      </c>
      <c r="G5" s="2">
        <v>0.88900000000000001</v>
      </c>
      <c r="H5" s="2">
        <v>1.0740000000000001</v>
      </c>
      <c r="I5" s="2">
        <v>1.081</v>
      </c>
      <c r="J5" s="2">
        <v>1.1060000000000001</v>
      </c>
      <c r="K5" s="2">
        <v>0.89800000000000002</v>
      </c>
      <c r="L5" s="2">
        <v>0.70300000000000007</v>
      </c>
    </row>
    <row r="6" spans="1:12" x14ac:dyDescent="0.25">
      <c r="A6" s="4">
        <v>0.32</v>
      </c>
      <c r="B6" s="2">
        <v>1.821</v>
      </c>
      <c r="C6" s="2">
        <v>1.1040000000000001</v>
      </c>
      <c r="D6" s="2">
        <v>1.744</v>
      </c>
      <c r="E6" s="2">
        <v>1.2710000000000001</v>
      </c>
      <c r="F6" s="2">
        <v>1.0620000000000001</v>
      </c>
      <c r="G6" s="2">
        <v>1.423</v>
      </c>
      <c r="H6" s="2">
        <v>1.4690000000000001</v>
      </c>
      <c r="I6" s="2">
        <v>1.103</v>
      </c>
      <c r="J6" s="2">
        <v>1.7150000000000001</v>
      </c>
      <c r="K6" s="2">
        <v>1.4179999999999999</v>
      </c>
      <c r="L6" s="2">
        <v>1.29</v>
      </c>
    </row>
    <row r="7" spans="1:12" x14ac:dyDescent="0.25">
      <c r="A7" s="6">
        <v>6.3E-2</v>
      </c>
      <c r="B7" s="2">
        <v>1.232</v>
      </c>
      <c r="C7" s="2">
        <v>1.2929999999999999</v>
      </c>
      <c r="D7" s="2">
        <v>8.7999999999999995E-2</v>
      </c>
      <c r="E7" s="2">
        <v>1.1220000000000001</v>
      </c>
      <c r="F7" s="2">
        <v>1.2490000000000001</v>
      </c>
      <c r="G7" s="2">
        <v>0.999</v>
      </c>
      <c r="H7" s="2">
        <v>0.76300000000000001</v>
      </c>
      <c r="I7" s="2">
        <v>0.88</v>
      </c>
      <c r="J7" s="2">
        <v>1.8480000000000001</v>
      </c>
      <c r="K7" s="2">
        <v>0.879</v>
      </c>
      <c r="L7" s="2">
        <v>0.85199999999999998</v>
      </c>
    </row>
    <row r="8" spans="1:12" x14ac:dyDescent="0.25">
      <c r="A8" s="4">
        <v>2.6640000000000001</v>
      </c>
      <c r="B8" s="2">
        <v>1.5350000000000001</v>
      </c>
      <c r="C8" s="2">
        <v>1.5330000000000001</v>
      </c>
      <c r="D8" s="2">
        <v>1.294</v>
      </c>
      <c r="E8" s="2">
        <v>1.113</v>
      </c>
      <c r="F8" s="2">
        <v>1.036</v>
      </c>
      <c r="G8" s="2">
        <v>1.2790000000000001</v>
      </c>
      <c r="H8" s="2">
        <v>1.01</v>
      </c>
      <c r="I8" s="2">
        <v>0.86699999999999999</v>
      </c>
      <c r="J8" s="2">
        <v>1.0920000000000001</v>
      </c>
      <c r="K8" s="2">
        <v>1.137</v>
      </c>
    </row>
    <row r="9" spans="1:12" x14ac:dyDescent="0.25">
      <c r="A9" s="4">
        <v>1.591</v>
      </c>
      <c r="B9" s="2">
        <v>1.6640000000000001</v>
      </c>
      <c r="C9" s="2">
        <v>1.4390000000000001</v>
      </c>
      <c r="D9" s="2">
        <v>1.5920000000000001</v>
      </c>
      <c r="E9" s="2">
        <v>1.502</v>
      </c>
      <c r="F9" s="2">
        <v>1.0429999999999999</v>
      </c>
      <c r="G9" s="2">
        <v>1.179</v>
      </c>
      <c r="H9" s="2">
        <v>1.3240000000000001</v>
      </c>
      <c r="I9" s="2">
        <v>1.3140000000000001</v>
      </c>
      <c r="J9" s="2">
        <v>1.1100000000000001</v>
      </c>
      <c r="K9" s="2">
        <v>0.85299999999999998</v>
      </c>
    </row>
    <row r="16" spans="1:12" x14ac:dyDescent="0.25">
      <c r="B16" s="7" t="s">
        <v>85</v>
      </c>
      <c r="C16" s="7" t="s">
        <v>2</v>
      </c>
      <c r="D16" s="7" t="s">
        <v>3</v>
      </c>
      <c r="E16" s="7" t="s">
        <v>4</v>
      </c>
    </row>
    <row r="17" spans="1:11" x14ac:dyDescent="0.25">
      <c r="A17" t="s">
        <v>5</v>
      </c>
      <c r="B17" s="4">
        <v>2.6480000000000001</v>
      </c>
      <c r="C17" s="13">
        <f>B17-B22</f>
        <v>2.5840000000000001</v>
      </c>
      <c r="D17" s="1">
        <v>240</v>
      </c>
      <c r="E17" s="8">
        <f>(11.936*C17*C17)+(62.494*C17)-(1.1987)</f>
        <v>239.98313641600001</v>
      </c>
    </row>
    <row r="18" spans="1:11" x14ac:dyDescent="0.25">
      <c r="A18" t="s">
        <v>6</v>
      </c>
      <c r="B18" s="4">
        <v>1.577</v>
      </c>
      <c r="C18" s="13">
        <f>B18-B22</f>
        <v>1.5129999999999999</v>
      </c>
      <c r="D18" s="1">
        <v>120</v>
      </c>
      <c r="E18" s="8">
        <f t="shared" ref="E18:E22" si="0">(11.936*C18*C18)+(62.494*C18)-(1.1987)</f>
        <v>120.678243184</v>
      </c>
    </row>
    <row r="19" spans="1:11" x14ac:dyDescent="0.25">
      <c r="A19" t="s">
        <v>7</v>
      </c>
      <c r="B19" s="4">
        <v>0.85699999999999998</v>
      </c>
      <c r="C19" s="1">
        <f>B19-B22</f>
        <v>0.79299999999999993</v>
      </c>
      <c r="D19" s="1">
        <v>60</v>
      </c>
      <c r="E19" s="8">
        <f t="shared" si="0"/>
        <v>55.864983663999993</v>
      </c>
    </row>
    <row r="20" spans="1:11" x14ac:dyDescent="0.25">
      <c r="A20" t="s">
        <v>8</v>
      </c>
      <c r="B20" s="4">
        <v>0.57999999999999996</v>
      </c>
      <c r="C20" s="13">
        <f>B20-B22</f>
        <v>0.51600000000000001</v>
      </c>
      <c r="D20" s="1">
        <v>30</v>
      </c>
      <c r="E20" s="8">
        <f t="shared" si="0"/>
        <v>34.226235615999997</v>
      </c>
    </row>
    <row r="21" spans="1:11" x14ac:dyDescent="0.25">
      <c r="A21" t="s">
        <v>9</v>
      </c>
      <c r="B21" s="4">
        <v>0.318</v>
      </c>
      <c r="C21" s="1">
        <f>B21-B22</f>
        <v>0.254</v>
      </c>
      <c r="D21" s="1">
        <v>15</v>
      </c>
      <c r="E21" s="8">
        <f t="shared" si="0"/>
        <v>15.444838975999998</v>
      </c>
    </row>
    <row r="22" spans="1:11" x14ac:dyDescent="0.25">
      <c r="A22" t="s">
        <v>10</v>
      </c>
      <c r="B22" s="6">
        <v>6.4000000000000001E-2</v>
      </c>
      <c r="C22" s="1">
        <f>B22-B22</f>
        <v>0</v>
      </c>
      <c r="D22" s="1">
        <v>0</v>
      </c>
      <c r="E22" s="8">
        <f t="shared" si="0"/>
        <v>-1.1987000000000001</v>
      </c>
    </row>
    <row r="28" spans="1:11" x14ac:dyDescent="0.25">
      <c r="J28" s="9" t="s">
        <v>86</v>
      </c>
      <c r="K28" s="9"/>
    </row>
    <row r="32" spans="1:11" x14ac:dyDescent="0.25">
      <c r="A32" s="10" t="s">
        <v>13</v>
      </c>
      <c r="B32" s="2" t="s">
        <v>14</v>
      </c>
      <c r="C32" s="5" t="s">
        <v>10</v>
      </c>
      <c r="D32" s="1" t="s">
        <v>2</v>
      </c>
      <c r="E32" s="11" t="s">
        <v>186</v>
      </c>
    </row>
    <row r="33" spans="1:5" x14ac:dyDescent="0.25">
      <c r="A33" s="10">
        <v>1501425</v>
      </c>
      <c r="B33" s="2">
        <v>1.821</v>
      </c>
      <c r="C33" s="6">
        <v>6.4000000000000001E-2</v>
      </c>
      <c r="D33" s="1">
        <f t="shared" ref="D33:D64" si="1">(B33-C33)</f>
        <v>1.7569999999999999</v>
      </c>
      <c r="E33" s="8">
        <f t="shared" ref="E33:E64" si="2">(11.936*D33*D33)+(62.494*D33)-(1.1987)</f>
        <v>145.45027486399999</v>
      </c>
    </row>
    <row r="34" spans="1:5" x14ac:dyDescent="0.25">
      <c r="A34" s="10">
        <v>1428</v>
      </c>
      <c r="B34" s="2">
        <v>1.232</v>
      </c>
      <c r="C34" s="6">
        <v>6.4000000000000001E-2</v>
      </c>
      <c r="D34" s="1">
        <f t="shared" si="1"/>
        <v>1.1679999999999999</v>
      </c>
      <c r="E34" s="8">
        <f t="shared" si="2"/>
        <v>88.077669663999998</v>
      </c>
    </row>
    <row r="35" spans="1:5" x14ac:dyDescent="0.25">
      <c r="A35" s="10" t="s">
        <v>87</v>
      </c>
      <c r="B35" s="2">
        <v>1.5350000000000001</v>
      </c>
      <c r="C35" s="6">
        <v>6.4000000000000001E-2</v>
      </c>
      <c r="D35" s="1">
        <f t="shared" si="1"/>
        <v>1.4710000000000001</v>
      </c>
      <c r="E35" s="8">
        <f t="shared" si="2"/>
        <v>116.557580176</v>
      </c>
    </row>
    <row r="36" spans="1:5" x14ac:dyDescent="0.25">
      <c r="A36" s="10" t="s">
        <v>88</v>
      </c>
      <c r="B36" s="2">
        <v>1.6640000000000001</v>
      </c>
      <c r="C36" s="6">
        <v>6.4000000000000001E-2</v>
      </c>
      <c r="D36" s="1">
        <f t="shared" si="1"/>
        <v>1.6</v>
      </c>
      <c r="E36" s="8">
        <f t="shared" si="2"/>
        <v>129.34786</v>
      </c>
    </row>
    <row r="37" spans="1:5" x14ac:dyDescent="0.25">
      <c r="A37" s="10">
        <v>1444</v>
      </c>
      <c r="B37" s="2">
        <v>1.9810000000000001</v>
      </c>
      <c r="C37" s="6">
        <v>6.4000000000000001E-2</v>
      </c>
      <c r="D37" s="1">
        <f t="shared" si="1"/>
        <v>1.917</v>
      </c>
      <c r="E37" s="8">
        <f t="shared" si="2"/>
        <v>162.46577310400002</v>
      </c>
    </row>
    <row r="38" spans="1:5" x14ac:dyDescent="0.25">
      <c r="A38" s="10">
        <v>1447</v>
      </c>
      <c r="B38" s="2">
        <v>1.319</v>
      </c>
      <c r="C38" s="6">
        <v>6.4000000000000001E-2</v>
      </c>
      <c r="D38" s="1">
        <f t="shared" si="1"/>
        <v>1.2549999999999999</v>
      </c>
      <c r="E38" s="8">
        <f t="shared" si="2"/>
        <v>96.030768399999999</v>
      </c>
    </row>
    <row r="39" spans="1:5" x14ac:dyDescent="0.25">
      <c r="A39" s="10">
        <v>1448</v>
      </c>
      <c r="B39" s="2">
        <v>1.266</v>
      </c>
      <c r="C39" s="6">
        <v>6.4000000000000001E-2</v>
      </c>
      <c r="D39" s="1">
        <f t="shared" si="1"/>
        <v>1.202</v>
      </c>
      <c r="E39" s="8">
        <f t="shared" si="2"/>
        <v>91.164268543999981</v>
      </c>
    </row>
    <row r="40" spans="1:5" x14ac:dyDescent="0.25">
      <c r="A40" s="10">
        <v>1451</v>
      </c>
      <c r="B40" s="2">
        <v>1.4379999999999999</v>
      </c>
      <c r="C40" s="6">
        <v>6.4000000000000001E-2</v>
      </c>
      <c r="D40" s="1">
        <f t="shared" si="1"/>
        <v>1.3739999999999999</v>
      </c>
      <c r="E40" s="8">
        <f t="shared" si="2"/>
        <v>107.20174393599999</v>
      </c>
    </row>
    <row r="41" spans="1:5" x14ac:dyDescent="0.25">
      <c r="A41" s="10">
        <v>1480</v>
      </c>
      <c r="B41" s="2">
        <v>1.1040000000000001</v>
      </c>
      <c r="C41" s="6">
        <v>6.4000000000000001E-2</v>
      </c>
      <c r="D41" s="1">
        <f t="shared" si="1"/>
        <v>1.04</v>
      </c>
      <c r="E41" s="8">
        <f t="shared" si="2"/>
        <v>76.705037600000011</v>
      </c>
    </row>
    <row r="42" spans="1:5" x14ac:dyDescent="0.25">
      <c r="A42" s="10">
        <v>1496</v>
      </c>
      <c r="B42" s="2">
        <v>1.2929999999999999</v>
      </c>
      <c r="C42" s="6">
        <v>6.4000000000000001E-2</v>
      </c>
      <c r="D42" s="1">
        <f t="shared" si="1"/>
        <v>1.2289999999999999</v>
      </c>
      <c r="E42" s="8">
        <f t="shared" si="2"/>
        <v>93.635049775999988</v>
      </c>
    </row>
    <row r="43" spans="1:5" x14ac:dyDescent="0.25">
      <c r="A43" s="10">
        <v>1498</v>
      </c>
      <c r="B43" s="2">
        <v>1.5330000000000001</v>
      </c>
      <c r="C43" s="6">
        <v>6.4000000000000001E-2</v>
      </c>
      <c r="D43" s="1">
        <f t="shared" si="1"/>
        <v>1.4690000000000001</v>
      </c>
      <c r="E43" s="8">
        <f t="shared" si="2"/>
        <v>116.362408496</v>
      </c>
    </row>
    <row r="44" spans="1:5" x14ac:dyDescent="0.25">
      <c r="A44" s="10">
        <v>1429</v>
      </c>
      <c r="B44" s="2">
        <v>1.4390000000000001</v>
      </c>
      <c r="C44" s="6">
        <v>6.4000000000000001E-2</v>
      </c>
      <c r="D44" s="1">
        <f t="shared" si="1"/>
        <v>1.375</v>
      </c>
      <c r="E44" s="8">
        <f t="shared" si="2"/>
        <v>107.29704999999998</v>
      </c>
    </row>
    <row r="45" spans="1:5" x14ac:dyDescent="0.25">
      <c r="A45" s="10">
        <v>1455</v>
      </c>
      <c r="B45" s="2">
        <v>1.738</v>
      </c>
      <c r="C45" s="6">
        <v>6.4000000000000001E-2</v>
      </c>
      <c r="D45" s="1">
        <f t="shared" si="1"/>
        <v>1.6739999999999999</v>
      </c>
      <c r="E45" s="8">
        <f t="shared" si="2"/>
        <v>136.86422233599998</v>
      </c>
    </row>
    <row r="46" spans="1:5" x14ac:dyDescent="0.25">
      <c r="A46" s="10">
        <v>1482</v>
      </c>
      <c r="B46" s="2">
        <v>1.4139999999999999</v>
      </c>
      <c r="C46" s="6">
        <v>6.4000000000000001E-2</v>
      </c>
      <c r="D46" s="1">
        <f t="shared" si="1"/>
        <v>1.3499999999999999</v>
      </c>
      <c r="E46" s="8">
        <f t="shared" si="2"/>
        <v>104.92155999999997</v>
      </c>
    </row>
    <row r="47" spans="1:5" x14ac:dyDescent="0.25">
      <c r="A47" s="10">
        <v>1485</v>
      </c>
      <c r="B47" s="2">
        <v>1.2590000000000001</v>
      </c>
      <c r="C47" s="6">
        <v>6.4000000000000001E-2</v>
      </c>
      <c r="D47" s="1">
        <f t="shared" si="1"/>
        <v>1.1950000000000001</v>
      </c>
      <c r="E47" s="8">
        <f t="shared" si="2"/>
        <v>90.526536399999998</v>
      </c>
    </row>
    <row r="48" spans="1:5" x14ac:dyDescent="0.25">
      <c r="A48" s="10">
        <v>1492</v>
      </c>
      <c r="B48" s="2">
        <v>1.623</v>
      </c>
      <c r="C48" s="6">
        <v>6.4000000000000001E-2</v>
      </c>
      <c r="D48" s="1">
        <f t="shared" si="1"/>
        <v>1.5589999999999999</v>
      </c>
      <c r="E48" s="8">
        <f t="shared" si="2"/>
        <v>125.23966721599999</v>
      </c>
    </row>
    <row r="49" spans="1:5" x14ac:dyDescent="0.25">
      <c r="A49" s="10" t="s">
        <v>89</v>
      </c>
      <c r="B49" s="2">
        <v>1.744</v>
      </c>
      <c r="C49" s="6">
        <v>6.4000000000000001E-2</v>
      </c>
      <c r="D49" s="1">
        <f t="shared" si="1"/>
        <v>1.68</v>
      </c>
      <c r="E49" s="8">
        <f t="shared" si="2"/>
        <v>137.47938639999998</v>
      </c>
    </row>
    <row r="50" spans="1:5" x14ac:dyDescent="0.25">
      <c r="A50" s="10" t="s">
        <v>90</v>
      </c>
      <c r="B50" s="2">
        <v>8.7999999999999995E-2</v>
      </c>
      <c r="C50" s="6">
        <v>6.4000000000000001E-2</v>
      </c>
      <c r="D50" s="1">
        <f t="shared" si="1"/>
        <v>2.3999999999999994E-2</v>
      </c>
      <c r="E50" s="8">
        <f t="shared" si="2"/>
        <v>0.30803113599999943</v>
      </c>
    </row>
    <row r="51" spans="1:5" x14ac:dyDescent="0.25">
      <c r="A51" s="10" t="s">
        <v>91</v>
      </c>
      <c r="B51" s="2">
        <v>1.294</v>
      </c>
      <c r="C51" s="6">
        <v>6.4000000000000001E-2</v>
      </c>
      <c r="D51" s="1">
        <f t="shared" si="1"/>
        <v>1.23</v>
      </c>
      <c r="E51" s="8">
        <f t="shared" si="2"/>
        <v>93.726894399999992</v>
      </c>
    </row>
    <row r="52" spans="1:5" x14ac:dyDescent="0.25">
      <c r="A52" s="10" t="s">
        <v>92</v>
      </c>
      <c r="B52" s="2">
        <v>1.5920000000000001</v>
      </c>
      <c r="C52" s="6">
        <v>6.4000000000000001E-2</v>
      </c>
      <c r="D52" s="1">
        <f t="shared" si="1"/>
        <v>1.528</v>
      </c>
      <c r="E52" s="8">
        <f t="shared" si="2"/>
        <v>122.16011382399999</v>
      </c>
    </row>
    <row r="53" spans="1:5" x14ac:dyDescent="0.25">
      <c r="A53" s="10" t="s">
        <v>93</v>
      </c>
      <c r="B53" s="2">
        <v>1.84</v>
      </c>
      <c r="C53" s="6">
        <v>6.4000000000000001E-2</v>
      </c>
      <c r="D53" s="1">
        <f t="shared" si="1"/>
        <v>1.776</v>
      </c>
      <c r="E53" s="8">
        <f t="shared" si="2"/>
        <v>147.438888736</v>
      </c>
    </row>
    <row r="54" spans="1:5" x14ac:dyDescent="0.25">
      <c r="A54" s="10">
        <v>966</v>
      </c>
      <c r="B54" s="2">
        <v>1.1200000000000001</v>
      </c>
      <c r="C54" s="6">
        <v>6.4000000000000001E-2</v>
      </c>
      <c r="D54" s="1">
        <f t="shared" si="1"/>
        <v>1.056</v>
      </c>
      <c r="E54" s="8">
        <f t="shared" si="2"/>
        <v>78.10522729600001</v>
      </c>
    </row>
    <row r="55" spans="1:5" x14ac:dyDescent="0.25">
      <c r="A55" s="10" t="s">
        <v>94</v>
      </c>
      <c r="B55" s="2">
        <v>1.3220000000000001</v>
      </c>
      <c r="C55" s="6">
        <v>6.4000000000000001E-2</v>
      </c>
      <c r="D55" s="1">
        <f t="shared" si="1"/>
        <v>1.258</v>
      </c>
      <c r="E55" s="8">
        <f t="shared" si="2"/>
        <v>96.308235904</v>
      </c>
    </row>
    <row r="56" spans="1:5" x14ac:dyDescent="0.25">
      <c r="A56" s="10" t="s">
        <v>95</v>
      </c>
      <c r="B56" s="2">
        <v>1.407</v>
      </c>
      <c r="C56" s="6">
        <v>6.4000000000000001E-2</v>
      </c>
      <c r="D56" s="1">
        <f t="shared" si="1"/>
        <v>1.343</v>
      </c>
      <c r="E56" s="8">
        <f t="shared" si="2"/>
        <v>104.259096464</v>
      </c>
    </row>
    <row r="57" spans="1:5" x14ac:dyDescent="0.25">
      <c r="A57" s="10" t="s">
        <v>96</v>
      </c>
      <c r="B57" s="2">
        <v>1.2710000000000001</v>
      </c>
      <c r="C57" s="6">
        <v>6.4000000000000001E-2</v>
      </c>
      <c r="D57" s="1">
        <f t="shared" si="1"/>
        <v>1.2070000000000001</v>
      </c>
      <c r="E57" s="8">
        <f t="shared" si="2"/>
        <v>91.620507664000002</v>
      </c>
    </row>
    <row r="58" spans="1:5" x14ac:dyDescent="0.25">
      <c r="A58" s="10" t="s">
        <v>97</v>
      </c>
      <c r="B58" s="2">
        <v>1.1220000000000001</v>
      </c>
      <c r="C58" s="6">
        <v>6.4000000000000001E-2</v>
      </c>
      <c r="D58" s="1">
        <f t="shared" si="1"/>
        <v>1.0580000000000001</v>
      </c>
      <c r="E58" s="8">
        <f t="shared" si="2"/>
        <v>78.280680703999991</v>
      </c>
    </row>
    <row r="59" spans="1:5" x14ac:dyDescent="0.25">
      <c r="A59" s="10" t="s">
        <v>98</v>
      </c>
      <c r="B59" s="2">
        <v>1.113</v>
      </c>
      <c r="C59" s="6">
        <v>6.4000000000000001E-2</v>
      </c>
      <c r="D59" s="1">
        <f t="shared" si="1"/>
        <v>1.0489999999999999</v>
      </c>
      <c r="E59" s="8">
        <f t="shared" si="2"/>
        <v>77.491892335999978</v>
      </c>
    </row>
    <row r="60" spans="1:5" x14ac:dyDescent="0.25">
      <c r="A60" s="10">
        <v>978</v>
      </c>
      <c r="B60" s="2">
        <v>1.502</v>
      </c>
      <c r="C60" s="6">
        <v>6.4000000000000001E-2</v>
      </c>
      <c r="D60" s="1">
        <f t="shared" si="1"/>
        <v>1.4379999999999999</v>
      </c>
      <c r="E60" s="8">
        <f t="shared" si="2"/>
        <v>113.349457984</v>
      </c>
    </row>
    <row r="61" spans="1:5" x14ac:dyDescent="0.25">
      <c r="A61" s="10" t="s">
        <v>99</v>
      </c>
      <c r="B61" s="2">
        <v>1.9020000000000001</v>
      </c>
      <c r="C61" s="6">
        <v>6.4000000000000001E-2</v>
      </c>
      <c r="D61" s="1">
        <f t="shared" si="1"/>
        <v>1.8380000000000001</v>
      </c>
      <c r="E61" s="8">
        <f t="shared" si="2"/>
        <v>153.98799238399999</v>
      </c>
    </row>
    <row r="62" spans="1:5" x14ac:dyDescent="0.25">
      <c r="A62" s="10" t="s">
        <v>100</v>
      </c>
      <c r="B62" s="2">
        <v>1.0569999999999999</v>
      </c>
      <c r="C62" s="6">
        <v>6.4000000000000001E-2</v>
      </c>
      <c r="D62" s="1">
        <f t="shared" si="1"/>
        <v>0.99299999999999988</v>
      </c>
      <c r="E62" s="8">
        <f t="shared" si="2"/>
        <v>72.627322863999993</v>
      </c>
    </row>
    <row r="63" spans="1:5" x14ac:dyDescent="0.25">
      <c r="A63" s="10" t="s">
        <v>101</v>
      </c>
      <c r="B63" s="2">
        <v>0.89600000000000002</v>
      </c>
      <c r="C63" s="6">
        <v>6.4000000000000001E-2</v>
      </c>
      <c r="D63" s="1">
        <f t="shared" si="1"/>
        <v>0.83200000000000007</v>
      </c>
      <c r="E63" s="8">
        <f t="shared" si="2"/>
        <v>59.058693664000003</v>
      </c>
    </row>
    <row r="64" spans="1:5" x14ac:dyDescent="0.25">
      <c r="A64" s="10" t="s">
        <v>102</v>
      </c>
      <c r="B64" s="2">
        <v>1.1890000000000001</v>
      </c>
      <c r="C64" s="6">
        <v>6.4000000000000001E-2</v>
      </c>
      <c r="D64" s="1">
        <f t="shared" si="1"/>
        <v>1.125</v>
      </c>
      <c r="E64" s="8">
        <f t="shared" si="2"/>
        <v>84.213549999999998</v>
      </c>
    </row>
    <row r="65" spans="1:5" x14ac:dyDescent="0.25">
      <c r="A65" s="10" t="s">
        <v>103</v>
      </c>
      <c r="B65" s="2">
        <v>1.0620000000000001</v>
      </c>
      <c r="C65" s="6">
        <v>6.4000000000000001E-2</v>
      </c>
      <c r="D65" s="1">
        <f t="shared" ref="D65:D96" si="3">(B65-C65)</f>
        <v>0.998</v>
      </c>
      <c r="E65" s="8">
        <f t="shared" ref="E65:E96" si="4">(11.936*D65*D65)+(62.494*D65)-(1.1987)</f>
        <v>73.058615743999994</v>
      </c>
    </row>
    <row r="66" spans="1:5" x14ac:dyDescent="0.25">
      <c r="A66" s="10" t="s">
        <v>104</v>
      </c>
      <c r="B66" s="2">
        <v>1.2490000000000001</v>
      </c>
      <c r="C66" s="6">
        <v>6.4000000000000001E-2</v>
      </c>
      <c r="D66" s="1">
        <f t="shared" si="3"/>
        <v>1.1850000000000001</v>
      </c>
      <c r="E66" s="8">
        <f t="shared" si="4"/>
        <v>89.617519600000008</v>
      </c>
    </row>
    <row r="67" spans="1:5" x14ac:dyDescent="0.25">
      <c r="A67" s="10" t="s">
        <v>105</v>
      </c>
      <c r="B67" s="2">
        <v>1.036</v>
      </c>
      <c r="C67" s="6">
        <v>6.4000000000000001E-2</v>
      </c>
      <c r="D67" s="1">
        <f t="shared" si="3"/>
        <v>0.97199999999999998</v>
      </c>
      <c r="E67" s="8">
        <f t="shared" si="4"/>
        <v>70.82240982399999</v>
      </c>
    </row>
    <row r="68" spans="1:5" x14ac:dyDescent="0.25">
      <c r="A68" s="10" t="s">
        <v>106</v>
      </c>
      <c r="B68" s="2">
        <v>1.0429999999999999</v>
      </c>
      <c r="C68" s="6">
        <v>6.4000000000000001E-2</v>
      </c>
      <c r="D68" s="1">
        <f t="shared" si="3"/>
        <v>0.97899999999999987</v>
      </c>
      <c r="E68" s="8">
        <f t="shared" si="4"/>
        <v>71.422877775999993</v>
      </c>
    </row>
    <row r="69" spans="1:5" x14ac:dyDescent="0.25">
      <c r="A69" s="10" t="s">
        <v>107</v>
      </c>
      <c r="B69" s="2">
        <v>1.796</v>
      </c>
      <c r="C69" s="6">
        <v>6.4000000000000001E-2</v>
      </c>
      <c r="D69" s="1">
        <f t="shared" si="3"/>
        <v>1.732</v>
      </c>
      <c r="E69" s="8">
        <f t="shared" si="4"/>
        <v>142.84680726400001</v>
      </c>
    </row>
    <row r="70" spans="1:5" x14ac:dyDescent="0.25">
      <c r="A70" s="10">
        <v>1265</v>
      </c>
      <c r="B70" s="2">
        <v>1.026</v>
      </c>
      <c r="C70" s="6">
        <v>6.4000000000000001E-2</v>
      </c>
      <c r="D70" s="1">
        <f t="shared" si="3"/>
        <v>0.96199999999999997</v>
      </c>
      <c r="E70" s="8">
        <f t="shared" si="4"/>
        <v>69.966627583999994</v>
      </c>
    </row>
    <row r="71" spans="1:5" x14ac:dyDescent="0.25">
      <c r="A71" s="10">
        <v>1271</v>
      </c>
      <c r="B71" s="2">
        <v>1.3580000000000001</v>
      </c>
      <c r="C71" s="6">
        <v>6.4000000000000001E-2</v>
      </c>
      <c r="D71" s="1">
        <f t="shared" si="3"/>
        <v>1.294</v>
      </c>
      <c r="E71" s="8">
        <f t="shared" si="4"/>
        <v>99.654604096</v>
      </c>
    </row>
    <row r="72" spans="1:5" x14ac:dyDescent="0.25">
      <c r="A72" s="10">
        <v>1272</v>
      </c>
      <c r="B72" s="2">
        <v>0.88900000000000001</v>
      </c>
      <c r="C72" s="6">
        <v>6.4000000000000001E-2</v>
      </c>
      <c r="D72" s="1">
        <f t="shared" si="3"/>
        <v>0.82499999999999996</v>
      </c>
      <c r="E72" s="8">
        <f t="shared" si="4"/>
        <v>58.482789999999994</v>
      </c>
    </row>
    <row r="73" spans="1:5" x14ac:dyDescent="0.25">
      <c r="A73" s="10">
        <v>1273</v>
      </c>
      <c r="B73" s="2">
        <v>1.423</v>
      </c>
      <c r="C73" s="6">
        <v>6.4000000000000001E-2</v>
      </c>
      <c r="D73" s="1">
        <f t="shared" si="3"/>
        <v>1.359</v>
      </c>
      <c r="E73" s="8">
        <f t="shared" si="4"/>
        <v>105.77501761599999</v>
      </c>
    </row>
    <row r="74" spans="1:5" x14ac:dyDescent="0.25">
      <c r="A74" s="10" t="s">
        <v>108</v>
      </c>
      <c r="B74" s="2">
        <v>0.999</v>
      </c>
      <c r="C74" s="6">
        <v>6.4000000000000001E-2</v>
      </c>
      <c r="D74" s="1">
        <f t="shared" si="3"/>
        <v>0.93500000000000005</v>
      </c>
      <c r="E74" s="8">
        <f t="shared" si="4"/>
        <v>67.667939599999997</v>
      </c>
    </row>
    <row r="75" spans="1:5" x14ac:dyDescent="0.25">
      <c r="A75" s="10">
        <v>1280</v>
      </c>
      <c r="B75" s="2">
        <v>1.2790000000000001</v>
      </c>
      <c r="C75" s="6">
        <v>6.4000000000000001E-2</v>
      </c>
      <c r="D75" s="1">
        <f t="shared" si="3"/>
        <v>1.2150000000000001</v>
      </c>
      <c r="E75" s="8">
        <f t="shared" si="4"/>
        <v>92.351731599999994</v>
      </c>
    </row>
    <row r="76" spans="1:5" x14ac:dyDescent="0.25">
      <c r="A76" s="10">
        <v>1281</v>
      </c>
      <c r="B76" s="2">
        <v>1.179</v>
      </c>
      <c r="C76" s="6">
        <v>6.4000000000000001E-2</v>
      </c>
      <c r="D76" s="1">
        <f t="shared" si="3"/>
        <v>1.115</v>
      </c>
      <c r="E76" s="8">
        <f t="shared" si="4"/>
        <v>83.321243599999988</v>
      </c>
    </row>
    <row r="77" spans="1:5" x14ac:dyDescent="0.25">
      <c r="A77" s="10">
        <v>1282</v>
      </c>
      <c r="B77" s="2">
        <v>2.0539999999999998</v>
      </c>
      <c r="C77" s="6">
        <v>6.4000000000000001E-2</v>
      </c>
      <c r="D77" s="1">
        <f t="shared" si="3"/>
        <v>1.9899999999999998</v>
      </c>
      <c r="E77" s="8">
        <f t="shared" si="4"/>
        <v>170.43211359999998</v>
      </c>
    </row>
    <row r="78" spans="1:5" x14ac:dyDescent="0.25">
      <c r="A78" s="10">
        <v>1286</v>
      </c>
      <c r="B78" s="2">
        <v>1.1340000000000001</v>
      </c>
      <c r="C78" s="6">
        <v>6.4000000000000001E-2</v>
      </c>
      <c r="D78" s="1">
        <f t="shared" si="3"/>
        <v>1.07</v>
      </c>
      <c r="E78" s="8">
        <f t="shared" si="4"/>
        <v>79.335406400000011</v>
      </c>
    </row>
    <row r="79" spans="1:5" x14ac:dyDescent="0.25">
      <c r="A79" s="10">
        <v>1288</v>
      </c>
      <c r="B79" s="2">
        <v>1.24</v>
      </c>
      <c r="C79" s="6">
        <v>6.4000000000000001E-2</v>
      </c>
      <c r="D79" s="1">
        <f t="shared" si="3"/>
        <v>1.1759999999999999</v>
      </c>
      <c r="E79" s="8">
        <f t="shared" si="4"/>
        <v>88.801445535999989</v>
      </c>
    </row>
    <row r="80" spans="1:5" x14ac:dyDescent="0.25">
      <c r="A80" s="10">
        <v>1289</v>
      </c>
      <c r="B80" s="2">
        <v>1.0740000000000001</v>
      </c>
      <c r="C80" s="6">
        <v>6.4000000000000001E-2</v>
      </c>
      <c r="D80" s="1">
        <f t="shared" si="3"/>
        <v>1.01</v>
      </c>
      <c r="E80" s="8">
        <f t="shared" si="4"/>
        <v>74.096153600000008</v>
      </c>
    </row>
    <row r="81" spans="1:5" x14ac:dyDescent="0.25">
      <c r="A81" s="10">
        <v>1297</v>
      </c>
      <c r="B81" s="2">
        <v>1.4690000000000001</v>
      </c>
      <c r="C81" s="6">
        <v>6.4000000000000001E-2</v>
      </c>
      <c r="D81" s="1">
        <f t="shared" si="3"/>
        <v>1.405</v>
      </c>
      <c r="E81" s="8">
        <f t="shared" si="4"/>
        <v>110.16733239999999</v>
      </c>
    </row>
    <row r="82" spans="1:5" x14ac:dyDescent="0.25">
      <c r="A82" s="10" t="s">
        <v>109</v>
      </c>
      <c r="B82" s="2">
        <v>0.76300000000000001</v>
      </c>
      <c r="C82" s="6">
        <v>6.4000000000000001E-2</v>
      </c>
      <c r="D82" s="1">
        <f t="shared" si="3"/>
        <v>0.69900000000000007</v>
      </c>
      <c r="E82" s="8">
        <f t="shared" si="4"/>
        <v>48.316547536000002</v>
      </c>
    </row>
    <row r="83" spans="1:5" x14ac:dyDescent="0.25">
      <c r="A83" s="10">
        <v>1303</v>
      </c>
      <c r="B83" s="2">
        <v>1.01</v>
      </c>
      <c r="C83" s="6">
        <v>6.4000000000000001E-2</v>
      </c>
      <c r="D83" s="1">
        <f t="shared" si="3"/>
        <v>0.94599999999999995</v>
      </c>
      <c r="E83" s="8">
        <f t="shared" si="4"/>
        <v>68.602341375999998</v>
      </c>
    </row>
    <row r="84" spans="1:5" x14ac:dyDescent="0.25">
      <c r="A84" s="10">
        <v>1304</v>
      </c>
      <c r="B84" s="2">
        <v>1.3240000000000001</v>
      </c>
      <c r="C84" s="6">
        <v>6.4000000000000001E-2</v>
      </c>
      <c r="D84" s="1">
        <f t="shared" si="3"/>
        <v>1.26</v>
      </c>
      <c r="E84" s="8">
        <f t="shared" si="4"/>
        <v>96.4933336</v>
      </c>
    </row>
    <row r="85" spans="1:5" x14ac:dyDescent="0.25">
      <c r="A85" s="10">
        <v>1310</v>
      </c>
      <c r="B85" s="2">
        <v>1.7590000000000001</v>
      </c>
      <c r="C85" s="6">
        <v>6.4000000000000001E-2</v>
      </c>
      <c r="D85" s="1">
        <f t="shared" si="3"/>
        <v>1.6950000000000001</v>
      </c>
      <c r="E85" s="8">
        <f t="shared" si="4"/>
        <v>139.02105639999999</v>
      </c>
    </row>
    <row r="86" spans="1:5" x14ac:dyDescent="0.25">
      <c r="A86" s="10">
        <v>1326</v>
      </c>
      <c r="B86" s="2">
        <v>0.89300000000000002</v>
      </c>
      <c r="C86" s="6">
        <v>6.4000000000000001E-2</v>
      </c>
      <c r="D86" s="1">
        <f t="shared" si="3"/>
        <v>0.82899999999999996</v>
      </c>
      <c r="E86" s="8">
        <f t="shared" si="4"/>
        <v>58.811734575999992</v>
      </c>
    </row>
    <row r="87" spans="1:5" x14ac:dyDescent="0.25">
      <c r="A87" s="10">
        <v>1349</v>
      </c>
      <c r="B87" s="2">
        <v>1.3080000000000001</v>
      </c>
      <c r="C87" s="6">
        <v>6.4000000000000001E-2</v>
      </c>
      <c r="D87" s="1">
        <f t="shared" si="3"/>
        <v>1.244</v>
      </c>
      <c r="E87" s="8">
        <f t="shared" si="4"/>
        <v>95.015225696000002</v>
      </c>
    </row>
    <row r="88" spans="1:5" x14ac:dyDescent="0.25">
      <c r="A88" s="10">
        <v>1351</v>
      </c>
      <c r="B88" s="2">
        <v>1.081</v>
      </c>
      <c r="C88" s="6">
        <v>6.4000000000000001E-2</v>
      </c>
      <c r="D88" s="1">
        <f t="shared" si="3"/>
        <v>1.0169999999999999</v>
      </c>
      <c r="E88" s="8">
        <f t="shared" si="4"/>
        <v>74.70297150399999</v>
      </c>
    </row>
    <row r="89" spans="1:5" x14ac:dyDescent="0.25">
      <c r="A89" s="10" t="s">
        <v>110</v>
      </c>
      <c r="B89" s="2">
        <v>1.103</v>
      </c>
      <c r="C89" s="6">
        <v>6.4000000000000001E-2</v>
      </c>
      <c r="D89" s="1">
        <f t="shared" si="3"/>
        <v>1.0389999999999999</v>
      </c>
      <c r="E89" s="8">
        <f t="shared" si="4"/>
        <v>76.617728655999997</v>
      </c>
    </row>
    <row r="90" spans="1:5" x14ac:dyDescent="0.25">
      <c r="A90" s="10" t="s">
        <v>111</v>
      </c>
      <c r="B90" s="2">
        <v>0.88</v>
      </c>
      <c r="C90" s="6">
        <v>6.4000000000000001E-2</v>
      </c>
      <c r="D90" s="1">
        <f t="shared" si="3"/>
        <v>0.81600000000000006</v>
      </c>
      <c r="E90" s="8">
        <f t="shared" si="4"/>
        <v>57.744061216000006</v>
      </c>
    </row>
    <row r="91" spans="1:5" x14ac:dyDescent="0.25">
      <c r="A91" s="10" t="s">
        <v>82</v>
      </c>
      <c r="B91" s="2">
        <v>0.86699999999999999</v>
      </c>
      <c r="C91" s="6">
        <v>6.4000000000000001E-2</v>
      </c>
      <c r="D91" s="1">
        <f t="shared" si="3"/>
        <v>0.80299999999999994</v>
      </c>
      <c r="E91" s="8">
        <f t="shared" si="4"/>
        <v>56.68042222399999</v>
      </c>
    </row>
    <row r="92" spans="1:5" x14ac:dyDescent="0.25">
      <c r="A92" s="10" t="s">
        <v>83</v>
      </c>
      <c r="B92" s="2">
        <v>1.3140000000000001</v>
      </c>
      <c r="C92" s="6">
        <v>6.4000000000000001E-2</v>
      </c>
      <c r="D92" s="1">
        <f t="shared" si="3"/>
        <v>1.25</v>
      </c>
      <c r="E92" s="8">
        <f t="shared" si="4"/>
        <v>95.56880000000001</v>
      </c>
    </row>
    <row r="93" spans="1:5" x14ac:dyDescent="0.25">
      <c r="A93" s="10" t="s">
        <v>80</v>
      </c>
      <c r="B93" s="2">
        <v>1.2650000000000001</v>
      </c>
      <c r="C93" s="6">
        <v>6.4000000000000001E-2</v>
      </c>
      <c r="D93" s="1">
        <f t="shared" si="3"/>
        <v>1.2010000000000001</v>
      </c>
      <c r="E93" s="8">
        <f t="shared" si="4"/>
        <v>91.073092336000002</v>
      </c>
    </row>
    <row r="94" spans="1:5" x14ac:dyDescent="0.25">
      <c r="A94" s="10" t="s">
        <v>81</v>
      </c>
      <c r="B94" s="2">
        <v>0.88500000000000001</v>
      </c>
      <c r="C94" s="6">
        <v>6.4000000000000001E-2</v>
      </c>
      <c r="D94" s="1">
        <f t="shared" si="3"/>
        <v>0.82099999999999995</v>
      </c>
      <c r="E94" s="8">
        <f t="shared" si="4"/>
        <v>58.154227375999994</v>
      </c>
    </row>
    <row r="95" spans="1:5" x14ac:dyDescent="0.25">
      <c r="A95" s="10" t="s">
        <v>78</v>
      </c>
      <c r="B95" s="2">
        <v>1.329</v>
      </c>
      <c r="C95" s="6">
        <v>6.4000000000000001E-2</v>
      </c>
      <c r="D95" s="1">
        <f t="shared" si="3"/>
        <v>1.2649999999999999</v>
      </c>
      <c r="E95" s="8">
        <f t="shared" si="4"/>
        <v>96.956495599999982</v>
      </c>
    </row>
    <row r="96" spans="1:5" x14ac:dyDescent="0.25">
      <c r="A96" s="10" t="s">
        <v>79</v>
      </c>
      <c r="B96" s="2">
        <v>1.1060000000000001</v>
      </c>
      <c r="C96" s="6">
        <v>6.4000000000000001E-2</v>
      </c>
      <c r="D96" s="1">
        <f t="shared" si="3"/>
        <v>1.042</v>
      </c>
      <c r="E96" s="8">
        <f t="shared" si="4"/>
        <v>76.879727103999997</v>
      </c>
    </row>
    <row r="97" spans="1:5" x14ac:dyDescent="0.25">
      <c r="A97" s="10" t="s">
        <v>76</v>
      </c>
      <c r="B97" s="2">
        <v>1.7150000000000001</v>
      </c>
      <c r="C97" s="6">
        <v>6.4000000000000001E-2</v>
      </c>
      <c r="D97" s="1">
        <f t="shared" ref="D97:D128" si="5">(B97-C97)</f>
        <v>1.651</v>
      </c>
      <c r="E97" s="8">
        <f t="shared" ref="E97:E128" si="6">(11.936*D97*D97)+(62.494*D97)-(1.1987)</f>
        <v>134.51405473599999</v>
      </c>
    </row>
    <row r="98" spans="1:5" x14ac:dyDescent="0.25">
      <c r="A98" s="10" t="s">
        <v>77</v>
      </c>
      <c r="B98" s="2">
        <v>1.8480000000000001</v>
      </c>
      <c r="C98" s="6">
        <v>6.4000000000000001E-2</v>
      </c>
      <c r="D98" s="1">
        <f t="shared" si="5"/>
        <v>1.784</v>
      </c>
      <c r="E98" s="8">
        <f t="shared" si="6"/>
        <v>148.27877801599999</v>
      </c>
    </row>
    <row r="99" spans="1:5" x14ac:dyDescent="0.25">
      <c r="A99" s="10" t="s">
        <v>74</v>
      </c>
      <c r="B99" s="2">
        <v>1.0920000000000001</v>
      </c>
      <c r="C99" s="6">
        <v>6.4000000000000001E-2</v>
      </c>
      <c r="D99" s="1">
        <f t="shared" si="5"/>
        <v>1.028</v>
      </c>
      <c r="E99" s="8">
        <f t="shared" si="6"/>
        <v>75.658905824000001</v>
      </c>
    </row>
    <row r="100" spans="1:5" x14ac:dyDescent="0.25">
      <c r="A100" s="10" t="s">
        <v>75</v>
      </c>
      <c r="B100" s="2">
        <v>1.1100000000000001</v>
      </c>
      <c r="C100" s="6">
        <v>6.4000000000000001E-2</v>
      </c>
      <c r="D100" s="1">
        <f t="shared" si="5"/>
        <v>1.046</v>
      </c>
      <c r="E100" s="8">
        <f t="shared" si="6"/>
        <v>77.229392575999995</v>
      </c>
    </row>
    <row r="101" spans="1:5" x14ac:dyDescent="0.25">
      <c r="A101" s="10" t="s">
        <v>72</v>
      </c>
      <c r="B101" s="2">
        <v>1.3900000000000001</v>
      </c>
      <c r="C101" s="6">
        <v>6.4000000000000001E-2</v>
      </c>
      <c r="D101" s="1">
        <f t="shared" si="5"/>
        <v>1.3260000000000001</v>
      </c>
      <c r="E101" s="8">
        <f t="shared" si="6"/>
        <v>102.65512633600001</v>
      </c>
    </row>
    <row r="102" spans="1:5" x14ac:dyDescent="0.25">
      <c r="A102" s="10" t="s">
        <v>73</v>
      </c>
      <c r="B102" s="2">
        <v>0.80600000000000005</v>
      </c>
      <c r="C102" s="6">
        <v>6.4000000000000001E-2</v>
      </c>
      <c r="D102" s="1">
        <f t="shared" si="5"/>
        <v>0.74199999999999999</v>
      </c>
      <c r="E102" s="8">
        <f t="shared" si="6"/>
        <v>51.743379903999994</v>
      </c>
    </row>
    <row r="103" spans="1:5" x14ac:dyDescent="0.25">
      <c r="A103" s="10" t="s">
        <v>69</v>
      </c>
      <c r="B103" s="2">
        <v>1.2370000000000001</v>
      </c>
      <c r="C103" s="6">
        <v>6.4000000000000001E-2</v>
      </c>
      <c r="D103" s="1">
        <f t="shared" si="5"/>
        <v>1.173</v>
      </c>
      <c r="E103" s="8">
        <f t="shared" si="6"/>
        <v>88.529850543999999</v>
      </c>
    </row>
    <row r="104" spans="1:5" x14ac:dyDescent="0.25">
      <c r="A104" s="10" t="s">
        <v>70</v>
      </c>
      <c r="B104" s="2">
        <v>0.89800000000000002</v>
      </c>
      <c r="C104" s="6">
        <v>6.4000000000000001E-2</v>
      </c>
      <c r="D104" s="1">
        <f t="shared" si="5"/>
        <v>0.83400000000000007</v>
      </c>
      <c r="E104" s="8">
        <f t="shared" si="6"/>
        <v>59.223452416000008</v>
      </c>
    </row>
    <row r="105" spans="1:5" x14ac:dyDescent="0.25">
      <c r="A105" s="10" t="s">
        <v>67</v>
      </c>
      <c r="B105" s="2">
        <v>1.4179999999999999</v>
      </c>
      <c r="C105" s="6">
        <v>6.4000000000000001E-2</v>
      </c>
      <c r="D105" s="1">
        <f t="shared" si="5"/>
        <v>1.3539999999999999</v>
      </c>
      <c r="E105" s="8">
        <f t="shared" si="6"/>
        <v>105.30063577599998</v>
      </c>
    </row>
    <row r="106" spans="1:5" x14ac:dyDescent="0.25">
      <c r="A106" s="10" t="s">
        <v>68</v>
      </c>
      <c r="B106" s="2">
        <v>0.879</v>
      </c>
      <c r="C106" s="6">
        <v>6.4000000000000001E-2</v>
      </c>
      <c r="D106" s="1">
        <f t="shared" si="5"/>
        <v>0.81499999999999995</v>
      </c>
      <c r="E106" s="8">
        <f t="shared" si="6"/>
        <v>57.662099599999991</v>
      </c>
    </row>
    <row r="107" spans="1:5" x14ac:dyDescent="0.25">
      <c r="A107" s="10" t="s">
        <v>65</v>
      </c>
      <c r="B107" s="2">
        <v>1.137</v>
      </c>
      <c r="C107" s="6">
        <v>6.4000000000000001E-2</v>
      </c>
      <c r="D107" s="1">
        <f t="shared" si="5"/>
        <v>1.073</v>
      </c>
      <c r="E107" s="8">
        <f t="shared" si="6"/>
        <v>79.599624943999999</v>
      </c>
    </row>
    <row r="108" spans="1:5" x14ac:dyDescent="0.25">
      <c r="A108" s="10" t="s">
        <v>66</v>
      </c>
      <c r="B108" s="2">
        <v>0.85299999999999998</v>
      </c>
      <c r="C108" s="6">
        <v>6.4000000000000001E-2</v>
      </c>
      <c r="D108" s="1">
        <f t="shared" si="5"/>
        <v>0.78899999999999992</v>
      </c>
      <c r="E108" s="8">
        <f t="shared" si="6"/>
        <v>55.539476655999991</v>
      </c>
    </row>
    <row r="109" spans="1:5" x14ac:dyDescent="0.25">
      <c r="A109" s="10" t="s">
        <v>63</v>
      </c>
      <c r="B109" s="2">
        <v>1.6400000000000001</v>
      </c>
      <c r="C109" s="6">
        <v>6.4000000000000001E-2</v>
      </c>
      <c r="D109" s="1">
        <f t="shared" si="5"/>
        <v>1.5760000000000001</v>
      </c>
      <c r="E109" s="8">
        <f t="shared" si="6"/>
        <v>126.93819433600001</v>
      </c>
    </row>
    <row r="110" spans="1:5" x14ac:dyDescent="0.25">
      <c r="A110" s="10" t="s">
        <v>64</v>
      </c>
      <c r="B110" s="2">
        <v>1.099</v>
      </c>
      <c r="C110" s="6">
        <v>6.4000000000000001E-2</v>
      </c>
      <c r="D110" s="1">
        <f t="shared" si="5"/>
        <v>1.0349999999999999</v>
      </c>
      <c r="E110" s="8">
        <f t="shared" si="6"/>
        <v>76.268731599999981</v>
      </c>
    </row>
    <row r="111" spans="1:5" x14ac:dyDescent="0.25">
      <c r="A111" s="10" t="s">
        <v>112</v>
      </c>
      <c r="B111" s="2">
        <v>0.58799999999999997</v>
      </c>
      <c r="C111" s="6">
        <v>6.4000000000000001E-2</v>
      </c>
      <c r="D111" s="1">
        <f t="shared" si="5"/>
        <v>0.52400000000000002</v>
      </c>
      <c r="E111" s="8">
        <f t="shared" si="6"/>
        <v>34.825495136000001</v>
      </c>
    </row>
    <row r="112" spans="1:5" x14ac:dyDescent="0.25">
      <c r="A112" s="10" t="s">
        <v>113</v>
      </c>
      <c r="B112" s="2">
        <v>0.70300000000000007</v>
      </c>
      <c r="C112" s="6">
        <v>6.4000000000000001E-2</v>
      </c>
      <c r="D112" s="1">
        <f t="shared" si="5"/>
        <v>0.63900000000000001</v>
      </c>
      <c r="E112" s="8">
        <f t="shared" si="6"/>
        <v>43.608685456000003</v>
      </c>
    </row>
    <row r="113" spans="1:5" x14ac:dyDescent="0.25">
      <c r="A113" s="10" t="s">
        <v>59</v>
      </c>
      <c r="B113" s="2">
        <v>1.29</v>
      </c>
      <c r="C113" s="6">
        <v>6.4000000000000001E-2</v>
      </c>
      <c r="D113" s="1">
        <f t="shared" si="5"/>
        <v>1.226</v>
      </c>
      <c r="E113" s="8">
        <f t="shared" si="6"/>
        <v>93.359659135999991</v>
      </c>
    </row>
    <row r="114" spans="1:5" x14ac:dyDescent="0.25">
      <c r="A114" s="10" t="s">
        <v>60</v>
      </c>
      <c r="B114" s="2">
        <v>0.85199999999999998</v>
      </c>
      <c r="C114" s="6">
        <v>6.4000000000000001E-2</v>
      </c>
      <c r="D114" s="1">
        <f t="shared" si="5"/>
        <v>0.78800000000000003</v>
      </c>
      <c r="E114" s="8">
        <f t="shared" si="6"/>
        <v>55.458159584000001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107"/>
  <sheetViews>
    <sheetView workbookViewId="0">
      <selection activeCell="P5" sqref="P5"/>
    </sheetView>
  </sheetViews>
  <sheetFormatPr defaultRowHeight="15" x14ac:dyDescent="0.25"/>
  <cols>
    <col min="1" max="1" width="18.85546875" customWidth="1"/>
    <col min="2" max="3" width="12.28515625" customWidth="1"/>
    <col min="4" max="4" width="12.5703125" customWidth="1"/>
    <col min="5" max="5" width="19.85546875" customWidth="1"/>
  </cols>
  <sheetData>
    <row r="2" spans="1:12" x14ac:dyDescent="0.25">
      <c r="A2" s="4">
        <v>2.7120000000000002</v>
      </c>
      <c r="B2" s="4">
        <v>2.7</v>
      </c>
      <c r="C2" s="2">
        <v>1.375</v>
      </c>
      <c r="D2" s="2">
        <v>1.8960000000000001</v>
      </c>
      <c r="E2" s="2">
        <v>1.6580000000000001</v>
      </c>
      <c r="F2" s="2">
        <v>1.357</v>
      </c>
      <c r="G2" s="2">
        <v>1.0860000000000001</v>
      </c>
      <c r="H2" s="2">
        <v>1.1719999999999999</v>
      </c>
      <c r="I2" s="2">
        <v>1.748</v>
      </c>
      <c r="J2" s="2">
        <v>1.153</v>
      </c>
      <c r="K2" s="2">
        <v>0.82200000000000006</v>
      </c>
      <c r="L2" s="2">
        <v>0.83000000000000007</v>
      </c>
    </row>
    <row r="3" spans="1:12" x14ac:dyDescent="0.25">
      <c r="A3" s="4">
        <v>1.556</v>
      </c>
      <c r="B3" s="4">
        <v>1.651</v>
      </c>
      <c r="C3" s="2">
        <v>0.996</v>
      </c>
      <c r="D3" s="2">
        <v>1.226</v>
      </c>
      <c r="E3" s="2">
        <v>1.319</v>
      </c>
      <c r="F3" s="2">
        <v>1.3740000000000001</v>
      </c>
      <c r="G3" s="2">
        <v>1.113</v>
      </c>
      <c r="H3" s="2">
        <v>1.3940000000000001</v>
      </c>
      <c r="I3" s="2">
        <v>1.383</v>
      </c>
      <c r="J3" s="2">
        <v>1.56</v>
      </c>
      <c r="K3" s="2">
        <v>1.2350000000000001</v>
      </c>
      <c r="L3" s="2">
        <v>1.649</v>
      </c>
    </row>
    <row r="4" spans="1:12" x14ac:dyDescent="0.25">
      <c r="A4" s="4">
        <v>1.0130000000000001</v>
      </c>
      <c r="B4" s="4">
        <v>0.96499999999999997</v>
      </c>
      <c r="C4" s="2">
        <v>1.5529999999999999</v>
      </c>
      <c r="D4" s="2">
        <v>1.0210000000000001</v>
      </c>
      <c r="E4" s="2">
        <v>0.98299999999999998</v>
      </c>
      <c r="F4" s="2">
        <v>1.1040000000000001</v>
      </c>
      <c r="G4" s="2">
        <v>1.1759999999999999</v>
      </c>
      <c r="H4" s="2">
        <v>1.2730000000000001</v>
      </c>
      <c r="I4" s="2">
        <v>1.2350000000000001</v>
      </c>
      <c r="J4" s="2">
        <v>1.327</v>
      </c>
      <c r="K4" s="2">
        <v>1.1579999999999999</v>
      </c>
      <c r="L4" s="2">
        <v>1.454</v>
      </c>
    </row>
    <row r="5" spans="1:12" x14ac:dyDescent="0.25">
      <c r="A5" s="4">
        <v>0.52</v>
      </c>
      <c r="B5" s="4">
        <v>0.58399999999999996</v>
      </c>
      <c r="C5" s="2">
        <v>1.3660000000000001</v>
      </c>
      <c r="D5" s="2">
        <v>0.69400000000000006</v>
      </c>
      <c r="E5" s="2">
        <v>1.2370000000000001</v>
      </c>
      <c r="F5" s="2">
        <v>1.35</v>
      </c>
      <c r="G5" s="2">
        <v>1.171</v>
      </c>
      <c r="H5" s="2">
        <v>1.26</v>
      </c>
      <c r="I5" s="2">
        <v>1.395</v>
      </c>
      <c r="J5" s="2">
        <v>1.0669999999999999</v>
      </c>
      <c r="K5" s="2">
        <v>1.3920000000000001</v>
      </c>
      <c r="L5" s="2">
        <v>1.7210000000000001</v>
      </c>
    </row>
    <row r="6" spans="1:12" x14ac:dyDescent="0.25">
      <c r="A6" s="4">
        <v>0.311</v>
      </c>
      <c r="B6" s="4">
        <v>0.30599999999999999</v>
      </c>
      <c r="C6" s="2">
        <v>1.1619999999999999</v>
      </c>
      <c r="D6" s="2">
        <v>1.671</v>
      </c>
      <c r="E6" s="2">
        <v>0.97099999999999997</v>
      </c>
      <c r="F6" s="2">
        <v>1.353</v>
      </c>
      <c r="G6" s="2">
        <v>0.92300000000000004</v>
      </c>
      <c r="H6" s="2">
        <v>0.86</v>
      </c>
      <c r="I6" s="2">
        <v>1.357</v>
      </c>
      <c r="J6" s="2">
        <v>0.74099999999999999</v>
      </c>
      <c r="K6" s="2">
        <v>1.6520000000000001</v>
      </c>
    </row>
    <row r="7" spans="1:12" x14ac:dyDescent="0.25">
      <c r="A7" s="6">
        <v>6.8000000000000005E-2</v>
      </c>
      <c r="B7" s="6">
        <v>6.0999999999999999E-2</v>
      </c>
      <c r="C7" s="2">
        <v>1.5489999999999999</v>
      </c>
      <c r="D7" s="2">
        <v>1.397</v>
      </c>
      <c r="E7" s="2">
        <v>0.90300000000000002</v>
      </c>
      <c r="F7" s="2">
        <v>1.282</v>
      </c>
      <c r="G7" s="2">
        <v>1.3760000000000001</v>
      </c>
      <c r="H7" s="2">
        <v>0.71699999999999997</v>
      </c>
      <c r="I7" s="2">
        <v>1.6420000000000001</v>
      </c>
      <c r="J7" s="2">
        <v>1.073</v>
      </c>
      <c r="K7" s="2">
        <v>1.4870000000000001</v>
      </c>
    </row>
    <row r="8" spans="1:12" x14ac:dyDescent="0.25">
      <c r="C8" s="2">
        <v>1.5230000000000001</v>
      </c>
      <c r="D8" s="2">
        <v>1.4510000000000001</v>
      </c>
      <c r="E8" s="2">
        <v>1.048</v>
      </c>
      <c r="F8" s="2">
        <v>1.0030000000000001</v>
      </c>
      <c r="G8" s="2">
        <v>1.331</v>
      </c>
      <c r="H8" s="2">
        <v>1.0740000000000001</v>
      </c>
      <c r="I8" s="2">
        <v>1.641</v>
      </c>
      <c r="J8" s="2">
        <v>1.4750000000000001</v>
      </c>
      <c r="K8" s="2">
        <v>1.825</v>
      </c>
    </row>
    <row r="9" spans="1:12" x14ac:dyDescent="0.25">
      <c r="C9" s="2">
        <v>1.1360000000000001</v>
      </c>
      <c r="D9" s="2">
        <v>1.26</v>
      </c>
      <c r="E9" s="2">
        <v>1.077</v>
      </c>
      <c r="F9" s="2">
        <v>1.2949999999999999</v>
      </c>
      <c r="G9" s="2">
        <v>1.288</v>
      </c>
      <c r="H9" s="2">
        <v>1.2370000000000001</v>
      </c>
      <c r="I9" s="2">
        <v>1.42</v>
      </c>
      <c r="J9" s="2">
        <v>1.0920000000000001</v>
      </c>
      <c r="K9" s="2">
        <v>1.1040000000000001</v>
      </c>
    </row>
    <row r="16" spans="1:12" x14ac:dyDescent="0.25">
      <c r="B16" s="7" t="s">
        <v>85</v>
      </c>
      <c r="C16" s="7" t="s">
        <v>2</v>
      </c>
      <c r="D16" s="7" t="s">
        <v>3</v>
      </c>
      <c r="E16" s="7" t="s">
        <v>4</v>
      </c>
    </row>
    <row r="17" spans="1:15" x14ac:dyDescent="0.25">
      <c r="A17" t="s">
        <v>5</v>
      </c>
      <c r="B17" s="4">
        <v>2.706</v>
      </c>
      <c r="C17" s="13">
        <f>B17-B22</f>
        <v>2.6419999999999999</v>
      </c>
      <c r="D17" s="1">
        <v>240</v>
      </c>
      <c r="E17" s="8">
        <f>(13.303*C17*C17)+(55.991*C17)-(0.2634)</f>
        <v>240.52194369200004</v>
      </c>
    </row>
    <row r="18" spans="1:15" x14ac:dyDescent="0.25">
      <c r="A18" t="s">
        <v>6</v>
      </c>
      <c r="B18" s="4">
        <v>1.603</v>
      </c>
      <c r="C18" s="13">
        <f>B18-B22</f>
        <v>1.5389999999999999</v>
      </c>
      <c r="D18" s="1">
        <v>120</v>
      </c>
      <c r="E18" s="8">
        <f t="shared" ref="E18:E22" si="0">(13.303*C18*C18)+(55.991*C18)-(0.2634)</f>
        <v>117.415183863</v>
      </c>
      <c r="O18" s="9"/>
    </row>
    <row r="19" spans="1:15" x14ac:dyDescent="0.25">
      <c r="A19" t="s">
        <v>7</v>
      </c>
      <c r="B19" s="4">
        <v>0.98899999999999999</v>
      </c>
      <c r="C19" s="1">
        <f>B19-B22</f>
        <v>0.92500000000000004</v>
      </c>
      <c r="D19" s="1">
        <v>60</v>
      </c>
      <c r="E19" s="8">
        <f t="shared" si="0"/>
        <v>62.910654375000014</v>
      </c>
    </row>
    <row r="20" spans="1:15" x14ac:dyDescent="0.25">
      <c r="A20" t="s">
        <v>8</v>
      </c>
      <c r="B20" s="4">
        <v>0.55200000000000005</v>
      </c>
      <c r="C20" s="13">
        <f>B20-B22</f>
        <v>0.48800000000000004</v>
      </c>
      <c r="D20" s="1">
        <v>30</v>
      </c>
      <c r="E20" s="8">
        <f t="shared" si="0"/>
        <v>30.228237632000003</v>
      </c>
    </row>
    <row r="21" spans="1:15" x14ac:dyDescent="0.25">
      <c r="A21" t="s">
        <v>9</v>
      </c>
      <c r="B21" s="4">
        <v>0.308</v>
      </c>
      <c r="C21" s="1">
        <f>B21-B22</f>
        <v>0.24399999999999999</v>
      </c>
      <c r="D21" s="1">
        <v>15</v>
      </c>
      <c r="E21" s="8">
        <f t="shared" si="0"/>
        <v>14.190411407999999</v>
      </c>
    </row>
    <row r="22" spans="1:15" x14ac:dyDescent="0.25">
      <c r="A22" t="s">
        <v>10</v>
      </c>
      <c r="B22" s="6">
        <v>6.4000000000000001E-2</v>
      </c>
      <c r="C22" s="1">
        <f>B22-B22</f>
        <v>0</v>
      </c>
      <c r="D22" s="1">
        <v>0</v>
      </c>
      <c r="E22" s="8">
        <f t="shared" si="0"/>
        <v>-0.26340000000000002</v>
      </c>
    </row>
    <row r="27" spans="1:15" x14ac:dyDescent="0.25">
      <c r="K27" s="9" t="s">
        <v>86</v>
      </c>
      <c r="L27" s="9"/>
    </row>
    <row r="31" spans="1:15" x14ac:dyDescent="0.25">
      <c r="A31" s="10" t="s">
        <v>13</v>
      </c>
      <c r="B31" s="2" t="s">
        <v>14</v>
      </c>
      <c r="C31" s="5" t="s">
        <v>10</v>
      </c>
      <c r="D31" s="1" t="s">
        <v>2</v>
      </c>
      <c r="E31" s="11" t="s">
        <v>186</v>
      </c>
    </row>
    <row r="32" spans="1:15" x14ac:dyDescent="0.25">
      <c r="A32" s="10" t="s">
        <v>57</v>
      </c>
      <c r="B32" s="2">
        <v>1.375</v>
      </c>
      <c r="C32" s="6">
        <v>6.4000000000000001E-2</v>
      </c>
      <c r="D32" s="1">
        <f t="shared" ref="D32:D63" si="1">(B32-C32)</f>
        <v>1.3109999999999999</v>
      </c>
      <c r="E32" s="8">
        <f t="shared" ref="E32:E63" si="2">(13.303*D32*D32)+(55.991*D32)-(0.2634)</f>
        <v>96.004946462999996</v>
      </c>
    </row>
    <row r="33" spans="1:5" x14ac:dyDescent="0.25">
      <c r="A33" s="10" t="s">
        <v>114</v>
      </c>
      <c r="B33" s="2">
        <v>0.996</v>
      </c>
      <c r="C33" s="6">
        <v>6.4000000000000001E-2</v>
      </c>
      <c r="D33" s="1">
        <f t="shared" si="1"/>
        <v>0.93199999999999994</v>
      </c>
      <c r="E33" s="8">
        <f t="shared" si="2"/>
        <v>63.475517071999995</v>
      </c>
    </row>
    <row r="34" spans="1:5" x14ac:dyDescent="0.25">
      <c r="A34" s="10" t="s">
        <v>55</v>
      </c>
      <c r="B34" s="2">
        <v>1.5529999999999999</v>
      </c>
      <c r="C34" s="6">
        <v>6.4000000000000001E-2</v>
      </c>
      <c r="D34" s="1">
        <f t="shared" si="1"/>
        <v>1.4889999999999999</v>
      </c>
      <c r="E34" s="8">
        <f t="shared" si="2"/>
        <v>112.60155966299999</v>
      </c>
    </row>
    <row r="35" spans="1:5" x14ac:dyDescent="0.25">
      <c r="A35" s="10" t="s">
        <v>115</v>
      </c>
      <c r="B35" s="2">
        <v>1.3660000000000001</v>
      </c>
      <c r="C35" s="6">
        <v>6.4000000000000001E-2</v>
      </c>
      <c r="D35" s="1">
        <f t="shared" si="1"/>
        <v>1.302</v>
      </c>
      <c r="E35" s="8">
        <f t="shared" si="2"/>
        <v>95.188180811999999</v>
      </c>
    </row>
    <row r="36" spans="1:5" x14ac:dyDescent="0.25">
      <c r="A36" s="10" t="s">
        <v>116</v>
      </c>
      <c r="B36" s="2">
        <v>1.1619999999999999</v>
      </c>
      <c r="C36" s="6">
        <v>6.4000000000000001E-2</v>
      </c>
      <c r="D36" s="1">
        <f t="shared" si="1"/>
        <v>1.0979999999999999</v>
      </c>
      <c r="E36" s="8">
        <f t="shared" si="2"/>
        <v>77.252868011999979</v>
      </c>
    </row>
    <row r="37" spans="1:5" x14ac:dyDescent="0.25">
      <c r="A37" s="10" t="s">
        <v>117</v>
      </c>
      <c r="B37" s="2">
        <v>1.5489999999999999</v>
      </c>
      <c r="C37" s="6">
        <v>6.4000000000000001E-2</v>
      </c>
      <c r="D37" s="1">
        <f t="shared" si="1"/>
        <v>1.4849999999999999</v>
      </c>
      <c r="E37" s="8">
        <f t="shared" si="2"/>
        <v>112.21934317499998</v>
      </c>
    </row>
    <row r="38" spans="1:5" x14ac:dyDescent="0.25">
      <c r="A38" s="10" t="s">
        <v>118</v>
      </c>
      <c r="B38" s="2">
        <v>1.5230000000000001</v>
      </c>
      <c r="C38" s="6">
        <v>6.4000000000000001E-2</v>
      </c>
      <c r="D38" s="1">
        <f t="shared" si="1"/>
        <v>1.4590000000000001</v>
      </c>
      <c r="E38" s="8">
        <f t="shared" si="2"/>
        <v>109.74531234300001</v>
      </c>
    </row>
    <row r="39" spans="1:5" x14ac:dyDescent="0.25">
      <c r="A39" s="10" t="s">
        <v>119</v>
      </c>
      <c r="B39" s="2">
        <v>1.1360000000000001</v>
      </c>
      <c r="C39" s="6">
        <v>6.4000000000000001E-2</v>
      </c>
      <c r="D39" s="1">
        <f t="shared" si="1"/>
        <v>1.0720000000000001</v>
      </c>
      <c r="E39" s="8">
        <f t="shared" si="2"/>
        <v>75.046546751999998</v>
      </c>
    </row>
    <row r="40" spans="1:5" x14ac:dyDescent="0.25">
      <c r="A40" s="10" t="s">
        <v>120</v>
      </c>
      <c r="B40" s="2">
        <v>1.8960000000000001</v>
      </c>
      <c r="C40" s="6">
        <v>6.4000000000000001E-2</v>
      </c>
      <c r="D40" s="1">
        <f t="shared" si="1"/>
        <v>1.8320000000000001</v>
      </c>
      <c r="E40" s="8">
        <f t="shared" si="2"/>
        <v>146.95995987200001</v>
      </c>
    </row>
    <row r="41" spans="1:5" x14ac:dyDescent="0.25">
      <c r="A41" s="10" t="s">
        <v>121</v>
      </c>
      <c r="B41" s="2">
        <v>1.226</v>
      </c>
      <c r="C41" s="6">
        <v>6.4000000000000001E-2</v>
      </c>
      <c r="D41" s="1">
        <f t="shared" si="1"/>
        <v>1.1619999999999999</v>
      </c>
      <c r="E41" s="8">
        <f t="shared" si="2"/>
        <v>82.760437931999988</v>
      </c>
    </row>
    <row r="42" spans="1:5" x14ac:dyDescent="0.25">
      <c r="A42" s="10" t="s">
        <v>122</v>
      </c>
      <c r="B42" s="2">
        <v>1.0210000000000001</v>
      </c>
      <c r="C42" s="6">
        <v>6.4000000000000001E-2</v>
      </c>
      <c r="D42" s="1">
        <f t="shared" si="1"/>
        <v>0.95700000000000007</v>
      </c>
      <c r="E42" s="8">
        <f t="shared" si="2"/>
        <v>65.503526246999996</v>
      </c>
    </row>
    <row r="43" spans="1:5" x14ac:dyDescent="0.25">
      <c r="A43" s="10" t="s">
        <v>123</v>
      </c>
      <c r="B43" s="2">
        <v>0.69400000000000006</v>
      </c>
      <c r="C43" s="6">
        <v>6.4000000000000001E-2</v>
      </c>
      <c r="D43" s="1">
        <f t="shared" si="1"/>
        <v>0.63000000000000012</v>
      </c>
      <c r="E43" s="8">
        <f t="shared" si="2"/>
        <v>40.290890700000013</v>
      </c>
    </row>
    <row r="44" spans="1:5" x14ac:dyDescent="0.25">
      <c r="A44" s="10" t="s">
        <v>124</v>
      </c>
      <c r="B44" s="2">
        <v>1.671</v>
      </c>
      <c r="C44" s="6">
        <v>6.4000000000000001E-2</v>
      </c>
      <c r="D44" s="1">
        <f t="shared" si="1"/>
        <v>1.607</v>
      </c>
      <c r="E44" s="8">
        <f t="shared" si="2"/>
        <v>124.068456047</v>
      </c>
    </row>
    <row r="45" spans="1:5" x14ac:dyDescent="0.25">
      <c r="A45" s="10" t="s">
        <v>125</v>
      </c>
      <c r="B45" s="2">
        <v>1.397</v>
      </c>
      <c r="C45" s="6">
        <v>6.4000000000000001E-2</v>
      </c>
      <c r="D45" s="1">
        <f t="shared" si="1"/>
        <v>1.333</v>
      </c>
      <c r="E45" s="8">
        <f t="shared" si="2"/>
        <v>98.010557367000004</v>
      </c>
    </row>
    <row r="46" spans="1:5" x14ac:dyDescent="0.25">
      <c r="A46" s="10" t="s">
        <v>126</v>
      </c>
      <c r="B46" s="2">
        <v>1.4510000000000001</v>
      </c>
      <c r="C46" s="6">
        <v>6.4000000000000001E-2</v>
      </c>
      <c r="D46" s="1">
        <f t="shared" si="1"/>
        <v>1.387</v>
      </c>
      <c r="E46" s="8">
        <f t="shared" si="2"/>
        <v>102.98801600699998</v>
      </c>
    </row>
    <row r="47" spans="1:5" x14ac:dyDescent="0.25">
      <c r="A47" s="10" t="s">
        <v>127</v>
      </c>
      <c r="B47" s="2">
        <v>1.26</v>
      </c>
      <c r="C47" s="6">
        <v>6.4000000000000001E-2</v>
      </c>
      <c r="D47" s="1">
        <f t="shared" si="1"/>
        <v>1.196</v>
      </c>
      <c r="E47" s="8">
        <f t="shared" si="2"/>
        <v>85.73066004799999</v>
      </c>
    </row>
    <row r="48" spans="1:5" x14ac:dyDescent="0.25">
      <c r="A48" s="10" t="s">
        <v>69</v>
      </c>
      <c r="B48" s="2">
        <v>1.6580000000000001</v>
      </c>
      <c r="C48" s="6">
        <v>6.4000000000000001E-2</v>
      </c>
      <c r="D48" s="1">
        <f t="shared" si="1"/>
        <v>1.5940000000000001</v>
      </c>
      <c r="E48" s="8">
        <f t="shared" si="2"/>
        <v>122.78699530800002</v>
      </c>
    </row>
    <row r="49" spans="1:5" x14ac:dyDescent="0.25">
      <c r="A49" s="10" t="s">
        <v>70</v>
      </c>
      <c r="B49" s="2">
        <v>1.319</v>
      </c>
      <c r="C49" s="6">
        <v>6.4000000000000001E-2</v>
      </c>
      <c r="D49" s="1">
        <f t="shared" si="1"/>
        <v>1.2549999999999999</v>
      </c>
      <c r="E49" s="8">
        <f t="shared" si="2"/>
        <v>90.957862574999993</v>
      </c>
    </row>
    <row r="50" spans="1:5" x14ac:dyDescent="0.25">
      <c r="A50" s="10" t="s">
        <v>128</v>
      </c>
      <c r="B50" s="2">
        <v>0.98299999999999998</v>
      </c>
      <c r="C50" s="6">
        <v>6.4000000000000001E-2</v>
      </c>
      <c r="D50" s="1">
        <f t="shared" si="1"/>
        <v>0.91900000000000004</v>
      </c>
      <c r="E50" s="8">
        <f t="shared" si="2"/>
        <v>62.427523983000007</v>
      </c>
    </row>
    <row r="51" spans="1:5" x14ac:dyDescent="0.25">
      <c r="A51" s="10" t="s">
        <v>129</v>
      </c>
      <c r="B51" s="2">
        <v>1.2370000000000001</v>
      </c>
      <c r="C51" s="6">
        <v>6.4000000000000001E-2</v>
      </c>
      <c r="D51" s="1">
        <f t="shared" si="1"/>
        <v>1.173</v>
      </c>
      <c r="E51" s="8">
        <f t="shared" si="2"/>
        <v>83.718026486999989</v>
      </c>
    </row>
    <row r="52" spans="1:5" x14ac:dyDescent="0.25">
      <c r="A52" s="10" t="s">
        <v>130</v>
      </c>
      <c r="B52" s="2">
        <v>0.97099999999999997</v>
      </c>
      <c r="C52" s="6">
        <v>6.4000000000000001E-2</v>
      </c>
      <c r="D52" s="1">
        <f t="shared" si="1"/>
        <v>0.90700000000000003</v>
      </c>
      <c r="E52" s="8">
        <f t="shared" si="2"/>
        <v>61.464136647000004</v>
      </c>
    </row>
    <row r="53" spans="1:5" x14ac:dyDescent="0.25">
      <c r="A53" s="10" t="s">
        <v>131</v>
      </c>
      <c r="B53" s="2">
        <v>0.90300000000000002</v>
      </c>
      <c r="C53" s="6">
        <v>6.4000000000000001E-2</v>
      </c>
      <c r="D53" s="1">
        <f t="shared" si="1"/>
        <v>0.83899999999999997</v>
      </c>
      <c r="E53" s="8">
        <f t="shared" si="2"/>
        <v>56.077310062999999</v>
      </c>
    </row>
    <row r="54" spans="1:5" x14ac:dyDescent="0.25">
      <c r="A54" s="10" t="s">
        <v>132</v>
      </c>
      <c r="B54" s="2">
        <v>1.048</v>
      </c>
      <c r="C54" s="6">
        <v>6.4000000000000001E-2</v>
      </c>
      <c r="D54" s="1">
        <f t="shared" si="1"/>
        <v>0.98399999999999999</v>
      </c>
      <c r="E54" s="8">
        <f t="shared" si="2"/>
        <v>67.712453567999987</v>
      </c>
    </row>
    <row r="55" spans="1:5" x14ac:dyDescent="0.25">
      <c r="A55" s="10" t="s">
        <v>133</v>
      </c>
      <c r="B55" s="2">
        <v>1.077</v>
      </c>
      <c r="C55" s="6">
        <v>6.4000000000000001E-2</v>
      </c>
      <c r="D55" s="1">
        <f t="shared" si="1"/>
        <v>1.0129999999999999</v>
      </c>
      <c r="E55" s="8">
        <f t="shared" si="2"/>
        <v>70.106609206999991</v>
      </c>
    </row>
    <row r="56" spans="1:5" x14ac:dyDescent="0.25">
      <c r="A56" s="10" t="s">
        <v>134</v>
      </c>
      <c r="B56" s="2">
        <v>1.357</v>
      </c>
      <c r="C56" s="6">
        <v>6.4000000000000001E-2</v>
      </c>
      <c r="D56" s="1">
        <f t="shared" si="1"/>
        <v>1.2929999999999999</v>
      </c>
      <c r="E56" s="8">
        <f t="shared" si="2"/>
        <v>94.373570246999989</v>
      </c>
    </row>
    <row r="57" spans="1:5" x14ac:dyDescent="0.25">
      <c r="A57" s="10" t="s">
        <v>135</v>
      </c>
      <c r="B57" s="2">
        <v>1.3740000000000001</v>
      </c>
      <c r="C57" s="6">
        <v>6.4000000000000001E-2</v>
      </c>
      <c r="D57" s="1">
        <f t="shared" si="1"/>
        <v>1.31</v>
      </c>
      <c r="E57" s="8">
        <f t="shared" si="2"/>
        <v>95.914088300000003</v>
      </c>
    </row>
    <row r="58" spans="1:5" x14ac:dyDescent="0.25">
      <c r="A58" s="10" t="s">
        <v>136</v>
      </c>
      <c r="B58" s="2">
        <v>1.1040000000000001</v>
      </c>
      <c r="C58" s="6">
        <v>6.4000000000000001E-2</v>
      </c>
      <c r="D58" s="1">
        <f t="shared" si="1"/>
        <v>1.04</v>
      </c>
      <c r="E58" s="8">
        <f t="shared" si="2"/>
        <v>72.355764800000003</v>
      </c>
    </row>
    <row r="59" spans="1:5" x14ac:dyDescent="0.25">
      <c r="A59" s="10" t="s">
        <v>137</v>
      </c>
      <c r="B59" s="2">
        <v>1.35</v>
      </c>
      <c r="C59" s="6">
        <v>6.4000000000000001E-2</v>
      </c>
      <c r="D59" s="1">
        <f t="shared" si="1"/>
        <v>1.286</v>
      </c>
      <c r="E59" s="8">
        <f t="shared" si="2"/>
        <v>93.741474187999998</v>
      </c>
    </row>
    <row r="60" spans="1:5" x14ac:dyDescent="0.25">
      <c r="A60" s="10" t="s">
        <v>138</v>
      </c>
      <c r="B60" s="2">
        <v>1.353</v>
      </c>
      <c r="C60" s="6">
        <v>6.4000000000000001E-2</v>
      </c>
      <c r="D60" s="1">
        <f t="shared" si="1"/>
        <v>1.2889999999999999</v>
      </c>
      <c r="E60" s="8">
        <f t="shared" si="2"/>
        <v>94.012212862999988</v>
      </c>
    </row>
    <row r="61" spans="1:5" x14ac:dyDescent="0.25">
      <c r="A61" s="10" t="s">
        <v>139</v>
      </c>
      <c r="B61" s="2">
        <v>1.282</v>
      </c>
      <c r="C61" s="6">
        <v>6.4000000000000001E-2</v>
      </c>
      <c r="D61" s="1">
        <f t="shared" si="1"/>
        <v>1.218</v>
      </c>
      <c r="E61" s="8">
        <f t="shared" si="2"/>
        <v>87.668957771999985</v>
      </c>
    </row>
    <row r="62" spans="1:5" x14ac:dyDescent="0.25">
      <c r="A62" s="10" t="s">
        <v>140</v>
      </c>
      <c r="B62" s="2">
        <v>1.0030000000000001</v>
      </c>
      <c r="C62" s="6">
        <v>6.4000000000000001E-2</v>
      </c>
      <c r="D62" s="1">
        <f t="shared" si="1"/>
        <v>0.93900000000000006</v>
      </c>
      <c r="E62" s="8">
        <f t="shared" si="2"/>
        <v>64.041683462999998</v>
      </c>
    </row>
    <row r="63" spans="1:5" x14ac:dyDescent="0.25">
      <c r="A63" s="10" t="s">
        <v>141</v>
      </c>
      <c r="B63" s="2">
        <v>1.2949999999999999</v>
      </c>
      <c r="C63" s="6">
        <v>6.4000000000000001E-2</v>
      </c>
      <c r="D63" s="1">
        <f t="shared" si="1"/>
        <v>1.2309999999999999</v>
      </c>
      <c r="E63" s="8">
        <f t="shared" si="2"/>
        <v>88.820368382999987</v>
      </c>
    </row>
    <row r="64" spans="1:5" x14ac:dyDescent="0.25">
      <c r="A64" s="10" t="s">
        <v>142</v>
      </c>
      <c r="B64" s="2">
        <v>1.0860000000000001</v>
      </c>
      <c r="C64" s="6">
        <v>6.4000000000000001E-2</v>
      </c>
      <c r="D64" s="1">
        <f t="shared" ref="D64:D95" si="3">(B64-C64)</f>
        <v>1.022</v>
      </c>
      <c r="E64" s="8">
        <f t="shared" ref="E64:E95" si="4">(13.303*D64*D64)+(55.991*D64)-(0.2634)</f>
        <v>70.854172652000003</v>
      </c>
    </row>
    <row r="65" spans="1:5" x14ac:dyDescent="0.25">
      <c r="A65" s="10" t="s">
        <v>143</v>
      </c>
      <c r="B65" s="2">
        <v>1.113</v>
      </c>
      <c r="C65" s="6">
        <v>6.4000000000000001E-2</v>
      </c>
      <c r="D65" s="1">
        <f t="shared" si="3"/>
        <v>1.0489999999999999</v>
      </c>
      <c r="E65" s="8">
        <f t="shared" si="4"/>
        <v>73.109793502999992</v>
      </c>
    </row>
    <row r="66" spans="1:5" x14ac:dyDescent="0.25">
      <c r="A66" s="10" t="s">
        <v>144</v>
      </c>
      <c r="B66" s="2">
        <v>1.1759999999999999</v>
      </c>
      <c r="C66" s="6">
        <v>6.4000000000000001E-2</v>
      </c>
      <c r="D66" s="1">
        <f t="shared" si="3"/>
        <v>1.1119999999999999</v>
      </c>
      <c r="E66" s="8">
        <f t="shared" si="4"/>
        <v>78.448336831999981</v>
      </c>
    </row>
    <row r="67" spans="1:5" x14ac:dyDescent="0.25">
      <c r="A67" s="10" t="s">
        <v>145</v>
      </c>
      <c r="B67" s="2">
        <v>1.171</v>
      </c>
      <c r="C67" s="6">
        <v>6.4000000000000001E-2</v>
      </c>
      <c r="D67" s="1">
        <f t="shared" si="3"/>
        <v>1.107</v>
      </c>
      <c r="E67" s="8">
        <f t="shared" si="4"/>
        <v>78.02078504699999</v>
      </c>
    </row>
    <row r="68" spans="1:5" x14ac:dyDescent="0.25">
      <c r="A68" s="10" t="s">
        <v>146</v>
      </c>
      <c r="B68" s="2">
        <v>0.92300000000000004</v>
      </c>
      <c r="C68" s="6">
        <v>6.4000000000000001E-2</v>
      </c>
      <c r="D68" s="1">
        <f t="shared" si="3"/>
        <v>0.85899999999999999</v>
      </c>
      <c r="E68" s="8">
        <f t="shared" si="4"/>
        <v>57.648899943000004</v>
      </c>
    </row>
    <row r="69" spans="1:5" x14ac:dyDescent="0.25">
      <c r="A69" s="10" t="s">
        <v>147</v>
      </c>
      <c r="B69" s="2">
        <v>1.3760000000000001</v>
      </c>
      <c r="C69" s="6">
        <v>6.4000000000000001E-2</v>
      </c>
      <c r="D69" s="1">
        <f t="shared" si="3"/>
        <v>1.3120000000000001</v>
      </c>
      <c r="E69" s="8">
        <f t="shared" si="4"/>
        <v>96.095831232000009</v>
      </c>
    </row>
    <row r="70" spans="1:5" x14ac:dyDescent="0.25">
      <c r="A70" s="10" t="s">
        <v>148</v>
      </c>
      <c r="B70" s="2">
        <v>1.331</v>
      </c>
      <c r="C70" s="6">
        <v>6.4000000000000001E-2</v>
      </c>
      <c r="D70" s="1">
        <f t="shared" si="3"/>
        <v>1.2669999999999999</v>
      </c>
      <c r="E70" s="8">
        <f t="shared" si="4"/>
        <v>92.032356566999994</v>
      </c>
    </row>
    <row r="71" spans="1:5" x14ac:dyDescent="0.25">
      <c r="A71" s="10" t="s">
        <v>149</v>
      </c>
      <c r="B71" s="2">
        <v>1.288</v>
      </c>
      <c r="C71" s="6">
        <v>6.4000000000000001E-2</v>
      </c>
      <c r="D71" s="1">
        <f t="shared" si="3"/>
        <v>1.224</v>
      </c>
      <c r="E71" s="8">
        <f t="shared" si="4"/>
        <v>88.199819328000004</v>
      </c>
    </row>
    <row r="72" spans="1:5" x14ac:dyDescent="0.25">
      <c r="A72" s="10" t="s">
        <v>150</v>
      </c>
      <c r="B72" s="2">
        <v>1.1719999999999999</v>
      </c>
      <c r="C72" s="6">
        <v>6.4000000000000001E-2</v>
      </c>
      <c r="D72" s="1">
        <f t="shared" si="3"/>
        <v>1.1079999999999999</v>
      </c>
      <c r="E72" s="8">
        <f t="shared" si="4"/>
        <v>78.106242191999982</v>
      </c>
    </row>
    <row r="73" spans="1:5" x14ac:dyDescent="0.25">
      <c r="A73" s="10" t="s">
        <v>151</v>
      </c>
      <c r="B73" s="2">
        <v>1.3940000000000001</v>
      </c>
      <c r="C73" s="6">
        <v>6.4000000000000001E-2</v>
      </c>
      <c r="D73" s="1">
        <f t="shared" si="3"/>
        <v>1.33</v>
      </c>
      <c r="E73" s="8">
        <f t="shared" si="4"/>
        <v>97.7363067</v>
      </c>
    </row>
    <row r="74" spans="1:5" x14ac:dyDescent="0.25">
      <c r="A74" s="10" t="s">
        <v>152</v>
      </c>
      <c r="B74" s="2">
        <v>1.2730000000000001</v>
      </c>
      <c r="C74" s="6">
        <v>6.4000000000000001E-2</v>
      </c>
      <c r="D74" s="1">
        <f t="shared" si="3"/>
        <v>1.2090000000000001</v>
      </c>
      <c r="E74" s="8">
        <f t="shared" si="4"/>
        <v>86.874461343000007</v>
      </c>
    </row>
    <row r="75" spans="1:5" x14ac:dyDescent="0.25">
      <c r="A75" s="10" t="s">
        <v>153</v>
      </c>
      <c r="B75" s="2">
        <v>1.26</v>
      </c>
      <c r="C75" s="6">
        <v>6.4000000000000001E-2</v>
      </c>
      <c r="D75" s="1">
        <f t="shared" si="3"/>
        <v>1.196</v>
      </c>
      <c r="E75" s="8">
        <f t="shared" si="4"/>
        <v>85.73066004799999</v>
      </c>
    </row>
    <row r="76" spans="1:5" x14ac:dyDescent="0.25">
      <c r="A76" s="10" t="s">
        <v>154</v>
      </c>
      <c r="B76" s="2">
        <v>0.86</v>
      </c>
      <c r="C76" s="6">
        <v>6.4000000000000001E-2</v>
      </c>
      <c r="D76" s="1">
        <f t="shared" si="3"/>
        <v>0.79600000000000004</v>
      </c>
      <c r="E76" s="8">
        <f t="shared" si="4"/>
        <v>52.73442964800001</v>
      </c>
    </row>
    <row r="77" spans="1:5" x14ac:dyDescent="0.25">
      <c r="A77" s="10" t="s">
        <v>155</v>
      </c>
      <c r="B77" s="2">
        <v>0.71699999999999997</v>
      </c>
      <c r="C77" s="6">
        <v>6.4000000000000001E-2</v>
      </c>
      <c r="D77" s="1">
        <f t="shared" si="3"/>
        <v>0.65300000000000002</v>
      </c>
      <c r="E77" s="8">
        <f t="shared" si="4"/>
        <v>41.971241927000001</v>
      </c>
    </row>
    <row r="78" spans="1:5" x14ac:dyDescent="0.25">
      <c r="A78" s="10" t="s">
        <v>156</v>
      </c>
      <c r="B78" s="2">
        <v>1.0740000000000001</v>
      </c>
      <c r="C78" s="6">
        <v>6.4000000000000001E-2</v>
      </c>
      <c r="D78" s="1">
        <f t="shared" si="3"/>
        <v>1.01</v>
      </c>
      <c r="E78" s="8">
        <f t="shared" si="4"/>
        <v>69.857900299999997</v>
      </c>
    </row>
    <row r="79" spans="1:5" x14ac:dyDescent="0.25">
      <c r="A79" s="10" t="s">
        <v>157</v>
      </c>
      <c r="B79" s="2">
        <v>1.2370000000000001</v>
      </c>
      <c r="C79" s="6">
        <v>6.4000000000000001E-2</v>
      </c>
      <c r="D79" s="1">
        <f t="shared" si="3"/>
        <v>1.173</v>
      </c>
      <c r="E79" s="8">
        <f t="shared" si="4"/>
        <v>83.718026486999989</v>
      </c>
    </row>
    <row r="80" spans="1:5" x14ac:dyDescent="0.25">
      <c r="A80" s="10" t="s">
        <v>158</v>
      </c>
      <c r="B80" s="2">
        <v>1.748</v>
      </c>
      <c r="C80" s="6">
        <v>6.4000000000000001E-2</v>
      </c>
      <c r="D80" s="1">
        <f t="shared" si="3"/>
        <v>1.6839999999999999</v>
      </c>
      <c r="E80" s="8">
        <f t="shared" si="4"/>
        <v>131.75083636800002</v>
      </c>
    </row>
    <row r="81" spans="1:5" x14ac:dyDescent="0.25">
      <c r="A81" s="10" t="s">
        <v>159</v>
      </c>
      <c r="B81" s="2">
        <v>1.383</v>
      </c>
      <c r="C81" s="6">
        <v>6.4000000000000001E-2</v>
      </c>
      <c r="D81" s="1">
        <f t="shared" si="3"/>
        <v>1.319</v>
      </c>
      <c r="E81" s="8">
        <f t="shared" si="4"/>
        <v>96.732769582999978</v>
      </c>
    </row>
    <row r="82" spans="1:5" x14ac:dyDescent="0.25">
      <c r="A82" s="10" t="s">
        <v>160</v>
      </c>
      <c r="B82" s="2">
        <v>1.2350000000000001</v>
      </c>
      <c r="C82" s="6">
        <v>6.4000000000000001E-2</v>
      </c>
      <c r="D82" s="1">
        <f t="shared" si="3"/>
        <v>1.171</v>
      </c>
      <c r="E82" s="8">
        <f t="shared" si="4"/>
        <v>83.543680022999993</v>
      </c>
    </row>
    <row r="83" spans="1:5" x14ac:dyDescent="0.25">
      <c r="A83" s="10" t="s">
        <v>161</v>
      </c>
      <c r="B83" s="2">
        <v>1.395</v>
      </c>
      <c r="C83" s="6">
        <v>6.4000000000000001E-2</v>
      </c>
      <c r="D83" s="1">
        <f t="shared" si="3"/>
        <v>1.331</v>
      </c>
      <c r="E83" s="8">
        <f t="shared" si="4"/>
        <v>97.827696982999996</v>
      </c>
    </row>
    <row r="84" spans="1:5" x14ac:dyDescent="0.25">
      <c r="A84" s="10" t="s">
        <v>162</v>
      </c>
      <c r="B84" s="2">
        <v>1.357</v>
      </c>
      <c r="C84" s="6">
        <v>6.4000000000000001E-2</v>
      </c>
      <c r="D84" s="1">
        <f t="shared" si="3"/>
        <v>1.2929999999999999</v>
      </c>
      <c r="E84" s="8">
        <f t="shared" si="4"/>
        <v>94.373570246999989</v>
      </c>
    </row>
    <row r="85" spans="1:5" x14ac:dyDescent="0.25">
      <c r="A85" s="10" t="s">
        <v>163</v>
      </c>
      <c r="B85" s="2">
        <v>1.6420000000000001</v>
      </c>
      <c r="C85" s="6">
        <v>6.4000000000000001E-2</v>
      </c>
      <c r="D85" s="1">
        <f t="shared" si="3"/>
        <v>1.5780000000000001</v>
      </c>
      <c r="E85" s="8">
        <f t="shared" si="4"/>
        <v>121.215985452</v>
      </c>
    </row>
    <row r="86" spans="1:5" x14ac:dyDescent="0.25">
      <c r="A86" s="10" t="s">
        <v>164</v>
      </c>
      <c r="B86" s="2">
        <v>1.641</v>
      </c>
      <c r="C86" s="6">
        <v>6.4000000000000001E-2</v>
      </c>
      <c r="D86" s="1">
        <f t="shared" si="3"/>
        <v>1.577</v>
      </c>
      <c r="E86" s="8">
        <f t="shared" si="4"/>
        <v>121.11802348699999</v>
      </c>
    </row>
    <row r="87" spans="1:5" x14ac:dyDescent="0.25">
      <c r="A87" s="10" t="s">
        <v>165</v>
      </c>
      <c r="B87" s="2">
        <v>1.42</v>
      </c>
      <c r="C87" s="6">
        <v>6.4000000000000001E-2</v>
      </c>
      <c r="D87" s="1">
        <f t="shared" si="3"/>
        <v>1.3559999999999999</v>
      </c>
      <c r="E87" s="8">
        <f t="shared" si="4"/>
        <v>100.121101008</v>
      </c>
    </row>
    <row r="88" spans="1:5" x14ac:dyDescent="0.25">
      <c r="A88" s="10" t="s">
        <v>166</v>
      </c>
      <c r="B88" s="2">
        <v>1.153</v>
      </c>
      <c r="C88" s="6">
        <v>6.4000000000000001E-2</v>
      </c>
      <c r="D88" s="1">
        <f t="shared" si="3"/>
        <v>1.089</v>
      </c>
      <c r="E88" s="8">
        <f t="shared" si="4"/>
        <v>76.487106062999999</v>
      </c>
    </row>
    <row r="89" spans="1:5" x14ac:dyDescent="0.25">
      <c r="A89" s="10" t="s">
        <v>167</v>
      </c>
      <c r="B89" s="2">
        <v>1.56</v>
      </c>
      <c r="C89" s="6">
        <v>6.4000000000000001E-2</v>
      </c>
      <c r="D89" s="1">
        <f t="shared" si="3"/>
        <v>1.496</v>
      </c>
      <c r="E89" s="8">
        <f t="shared" si="4"/>
        <v>113.271462848</v>
      </c>
    </row>
    <row r="90" spans="1:5" x14ac:dyDescent="0.25">
      <c r="A90" s="10" t="s">
        <v>168</v>
      </c>
      <c r="B90" s="2">
        <v>1.327</v>
      </c>
      <c r="C90" s="6">
        <v>6.4000000000000001E-2</v>
      </c>
      <c r="D90" s="1">
        <f t="shared" si="3"/>
        <v>1.2629999999999999</v>
      </c>
      <c r="E90" s="8">
        <f t="shared" si="4"/>
        <v>91.673766206999986</v>
      </c>
    </row>
    <row r="91" spans="1:5" x14ac:dyDescent="0.25">
      <c r="A91" s="10" t="s">
        <v>169</v>
      </c>
      <c r="B91" s="2">
        <v>1.0669999999999999</v>
      </c>
      <c r="C91" s="6">
        <v>6.4000000000000001E-2</v>
      </c>
      <c r="D91" s="1">
        <f t="shared" si="3"/>
        <v>1.0029999999999999</v>
      </c>
      <c r="E91" s="8">
        <f t="shared" si="4"/>
        <v>69.278510726999983</v>
      </c>
    </row>
    <row r="92" spans="1:5" x14ac:dyDescent="0.25">
      <c r="A92" s="10" t="s">
        <v>170</v>
      </c>
      <c r="B92" s="2">
        <v>0.74099999999999999</v>
      </c>
      <c r="C92" s="6">
        <v>6.4000000000000001E-2</v>
      </c>
      <c r="D92" s="1">
        <f t="shared" si="3"/>
        <v>0.67700000000000005</v>
      </c>
      <c r="E92" s="8">
        <f t="shared" si="4"/>
        <v>43.739657687000005</v>
      </c>
    </row>
    <row r="93" spans="1:5" x14ac:dyDescent="0.25">
      <c r="A93" s="10" t="s">
        <v>171</v>
      </c>
      <c r="B93" s="2">
        <v>1.073</v>
      </c>
      <c r="C93" s="6">
        <v>6.4000000000000001E-2</v>
      </c>
      <c r="D93" s="1">
        <f t="shared" si="3"/>
        <v>1.0089999999999999</v>
      </c>
      <c r="E93" s="8">
        <f t="shared" si="4"/>
        <v>69.775050542999992</v>
      </c>
    </row>
    <row r="94" spans="1:5" x14ac:dyDescent="0.25">
      <c r="A94" s="10" t="s">
        <v>172</v>
      </c>
      <c r="B94" s="2">
        <v>1.4750000000000001</v>
      </c>
      <c r="C94" s="6">
        <v>6.4000000000000001E-2</v>
      </c>
      <c r="D94" s="1">
        <f t="shared" si="3"/>
        <v>1.411</v>
      </c>
      <c r="E94" s="8">
        <f t="shared" si="4"/>
        <v>105.225123063</v>
      </c>
    </row>
    <row r="95" spans="1:5" x14ac:dyDescent="0.25">
      <c r="A95" s="10" t="s">
        <v>173</v>
      </c>
      <c r="B95" s="2">
        <v>1.0920000000000001</v>
      </c>
      <c r="C95" s="6">
        <v>6.4000000000000001E-2</v>
      </c>
      <c r="D95" s="1">
        <f t="shared" si="3"/>
        <v>1.028</v>
      </c>
      <c r="E95" s="8">
        <f t="shared" si="4"/>
        <v>71.353745551999992</v>
      </c>
    </row>
    <row r="96" spans="1:5" x14ac:dyDescent="0.25">
      <c r="A96" s="10" t="s">
        <v>174</v>
      </c>
      <c r="B96" s="2">
        <v>0.82200000000000006</v>
      </c>
      <c r="C96" s="6">
        <v>6.4000000000000001E-2</v>
      </c>
      <c r="D96" s="1">
        <f t="shared" ref="D96:D127" si="5">(B96-C96)</f>
        <v>0.75800000000000001</v>
      </c>
      <c r="E96" s="8">
        <f t="shared" ref="E96:E127" si="6">(13.303*D96*D96)+(55.991*D96)-(0.2634)</f>
        <v>49.821202892000002</v>
      </c>
    </row>
    <row r="97" spans="1:5" x14ac:dyDescent="0.25">
      <c r="A97" s="10" t="s">
        <v>175</v>
      </c>
      <c r="B97" s="2">
        <v>1.2350000000000001</v>
      </c>
      <c r="C97" s="6">
        <v>6.4000000000000001E-2</v>
      </c>
      <c r="D97" s="1">
        <f t="shared" si="5"/>
        <v>1.171</v>
      </c>
      <c r="E97" s="8">
        <f t="shared" si="6"/>
        <v>83.543680022999993</v>
      </c>
    </row>
    <row r="98" spans="1:5" x14ac:dyDescent="0.25">
      <c r="A98" s="10" t="s">
        <v>176</v>
      </c>
      <c r="B98" s="2">
        <v>1.1579999999999999</v>
      </c>
      <c r="C98" s="6">
        <v>6.4000000000000001E-2</v>
      </c>
      <c r="D98" s="1">
        <f t="shared" si="5"/>
        <v>1.0939999999999999</v>
      </c>
      <c r="E98" s="8">
        <f t="shared" si="6"/>
        <v>76.912263307999993</v>
      </c>
    </row>
    <row r="99" spans="1:5" x14ac:dyDescent="0.25">
      <c r="A99" s="10" t="s">
        <v>177</v>
      </c>
      <c r="B99" s="2">
        <v>1.3920000000000001</v>
      </c>
      <c r="C99" s="6">
        <v>6.4000000000000001E-2</v>
      </c>
      <c r="D99" s="1">
        <f t="shared" si="5"/>
        <v>1.3280000000000001</v>
      </c>
      <c r="E99" s="8">
        <f t="shared" si="6"/>
        <v>97.553605951999998</v>
      </c>
    </row>
    <row r="100" spans="1:5" x14ac:dyDescent="0.25">
      <c r="A100" s="10" t="s">
        <v>178</v>
      </c>
      <c r="B100" s="2">
        <v>1.6520000000000001</v>
      </c>
      <c r="C100" s="6">
        <v>6.4000000000000001E-2</v>
      </c>
      <c r="D100" s="1">
        <f t="shared" si="5"/>
        <v>1.5880000000000001</v>
      </c>
      <c r="E100" s="8">
        <f t="shared" si="6"/>
        <v>122.19706843199999</v>
      </c>
    </row>
    <row r="101" spans="1:5" x14ac:dyDescent="0.25">
      <c r="A101" s="10" t="s">
        <v>179</v>
      </c>
      <c r="B101" s="2">
        <v>1.4870000000000001</v>
      </c>
      <c r="C101" s="6">
        <v>6.4000000000000001E-2</v>
      </c>
      <c r="D101" s="1">
        <f t="shared" si="5"/>
        <v>1.423</v>
      </c>
      <c r="E101" s="8">
        <f t="shared" si="6"/>
        <v>106.34942348700001</v>
      </c>
    </row>
    <row r="102" spans="1:5" x14ac:dyDescent="0.25">
      <c r="A102" s="10" t="s">
        <v>180</v>
      </c>
      <c r="B102" s="2">
        <v>1.825</v>
      </c>
      <c r="C102" s="6">
        <v>6.4000000000000001E-2</v>
      </c>
      <c r="D102" s="1">
        <f t="shared" si="5"/>
        <v>1.7609999999999999</v>
      </c>
      <c r="E102" s="8">
        <f t="shared" si="6"/>
        <v>139.590963663</v>
      </c>
    </row>
    <row r="103" spans="1:5" x14ac:dyDescent="0.25">
      <c r="A103" s="10" t="s">
        <v>181</v>
      </c>
      <c r="B103" s="2">
        <v>1.1040000000000001</v>
      </c>
      <c r="C103" s="6">
        <v>6.4000000000000001E-2</v>
      </c>
      <c r="D103" s="1">
        <f t="shared" si="5"/>
        <v>1.04</v>
      </c>
      <c r="E103" s="8">
        <f t="shared" si="6"/>
        <v>72.355764800000003</v>
      </c>
    </row>
    <row r="104" spans="1:5" x14ac:dyDescent="0.25">
      <c r="A104" s="10" t="s">
        <v>182</v>
      </c>
      <c r="B104" s="2">
        <v>0.83000000000000007</v>
      </c>
      <c r="C104" s="6">
        <v>6.4000000000000001E-2</v>
      </c>
      <c r="D104" s="1">
        <f t="shared" si="5"/>
        <v>0.76600000000000001</v>
      </c>
      <c r="E104" s="8">
        <f t="shared" si="6"/>
        <v>50.431321068000003</v>
      </c>
    </row>
    <row r="105" spans="1:5" x14ac:dyDescent="0.25">
      <c r="A105" s="10" t="s">
        <v>183</v>
      </c>
      <c r="B105" s="2">
        <v>1.649</v>
      </c>
      <c r="C105" s="6">
        <v>6.4000000000000001E-2</v>
      </c>
      <c r="D105" s="1">
        <f t="shared" si="5"/>
        <v>1.585</v>
      </c>
      <c r="E105" s="8">
        <f t="shared" si="6"/>
        <v>121.90246417499999</v>
      </c>
    </row>
    <row r="106" spans="1:5" x14ac:dyDescent="0.25">
      <c r="A106" s="10" t="s">
        <v>184</v>
      </c>
      <c r="B106" s="2">
        <v>1.454</v>
      </c>
      <c r="C106" s="6">
        <v>6.4000000000000001E-2</v>
      </c>
      <c r="D106" s="1">
        <f t="shared" si="5"/>
        <v>1.39</v>
      </c>
      <c r="E106" s="8">
        <f t="shared" si="6"/>
        <v>103.26681629999999</v>
      </c>
    </row>
    <row r="107" spans="1:5" x14ac:dyDescent="0.25">
      <c r="A107" s="10" t="s">
        <v>185</v>
      </c>
      <c r="B107" s="2">
        <v>1.7210000000000001</v>
      </c>
      <c r="C107" s="6">
        <v>6.4000000000000001E-2</v>
      </c>
      <c r="D107" s="1">
        <f t="shared" si="5"/>
        <v>1.657</v>
      </c>
      <c r="E107" s="8">
        <f t="shared" si="6"/>
        <v>129.039055647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114"/>
  <sheetViews>
    <sheetView workbookViewId="0">
      <selection activeCell="M7" sqref="M7"/>
    </sheetView>
  </sheetViews>
  <sheetFormatPr defaultRowHeight="15" x14ac:dyDescent="0.25"/>
  <cols>
    <col min="1" max="1" width="20.85546875" customWidth="1"/>
    <col min="2" max="2" width="12.7109375" customWidth="1"/>
    <col min="3" max="3" width="13.28515625" customWidth="1"/>
    <col min="4" max="4" width="14.5703125" customWidth="1"/>
    <col min="5" max="5" width="21.28515625" customWidth="1"/>
  </cols>
  <sheetData>
    <row r="2" spans="1:12" x14ac:dyDescent="0.25">
      <c r="A2" s="4">
        <v>2.6869999999999998</v>
      </c>
      <c r="B2" s="4">
        <v>1.119</v>
      </c>
      <c r="C2" s="2">
        <v>1.7870000000000001</v>
      </c>
      <c r="D2" s="2">
        <v>2.6259999999999999</v>
      </c>
      <c r="E2" s="2">
        <v>1.6640000000000001</v>
      </c>
      <c r="F2" s="2">
        <v>1.7830000000000001</v>
      </c>
      <c r="G2" s="2">
        <v>1.623</v>
      </c>
      <c r="H2" s="2">
        <v>1.236</v>
      </c>
      <c r="I2" s="2">
        <v>1.7410000000000001</v>
      </c>
      <c r="J2" s="2">
        <v>1.4930000000000001</v>
      </c>
      <c r="K2" s="2">
        <v>1.4530000000000001</v>
      </c>
      <c r="L2" s="2">
        <v>1.48</v>
      </c>
    </row>
    <row r="3" spans="1:12" x14ac:dyDescent="0.25">
      <c r="A3" s="4">
        <v>1.8740000000000001</v>
      </c>
      <c r="B3" s="4">
        <v>0.72599999999999998</v>
      </c>
      <c r="C3" s="2">
        <v>1.369</v>
      </c>
      <c r="D3" s="2">
        <v>1.631</v>
      </c>
      <c r="E3" s="2">
        <v>1.266</v>
      </c>
      <c r="F3" s="2">
        <v>1.2730000000000001</v>
      </c>
      <c r="G3" s="2">
        <v>1.4430000000000001</v>
      </c>
      <c r="H3" s="2">
        <v>1.4359999999999999</v>
      </c>
      <c r="I3" s="2">
        <v>1.4359999999999999</v>
      </c>
      <c r="J3" s="2">
        <v>1.321</v>
      </c>
      <c r="K3" s="2">
        <v>0.98899999999999999</v>
      </c>
      <c r="L3" s="2">
        <v>1.321</v>
      </c>
    </row>
    <row r="4" spans="1:12" x14ac:dyDescent="0.25">
      <c r="A4" s="4">
        <v>1.0960000000000001</v>
      </c>
      <c r="B4" s="4">
        <v>0.49099999999999999</v>
      </c>
      <c r="C4" s="2">
        <v>1.5840000000000001</v>
      </c>
      <c r="D4" s="2">
        <v>1.698</v>
      </c>
      <c r="E4" s="2">
        <v>1.671</v>
      </c>
      <c r="F4" s="2">
        <v>1.504</v>
      </c>
      <c r="G4" s="2">
        <v>1.6919999999999999</v>
      </c>
      <c r="H4" s="2">
        <v>1.796</v>
      </c>
      <c r="I4" s="2">
        <v>2.0060000000000002</v>
      </c>
      <c r="J4" s="2">
        <v>1.9160000000000001</v>
      </c>
      <c r="K4" s="2">
        <v>1.294</v>
      </c>
      <c r="L4" s="2">
        <v>1.105</v>
      </c>
    </row>
    <row r="5" spans="1:12" x14ac:dyDescent="0.25">
      <c r="A5" s="4">
        <v>0.73799999999999999</v>
      </c>
      <c r="B5" s="6">
        <v>8.6999999999999994E-2</v>
      </c>
      <c r="C5" s="2">
        <v>1.7630000000000001</v>
      </c>
      <c r="D5" s="2">
        <v>1.8720000000000001</v>
      </c>
      <c r="E5" s="2">
        <v>1.421</v>
      </c>
      <c r="F5" s="2">
        <v>1.5070000000000001</v>
      </c>
      <c r="G5" s="2">
        <v>1.601</v>
      </c>
      <c r="H5" s="2">
        <v>1.583</v>
      </c>
      <c r="I5" s="2">
        <v>1.71</v>
      </c>
      <c r="J5" s="2">
        <v>1.7989999999999999</v>
      </c>
      <c r="K5" s="2">
        <v>1.5680000000000001</v>
      </c>
      <c r="L5" s="2">
        <v>0.995</v>
      </c>
    </row>
    <row r="6" spans="1:12" x14ac:dyDescent="0.25">
      <c r="A6" s="4">
        <v>0.48799999999999999</v>
      </c>
      <c r="B6" s="2">
        <v>1.4670000000000001</v>
      </c>
      <c r="C6" s="2">
        <v>1.782</v>
      </c>
      <c r="D6" s="2">
        <v>1.8129999999999999</v>
      </c>
      <c r="E6" s="2">
        <v>1.452</v>
      </c>
      <c r="F6" s="2">
        <v>1.472</v>
      </c>
      <c r="G6" s="2">
        <v>1.6580000000000001</v>
      </c>
      <c r="H6" s="2">
        <v>1.4159999999999999</v>
      </c>
      <c r="I6" s="2">
        <v>1.532</v>
      </c>
      <c r="J6" s="2">
        <v>1.8720000000000001</v>
      </c>
      <c r="K6" s="2">
        <v>1.498</v>
      </c>
      <c r="L6" s="2">
        <v>1.6759999999999999</v>
      </c>
    </row>
    <row r="7" spans="1:12" x14ac:dyDescent="0.25">
      <c r="A7" s="6">
        <v>8.5000000000000006E-2</v>
      </c>
      <c r="B7" s="2">
        <v>1.8029999999999999</v>
      </c>
      <c r="C7" s="2">
        <v>1.87</v>
      </c>
      <c r="D7" s="2">
        <v>1.77</v>
      </c>
      <c r="E7" s="2">
        <v>1.6240000000000001</v>
      </c>
      <c r="F7" s="2">
        <v>1.3169999999999999</v>
      </c>
      <c r="G7" s="2">
        <v>1.575</v>
      </c>
      <c r="H7" s="2">
        <v>1.6360000000000001</v>
      </c>
      <c r="I7" s="2">
        <v>1.575</v>
      </c>
      <c r="J7" s="2">
        <v>1.9430000000000001</v>
      </c>
      <c r="K7" s="2">
        <v>1.4810000000000001</v>
      </c>
      <c r="L7" s="2">
        <v>1.5620000000000001</v>
      </c>
    </row>
    <row r="8" spans="1:12" x14ac:dyDescent="0.25">
      <c r="A8" s="4">
        <v>2.6680000000000001</v>
      </c>
      <c r="B8" s="2">
        <v>1.968</v>
      </c>
      <c r="C8" s="2">
        <v>1.8029999999999999</v>
      </c>
      <c r="D8" s="2">
        <v>1.484</v>
      </c>
      <c r="E8" s="2">
        <v>1.4590000000000001</v>
      </c>
      <c r="F8" s="2">
        <v>1.573</v>
      </c>
      <c r="G8" s="2">
        <v>1.4810000000000001</v>
      </c>
      <c r="H8" s="2">
        <v>1.2889999999999999</v>
      </c>
      <c r="I8" s="2">
        <v>1.129</v>
      </c>
      <c r="J8" s="2">
        <v>1.1990000000000001</v>
      </c>
      <c r="K8" s="2">
        <v>1.095</v>
      </c>
    </row>
    <row r="9" spans="1:12" x14ac:dyDescent="0.25">
      <c r="A9" s="4">
        <v>1.716</v>
      </c>
      <c r="B9" s="2">
        <v>2.23</v>
      </c>
      <c r="C9" s="2">
        <v>2.0619999999999998</v>
      </c>
      <c r="D9" s="2">
        <v>1.931</v>
      </c>
      <c r="E9" s="2">
        <v>1.603</v>
      </c>
      <c r="F9" s="2">
        <v>1.151</v>
      </c>
      <c r="G9" s="2">
        <v>1.5920000000000001</v>
      </c>
      <c r="H9" s="2">
        <v>0.73</v>
      </c>
      <c r="I9" s="2">
        <v>0.86699999999999999</v>
      </c>
      <c r="J9" s="2">
        <v>1.488</v>
      </c>
      <c r="K9" s="2">
        <v>1.621</v>
      </c>
    </row>
    <row r="15" spans="1:12" x14ac:dyDescent="0.25">
      <c r="B15" s="7" t="s">
        <v>85</v>
      </c>
      <c r="C15" s="7" t="s">
        <v>2</v>
      </c>
      <c r="D15" s="7" t="s">
        <v>3</v>
      </c>
      <c r="E15" s="7" t="s">
        <v>4</v>
      </c>
    </row>
    <row r="16" spans="1:12" x14ac:dyDescent="0.25">
      <c r="A16" t="s">
        <v>5</v>
      </c>
      <c r="B16" s="4">
        <v>2.677</v>
      </c>
      <c r="C16" s="13">
        <f>B16-B21</f>
        <v>2.5910000000000002</v>
      </c>
      <c r="D16" s="1">
        <v>320</v>
      </c>
      <c r="E16" s="8">
        <f>(31.195*C16*C16)+(42.446*C16)-(0.2527)</f>
        <v>319.14568679500002</v>
      </c>
    </row>
    <row r="17" spans="1:11" x14ac:dyDescent="0.25">
      <c r="A17" t="s">
        <v>6</v>
      </c>
      <c r="B17" s="4">
        <v>1.7949999999999999</v>
      </c>
      <c r="C17" s="13">
        <f>B17-B21</f>
        <v>1.7089999999999999</v>
      </c>
      <c r="D17" s="1">
        <v>160</v>
      </c>
      <c r="E17" s="8">
        <f t="shared" ref="E17:E21" si="0">(31.195*C17*C17)+(42.446*C17)-(0.2527)</f>
        <v>163.39815779499997</v>
      </c>
    </row>
    <row r="18" spans="1:11" x14ac:dyDescent="0.25">
      <c r="A18" t="s">
        <v>7</v>
      </c>
      <c r="B18" s="4">
        <v>1.107</v>
      </c>
      <c r="C18" s="1">
        <f>B18-B21</f>
        <v>1.0209999999999999</v>
      </c>
      <c r="D18" s="1">
        <v>80</v>
      </c>
      <c r="E18" s="8">
        <f t="shared" si="0"/>
        <v>75.603612994999992</v>
      </c>
    </row>
    <row r="19" spans="1:11" x14ac:dyDescent="0.25">
      <c r="A19" t="s">
        <v>8</v>
      </c>
      <c r="B19" s="4">
        <v>0.73199999999999998</v>
      </c>
      <c r="C19" s="13">
        <f>B19-B21</f>
        <v>0.64600000000000002</v>
      </c>
      <c r="D19" s="1">
        <v>40</v>
      </c>
      <c r="E19" s="8">
        <f t="shared" si="0"/>
        <v>40.185588620000004</v>
      </c>
    </row>
    <row r="20" spans="1:11" x14ac:dyDescent="0.25">
      <c r="A20" t="s">
        <v>9</v>
      </c>
      <c r="B20" s="4">
        <v>0.48899999999999999</v>
      </c>
      <c r="C20" s="1">
        <f>B20-B21</f>
        <v>0.40300000000000002</v>
      </c>
      <c r="D20" s="1">
        <v>20</v>
      </c>
      <c r="E20" s="8">
        <f t="shared" si="0"/>
        <v>21.919386754999998</v>
      </c>
    </row>
    <row r="21" spans="1:11" x14ac:dyDescent="0.25">
      <c r="A21" t="s">
        <v>10</v>
      </c>
      <c r="B21" s="6">
        <v>8.5999999999999993E-2</v>
      </c>
      <c r="C21" s="1">
        <f>B21-B21</f>
        <v>0</v>
      </c>
      <c r="D21" s="1">
        <v>0</v>
      </c>
      <c r="E21" s="8">
        <f t="shared" si="0"/>
        <v>-0.25269999999999998</v>
      </c>
    </row>
    <row r="27" spans="1:11" x14ac:dyDescent="0.25">
      <c r="J27" s="9" t="s">
        <v>187</v>
      </c>
      <c r="K27" s="9"/>
    </row>
    <row r="32" spans="1:11" x14ac:dyDescent="0.25">
      <c r="A32" s="10" t="s">
        <v>13</v>
      </c>
      <c r="B32" s="2" t="s">
        <v>14</v>
      </c>
      <c r="C32" s="5" t="s">
        <v>10</v>
      </c>
      <c r="D32" s="1" t="s">
        <v>2</v>
      </c>
      <c r="E32" s="11" t="s">
        <v>188</v>
      </c>
    </row>
    <row r="33" spans="1:5" x14ac:dyDescent="0.25">
      <c r="A33" s="10">
        <v>1501425</v>
      </c>
      <c r="B33" s="2">
        <v>1.4670000000000001</v>
      </c>
      <c r="C33" s="6">
        <v>8.5999999999999993E-2</v>
      </c>
      <c r="D33" s="1">
        <f t="shared" ref="D33:D64" si="1">(B33-C33)</f>
        <v>1.381</v>
      </c>
      <c r="E33" s="8">
        <f t="shared" ref="E33:E64" si="2">(31.195*D33*D33)+(42.446*D33)-(0.2527)</f>
        <v>117.85911339499999</v>
      </c>
    </row>
    <row r="34" spans="1:5" x14ac:dyDescent="0.25">
      <c r="A34" s="10">
        <v>1428</v>
      </c>
      <c r="B34" s="2">
        <v>1.8029999999999999</v>
      </c>
      <c r="C34" s="6">
        <v>8.5999999999999993E-2</v>
      </c>
      <c r="D34" s="1">
        <f t="shared" si="1"/>
        <v>1.7169999999999999</v>
      </c>
      <c r="E34" s="8">
        <f t="shared" si="2"/>
        <v>164.59271835499999</v>
      </c>
    </row>
    <row r="35" spans="1:5" x14ac:dyDescent="0.25">
      <c r="A35" s="10" t="s">
        <v>87</v>
      </c>
      <c r="B35" s="2">
        <v>1.968</v>
      </c>
      <c r="C35" s="6">
        <v>8.5999999999999993E-2</v>
      </c>
      <c r="D35" s="1">
        <f t="shared" si="1"/>
        <v>1.8819999999999999</v>
      </c>
      <c r="E35" s="8">
        <f t="shared" si="2"/>
        <v>190.12099117999998</v>
      </c>
    </row>
    <row r="36" spans="1:5" x14ac:dyDescent="0.25">
      <c r="A36" s="10" t="s">
        <v>88</v>
      </c>
      <c r="B36" s="2">
        <v>2.23</v>
      </c>
      <c r="C36" s="6">
        <v>8.5999999999999993E-2</v>
      </c>
      <c r="D36" s="1">
        <f t="shared" si="1"/>
        <v>2.1440000000000001</v>
      </c>
      <c r="E36" s="8">
        <f t="shared" si="2"/>
        <v>234.14670352000002</v>
      </c>
    </row>
    <row r="37" spans="1:5" x14ac:dyDescent="0.25">
      <c r="A37" s="10">
        <v>1444</v>
      </c>
      <c r="B37" s="2">
        <v>1.7870000000000001</v>
      </c>
      <c r="C37" s="6">
        <v>8.5999999999999993E-2</v>
      </c>
      <c r="D37" s="1">
        <f t="shared" si="1"/>
        <v>1.7010000000000001</v>
      </c>
      <c r="E37" s="8">
        <f t="shared" si="2"/>
        <v>162.20759019500002</v>
      </c>
    </row>
    <row r="38" spans="1:5" x14ac:dyDescent="0.25">
      <c r="A38" s="10">
        <v>1447</v>
      </c>
      <c r="B38" s="2">
        <v>1.369</v>
      </c>
      <c r="C38" s="6">
        <v>8.5999999999999993E-2</v>
      </c>
      <c r="D38" s="1">
        <f t="shared" si="1"/>
        <v>1.2829999999999999</v>
      </c>
      <c r="E38" s="8">
        <f t="shared" si="2"/>
        <v>105.55526435499999</v>
      </c>
    </row>
    <row r="39" spans="1:5" x14ac:dyDescent="0.25">
      <c r="A39" s="10">
        <v>1448</v>
      </c>
      <c r="B39" s="2">
        <v>1.5840000000000001</v>
      </c>
      <c r="C39" s="6">
        <v>8.5999999999999993E-2</v>
      </c>
      <c r="D39" s="1">
        <f t="shared" si="1"/>
        <v>1.498</v>
      </c>
      <c r="E39" s="8">
        <f t="shared" si="2"/>
        <v>133.33311277999999</v>
      </c>
    </row>
    <row r="40" spans="1:5" x14ac:dyDescent="0.25">
      <c r="A40" s="10">
        <v>1451</v>
      </c>
      <c r="B40" s="2">
        <v>1.7630000000000001</v>
      </c>
      <c r="C40" s="6">
        <v>8.5999999999999993E-2</v>
      </c>
      <c r="D40" s="1">
        <f t="shared" si="1"/>
        <v>1.677</v>
      </c>
      <c r="E40" s="8">
        <f t="shared" si="2"/>
        <v>158.659845155</v>
      </c>
    </row>
    <row r="41" spans="1:5" x14ac:dyDescent="0.25">
      <c r="A41" s="10">
        <v>1480</v>
      </c>
      <c r="B41" s="2">
        <v>1.782</v>
      </c>
      <c r="C41" s="6">
        <v>8.5999999999999993E-2</v>
      </c>
      <c r="D41" s="1">
        <f t="shared" si="1"/>
        <v>1.696</v>
      </c>
      <c r="E41" s="8">
        <f t="shared" si="2"/>
        <v>161.46551312</v>
      </c>
    </row>
    <row r="42" spans="1:5" x14ac:dyDescent="0.25">
      <c r="A42" s="10">
        <v>1496</v>
      </c>
      <c r="B42" s="2">
        <v>1.87</v>
      </c>
      <c r="C42" s="6">
        <v>8.5999999999999993E-2</v>
      </c>
      <c r="D42" s="1">
        <f t="shared" si="1"/>
        <v>1.784</v>
      </c>
      <c r="E42" s="8">
        <f t="shared" si="2"/>
        <v>174.75391791999999</v>
      </c>
    </row>
    <row r="43" spans="1:5" x14ac:dyDescent="0.25">
      <c r="A43" s="10">
        <v>1498</v>
      </c>
      <c r="B43" s="2">
        <v>1.8029999999999999</v>
      </c>
      <c r="C43" s="6">
        <v>8.5999999999999993E-2</v>
      </c>
      <c r="D43" s="1">
        <f t="shared" si="1"/>
        <v>1.7169999999999999</v>
      </c>
      <c r="E43" s="8">
        <f t="shared" si="2"/>
        <v>164.59271835499999</v>
      </c>
    </row>
    <row r="44" spans="1:5" x14ac:dyDescent="0.25">
      <c r="A44" s="10">
        <v>1429</v>
      </c>
      <c r="B44" s="2">
        <v>2.0619999999999998</v>
      </c>
      <c r="C44" s="6">
        <v>8.5999999999999993E-2</v>
      </c>
      <c r="D44" s="1">
        <f t="shared" si="1"/>
        <v>1.9759999999999998</v>
      </c>
      <c r="E44" s="8">
        <f t="shared" si="2"/>
        <v>205.42384431999994</v>
      </c>
    </row>
    <row r="45" spans="1:5" x14ac:dyDescent="0.25">
      <c r="A45" s="10">
        <v>1455</v>
      </c>
      <c r="B45" s="2">
        <v>2.6259999999999999</v>
      </c>
      <c r="C45" s="6">
        <v>8.5999999999999993E-2</v>
      </c>
      <c r="D45" s="1">
        <f t="shared" si="1"/>
        <v>2.54</v>
      </c>
      <c r="E45" s="8">
        <f t="shared" si="2"/>
        <v>308.81780199999997</v>
      </c>
    </row>
    <row r="46" spans="1:5" x14ac:dyDescent="0.25">
      <c r="A46" s="10">
        <v>1482</v>
      </c>
      <c r="B46" s="2">
        <v>1.631</v>
      </c>
      <c r="C46" s="6">
        <v>8.5999999999999993E-2</v>
      </c>
      <c r="D46" s="1">
        <f t="shared" si="1"/>
        <v>1.5449999999999999</v>
      </c>
      <c r="E46" s="8">
        <f t="shared" si="2"/>
        <v>139.78961487499998</v>
      </c>
    </row>
    <row r="47" spans="1:5" x14ac:dyDescent="0.25">
      <c r="A47" s="10">
        <v>1485</v>
      </c>
      <c r="B47" s="2">
        <v>1.698</v>
      </c>
      <c r="C47" s="6">
        <v>8.5999999999999993E-2</v>
      </c>
      <c r="D47" s="1">
        <f t="shared" si="1"/>
        <v>1.6119999999999999</v>
      </c>
      <c r="E47" s="8">
        <f t="shared" si="2"/>
        <v>149.23183207999998</v>
      </c>
    </row>
    <row r="48" spans="1:5" x14ac:dyDescent="0.25">
      <c r="A48" s="10">
        <v>1492</v>
      </c>
      <c r="B48" s="2">
        <v>1.8720000000000001</v>
      </c>
      <c r="C48" s="6">
        <v>8.5999999999999993E-2</v>
      </c>
      <c r="D48" s="1">
        <f t="shared" si="1"/>
        <v>1.786</v>
      </c>
      <c r="E48" s="8">
        <f t="shared" si="2"/>
        <v>175.06154221999998</v>
      </c>
    </row>
    <row r="49" spans="1:5" x14ac:dyDescent="0.25">
      <c r="A49" s="10" t="s">
        <v>89</v>
      </c>
      <c r="B49" s="2">
        <v>1.8129999999999999</v>
      </c>
      <c r="C49" s="6">
        <v>8.5999999999999993E-2</v>
      </c>
      <c r="D49" s="1">
        <f t="shared" si="1"/>
        <v>1.7269999999999999</v>
      </c>
      <c r="E49" s="8">
        <f t="shared" si="2"/>
        <v>166.09153415499998</v>
      </c>
    </row>
    <row r="50" spans="1:5" x14ac:dyDescent="0.25">
      <c r="A50" s="10" t="s">
        <v>90</v>
      </c>
      <c r="B50" s="2">
        <v>1.77</v>
      </c>
      <c r="C50" s="6">
        <v>8.5999999999999993E-2</v>
      </c>
      <c r="D50" s="1">
        <f t="shared" si="1"/>
        <v>1.6839999999999999</v>
      </c>
      <c r="E50" s="8">
        <f t="shared" si="2"/>
        <v>159.69089191999998</v>
      </c>
    </row>
    <row r="51" spans="1:5" x14ac:dyDescent="0.25">
      <c r="A51" s="10" t="s">
        <v>91</v>
      </c>
      <c r="B51" s="2">
        <v>1.484</v>
      </c>
      <c r="C51" s="6">
        <v>8.5999999999999993E-2</v>
      </c>
      <c r="D51" s="1">
        <f t="shared" si="1"/>
        <v>1.3979999999999999</v>
      </c>
      <c r="E51" s="8">
        <f t="shared" si="2"/>
        <v>120.05444077999998</v>
      </c>
    </row>
    <row r="52" spans="1:5" x14ac:dyDescent="0.25">
      <c r="A52" s="10" t="s">
        <v>92</v>
      </c>
      <c r="B52" s="2">
        <v>1.931</v>
      </c>
      <c r="C52" s="6">
        <v>8.5999999999999993E-2</v>
      </c>
      <c r="D52" s="1">
        <f t="shared" si="1"/>
        <v>1.845</v>
      </c>
      <c r="E52" s="8">
        <f t="shared" si="2"/>
        <v>184.24872987499998</v>
      </c>
    </row>
    <row r="53" spans="1:5" x14ac:dyDescent="0.25">
      <c r="A53" s="10" t="s">
        <v>93</v>
      </c>
      <c r="B53" s="2">
        <v>1.6640000000000001</v>
      </c>
      <c r="C53" s="6">
        <v>8.5999999999999993E-2</v>
      </c>
      <c r="D53" s="1">
        <f t="shared" si="1"/>
        <v>1.5780000000000001</v>
      </c>
      <c r="E53" s="8">
        <f t="shared" si="2"/>
        <v>144.40525837999999</v>
      </c>
    </row>
    <row r="54" spans="1:5" x14ac:dyDescent="0.25">
      <c r="A54" s="10">
        <v>966</v>
      </c>
      <c r="B54" s="2">
        <v>1.266</v>
      </c>
      <c r="C54" s="6">
        <v>8.5999999999999993E-2</v>
      </c>
      <c r="D54" s="1">
        <f t="shared" si="1"/>
        <v>1.18</v>
      </c>
      <c r="E54" s="8">
        <f t="shared" si="2"/>
        <v>93.269497999999984</v>
      </c>
    </row>
    <row r="55" spans="1:5" x14ac:dyDescent="0.25">
      <c r="A55" s="10" t="s">
        <v>94</v>
      </c>
      <c r="B55" s="2">
        <v>1.671</v>
      </c>
      <c r="C55" s="6">
        <v>8.5999999999999993E-2</v>
      </c>
      <c r="D55" s="1">
        <f t="shared" si="1"/>
        <v>1.585</v>
      </c>
      <c r="E55" s="8">
        <f t="shared" si="2"/>
        <v>145.39306887499998</v>
      </c>
    </row>
    <row r="56" spans="1:5" x14ac:dyDescent="0.25">
      <c r="A56" s="10" t="s">
        <v>95</v>
      </c>
      <c r="B56" s="2">
        <v>1.421</v>
      </c>
      <c r="C56" s="6">
        <v>8.5999999999999993E-2</v>
      </c>
      <c r="D56" s="1">
        <f t="shared" si="1"/>
        <v>1.335</v>
      </c>
      <c r="E56" s="8">
        <f t="shared" si="2"/>
        <v>112.00921887499999</v>
      </c>
    </row>
    <row r="57" spans="1:5" x14ac:dyDescent="0.25">
      <c r="A57" s="10" t="s">
        <v>96</v>
      </c>
      <c r="B57" s="2">
        <v>1.452</v>
      </c>
      <c r="C57" s="6">
        <v>8.5999999999999993E-2</v>
      </c>
      <c r="D57" s="1">
        <f t="shared" si="1"/>
        <v>1.3659999999999999</v>
      </c>
      <c r="E57" s="8">
        <f t="shared" si="2"/>
        <v>115.93703341999998</v>
      </c>
    </row>
    <row r="58" spans="1:5" x14ac:dyDescent="0.25">
      <c r="A58" s="10" t="s">
        <v>97</v>
      </c>
      <c r="B58" s="2">
        <v>1.6240000000000001</v>
      </c>
      <c r="C58" s="6">
        <v>8.5999999999999993E-2</v>
      </c>
      <c r="D58" s="1">
        <f t="shared" si="1"/>
        <v>1.538</v>
      </c>
      <c r="E58" s="8">
        <f t="shared" si="2"/>
        <v>138.81927358000002</v>
      </c>
    </row>
    <row r="59" spans="1:5" x14ac:dyDescent="0.25">
      <c r="A59" s="10" t="s">
        <v>98</v>
      </c>
      <c r="B59" s="2">
        <v>1.4590000000000001</v>
      </c>
      <c r="C59" s="6">
        <v>8.5999999999999993E-2</v>
      </c>
      <c r="D59" s="1">
        <f t="shared" si="1"/>
        <v>1.373</v>
      </c>
      <c r="E59" s="8">
        <f t="shared" si="2"/>
        <v>116.83225715499998</v>
      </c>
    </row>
    <row r="60" spans="1:5" x14ac:dyDescent="0.25">
      <c r="A60" s="10">
        <v>978</v>
      </c>
      <c r="B60" s="2">
        <v>1.603</v>
      </c>
      <c r="C60" s="6">
        <v>8.5999999999999993E-2</v>
      </c>
      <c r="D60" s="1">
        <f t="shared" si="1"/>
        <v>1.5169999999999999</v>
      </c>
      <c r="E60" s="8">
        <f t="shared" si="2"/>
        <v>135.92659235499997</v>
      </c>
    </row>
    <row r="61" spans="1:5" x14ac:dyDescent="0.25">
      <c r="A61" s="10" t="s">
        <v>99</v>
      </c>
      <c r="B61" s="2">
        <v>1.7830000000000001</v>
      </c>
      <c r="C61" s="6">
        <v>8.5999999999999993E-2</v>
      </c>
      <c r="D61" s="1">
        <f t="shared" si="1"/>
        <v>1.6970000000000001</v>
      </c>
      <c r="E61" s="8">
        <f t="shared" si="2"/>
        <v>161.61380375499999</v>
      </c>
    </row>
    <row r="62" spans="1:5" x14ac:dyDescent="0.25">
      <c r="A62" s="10" t="s">
        <v>100</v>
      </c>
      <c r="B62" s="2">
        <v>1.2730000000000001</v>
      </c>
      <c r="C62" s="6">
        <v>8.5999999999999993E-2</v>
      </c>
      <c r="D62" s="1">
        <f t="shared" si="1"/>
        <v>1.1870000000000001</v>
      </c>
      <c r="E62" s="8">
        <f t="shared" si="2"/>
        <v>94.083489955000005</v>
      </c>
    </row>
    <row r="63" spans="1:5" x14ac:dyDescent="0.25">
      <c r="A63" s="10" t="s">
        <v>101</v>
      </c>
      <c r="B63" s="2">
        <v>1.504</v>
      </c>
      <c r="C63" s="6">
        <v>8.5999999999999993E-2</v>
      </c>
      <c r="D63" s="1">
        <f t="shared" si="1"/>
        <v>1.4179999999999999</v>
      </c>
      <c r="E63" s="8">
        <f t="shared" si="2"/>
        <v>122.66026317999999</v>
      </c>
    </row>
    <row r="64" spans="1:5" x14ac:dyDescent="0.25">
      <c r="A64" s="10" t="s">
        <v>102</v>
      </c>
      <c r="B64" s="2">
        <v>1.5070000000000001</v>
      </c>
      <c r="C64" s="6">
        <v>8.5999999999999993E-2</v>
      </c>
      <c r="D64" s="1">
        <f t="shared" si="1"/>
        <v>1.421</v>
      </c>
      <c r="E64" s="8">
        <f t="shared" si="2"/>
        <v>123.053288995</v>
      </c>
    </row>
    <row r="65" spans="1:5" x14ac:dyDescent="0.25">
      <c r="A65" s="10" t="s">
        <v>103</v>
      </c>
      <c r="B65" s="2">
        <v>1.472</v>
      </c>
      <c r="C65" s="6">
        <v>8.5999999999999993E-2</v>
      </c>
      <c r="D65" s="1">
        <f t="shared" ref="D65:D96" si="3">(B65-C65)</f>
        <v>1.3859999999999999</v>
      </c>
      <c r="E65" s="8">
        <f t="shared" ref="E65:E96" si="4">(31.195*D65*D65)+(42.446*D65)-(0.2527)</f>
        <v>118.50292621999998</v>
      </c>
    </row>
    <row r="66" spans="1:5" x14ac:dyDescent="0.25">
      <c r="A66" s="10" t="s">
        <v>104</v>
      </c>
      <c r="B66" s="2">
        <v>1.3169999999999999</v>
      </c>
      <c r="C66" s="6">
        <v>8.5999999999999993E-2</v>
      </c>
      <c r="D66" s="1">
        <f t="shared" si="3"/>
        <v>1.2309999999999999</v>
      </c>
      <c r="E66" s="8">
        <f t="shared" si="4"/>
        <v>99.270012394999981</v>
      </c>
    </row>
    <row r="67" spans="1:5" x14ac:dyDescent="0.25">
      <c r="A67" s="10" t="s">
        <v>105</v>
      </c>
      <c r="B67" s="2">
        <v>1.573</v>
      </c>
      <c r="C67" s="6">
        <v>8.5999999999999993E-2</v>
      </c>
      <c r="D67" s="1">
        <f t="shared" si="3"/>
        <v>1.4869999999999999</v>
      </c>
      <c r="E67" s="8">
        <f t="shared" si="4"/>
        <v>131.84191895499998</v>
      </c>
    </row>
    <row r="68" spans="1:5" x14ac:dyDescent="0.25">
      <c r="A68" s="10" t="s">
        <v>106</v>
      </c>
      <c r="B68" s="2">
        <v>1.151</v>
      </c>
      <c r="C68" s="6">
        <v>8.5999999999999993E-2</v>
      </c>
      <c r="D68" s="1">
        <f t="shared" si="3"/>
        <v>1.0649999999999999</v>
      </c>
      <c r="E68" s="8">
        <f t="shared" si="4"/>
        <v>80.334438874999989</v>
      </c>
    </row>
    <row r="69" spans="1:5" x14ac:dyDescent="0.25">
      <c r="A69" s="10" t="s">
        <v>107</v>
      </c>
      <c r="B69" s="2">
        <v>1.623</v>
      </c>
      <c r="C69" s="6">
        <v>8.5999999999999993E-2</v>
      </c>
      <c r="D69" s="1">
        <f t="shared" si="3"/>
        <v>1.5369999999999999</v>
      </c>
      <c r="E69" s="8">
        <f t="shared" si="4"/>
        <v>138.68090295499997</v>
      </c>
    </row>
    <row r="70" spans="1:5" x14ac:dyDescent="0.25">
      <c r="A70" s="10">
        <v>1265</v>
      </c>
      <c r="B70" s="2">
        <v>1.4430000000000001</v>
      </c>
      <c r="C70" s="6">
        <v>8.5999999999999993E-2</v>
      </c>
      <c r="D70" s="1">
        <f t="shared" si="3"/>
        <v>1.357</v>
      </c>
      <c r="E70" s="8">
        <f t="shared" si="4"/>
        <v>114.79052355499999</v>
      </c>
    </row>
    <row r="71" spans="1:5" x14ac:dyDescent="0.25">
      <c r="A71" s="10">
        <v>1271</v>
      </c>
      <c r="B71" s="2">
        <v>1.6919999999999999</v>
      </c>
      <c r="C71" s="6">
        <v>8.5999999999999993E-2</v>
      </c>
      <c r="D71" s="1">
        <f t="shared" si="3"/>
        <v>1.6059999999999999</v>
      </c>
      <c r="E71" s="8">
        <f t="shared" si="4"/>
        <v>148.37484301999996</v>
      </c>
    </row>
    <row r="72" spans="1:5" x14ac:dyDescent="0.25">
      <c r="A72" s="10">
        <v>1272</v>
      </c>
      <c r="B72" s="2">
        <v>1.601</v>
      </c>
      <c r="C72" s="6">
        <v>8.5999999999999993E-2</v>
      </c>
      <c r="D72" s="1">
        <f t="shared" si="3"/>
        <v>1.5149999999999999</v>
      </c>
      <c r="E72" s="8">
        <f t="shared" si="4"/>
        <v>135.65253387499999</v>
      </c>
    </row>
    <row r="73" spans="1:5" x14ac:dyDescent="0.25">
      <c r="A73" s="10">
        <v>1273</v>
      </c>
      <c r="B73" s="2">
        <v>1.6580000000000001</v>
      </c>
      <c r="C73" s="6">
        <v>8.5999999999999993E-2</v>
      </c>
      <c r="D73" s="1">
        <f t="shared" si="3"/>
        <v>1.5720000000000001</v>
      </c>
      <c r="E73" s="8">
        <f t="shared" si="4"/>
        <v>143.56099688</v>
      </c>
    </row>
    <row r="74" spans="1:5" x14ac:dyDescent="0.25">
      <c r="A74" s="10" t="s">
        <v>108</v>
      </c>
      <c r="B74" s="2">
        <v>1.575</v>
      </c>
      <c r="C74" s="6">
        <v>8.5999999999999993E-2</v>
      </c>
      <c r="D74" s="1">
        <f t="shared" si="3"/>
        <v>1.4889999999999999</v>
      </c>
      <c r="E74" s="8">
        <f t="shared" si="4"/>
        <v>132.11248359499999</v>
      </c>
    </row>
    <row r="75" spans="1:5" x14ac:dyDescent="0.25">
      <c r="A75" s="10">
        <v>1280</v>
      </c>
      <c r="B75" s="2">
        <v>1.4810000000000001</v>
      </c>
      <c r="C75" s="6">
        <v>8.5999999999999993E-2</v>
      </c>
      <c r="D75" s="1">
        <f t="shared" si="3"/>
        <v>1.395</v>
      </c>
      <c r="E75" s="8">
        <f t="shared" si="4"/>
        <v>119.66571987500001</v>
      </c>
    </row>
    <row r="76" spans="1:5" x14ac:dyDescent="0.25">
      <c r="A76" s="10">
        <v>1281</v>
      </c>
      <c r="B76" s="2">
        <v>1.5920000000000001</v>
      </c>
      <c r="C76" s="6">
        <v>8.5999999999999993E-2</v>
      </c>
      <c r="D76" s="1">
        <f t="shared" si="3"/>
        <v>1.506</v>
      </c>
      <c r="E76" s="8">
        <f t="shared" si="4"/>
        <v>134.42235901999999</v>
      </c>
    </row>
    <row r="77" spans="1:5" x14ac:dyDescent="0.25">
      <c r="A77" s="10">
        <v>1282</v>
      </c>
      <c r="B77" s="2">
        <v>1.236</v>
      </c>
      <c r="C77" s="6">
        <v>8.5999999999999993E-2</v>
      </c>
      <c r="D77" s="1">
        <f t="shared" si="3"/>
        <v>1.1499999999999999</v>
      </c>
      <c r="E77" s="8">
        <f t="shared" si="4"/>
        <v>89.815587499999978</v>
      </c>
    </row>
    <row r="78" spans="1:5" x14ac:dyDescent="0.25">
      <c r="A78" s="10">
        <v>1286</v>
      </c>
      <c r="B78" s="2">
        <v>1.4359999999999999</v>
      </c>
      <c r="C78" s="6">
        <v>8.5999999999999993E-2</v>
      </c>
      <c r="D78" s="1">
        <f t="shared" si="3"/>
        <v>1.3499999999999999</v>
      </c>
      <c r="E78" s="8">
        <f t="shared" si="4"/>
        <v>113.90228749999997</v>
      </c>
    </row>
    <row r="79" spans="1:5" x14ac:dyDescent="0.25">
      <c r="A79" s="10">
        <v>1288</v>
      </c>
      <c r="B79" s="2">
        <v>1.796</v>
      </c>
      <c r="C79" s="6">
        <v>8.5999999999999993E-2</v>
      </c>
      <c r="D79" s="1">
        <f t="shared" si="3"/>
        <v>1.71</v>
      </c>
      <c r="E79" s="8">
        <f t="shared" si="4"/>
        <v>163.5472595</v>
      </c>
    </row>
    <row r="80" spans="1:5" x14ac:dyDescent="0.25">
      <c r="A80" s="10">
        <v>1289</v>
      </c>
      <c r="B80" s="2">
        <v>1.583</v>
      </c>
      <c r="C80" s="6">
        <v>8.5999999999999993E-2</v>
      </c>
      <c r="D80" s="1">
        <f t="shared" si="3"/>
        <v>1.4969999999999999</v>
      </c>
      <c r="E80" s="8">
        <f t="shared" si="4"/>
        <v>133.19723775499997</v>
      </c>
    </row>
    <row r="81" spans="1:5" x14ac:dyDescent="0.25">
      <c r="A81" s="10">
        <v>1297</v>
      </c>
      <c r="B81" s="2">
        <v>1.4159999999999999</v>
      </c>
      <c r="C81" s="6">
        <v>8.5999999999999993E-2</v>
      </c>
      <c r="D81" s="1">
        <f t="shared" si="3"/>
        <v>1.3299999999999998</v>
      </c>
      <c r="E81" s="8">
        <f t="shared" si="4"/>
        <v>111.38131549999997</v>
      </c>
    </row>
    <row r="82" spans="1:5" x14ac:dyDescent="0.25">
      <c r="A82" s="10" t="s">
        <v>109</v>
      </c>
      <c r="B82" s="2">
        <v>1.6360000000000001</v>
      </c>
      <c r="C82" s="6">
        <v>8.5999999999999993E-2</v>
      </c>
      <c r="D82" s="1">
        <f t="shared" si="3"/>
        <v>1.55</v>
      </c>
      <c r="E82" s="8">
        <f t="shared" si="4"/>
        <v>140.4845875</v>
      </c>
    </row>
    <row r="83" spans="1:5" x14ac:dyDescent="0.25">
      <c r="A83" s="10">
        <v>1303</v>
      </c>
      <c r="B83" s="2">
        <v>1.2889999999999999</v>
      </c>
      <c r="C83" s="6">
        <v>8.5999999999999993E-2</v>
      </c>
      <c r="D83" s="1">
        <f t="shared" si="3"/>
        <v>1.2029999999999998</v>
      </c>
      <c r="E83" s="8">
        <f t="shared" si="4"/>
        <v>95.955522754999976</v>
      </c>
    </row>
    <row r="84" spans="1:5" x14ac:dyDescent="0.25">
      <c r="A84" s="10">
        <v>1304</v>
      </c>
      <c r="B84" s="2">
        <v>0.73</v>
      </c>
      <c r="C84" s="6">
        <v>8.5999999999999993E-2</v>
      </c>
      <c r="D84" s="1">
        <f t="shared" si="3"/>
        <v>0.64400000000000002</v>
      </c>
      <c r="E84" s="8">
        <f t="shared" si="4"/>
        <v>40.020213520000006</v>
      </c>
    </row>
    <row r="85" spans="1:5" x14ac:dyDescent="0.25">
      <c r="A85" s="10">
        <v>1310</v>
      </c>
      <c r="B85" s="2">
        <v>1.7410000000000001</v>
      </c>
      <c r="C85" s="6">
        <v>8.5999999999999993E-2</v>
      </c>
      <c r="D85" s="1">
        <f t="shared" si="3"/>
        <v>1.655</v>
      </c>
      <c r="E85" s="8">
        <f t="shared" si="4"/>
        <v>155.43931487499998</v>
      </c>
    </row>
    <row r="86" spans="1:5" x14ac:dyDescent="0.25">
      <c r="A86" s="10">
        <v>1326</v>
      </c>
      <c r="B86" s="2">
        <v>1.4359999999999999</v>
      </c>
      <c r="C86" s="6">
        <v>8.5999999999999993E-2</v>
      </c>
      <c r="D86" s="1">
        <f t="shared" si="3"/>
        <v>1.3499999999999999</v>
      </c>
      <c r="E86" s="8">
        <f t="shared" si="4"/>
        <v>113.90228749999997</v>
      </c>
    </row>
    <row r="87" spans="1:5" x14ac:dyDescent="0.25">
      <c r="A87" s="10">
        <v>1349</v>
      </c>
      <c r="B87" s="2">
        <v>2.0060000000000002</v>
      </c>
      <c r="C87" s="6">
        <v>8.5999999999999993E-2</v>
      </c>
      <c r="D87" s="1">
        <f t="shared" si="3"/>
        <v>1.9200000000000002</v>
      </c>
      <c r="E87" s="8">
        <f t="shared" si="4"/>
        <v>196.24086800000001</v>
      </c>
    </row>
    <row r="88" spans="1:5" x14ac:dyDescent="0.25">
      <c r="A88" s="10">
        <v>1351</v>
      </c>
      <c r="B88" s="2">
        <v>1.71</v>
      </c>
      <c r="C88" s="6">
        <v>8.5999999999999993E-2</v>
      </c>
      <c r="D88" s="1">
        <f t="shared" si="3"/>
        <v>1.6239999999999999</v>
      </c>
      <c r="E88" s="8">
        <f t="shared" si="4"/>
        <v>150.95254831999998</v>
      </c>
    </row>
    <row r="89" spans="1:5" x14ac:dyDescent="0.25">
      <c r="A89" s="10" t="s">
        <v>110</v>
      </c>
      <c r="B89" s="2">
        <v>1.532</v>
      </c>
      <c r="C89" s="6">
        <v>8.5999999999999993E-2</v>
      </c>
      <c r="D89" s="1">
        <f t="shared" si="3"/>
        <v>1.446</v>
      </c>
      <c r="E89" s="8">
        <f t="shared" si="4"/>
        <v>126.35034062</v>
      </c>
    </row>
    <row r="90" spans="1:5" x14ac:dyDescent="0.25">
      <c r="A90" s="10" t="s">
        <v>111</v>
      </c>
      <c r="B90" s="2">
        <v>1.575</v>
      </c>
      <c r="C90" s="6">
        <v>8.5999999999999993E-2</v>
      </c>
      <c r="D90" s="1">
        <f t="shared" si="3"/>
        <v>1.4889999999999999</v>
      </c>
      <c r="E90" s="8">
        <f t="shared" si="4"/>
        <v>132.11248359499999</v>
      </c>
    </row>
    <row r="91" spans="1:5" x14ac:dyDescent="0.25">
      <c r="A91" s="10" t="s">
        <v>82</v>
      </c>
      <c r="B91" s="2">
        <v>1.129</v>
      </c>
      <c r="C91" s="6">
        <v>8.5999999999999993E-2</v>
      </c>
      <c r="D91" s="1">
        <f t="shared" si="3"/>
        <v>1.0429999999999999</v>
      </c>
      <c r="E91" s="8">
        <f t="shared" si="4"/>
        <v>77.953927554999979</v>
      </c>
    </row>
    <row r="92" spans="1:5" x14ac:dyDescent="0.25">
      <c r="A92" s="10" t="s">
        <v>83</v>
      </c>
      <c r="B92" s="2">
        <v>0.86699999999999999</v>
      </c>
      <c r="C92" s="6">
        <v>8.5999999999999993E-2</v>
      </c>
      <c r="D92" s="1">
        <f t="shared" si="3"/>
        <v>0.78100000000000003</v>
      </c>
      <c r="E92" s="8">
        <f t="shared" si="4"/>
        <v>51.925359395000008</v>
      </c>
    </row>
    <row r="93" spans="1:5" x14ac:dyDescent="0.25">
      <c r="A93" s="10" t="s">
        <v>80</v>
      </c>
      <c r="B93" s="2">
        <v>1.4930000000000001</v>
      </c>
      <c r="C93" s="6">
        <v>8.5999999999999993E-2</v>
      </c>
      <c r="D93" s="1">
        <f t="shared" si="3"/>
        <v>1.407</v>
      </c>
      <c r="E93" s="8">
        <f t="shared" si="4"/>
        <v>121.22397255499999</v>
      </c>
    </row>
    <row r="94" spans="1:5" x14ac:dyDescent="0.25">
      <c r="A94" s="10" t="s">
        <v>81</v>
      </c>
      <c r="B94" s="2">
        <v>1.321</v>
      </c>
      <c r="C94" s="6">
        <v>8.5999999999999993E-2</v>
      </c>
      <c r="D94" s="1">
        <f t="shared" si="3"/>
        <v>1.2349999999999999</v>
      </c>
      <c r="E94" s="8">
        <f t="shared" si="4"/>
        <v>99.747503874999978</v>
      </c>
    </row>
    <row r="95" spans="1:5" x14ac:dyDescent="0.25">
      <c r="A95" s="10" t="s">
        <v>78</v>
      </c>
      <c r="B95" s="2">
        <v>1.9160000000000001</v>
      </c>
      <c r="C95" s="6">
        <v>8.5999999999999993E-2</v>
      </c>
      <c r="D95" s="1">
        <f t="shared" si="3"/>
        <v>1.83</v>
      </c>
      <c r="E95" s="8">
        <f t="shared" si="4"/>
        <v>181.89241550000003</v>
      </c>
    </row>
    <row r="96" spans="1:5" x14ac:dyDescent="0.25">
      <c r="A96" s="10" t="s">
        <v>79</v>
      </c>
      <c r="B96" s="2">
        <v>1.7989999999999999</v>
      </c>
      <c r="C96" s="6">
        <v>8.5999999999999993E-2</v>
      </c>
      <c r="D96" s="1">
        <f t="shared" si="3"/>
        <v>1.7129999999999999</v>
      </c>
      <c r="E96" s="8">
        <f t="shared" si="4"/>
        <v>163.99493895499995</v>
      </c>
    </row>
    <row r="97" spans="1:5" x14ac:dyDescent="0.25">
      <c r="A97" s="10" t="s">
        <v>76</v>
      </c>
      <c r="B97" s="2">
        <v>1.8720000000000001</v>
      </c>
      <c r="C97" s="6">
        <v>8.5999999999999993E-2</v>
      </c>
      <c r="D97" s="1">
        <f t="shared" ref="D97:D128" si="5">(B97-C97)</f>
        <v>1.786</v>
      </c>
      <c r="E97" s="8">
        <f t="shared" ref="E97:E128" si="6">(31.195*D97*D97)+(42.446*D97)-(0.2527)</f>
        <v>175.06154221999998</v>
      </c>
    </row>
    <row r="98" spans="1:5" x14ac:dyDescent="0.25">
      <c r="A98" s="10" t="s">
        <v>77</v>
      </c>
      <c r="B98" s="2">
        <v>1.9430000000000001</v>
      </c>
      <c r="C98" s="6">
        <v>8.5999999999999993E-2</v>
      </c>
      <c r="D98" s="1">
        <f t="shared" si="5"/>
        <v>1.857</v>
      </c>
      <c r="E98" s="8">
        <f t="shared" si="6"/>
        <v>186.14388855499999</v>
      </c>
    </row>
    <row r="99" spans="1:5" x14ac:dyDescent="0.25">
      <c r="A99" s="10" t="s">
        <v>74</v>
      </c>
      <c r="B99" s="2">
        <v>1.1990000000000001</v>
      </c>
      <c r="C99" s="6">
        <v>8.5999999999999993E-2</v>
      </c>
      <c r="D99" s="1">
        <f t="shared" si="5"/>
        <v>1.113</v>
      </c>
      <c r="E99" s="8">
        <f t="shared" si="6"/>
        <v>85.633096954999985</v>
      </c>
    </row>
    <row r="100" spans="1:5" x14ac:dyDescent="0.25">
      <c r="A100" s="10" t="s">
        <v>75</v>
      </c>
      <c r="B100" s="2">
        <v>1.488</v>
      </c>
      <c r="C100" s="6">
        <v>8.5999999999999993E-2</v>
      </c>
      <c r="D100" s="1">
        <f t="shared" si="5"/>
        <v>1.4019999999999999</v>
      </c>
      <c r="E100" s="8">
        <f t="shared" si="6"/>
        <v>120.57360877999997</v>
      </c>
    </row>
    <row r="101" spans="1:5" x14ac:dyDescent="0.25">
      <c r="A101" s="10" t="s">
        <v>72</v>
      </c>
      <c r="B101" s="2">
        <v>1.4530000000000001</v>
      </c>
      <c r="C101" s="6">
        <v>8.5999999999999993E-2</v>
      </c>
      <c r="D101" s="1">
        <f t="shared" si="5"/>
        <v>1.367</v>
      </c>
      <c r="E101" s="8">
        <f t="shared" si="6"/>
        <v>116.06473535499998</v>
      </c>
    </row>
    <row r="102" spans="1:5" x14ac:dyDescent="0.25">
      <c r="A102" s="10" t="s">
        <v>73</v>
      </c>
      <c r="B102" s="2">
        <v>0.98899999999999999</v>
      </c>
      <c r="C102" s="6">
        <v>8.5999999999999993E-2</v>
      </c>
      <c r="D102" s="1">
        <f t="shared" si="5"/>
        <v>0.90300000000000002</v>
      </c>
      <c r="E102" s="8">
        <f t="shared" si="6"/>
        <v>63.512721755000008</v>
      </c>
    </row>
    <row r="103" spans="1:5" x14ac:dyDescent="0.25">
      <c r="A103" s="10" t="s">
        <v>69</v>
      </c>
      <c r="B103" s="2">
        <v>1.294</v>
      </c>
      <c r="C103" s="6">
        <v>8.5999999999999993E-2</v>
      </c>
      <c r="D103" s="1">
        <f t="shared" si="5"/>
        <v>1.208</v>
      </c>
      <c r="E103" s="8">
        <f t="shared" si="6"/>
        <v>96.543808479999996</v>
      </c>
    </row>
    <row r="104" spans="1:5" x14ac:dyDescent="0.25">
      <c r="A104" s="10" t="s">
        <v>70</v>
      </c>
      <c r="B104" s="2">
        <v>1.5680000000000001</v>
      </c>
      <c r="C104" s="6">
        <v>8.5999999999999993E-2</v>
      </c>
      <c r="D104" s="1">
        <f t="shared" si="5"/>
        <v>1.482</v>
      </c>
      <c r="E104" s="8">
        <f t="shared" si="6"/>
        <v>131.16659917999999</v>
      </c>
    </row>
    <row r="105" spans="1:5" x14ac:dyDescent="0.25">
      <c r="A105" s="10" t="s">
        <v>67</v>
      </c>
      <c r="B105" s="2">
        <v>1.498</v>
      </c>
      <c r="C105" s="6">
        <v>8.5999999999999993E-2</v>
      </c>
      <c r="D105" s="1">
        <f t="shared" si="5"/>
        <v>1.4119999999999999</v>
      </c>
      <c r="E105" s="8">
        <f t="shared" si="6"/>
        <v>121.87589607999999</v>
      </c>
    </row>
    <row r="106" spans="1:5" x14ac:dyDescent="0.25">
      <c r="A106" s="10" t="s">
        <v>68</v>
      </c>
      <c r="B106" s="2">
        <v>1.4810000000000001</v>
      </c>
      <c r="C106" s="6">
        <v>8.5999999999999993E-2</v>
      </c>
      <c r="D106" s="1">
        <f t="shared" si="5"/>
        <v>1.395</v>
      </c>
      <c r="E106" s="8">
        <f t="shared" si="6"/>
        <v>119.66571987500001</v>
      </c>
    </row>
    <row r="107" spans="1:5" x14ac:dyDescent="0.25">
      <c r="A107" s="10" t="s">
        <v>65</v>
      </c>
      <c r="B107" s="2">
        <v>1.095</v>
      </c>
      <c r="C107" s="6">
        <v>8.5999999999999993E-2</v>
      </c>
      <c r="D107" s="1">
        <f t="shared" si="5"/>
        <v>1.0089999999999999</v>
      </c>
      <c r="E107" s="8">
        <f t="shared" si="6"/>
        <v>74.334350794999978</v>
      </c>
    </row>
    <row r="108" spans="1:5" x14ac:dyDescent="0.25">
      <c r="A108" s="10" t="s">
        <v>66</v>
      </c>
      <c r="B108" s="2">
        <v>1.621</v>
      </c>
      <c r="C108" s="6">
        <v>8.5999999999999993E-2</v>
      </c>
      <c r="D108" s="1">
        <f t="shared" si="5"/>
        <v>1.5349999999999999</v>
      </c>
      <c r="E108" s="8">
        <f t="shared" si="6"/>
        <v>138.40434887499998</v>
      </c>
    </row>
    <row r="109" spans="1:5" x14ac:dyDescent="0.25">
      <c r="A109" s="10" t="s">
        <v>63</v>
      </c>
      <c r="B109" s="2">
        <v>1.48</v>
      </c>
      <c r="C109" s="6">
        <v>8.5999999999999993E-2</v>
      </c>
      <c r="D109" s="1">
        <f t="shared" si="5"/>
        <v>1.3939999999999999</v>
      </c>
      <c r="E109" s="8">
        <f t="shared" si="6"/>
        <v>119.53627101999999</v>
      </c>
    </row>
    <row r="110" spans="1:5" x14ac:dyDescent="0.25">
      <c r="A110" s="10" t="s">
        <v>64</v>
      </c>
      <c r="B110" s="2">
        <v>1.321</v>
      </c>
      <c r="C110" s="6">
        <v>8.5999999999999993E-2</v>
      </c>
      <c r="D110" s="1">
        <f t="shared" si="5"/>
        <v>1.2349999999999999</v>
      </c>
      <c r="E110" s="8">
        <f t="shared" si="6"/>
        <v>99.747503874999978</v>
      </c>
    </row>
    <row r="111" spans="1:5" x14ac:dyDescent="0.25">
      <c r="A111" s="10" t="s">
        <v>112</v>
      </c>
      <c r="B111" s="2">
        <v>1.105</v>
      </c>
      <c r="C111" s="6">
        <v>8.5999999999999993E-2</v>
      </c>
      <c r="D111" s="1">
        <f t="shared" si="5"/>
        <v>1.0189999999999999</v>
      </c>
      <c r="E111" s="8">
        <f t="shared" si="6"/>
        <v>75.391445394999977</v>
      </c>
    </row>
    <row r="112" spans="1:5" x14ac:dyDescent="0.25">
      <c r="A112" s="10" t="s">
        <v>113</v>
      </c>
      <c r="B112" s="2">
        <v>0.995</v>
      </c>
      <c r="C112" s="6">
        <v>8.5999999999999993E-2</v>
      </c>
      <c r="D112" s="1">
        <f t="shared" si="5"/>
        <v>0.90900000000000003</v>
      </c>
      <c r="E112" s="8">
        <f t="shared" si="6"/>
        <v>64.106549794999992</v>
      </c>
    </row>
    <row r="113" spans="1:5" x14ac:dyDescent="0.25">
      <c r="A113" s="10" t="s">
        <v>59</v>
      </c>
      <c r="B113" s="2">
        <v>1.6759999999999999</v>
      </c>
      <c r="C113" s="6">
        <v>8.5999999999999993E-2</v>
      </c>
      <c r="D113" s="1">
        <f t="shared" si="5"/>
        <v>1.5899999999999999</v>
      </c>
      <c r="E113" s="8">
        <f t="shared" si="6"/>
        <v>146.10051949999996</v>
      </c>
    </row>
    <row r="114" spans="1:5" x14ac:dyDescent="0.25">
      <c r="A114" s="10" t="s">
        <v>60</v>
      </c>
      <c r="B114" s="2">
        <v>1.5620000000000001</v>
      </c>
      <c r="C114" s="6">
        <v>8.5999999999999993E-2</v>
      </c>
      <c r="D114" s="1">
        <f t="shared" si="5"/>
        <v>1.476</v>
      </c>
      <c r="E114" s="8">
        <f t="shared" si="6"/>
        <v>130.35827431999999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107"/>
  <sheetViews>
    <sheetView workbookViewId="0">
      <selection activeCell="P6" sqref="P6"/>
    </sheetView>
  </sheetViews>
  <sheetFormatPr defaultRowHeight="15" x14ac:dyDescent="0.25"/>
  <cols>
    <col min="1" max="1" width="21" customWidth="1"/>
    <col min="2" max="2" width="13.28515625" customWidth="1"/>
    <col min="3" max="3" width="11.7109375" customWidth="1"/>
    <col min="4" max="4" width="12.5703125" customWidth="1"/>
    <col min="5" max="5" width="25.140625" customWidth="1"/>
  </cols>
  <sheetData>
    <row r="2" spans="1:12" x14ac:dyDescent="0.25">
      <c r="A2" s="4">
        <v>2.5569999999999999</v>
      </c>
      <c r="B2" s="4">
        <v>2.524</v>
      </c>
      <c r="C2" s="2">
        <v>1.6540000000000001</v>
      </c>
      <c r="D2" s="2">
        <v>2.0489999999999999</v>
      </c>
      <c r="E2" s="2">
        <v>1.8120000000000001</v>
      </c>
      <c r="F2" s="2">
        <v>1.9080000000000001</v>
      </c>
      <c r="G2" s="2">
        <v>1.5429999999999999</v>
      </c>
      <c r="H2" s="2">
        <v>1.7190000000000001</v>
      </c>
      <c r="I2" s="2">
        <v>2.6870000000000003</v>
      </c>
      <c r="J2" s="2">
        <v>1.972</v>
      </c>
      <c r="K2" s="2">
        <v>1.7630000000000001</v>
      </c>
      <c r="L2" s="2">
        <v>1.659</v>
      </c>
    </row>
    <row r="3" spans="1:12" x14ac:dyDescent="0.25">
      <c r="A3" s="4">
        <v>1.7190000000000001</v>
      </c>
      <c r="B3" s="4">
        <v>1.708</v>
      </c>
      <c r="C3" s="2">
        <v>1.1659999999999999</v>
      </c>
      <c r="D3" s="2">
        <v>1.18</v>
      </c>
      <c r="E3" s="2">
        <v>1.1220000000000001</v>
      </c>
      <c r="F3" s="2">
        <v>1.28</v>
      </c>
      <c r="G3" s="2">
        <v>1.286</v>
      </c>
      <c r="H3" s="2">
        <v>1.0589999999999999</v>
      </c>
      <c r="I3" s="2">
        <v>1.0720000000000001</v>
      </c>
      <c r="J3" s="2">
        <v>1.224</v>
      </c>
      <c r="K3" s="2">
        <v>1.254</v>
      </c>
      <c r="L3" s="2">
        <v>1.7330000000000001</v>
      </c>
    </row>
    <row r="4" spans="1:12" x14ac:dyDescent="0.25">
      <c r="A4" s="4">
        <v>0.92900000000000005</v>
      </c>
      <c r="B4" s="4">
        <v>0.94300000000000006</v>
      </c>
      <c r="C4" s="2">
        <v>1.9020000000000001</v>
      </c>
      <c r="D4" s="2">
        <v>1.5629999999999999</v>
      </c>
      <c r="E4" s="2">
        <v>1.29</v>
      </c>
      <c r="F4" s="2">
        <v>1.3420000000000001</v>
      </c>
      <c r="G4" s="2">
        <v>1.716</v>
      </c>
      <c r="H4" s="2">
        <v>1.274</v>
      </c>
      <c r="I4" s="2">
        <v>1.4239999999999999</v>
      </c>
      <c r="J4" s="2">
        <v>1.323</v>
      </c>
      <c r="K4" s="2">
        <v>1.452</v>
      </c>
      <c r="L4" s="2">
        <v>1.998</v>
      </c>
    </row>
    <row r="5" spans="1:12" x14ac:dyDescent="0.25">
      <c r="A5" s="4">
        <v>0.69200000000000006</v>
      </c>
      <c r="B5" s="4">
        <v>0.65900000000000003</v>
      </c>
      <c r="C5" s="2">
        <v>1.335</v>
      </c>
      <c r="D5" s="2">
        <v>1.3260000000000001</v>
      </c>
      <c r="E5" s="2">
        <v>1.204</v>
      </c>
      <c r="F5" s="2">
        <v>1.395</v>
      </c>
      <c r="G5" s="2">
        <v>1.0840000000000001</v>
      </c>
      <c r="H5" s="2">
        <v>1.107</v>
      </c>
      <c r="I5" s="2">
        <v>1.7490000000000001</v>
      </c>
      <c r="J5" s="2">
        <v>1.3</v>
      </c>
      <c r="K5" s="2">
        <v>1.3660000000000001</v>
      </c>
      <c r="L5" s="2">
        <v>2.1720000000000002</v>
      </c>
    </row>
    <row r="6" spans="1:12" x14ac:dyDescent="0.25">
      <c r="A6" s="4">
        <v>0.39700000000000002</v>
      </c>
      <c r="B6" s="4">
        <v>0.41400000000000003</v>
      </c>
      <c r="C6" s="2">
        <v>1.448</v>
      </c>
      <c r="D6" s="2">
        <v>1.839</v>
      </c>
      <c r="E6" s="2">
        <v>1.2989999999999999</v>
      </c>
      <c r="F6" s="2">
        <v>1.7390000000000001</v>
      </c>
      <c r="G6" s="2">
        <v>1.429</v>
      </c>
      <c r="H6" s="2">
        <v>1.2430000000000001</v>
      </c>
      <c r="I6" s="2">
        <v>1.85</v>
      </c>
      <c r="J6" s="2">
        <v>1.609</v>
      </c>
      <c r="K6" s="2">
        <v>2.286</v>
      </c>
    </row>
    <row r="7" spans="1:12" x14ac:dyDescent="0.25">
      <c r="A7" s="4">
        <v>8.2000000000000003E-2</v>
      </c>
      <c r="B7" s="4">
        <v>8.3000000000000004E-2</v>
      </c>
      <c r="C7" s="2">
        <v>1.962</v>
      </c>
      <c r="D7" s="2">
        <v>1.627</v>
      </c>
      <c r="E7" s="2">
        <v>1.1599999999999999</v>
      </c>
      <c r="F7" s="2">
        <v>1.3380000000000001</v>
      </c>
      <c r="G7" s="2">
        <v>1.921</v>
      </c>
      <c r="H7" s="2">
        <v>0.94100000000000006</v>
      </c>
      <c r="I7" s="2">
        <v>2.0609999999999999</v>
      </c>
      <c r="J7" s="2">
        <v>1.472</v>
      </c>
      <c r="K7" s="2">
        <v>1.9379999999999999</v>
      </c>
    </row>
    <row r="8" spans="1:12" x14ac:dyDescent="0.25">
      <c r="C8" s="2">
        <v>1.9450000000000001</v>
      </c>
      <c r="D8" s="2">
        <v>1.746</v>
      </c>
      <c r="E8" s="2">
        <v>1.5740000000000001</v>
      </c>
      <c r="F8" s="2">
        <v>1.627</v>
      </c>
      <c r="G8" s="2">
        <v>1.472</v>
      </c>
      <c r="H8" s="2">
        <v>1.133</v>
      </c>
      <c r="I8" s="2">
        <v>1.669</v>
      </c>
      <c r="J8" s="2">
        <v>1.5920000000000001</v>
      </c>
      <c r="K8" s="2">
        <v>1.917</v>
      </c>
    </row>
    <row r="9" spans="1:12" x14ac:dyDescent="0.25">
      <c r="C9" s="2">
        <v>1.2570000000000001</v>
      </c>
      <c r="D9" s="2">
        <v>1.4390000000000001</v>
      </c>
      <c r="E9" s="2">
        <v>1.405</v>
      </c>
      <c r="F9" s="2">
        <v>1.3740000000000001</v>
      </c>
      <c r="G9" s="2">
        <v>1.718</v>
      </c>
      <c r="H9" s="2">
        <v>1.5369999999999999</v>
      </c>
      <c r="I9" s="2">
        <v>1.899</v>
      </c>
      <c r="J9" s="2">
        <v>1.585</v>
      </c>
      <c r="K9" s="2">
        <v>1.696</v>
      </c>
    </row>
    <row r="15" spans="1:12" x14ac:dyDescent="0.25">
      <c r="B15" s="7" t="s">
        <v>85</v>
      </c>
      <c r="C15" s="7" t="s">
        <v>2</v>
      </c>
      <c r="D15" s="7" t="s">
        <v>3</v>
      </c>
      <c r="E15" s="7" t="s">
        <v>4</v>
      </c>
    </row>
    <row r="16" spans="1:12" x14ac:dyDescent="0.25">
      <c r="A16" t="s">
        <v>5</v>
      </c>
      <c r="B16" s="4">
        <v>2.54</v>
      </c>
      <c r="C16" s="13">
        <f>B16-B21</f>
        <v>2.4580000000000002</v>
      </c>
      <c r="D16" s="1">
        <v>320</v>
      </c>
      <c r="E16" s="8">
        <f>(31.278*C16*C16)+(51.684*C16)+(1.3217)</f>
        <v>317.33526639200005</v>
      </c>
    </row>
    <row r="17" spans="1:11" x14ac:dyDescent="0.25">
      <c r="A17" t="s">
        <v>6</v>
      </c>
      <c r="B17" s="4">
        <v>1.7130000000000001</v>
      </c>
      <c r="C17" s="13">
        <f>B17-B21</f>
        <v>1.631</v>
      </c>
      <c r="D17" s="1">
        <v>160</v>
      </c>
      <c r="E17" s="8">
        <f t="shared" ref="E17:E20" si="0">(31.278*C17*C17)+(51.684*C17)+(1.3217)</f>
        <v>168.82281975800001</v>
      </c>
    </row>
    <row r="18" spans="1:11" x14ac:dyDescent="0.25">
      <c r="A18" t="s">
        <v>7</v>
      </c>
      <c r="B18" s="4">
        <v>0.93600000000000005</v>
      </c>
      <c r="C18" s="1">
        <f>B18-B21</f>
        <v>0.85400000000000009</v>
      </c>
      <c r="D18" s="1">
        <v>80</v>
      </c>
      <c r="E18" s="8">
        <f t="shared" si="0"/>
        <v>68.271381848000019</v>
      </c>
    </row>
    <row r="19" spans="1:11" x14ac:dyDescent="0.25">
      <c r="A19" t="s">
        <v>8</v>
      </c>
      <c r="B19" s="4">
        <v>0.67500000000000004</v>
      </c>
      <c r="C19" s="13">
        <f>B19-B21</f>
        <v>0.59300000000000008</v>
      </c>
      <c r="D19" s="1">
        <v>40</v>
      </c>
      <c r="E19" s="8">
        <f t="shared" si="0"/>
        <v>42.969189422000007</v>
      </c>
    </row>
    <row r="20" spans="1:11" x14ac:dyDescent="0.25">
      <c r="A20" t="s">
        <v>9</v>
      </c>
      <c r="B20" s="4">
        <v>0.40500000000000003</v>
      </c>
      <c r="C20" s="1">
        <f>B20-B21</f>
        <v>0.32300000000000001</v>
      </c>
      <c r="D20" s="1">
        <v>20</v>
      </c>
      <c r="E20" s="8">
        <f t="shared" si="0"/>
        <v>21.278834461999999</v>
      </c>
    </row>
    <row r="21" spans="1:11" x14ac:dyDescent="0.25">
      <c r="A21" t="s">
        <v>10</v>
      </c>
      <c r="B21" s="6">
        <v>8.2000000000000003E-2</v>
      </c>
      <c r="C21" s="1">
        <f>B21-B21</f>
        <v>0</v>
      </c>
      <c r="D21" s="1">
        <v>0</v>
      </c>
      <c r="E21" s="8">
        <f>(31.278*C21*C21)+(51.684*C21)+(1.3217)</f>
        <v>1.3217000000000001</v>
      </c>
    </row>
    <row r="27" spans="1:11" x14ac:dyDescent="0.25">
      <c r="J27" s="9" t="s">
        <v>187</v>
      </c>
      <c r="K27" s="9"/>
    </row>
    <row r="31" spans="1:11" x14ac:dyDescent="0.25">
      <c r="A31" s="10" t="s">
        <v>13</v>
      </c>
      <c r="B31" s="2" t="s">
        <v>14</v>
      </c>
      <c r="C31" s="5" t="s">
        <v>10</v>
      </c>
      <c r="D31" s="1" t="s">
        <v>2</v>
      </c>
      <c r="E31" s="11" t="s">
        <v>188</v>
      </c>
    </row>
    <row r="32" spans="1:11" x14ac:dyDescent="0.25">
      <c r="A32" s="10" t="s">
        <v>57</v>
      </c>
      <c r="B32" s="2">
        <v>1.6540000000000001</v>
      </c>
      <c r="C32" s="6">
        <v>8.2000000000000003E-2</v>
      </c>
      <c r="D32" s="1">
        <f t="shared" ref="D32:D63" si="1">(B32-C32)</f>
        <v>1.5720000000000001</v>
      </c>
      <c r="E32" s="8">
        <f t="shared" ref="E32:E63" si="2">(31.278*D32*D32)+(51.684*D32)+(1.3217)</f>
        <v>159.86264115200001</v>
      </c>
    </row>
    <row r="33" spans="1:5" x14ac:dyDescent="0.25">
      <c r="A33" s="10" t="s">
        <v>114</v>
      </c>
      <c r="B33" s="2">
        <v>1.1659999999999999</v>
      </c>
      <c r="C33" s="6">
        <v>8.2000000000000003E-2</v>
      </c>
      <c r="D33" s="1">
        <f t="shared" si="1"/>
        <v>1.0839999999999999</v>
      </c>
      <c r="E33" s="8">
        <f t="shared" si="2"/>
        <v>94.100557567999985</v>
      </c>
    </row>
    <row r="34" spans="1:5" x14ac:dyDescent="0.25">
      <c r="A34" s="10" t="s">
        <v>55</v>
      </c>
      <c r="B34" s="2">
        <v>1.9020000000000001</v>
      </c>
      <c r="C34" s="6">
        <v>8.2000000000000003E-2</v>
      </c>
      <c r="D34" s="1">
        <f t="shared" si="1"/>
        <v>1.82</v>
      </c>
      <c r="E34" s="8">
        <f t="shared" si="2"/>
        <v>198.99182719999999</v>
      </c>
    </row>
    <row r="35" spans="1:5" x14ac:dyDescent="0.25">
      <c r="A35" s="10" t="s">
        <v>115</v>
      </c>
      <c r="B35" s="2">
        <v>1.335</v>
      </c>
      <c r="C35" s="6">
        <v>8.2000000000000003E-2</v>
      </c>
      <c r="D35" s="1">
        <f t="shared" si="1"/>
        <v>1.2529999999999999</v>
      </c>
      <c r="E35" s="8">
        <f t="shared" si="2"/>
        <v>115.18849350199999</v>
      </c>
    </row>
    <row r="36" spans="1:5" x14ac:dyDescent="0.25">
      <c r="A36" s="10" t="s">
        <v>116</v>
      </c>
      <c r="B36" s="2">
        <v>1.448</v>
      </c>
      <c r="C36" s="6">
        <v>8.2000000000000003E-2</v>
      </c>
      <c r="D36" s="1">
        <f t="shared" si="1"/>
        <v>1.3659999999999999</v>
      </c>
      <c r="E36" s="8">
        <f t="shared" si="2"/>
        <v>130.28541576799998</v>
      </c>
    </row>
    <row r="37" spans="1:5" x14ac:dyDescent="0.25">
      <c r="A37" s="10" t="s">
        <v>117</v>
      </c>
      <c r="B37" s="2">
        <v>1.962</v>
      </c>
      <c r="C37" s="6">
        <v>8.2000000000000003E-2</v>
      </c>
      <c r="D37" s="1">
        <f t="shared" si="1"/>
        <v>1.88</v>
      </c>
      <c r="E37" s="8">
        <f t="shared" si="2"/>
        <v>209.03658319999997</v>
      </c>
    </row>
    <row r="38" spans="1:5" x14ac:dyDescent="0.25">
      <c r="A38" s="10" t="s">
        <v>118</v>
      </c>
      <c r="B38" s="2">
        <v>1.9450000000000001</v>
      </c>
      <c r="C38" s="6">
        <v>8.2000000000000003E-2</v>
      </c>
      <c r="D38" s="1">
        <f t="shared" si="1"/>
        <v>1.863</v>
      </c>
      <c r="E38" s="8">
        <f t="shared" si="2"/>
        <v>206.16770478199999</v>
      </c>
    </row>
    <row r="39" spans="1:5" x14ac:dyDescent="0.25">
      <c r="A39" s="10" t="s">
        <v>119</v>
      </c>
      <c r="B39" s="2">
        <v>1.2570000000000001</v>
      </c>
      <c r="C39" s="6">
        <v>8.2000000000000003E-2</v>
      </c>
      <c r="D39" s="1">
        <f t="shared" si="1"/>
        <v>1.175</v>
      </c>
      <c r="E39" s="8">
        <f t="shared" si="2"/>
        <v>105.23358875000001</v>
      </c>
    </row>
    <row r="40" spans="1:5" x14ac:dyDescent="0.25">
      <c r="A40" s="10" t="s">
        <v>120</v>
      </c>
      <c r="B40" s="2">
        <v>2.0489999999999999</v>
      </c>
      <c r="C40" s="6">
        <v>8.2000000000000003E-2</v>
      </c>
      <c r="D40" s="1">
        <f t="shared" si="1"/>
        <v>1.9669999999999999</v>
      </c>
      <c r="E40" s="8">
        <f t="shared" si="2"/>
        <v>224.00149374199995</v>
      </c>
    </row>
    <row r="41" spans="1:5" x14ac:dyDescent="0.25">
      <c r="A41" s="10" t="s">
        <v>121</v>
      </c>
      <c r="B41" s="2">
        <v>1.18</v>
      </c>
      <c r="C41" s="6">
        <v>8.2000000000000003E-2</v>
      </c>
      <c r="D41" s="1">
        <f t="shared" si="1"/>
        <v>1.0979999999999999</v>
      </c>
      <c r="E41" s="8">
        <f t="shared" si="2"/>
        <v>95.779613911999988</v>
      </c>
    </row>
    <row r="42" spans="1:5" x14ac:dyDescent="0.25">
      <c r="A42" s="10" t="s">
        <v>122</v>
      </c>
      <c r="B42" s="2">
        <v>1.5629999999999999</v>
      </c>
      <c r="C42" s="6">
        <v>8.2000000000000003E-2</v>
      </c>
      <c r="D42" s="1">
        <f t="shared" si="1"/>
        <v>1.4809999999999999</v>
      </c>
      <c r="E42" s="8">
        <f t="shared" si="2"/>
        <v>146.46964935799997</v>
      </c>
    </row>
    <row r="43" spans="1:5" x14ac:dyDescent="0.25">
      <c r="A43" s="10" t="s">
        <v>123</v>
      </c>
      <c r="B43" s="2">
        <v>1.3260000000000001</v>
      </c>
      <c r="C43" s="6">
        <v>8.2000000000000003E-2</v>
      </c>
      <c r="D43" s="1">
        <f t="shared" si="1"/>
        <v>1.244</v>
      </c>
      <c r="E43" s="8">
        <f t="shared" si="2"/>
        <v>114.020427008</v>
      </c>
    </row>
    <row r="44" spans="1:5" x14ac:dyDescent="0.25">
      <c r="A44" s="10" t="s">
        <v>124</v>
      </c>
      <c r="B44" s="2">
        <v>1.839</v>
      </c>
      <c r="C44" s="6">
        <v>8.2000000000000003E-2</v>
      </c>
      <c r="D44" s="1">
        <f t="shared" si="1"/>
        <v>1.7569999999999999</v>
      </c>
      <c r="E44" s="8">
        <f t="shared" si="2"/>
        <v>188.68720662199999</v>
      </c>
    </row>
    <row r="45" spans="1:5" x14ac:dyDescent="0.25">
      <c r="A45" s="10" t="s">
        <v>125</v>
      </c>
      <c r="B45" s="2">
        <v>1.627</v>
      </c>
      <c r="C45" s="6">
        <v>8.2000000000000003E-2</v>
      </c>
      <c r="D45" s="1">
        <f t="shared" si="1"/>
        <v>1.5449999999999999</v>
      </c>
      <c r="E45" s="8">
        <f t="shared" si="2"/>
        <v>155.83484794999995</v>
      </c>
    </row>
    <row r="46" spans="1:5" x14ac:dyDescent="0.25">
      <c r="A46" s="10" t="s">
        <v>126</v>
      </c>
      <c r="B46" s="2">
        <v>1.746</v>
      </c>
      <c r="C46" s="6">
        <v>8.2000000000000003E-2</v>
      </c>
      <c r="D46" s="1">
        <f t="shared" si="1"/>
        <v>1.6639999999999999</v>
      </c>
      <c r="E46" s="8">
        <f t="shared" si="2"/>
        <v>173.92940508799998</v>
      </c>
    </row>
    <row r="47" spans="1:5" x14ac:dyDescent="0.25">
      <c r="A47" s="10" t="s">
        <v>127</v>
      </c>
      <c r="B47" s="2">
        <v>1.4390000000000001</v>
      </c>
      <c r="C47" s="6">
        <v>8.2000000000000003E-2</v>
      </c>
      <c r="D47" s="1">
        <f t="shared" si="1"/>
        <v>1.357</v>
      </c>
      <c r="E47" s="8">
        <f t="shared" si="2"/>
        <v>129.05372982200001</v>
      </c>
    </row>
    <row r="48" spans="1:5" x14ac:dyDescent="0.25">
      <c r="A48" s="10" t="s">
        <v>69</v>
      </c>
      <c r="B48" s="2">
        <v>1.8120000000000001</v>
      </c>
      <c r="C48" s="6">
        <v>8.2000000000000003E-2</v>
      </c>
      <c r="D48" s="1">
        <f t="shared" si="1"/>
        <v>1.73</v>
      </c>
      <c r="E48" s="8">
        <f t="shared" si="2"/>
        <v>184.34694619999999</v>
      </c>
    </row>
    <row r="49" spans="1:5" x14ac:dyDescent="0.25">
      <c r="A49" s="10" t="s">
        <v>70</v>
      </c>
      <c r="B49" s="2">
        <v>1.1220000000000001</v>
      </c>
      <c r="C49" s="6">
        <v>8.2000000000000003E-2</v>
      </c>
      <c r="D49" s="1">
        <f t="shared" si="1"/>
        <v>1.04</v>
      </c>
      <c r="E49" s="8">
        <f t="shared" si="2"/>
        <v>88.903344799999999</v>
      </c>
    </row>
    <row r="50" spans="1:5" x14ac:dyDescent="0.25">
      <c r="A50" s="10" t="s">
        <v>128</v>
      </c>
      <c r="B50" s="2">
        <v>1.29</v>
      </c>
      <c r="C50" s="6">
        <v>8.2000000000000003E-2</v>
      </c>
      <c r="D50" s="1">
        <f t="shared" si="1"/>
        <v>1.208</v>
      </c>
      <c r="E50" s="8">
        <f t="shared" si="2"/>
        <v>109.39883139199999</v>
      </c>
    </row>
    <row r="51" spans="1:5" x14ac:dyDescent="0.25">
      <c r="A51" s="10" t="s">
        <v>129</v>
      </c>
      <c r="B51" s="2">
        <v>1.204</v>
      </c>
      <c r="C51" s="6">
        <v>8.2000000000000003E-2</v>
      </c>
      <c r="D51" s="1">
        <f t="shared" si="1"/>
        <v>1.1219999999999999</v>
      </c>
      <c r="E51" s="8">
        <f t="shared" si="2"/>
        <v>98.68652175199999</v>
      </c>
    </row>
    <row r="52" spans="1:5" x14ac:dyDescent="0.25">
      <c r="A52" s="10" t="s">
        <v>130</v>
      </c>
      <c r="B52" s="2">
        <v>1.2989999999999999</v>
      </c>
      <c r="C52" s="6">
        <v>8.2000000000000003E-2</v>
      </c>
      <c r="D52" s="1">
        <f t="shared" si="1"/>
        <v>1.2169999999999999</v>
      </c>
      <c r="E52" s="8">
        <f t="shared" si="2"/>
        <v>110.54662974199998</v>
      </c>
    </row>
    <row r="53" spans="1:5" x14ac:dyDescent="0.25">
      <c r="A53" s="10" t="s">
        <v>131</v>
      </c>
      <c r="B53" s="2">
        <v>1.1599999999999999</v>
      </c>
      <c r="C53" s="6">
        <v>8.2000000000000003E-2</v>
      </c>
      <c r="D53" s="1">
        <f t="shared" si="1"/>
        <v>1.0779999999999998</v>
      </c>
      <c r="E53" s="8">
        <f t="shared" si="2"/>
        <v>93.384715351999986</v>
      </c>
    </row>
    <row r="54" spans="1:5" x14ac:dyDescent="0.25">
      <c r="A54" s="10" t="s">
        <v>132</v>
      </c>
      <c r="B54" s="2">
        <v>1.5740000000000001</v>
      </c>
      <c r="C54" s="6">
        <v>8.2000000000000003E-2</v>
      </c>
      <c r="D54" s="1">
        <f t="shared" si="1"/>
        <v>1.492</v>
      </c>
      <c r="E54" s="8">
        <f t="shared" si="2"/>
        <v>148.06105779199999</v>
      </c>
    </row>
    <row r="55" spans="1:5" x14ac:dyDescent="0.25">
      <c r="A55" s="10" t="s">
        <v>133</v>
      </c>
      <c r="B55" s="2">
        <v>1.405</v>
      </c>
      <c r="C55" s="6">
        <v>8.2000000000000003E-2</v>
      </c>
      <c r="D55" s="1">
        <f t="shared" si="1"/>
        <v>1.323</v>
      </c>
      <c r="E55" s="8">
        <f t="shared" si="2"/>
        <v>124.446422462</v>
      </c>
    </row>
    <row r="56" spans="1:5" x14ac:dyDescent="0.25">
      <c r="A56" s="10" t="s">
        <v>134</v>
      </c>
      <c r="B56" s="2">
        <v>1.9080000000000001</v>
      </c>
      <c r="C56" s="6">
        <v>8.2000000000000003E-2</v>
      </c>
      <c r="D56" s="1">
        <f t="shared" si="1"/>
        <v>1.8260000000000001</v>
      </c>
      <c r="E56" s="8">
        <f t="shared" si="2"/>
        <v>199.986168728</v>
      </c>
    </row>
    <row r="57" spans="1:5" x14ac:dyDescent="0.25">
      <c r="A57" s="10" t="s">
        <v>135</v>
      </c>
      <c r="B57" s="2">
        <v>1.28</v>
      </c>
      <c r="C57" s="6">
        <v>8.2000000000000003E-2</v>
      </c>
      <c r="D57" s="1">
        <f t="shared" si="1"/>
        <v>1.198</v>
      </c>
      <c r="E57" s="8">
        <f t="shared" si="2"/>
        <v>108.129442712</v>
      </c>
    </row>
    <row r="58" spans="1:5" x14ac:dyDescent="0.25">
      <c r="A58" s="10" t="s">
        <v>136</v>
      </c>
      <c r="B58" s="2">
        <v>1.3420000000000001</v>
      </c>
      <c r="C58" s="6">
        <v>8.2000000000000003E-2</v>
      </c>
      <c r="D58" s="1">
        <f t="shared" si="1"/>
        <v>1.26</v>
      </c>
      <c r="E58" s="8">
        <f t="shared" si="2"/>
        <v>116.1004928</v>
      </c>
    </row>
    <row r="59" spans="1:5" x14ac:dyDescent="0.25">
      <c r="A59" s="10" t="s">
        <v>137</v>
      </c>
      <c r="B59" s="2">
        <v>1.395</v>
      </c>
      <c r="C59" s="6">
        <v>8.2000000000000003E-2</v>
      </c>
      <c r="D59" s="1">
        <f t="shared" si="1"/>
        <v>1.3129999999999999</v>
      </c>
      <c r="E59" s="8">
        <f t="shared" si="2"/>
        <v>123.105094382</v>
      </c>
    </row>
    <row r="60" spans="1:5" x14ac:dyDescent="0.25">
      <c r="A60" s="10" t="s">
        <v>138</v>
      </c>
      <c r="B60" s="2">
        <v>1.7390000000000001</v>
      </c>
      <c r="C60" s="6">
        <v>8.2000000000000003E-2</v>
      </c>
      <c r="D60" s="1">
        <f t="shared" si="1"/>
        <v>1.657</v>
      </c>
      <c r="E60" s="8">
        <f t="shared" si="2"/>
        <v>172.840497422</v>
      </c>
    </row>
    <row r="61" spans="1:5" x14ac:dyDescent="0.25">
      <c r="A61" s="10" t="s">
        <v>139</v>
      </c>
      <c r="B61" s="2">
        <v>1.3380000000000001</v>
      </c>
      <c r="C61" s="6">
        <v>8.2000000000000003E-2</v>
      </c>
      <c r="D61" s="1">
        <f t="shared" si="1"/>
        <v>1.256</v>
      </c>
      <c r="E61" s="8">
        <f t="shared" si="2"/>
        <v>115.578975008</v>
      </c>
    </row>
    <row r="62" spans="1:5" x14ac:dyDescent="0.25">
      <c r="A62" s="10" t="s">
        <v>140</v>
      </c>
      <c r="B62" s="2">
        <v>1.627</v>
      </c>
      <c r="C62" s="6">
        <v>8.2000000000000003E-2</v>
      </c>
      <c r="D62" s="1">
        <f t="shared" si="1"/>
        <v>1.5449999999999999</v>
      </c>
      <c r="E62" s="8">
        <f t="shared" si="2"/>
        <v>155.83484794999995</v>
      </c>
    </row>
    <row r="63" spans="1:5" x14ac:dyDescent="0.25">
      <c r="A63" s="10" t="s">
        <v>141</v>
      </c>
      <c r="B63" s="2">
        <v>1.3740000000000001</v>
      </c>
      <c r="C63" s="6">
        <v>8.2000000000000003E-2</v>
      </c>
      <c r="D63" s="1">
        <f t="shared" si="1"/>
        <v>1.292</v>
      </c>
      <c r="E63" s="8">
        <f t="shared" si="2"/>
        <v>120.308667392</v>
      </c>
    </row>
    <row r="64" spans="1:5" x14ac:dyDescent="0.25">
      <c r="A64" s="10" t="s">
        <v>142</v>
      </c>
      <c r="B64" s="2">
        <v>1.5429999999999999</v>
      </c>
      <c r="C64" s="6">
        <v>8.2000000000000003E-2</v>
      </c>
      <c r="D64" s="1">
        <f t="shared" ref="D64:D95" si="3">(B64-C64)</f>
        <v>1.4609999999999999</v>
      </c>
      <c r="E64" s="8">
        <f t="shared" ref="E64:E95" si="4">(31.278*D64*D64)+(51.684*D64)+(1.3217)</f>
        <v>143.59557183799996</v>
      </c>
    </row>
    <row r="65" spans="1:5" x14ac:dyDescent="0.25">
      <c r="A65" s="10" t="s">
        <v>143</v>
      </c>
      <c r="B65" s="2">
        <v>1.286</v>
      </c>
      <c r="C65" s="6">
        <v>8.2000000000000003E-2</v>
      </c>
      <c r="D65" s="1">
        <f t="shared" si="3"/>
        <v>1.204</v>
      </c>
      <c r="E65" s="8">
        <f t="shared" si="4"/>
        <v>108.890325248</v>
      </c>
    </row>
    <row r="66" spans="1:5" x14ac:dyDescent="0.25">
      <c r="A66" s="10" t="s">
        <v>144</v>
      </c>
      <c r="B66" s="2">
        <v>1.716</v>
      </c>
      <c r="C66" s="6">
        <v>8.2000000000000003E-2</v>
      </c>
      <c r="D66" s="1">
        <f t="shared" si="3"/>
        <v>1.6339999999999999</v>
      </c>
      <c r="E66" s="8">
        <f t="shared" si="4"/>
        <v>169.28423976799996</v>
      </c>
    </row>
    <row r="67" spans="1:5" x14ac:dyDescent="0.25">
      <c r="A67" s="10" t="s">
        <v>145</v>
      </c>
      <c r="B67" s="2">
        <v>1.0840000000000001</v>
      </c>
      <c r="C67" s="6">
        <v>8.2000000000000003E-2</v>
      </c>
      <c r="D67" s="1">
        <f t="shared" si="3"/>
        <v>1.002</v>
      </c>
      <c r="E67" s="8">
        <f t="shared" si="4"/>
        <v>84.512305112000007</v>
      </c>
    </row>
    <row r="68" spans="1:5" x14ac:dyDescent="0.25">
      <c r="A68" s="10" t="s">
        <v>146</v>
      </c>
      <c r="B68" s="2">
        <v>1.429</v>
      </c>
      <c r="C68" s="6">
        <v>8.2000000000000003E-2</v>
      </c>
      <c r="D68" s="1">
        <f t="shared" si="3"/>
        <v>1.347</v>
      </c>
      <c r="E68" s="8">
        <f t="shared" si="4"/>
        <v>127.69113270199999</v>
      </c>
    </row>
    <row r="69" spans="1:5" x14ac:dyDescent="0.25">
      <c r="A69" s="10" t="s">
        <v>147</v>
      </c>
      <c r="B69" s="2">
        <v>1.921</v>
      </c>
      <c r="C69" s="6">
        <v>8.2000000000000003E-2</v>
      </c>
      <c r="D69" s="1">
        <f t="shared" si="3"/>
        <v>1.839</v>
      </c>
      <c r="E69" s="8">
        <f t="shared" si="4"/>
        <v>202.14830103799997</v>
      </c>
    </row>
    <row r="70" spans="1:5" x14ac:dyDescent="0.25">
      <c r="A70" s="10" t="s">
        <v>148</v>
      </c>
      <c r="B70" s="2">
        <v>1.472</v>
      </c>
      <c r="C70" s="6">
        <v>8.2000000000000003E-2</v>
      </c>
      <c r="D70" s="1">
        <f t="shared" si="3"/>
        <v>1.39</v>
      </c>
      <c r="E70" s="8">
        <f t="shared" si="4"/>
        <v>133.59468379999998</v>
      </c>
    </row>
    <row r="71" spans="1:5" x14ac:dyDescent="0.25">
      <c r="A71" s="10" t="s">
        <v>149</v>
      </c>
      <c r="B71" s="2">
        <v>1.718</v>
      </c>
      <c r="C71" s="6">
        <v>8.2000000000000003E-2</v>
      </c>
      <c r="D71" s="1">
        <f t="shared" si="3"/>
        <v>1.6359999999999999</v>
      </c>
      <c r="E71" s="8">
        <f t="shared" si="4"/>
        <v>169.59216588799998</v>
      </c>
    </row>
    <row r="72" spans="1:5" x14ac:dyDescent="0.25">
      <c r="A72" s="10" t="s">
        <v>150</v>
      </c>
      <c r="B72" s="2">
        <v>1.7190000000000001</v>
      </c>
      <c r="C72" s="6">
        <v>8.2000000000000003E-2</v>
      </c>
      <c r="D72" s="1">
        <f t="shared" si="3"/>
        <v>1.637</v>
      </c>
      <c r="E72" s="8">
        <f t="shared" si="4"/>
        <v>169.74622278199999</v>
      </c>
    </row>
    <row r="73" spans="1:5" x14ac:dyDescent="0.25">
      <c r="A73" s="10" t="s">
        <v>151</v>
      </c>
      <c r="B73" s="2">
        <v>1.0589999999999999</v>
      </c>
      <c r="C73" s="6">
        <v>8.2000000000000003E-2</v>
      </c>
      <c r="D73" s="1">
        <f t="shared" si="3"/>
        <v>0.97699999999999998</v>
      </c>
      <c r="E73" s="8">
        <f t="shared" si="4"/>
        <v>81.672726061999995</v>
      </c>
    </row>
    <row r="74" spans="1:5" x14ac:dyDescent="0.25">
      <c r="A74" s="10" t="s">
        <v>152</v>
      </c>
      <c r="B74" s="2">
        <v>1.274</v>
      </c>
      <c r="C74" s="6">
        <v>8.2000000000000003E-2</v>
      </c>
      <c r="D74" s="1">
        <f t="shared" si="3"/>
        <v>1.1919999999999999</v>
      </c>
      <c r="E74" s="8">
        <f t="shared" si="4"/>
        <v>107.370812192</v>
      </c>
    </row>
    <row r="75" spans="1:5" x14ac:dyDescent="0.25">
      <c r="A75" s="10" t="s">
        <v>153</v>
      </c>
      <c r="B75" s="2">
        <v>1.107</v>
      </c>
      <c r="C75" s="6">
        <v>8.2000000000000003E-2</v>
      </c>
      <c r="D75" s="1">
        <f t="shared" si="3"/>
        <v>1.0249999999999999</v>
      </c>
      <c r="E75" s="8">
        <f t="shared" si="4"/>
        <v>87.159248750000003</v>
      </c>
    </row>
    <row r="76" spans="1:5" x14ac:dyDescent="0.25">
      <c r="A76" s="10" t="s">
        <v>154</v>
      </c>
      <c r="B76" s="2">
        <v>1.2430000000000001</v>
      </c>
      <c r="C76" s="6">
        <v>8.2000000000000003E-2</v>
      </c>
      <c r="D76" s="1">
        <f t="shared" si="3"/>
        <v>1.161</v>
      </c>
      <c r="E76" s="8">
        <f t="shared" si="4"/>
        <v>103.48709703800002</v>
      </c>
    </row>
    <row r="77" spans="1:5" x14ac:dyDescent="0.25">
      <c r="A77" s="10" t="s">
        <v>155</v>
      </c>
      <c r="B77" s="2">
        <v>0.94100000000000006</v>
      </c>
      <c r="C77" s="6">
        <v>8.2000000000000003E-2</v>
      </c>
      <c r="D77" s="1">
        <f t="shared" si="3"/>
        <v>0.8590000000000001</v>
      </c>
      <c r="E77" s="8">
        <f t="shared" si="4"/>
        <v>68.797697918000011</v>
      </c>
    </row>
    <row r="78" spans="1:5" x14ac:dyDescent="0.25">
      <c r="A78" s="10" t="s">
        <v>156</v>
      </c>
      <c r="B78" s="2">
        <v>1.133</v>
      </c>
      <c r="C78" s="6">
        <v>8.2000000000000003E-2</v>
      </c>
      <c r="D78" s="1">
        <f t="shared" si="3"/>
        <v>1.0509999999999999</v>
      </c>
      <c r="E78" s="8">
        <f t="shared" si="4"/>
        <v>90.191294077999999</v>
      </c>
    </row>
    <row r="79" spans="1:5" x14ac:dyDescent="0.25">
      <c r="A79" s="10" t="s">
        <v>157</v>
      </c>
      <c r="B79" s="2">
        <v>1.5369999999999999</v>
      </c>
      <c r="C79" s="6">
        <v>8.2000000000000003E-2</v>
      </c>
      <c r="D79" s="1">
        <f t="shared" si="3"/>
        <v>1.4549999999999998</v>
      </c>
      <c r="E79" s="8">
        <f t="shared" si="4"/>
        <v>142.73822794999998</v>
      </c>
    </row>
    <row r="80" spans="1:5" x14ac:dyDescent="0.25">
      <c r="A80" s="10" t="s">
        <v>158</v>
      </c>
      <c r="B80" s="2">
        <v>2.6870000000000003</v>
      </c>
      <c r="C80" s="6">
        <v>8.2000000000000003E-2</v>
      </c>
      <c r="D80" s="1">
        <f t="shared" si="3"/>
        <v>2.6050000000000004</v>
      </c>
      <c r="E80" s="8">
        <f t="shared" si="4"/>
        <v>348.21180995000014</v>
      </c>
    </row>
    <row r="81" spans="1:5" x14ac:dyDescent="0.25">
      <c r="A81" s="10" t="s">
        <v>159</v>
      </c>
      <c r="B81" s="2">
        <v>1.0720000000000001</v>
      </c>
      <c r="C81" s="6">
        <v>8.2000000000000003E-2</v>
      </c>
      <c r="D81" s="1">
        <f t="shared" si="3"/>
        <v>0.9900000000000001</v>
      </c>
      <c r="E81" s="8">
        <f t="shared" si="4"/>
        <v>83.144427800000017</v>
      </c>
    </row>
    <row r="82" spans="1:5" x14ac:dyDescent="0.25">
      <c r="A82" s="10" t="s">
        <v>160</v>
      </c>
      <c r="B82" s="2">
        <v>1.4239999999999999</v>
      </c>
      <c r="C82" s="6">
        <v>8.2000000000000003E-2</v>
      </c>
      <c r="D82" s="1">
        <f t="shared" si="3"/>
        <v>1.3419999999999999</v>
      </c>
      <c r="E82" s="8">
        <f t="shared" si="4"/>
        <v>127.01217999199999</v>
      </c>
    </row>
    <row r="83" spans="1:5" x14ac:dyDescent="0.25">
      <c r="A83" s="10" t="s">
        <v>161</v>
      </c>
      <c r="B83" s="2">
        <v>1.7490000000000001</v>
      </c>
      <c r="C83" s="6">
        <v>8.2000000000000003E-2</v>
      </c>
      <c r="D83" s="1">
        <f t="shared" si="3"/>
        <v>1.667</v>
      </c>
      <c r="E83" s="8">
        <f t="shared" si="4"/>
        <v>174.39701814200001</v>
      </c>
    </row>
    <row r="84" spans="1:5" x14ac:dyDescent="0.25">
      <c r="A84" s="10" t="s">
        <v>162</v>
      </c>
      <c r="B84" s="2">
        <v>1.85</v>
      </c>
      <c r="C84" s="6">
        <v>8.2000000000000003E-2</v>
      </c>
      <c r="D84" s="1">
        <f t="shared" si="3"/>
        <v>1.768</v>
      </c>
      <c r="E84" s="8">
        <f t="shared" si="4"/>
        <v>190.46853507199998</v>
      </c>
    </row>
    <row r="85" spans="1:5" x14ac:dyDescent="0.25">
      <c r="A85" s="10" t="s">
        <v>163</v>
      </c>
      <c r="B85" s="2">
        <v>2.0609999999999999</v>
      </c>
      <c r="C85" s="6">
        <v>8.2000000000000003E-2</v>
      </c>
      <c r="D85" s="1">
        <f t="shared" si="3"/>
        <v>1.9789999999999999</v>
      </c>
      <c r="E85" s="8">
        <f t="shared" si="4"/>
        <v>226.10277759799996</v>
      </c>
    </row>
    <row r="86" spans="1:5" x14ac:dyDescent="0.25">
      <c r="A86" s="10" t="s">
        <v>164</v>
      </c>
      <c r="B86" s="2">
        <v>1.669</v>
      </c>
      <c r="C86" s="6">
        <v>8.2000000000000003E-2</v>
      </c>
      <c r="D86" s="1">
        <f t="shared" si="3"/>
        <v>1.587</v>
      </c>
      <c r="E86" s="8">
        <f t="shared" si="4"/>
        <v>162.12000918199996</v>
      </c>
    </row>
    <row r="87" spans="1:5" x14ac:dyDescent="0.25">
      <c r="A87" s="10" t="s">
        <v>165</v>
      </c>
      <c r="B87" s="2">
        <v>1.899</v>
      </c>
      <c r="C87" s="6">
        <v>8.2000000000000003E-2</v>
      </c>
      <c r="D87" s="1">
        <f t="shared" si="3"/>
        <v>1.8169999999999999</v>
      </c>
      <c r="E87" s="8">
        <f t="shared" si="4"/>
        <v>198.49550094199998</v>
      </c>
    </row>
    <row r="88" spans="1:5" x14ac:dyDescent="0.25">
      <c r="A88" s="10" t="s">
        <v>166</v>
      </c>
      <c r="B88" s="2">
        <v>1.972</v>
      </c>
      <c r="C88" s="6">
        <v>8.2000000000000003E-2</v>
      </c>
      <c r="D88" s="1">
        <f t="shared" si="3"/>
        <v>1.89</v>
      </c>
      <c r="E88" s="8">
        <f t="shared" si="4"/>
        <v>210.73260379999996</v>
      </c>
    </row>
    <row r="89" spans="1:5" x14ac:dyDescent="0.25">
      <c r="A89" s="10" t="s">
        <v>167</v>
      </c>
      <c r="B89" s="2">
        <v>1.224</v>
      </c>
      <c r="C89" s="6">
        <v>8.2000000000000003E-2</v>
      </c>
      <c r="D89" s="1">
        <f t="shared" si="3"/>
        <v>1.1419999999999999</v>
      </c>
      <c r="E89" s="8">
        <f t="shared" si="4"/>
        <v>101.13646959199998</v>
      </c>
    </row>
    <row r="90" spans="1:5" x14ac:dyDescent="0.25">
      <c r="A90" s="10" t="s">
        <v>168</v>
      </c>
      <c r="B90" s="2">
        <v>1.323</v>
      </c>
      <c r="C90" s="6">
        <v>8.2000000000000003E-2</v>
      </c>
      <c r="D90" s="1">
        <f t="shared" si="3"/>
        <v>1.2409999999999999</v>
      </c>
      <c r="E90" s="8">
        <f t="shared" si="4"/>
        <v>113.63219751799998</v>
      </c>
    </row>
    <row r="91" spans="1:5" x14ac:dyDescent="0.25">
      <c r="A91" s="10" t="s">
        <v>169</v>
      </c>
      <c r="B91" s="2">
        <v>1.3</v>
      </c>
      <c r="C91" s="6">
        <v>8.2000000000000003E-2</v>
      </c>
      <c r="D91" s="1">
        <f t="shared" si="3"/>
        <v>1.218</v>
      </c>
      <c r="E91" s="8">
        <f t="shared" si="4"/>
        <v>110.674475672</v>
      </c>
    </row>
    <row r="92" spans="1:5" x14ac:dyDescent="0.25">
      <c r="A92" s="10" t="s">
        <v>170</v>
      </c>
      <c r="B92" s="2">
        <v>1.609</v>
      </c>
      <c r="C92" s="6">
        <v>8.2000000000000003E-2</v>
      </c>
      <c r="D92" s="1">
        <f t="shared" si="3"/>
        <v>1.5269999999999999</v>
      </c>
      <c r="E92" s="8">
        <f t="shared" si="4"/>
        <v>153.17498766199998</v>
      </c>
    </row>
    <row r="93" spans="1:5" x14ac:dyDescent="0.25">
      <c r="A93" s="10" t="s">
        <v>171</v>
      </c>
      <c r="B93" s="2">
        <v>1.472</v>
      </c>
      <c r="C93" s="6">
        <v>8.2000000000000003E-2</v>
      </c>
      <c r="D93" s="1">
        <f t="shared" si="3"/>
        <v>1.39</v>
      </c>
      <c r="E93" s="8">
        <f t="shared" si="4"/>
        <v>133.59468379999998</v>
      </c>
    </row>
    <row r="94" spans="1:5" x14ac:dyDescent="0.25">
      <c r="A94" s="10" t="s">
        <v>172</v>
      </c>
      <c r="B94" s="2">
        <v>1.5920000000000001</v>
      </c>
      <c r="C94" s="6">
        <v>8.2000000000000003E-2</v>
      </c>
      <c r="D94" s="1">
        <f t="shared" si="3"/>
        <v>1.51</v>
      </c>
      <c r="E94" s="8">
        <f t="shared" si="4"/>
        <v>150.68150779999999</v>
      </c>
    </row>
    <row r="95" spans="1:5" x14ac:dyDescent="0.25">
      <c r="A95" s="10" t="s">
        <v>173</v>
      </c>
      <c r="B95" s="2">
        <v>1.585</v>
      </c>
      <c r="C95" s="6">
        <v>8.2000000000000003E-2</v>
      </c>
      <c r="D95" s="1">
        <f t="shared" si="3"/>
        <v>1.5029999999999999</v>
      </c>
      <c r="E95" s="8">
        <f t="shared" si="4"/>
        <v>149.66003550199997</v>
      </c>
    </row>
    <row r="96" spans="1:5" x14ac:dyDescent="0.25">
      <c r="A96" s="10" t="s">
        <v>174</v>
      </c>
      <c r="B96" s="2">
        <v>1.7630000000000001</v>
      </c>
      <c r="C96" s="6">
        <v>8.2000000000000003E-2</v>
      </c>
      <c r="D96" s="1">
        <f t="shared" ref="D96:D127" si="5">(B96-C96)</f>
        <v>1.681</v>
      </c>
      <c r="E96" s="8">
        <f t="shared" ref="E96:E127" si="6">(31.278*D96*D96)+(51.684*D96)+(1.3217)</f>
        <v>176.58665655799999</v>
      </c>
    </row>
    <row r="97" spans="1:5" x14ac:dyDescent="0.25">
      <c r="A97" s="10" t="s">
        <v>175</v>
      </c>
      <c r="B97" s="2">
        <v>1.254</v>
      </c>
      <c r="C97" s="6">
        <v>8.2000000000000003E-2</v>
      </c>
      <c r="D97" s="1">
        <f t="shared" si="5"/>
        <v>1.1719999999999999</v>
      </c>
      <c r="E97" s="8">
        <f t="shared" si="6"/>
        <v>104.85830835199999</v>
      </c>
    </row>
    <row r="98" spans="1:5" x14ac:dyDescent="0.25">
      <c r="A98" s="10" t="s">
        <v>176</v>
      </c>
      <c r="B98" s="2">
        <v>1.452</v>
      </c>
      <c r="C98" s="6">
        <v>8.2000000000000003E-2</v>
      </c>
      <c r="D98" s="1">
        <f t="shared" si="5"/>
        <v>1.3699999999999999</v>
      </c>
      <c r="E98" s="8">
        <f t="shared" si="6"/>
        <v>130.83445819999997</v>
      </c>
    </row>
    <row r="99" spans="1:5" x14ac:dyDescent="0.25">
      <c r="A99" s="10" t="s">
        <v>177</v>
      </c>
      <c r="B99" s="2">
        <v>1.3660000000000001</v>
      </c>
      <c r="C99" s="6">
        <v>8.2000000000000003E-2</v>
      </c>
      <c r="D99" s="1">
        <f t="shared" si="5"/>
        <v>1.284</v>
      </c>
      <c r="E99" s="8">
        <f t="shared" si="6"/>
        <v>119.25061836800002</v>
      </c>
    </row>
    <row r="100" spans="1:5" x14ac:dyDescent="0.25">
      <c r="A100" s="10" t="s">
        <v>178</v>
      </c>
      <c r="B100" s="2">
        <v>2.286</v>
      </c>
      <c r="C100" s="6">
        <v>8.2000000000000003E-2</v>
      </c>
      <c r="D100" s="1">
        <f t="shared" si="5"/>
        <v>2.2040000000000002</v>
      </c>
      <c r="E100" s="8">
        <f t="shared" si="6"/>
        <v>267.16974924800002</v>
      </c>
    </row>
    <row r="101" spans="1:5" x14ac:dyDescent="0.25">
      <c r="A101" s="10" t="s">
        <v>179</v>
      </c>
      <c r="B101" s="2">
        <v>1.9379999999999999</v>
      </c>
      <c r="C101" s="6">
        <v>8.2000000000000003E-2</v>
      </c>
      <c r="D101" s="1">
        <f t="shared" si="5"/>
        <v>1.8559999999999999</v>
      </c>
      <c r="E101" s="8">
        <f t="shared" si="6"/>
        <v>204.99165660799997</v>
      </c>
    </row>
    <row r="102" spans="1:5" x14ac:dyDescent="0.25">
      <c r="A102" s="10" t="s">
        <v>180</v>
      </c>
      <c r="B102" s="2">
        <v>1.917</v>
      </c>
      <c r="C102" s="6">
        <v>8.2000000000000003E-2</v>
      </c>
      <c r="D102" s="1">
        <f t="shared" si="5"/>
        <v>1.835</v>
      </c>
      <c r="E102" s="8">
        <f t="shared" si="6"/>
        <v>201.48190354999997</v>
      </c>
    </row>
    <row r="103" spans="1:5" x14ac:dyDescent="0.25">
      <c r="A103" s="10" t="s">
        <v>181</v>
      </c>
      <c r="B103" s="2">
        <v>1.696</v>
      </c>
      <c r="C103" s="6">
        <v>8.2000000000000003E-2</v>
      </c>
      <c r="D103" s="1">
        <f t="shared" si="5"/>
        <v>1.6139999999999999</v>
      </c>
      <c r="E103" s="8">
        <f t="shared" si="6"/>
        <v>166.21874088799999</v>
      </c>
    </row>
    <row r="104" spans="1:5" x14ac:dyDescent="0.25">
      <c r="A104" s="10" t="s">
        <v>182</v>
      </c>
      <c r="B104" s="2">
        <v>1.659</v>
      </c>
      <c r="C104" s="6">
        <v>8.2000000000000003E-2</v>
      </c>
      <c r="D104" s="1">
        <f t="shared" si="5"/>
        <v>1.577</v>
      </c>
      <c r="E104" s="8">
        <f t="shared" si="6"/>
        <v>160.61353326199998</v>
      </c>
    </row>
    <row r="105" spans="1:5" x14ac:dyDescent="0.25">
      <c r="A105" s="10" t="s">
        <v>183</v>
      </c>
      <c r="B105" s="2">
        <v>1.7330000000000001</v>
      </c>
      <c r="C105" s="6">
        <v>8.2000000000000003E-2</v>
      </c>
      <c r="D105" s="1">
        <f t="shared" si="5"/>
        <v>1.651</v>
      </c>
      <c r="E105" s="8">
        <f t="shared" si="6"/>
        <v>171.90958767799998</v>
      </c>
    </row>
    <row r="106" spans="1:5" x14ac:dyDescent="0.25">
      <c r="A106" s="10" t="s">
        <v>184</v>
      </c>
      <c r="B106" s="2">
        <v>1.998</v>
      </c>
      <c r="C106" s="6">
        <v>8.2000000000000003E-2</v>
      </c>
      <c r="D106" s="1">
        <f t="shared" si="5"/>
        <v>1.9159999999999999</v>
      </c>
      <c r="E106" s="8">
        <f t="shared" si="6"/>
        <v>215.17153356799997</v>
      </c>
    </row>
    <row r="107" spans="1:5" x14ac:dyDescent="0.25">
      <c r="A107" s="10" t="s">
        <v>185</v>
      </c>
      <c r="B107" s="2">
        <v>2.1720000000000002</v>
      </c>
      <c r="C107" s="6">
        <v>8.2000000000000003E-2</v>
      </c>
      <c r="D107" s="1">
        <f t="shared" si="5"/>
        <v>2.0900000000000003</v>
      </c>
      <c r="E107" s="8">
        <f t="shared" si="6"/>
        <v>245.96669180000004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115"/>
  <sheetViews>
    <sheetView workbookViewId="0">
      <selection activeCell="O8" sqref="O8"/>
    </sheetView>
  </sheetViews>
  <sheetFormatPr defaultRowHeight="15" x14ac:dyDescent="0.25"/>
  <cols>
    <col min="1" max="1" width="20.85546875" customWidth="1"/>
    <col min="2" max="2" width="14" customWidth="1"/>
    <col min="3" max="3" width="11.140625" customWidth="1"/>
    <col min="4" max="4" width="11.85546875" customWidth="1"/>
    <col min="5" max="5" width="22.85546875" customWidth="1"/>
  </cols>
  <sheetData>
    <row r="2" spans="1:12" x14ac:dyDescent="0.25">
      <c r="A2" s="4">
        <v>2.5209999999999999</v>
      </c>
      <c r="B2" s="4">
        <v>1.04</v>
      </c>
      <c r="C2" s="2">
        <v>1.69</v>
      </c>
      <c r="D2" s="2">
        <v>1.8140000000000001</v>
      </c>
      <c r="E2" s="2">
        <v>1.7510000000000001</v>
      </c>
      <c r="F2" s="2">
        <v>1.875</v>
      </c>
      <c r="G2" s="2">
        <v>1.7530000000000001</v>
      </c>
      <c r="H2" s="2">
        <v>1.8720000000000001</v>
      </c>
      <c r="I2" s="2">
        <v>1.77</v>
      </c>
      <c r="J2" s="2">
        <v>1.298</v>
      </c>
      <c r="K2" s="2">
        <v>1.413</v>
      </c>
      <c r="L2" s="2">
        <v>1.569</v>
      </c>
    </row>
    <row r="3" spans="1:12" x14ac:dyDescent="0.25">
      <c r="A3" s="4">
        <v>1.5680000000000001</v>
      </c>
      <c r="B3" s="4">
        <v>0.68800000000000006</v>
      </c>
      <c r="C3" s="2">
        <v>1.5250000000000001</v>
      </c>
      <c r="D3" s="2">
        <v>1.54</v>
      </c>
      <c r="E3" s="2">
        <v>1.4850000000000001</v>
      </c>
      <c r="F3" s="2">
        <v>1.6240000000000001</v>
      </c>
      <c r="G3" s="2">
        <v>1.6719999999999999</v>
      </c>
      <c r="H3" s="2">
        <v>1.4279999999999999</v>
      </c>
      <c r="I3" s="2">
        <v>1.762</v>
      </c>
      <c r="J3" s="2">
        <v>1.331</v>
      </c>
      <c r="K3" s="2">
        <v>1.252</v>
      </c>
      <c r="L3" s="2">
        <v>1.7690000000000001</v>
      </c>
    </row>
    <row r="4" spans="1:12" x14ac:dyDescent="0.25">
      <c r="A4" s="4">
        <v>1.0050000000000001</v>
      </c>
      <c r="B4" s="4">
        <v>0.30099999999999999</v>
      </c>
      <c r="C4" s="2">
        <v>1.4510000000000001</v>
      </c>
      <c r="D4" s="2">
        <v>1.397</v>
      </c>
      <c r="E4" s="2">
        <v>1.6060000000000001</v>
      </c>
      <c r="F4" s="2">
        <v>1.46</v>
      </c>
      <c r="G4" s="2">
        <v>1.4910000000000001</v>
      </c>
      <c r="H4" s="2">
        <v>1.5350000000000001</v>
      </c>
      <c r="I4" s="2">
        <v>1.619</v>
      </c>
      <c r="J4" s="2">
        <v>1.5529999999999999</v>
      </c>
      <c r="K4" s="2">
        <v>1.258</v>
      </c>
      <c r="L4" s="2">
        <v>0.67800000000000005</v>
      </c>
    </row>
    <row r="5" spans="1:12" x14ac:dyDescent="0.25">
      <c r="A5" s="4">
        <v>0.624</v>
      </c>
      <c r="B5" s="6">
        <v>7.6999999999999999E-2</v>
      </c>
      <c r="C5" s="2">
        <v>1.6990000000000001</v>
      </c>
      <c r="D5" s="2">
        <v>1.4750000000000001</v>
      </c>
      <c r="E5" s="2">
        <v>1.6340000000000001</v>
      </c>
      <c r="F5" s="2">
        <v>1.3780000000000001</v>
      </c>
      <c r="G5" s="2">
        <v>1.47</v>
      </c>
      <c r="H5" s="2">
        <v>1.5940000000000001</v>
      </c>
      <c r="I5" s="2">
        <v>1.6460000000000001</v>
      </c>
      <c r="J5" s="2">
        <v>1.772</v>
      </c>
      <c r="K5" s="2">
        <v>1.361</v>
      </c>
      <c r="L5" s="2">
        <v>1</v>
      </c>
    </row>
    <row r="6" spans="1:12" x14ac:dyDescent="0.25">
      <c r="A6" s="4">
        <v>0.28899999999999998</v>
      </c>
      <c r="B6" s="2">
        <v>1.7</v>
      </c>
      <c r="C6" s="2">
        <v>1.4470000000000001</v>
      </c>
      <c r="D6" s="2">
        <v>1.1890000000000001</v>
      </c>
      <c r="E6" s="2">
        <v>1.407</v>
      </c>
      <c r="F6" s="2">
        <v>1.41</v>
      </c>
      <c r="G6" s="2">
        <v>1.423</v>
      </c>
      <c r="H6" s="2">
        <v>1.3960000000000001</v>
      </c>
      <c r="I6" s="2">
        <v>0.97199999999999998</v>
      </c>
      <c r="J6" s="2">
        <v>2.5150000000000001</v>
      </c>
      <c r="K6" s="2">
        <v>1.079</v>
      </c>
      <c r="L6" s="2">
        <v>1.35</v>
      </c>
    </row>
    <row r="7" spans="1:12" x14ac:dyDescent="0.25">
      <c r="A7" s="6">
        <v>7.8E-2</v>
      </c>
      <c r="B7" s="2">
        <v>1.712</v>
      </c>
      <c r="C7" s="2">
        <v>1.609</v>
      </c>
      <c r="D7" s="2">
        <v>1.5780000000000001</v>
      </c>
      <c r="E7" s="2">
        <v>1.5050000000000001</v>
      </c>
      <c r="F7" s="2">
        <v>1.4159999999999999</v>
      </c>
      <c r="G7" s="2">
        <v>1.706</v>
      </c>
      <c r="H7" s="2">
        <v>1.663</v>
      </c>
      <c r="I7" s="2">
        <v>1.371</v>
      </c>
      <c r="J7" s="2">
        <v>2.4300000000000002</v>
      </c>
      <c r="K7" s="2">
        <v>1.2829999999999999</v>
      </c>
      <c r="L7" s="2">
        <v>1.6040000000000001</v>
      </c>
    </row>
    <row r="8" spans="1:12" x14ac:dyDescent="0.25">
      <c r="A8" s="4">
        <v>2.6150000000000002</v>
      </c>
      <c r="B8" s="2">
        <v>1.6460000000000001</v>
      </c>
      <c r="C8" s="2">
        <v>1.454</v>
      </c>
      <c r="D8" s="2">
        <v>1.4670000000000001</v>
      </c>
      <c r="E8" s="2">
        <v>1.669</v>
      </c>
      <c r="F8" s="2">
        <v>1.538</v>
      </c>
      <c r="G8" s="2">
        <v>1.6080000000000001</v>
      </c>
      <c r="H8" s="2">
        <v>1.7410000000000001</v>
      </c>
      <c r="I8" s="2">
        <v>1.0249999999999999</v>
      </c>
      <c r="J8" s="2">
        <v>1.258</v>
      </c>
      <c r="K8" s="2">
        <v>1.018</v>
      </c>
    </row>
    <row r="9" spans="1:12" x14ac:dyDescent="0.25">
      <c r="A9" s="4">
        <v>1.6160000000000001</v>
      </c>
      <c r="B9" s="2">
        <v>1.8149999999999999</v>
      </c>
      <c r="C9" s="2">
        <v>0.77800000000000002</v>
      </c>
      <c r="D9" s="2">
        <v>1.044</v>
      </c>
      <c r="E9" s="2">
        <v>1.43</v>
      </c>
      <c r="F9" s="2">
        <v>1.4350000000000001</v>
      </c>
      <c r="G9" s="2">
        <v>1.508</v>
      </c>
      <c r="H9" s="2">
        <v>1.7110000000000001</v>
      </c>
      <c r="I9" s="2">
        <v>0.89</v>
      </c>
      <c r="J9" s="2">
        <v>1.24</v>
      </c>
      <c r="K9" s="2">
        <v>0.874</v>
      </c>
    </row>
    <row r="16" spans="1:12" x14ac:dyDescent="0.25">
      <c r="B16" s="7" t="s">
        <v>85</v>
      </c>
      <c r="C16" s="7" t="s">
        <v>2</v>
      </c>
      <c r="D16" s="7" t="s">
        <v>3</v>
      </c>
      <c r="E16" s="7" t="s">
        <v>4</v>
      </c>
    </row>
    <row r="17" spans="1:11" x14ac:dyDescent="0.25">
      <c r="A17" t="s">
        <v>5</v>
      </c>
      <c r="B17" s="4">
        <v>2.5680000000000001</v>
      </c>
      <c r="C17" s="13">
        <f>B17-B22</f>
        <v>2.4900000000000002</v>
      </c>
      <c r="D17" s="1">
        <v>2400</v>
      </c>
      <c r="E17" s="8">
        <f>(203.52*C17*C17)+(458.24*C17)+(5.4451)</f>
        <v>2408.3070520000001</v>
      </c>
    </row>
    <row r="18" spans="1:11" x14ac:dyDescent="0.25">
      <c r="A18" t="s">
        <v>6</v>
      </c>
      <c r="B18" s="4">
        <v>1.5920000000000001</v>
      </c>
      <c r="C18" s="13">
        <f>B18-B22</f>
        <v>1.514</v>
      </c>
      <c r="D18" s="1">
        <v>1200</v>
      </c>
      <c r="E18" s="8">
        <f t="shared" ref="E18:E22" si="0">(203.52*C18*C18)+(458.24*C18)+(5.4451)</f>
        <v>1165.7281899199997</v>
      </c>
    </row>
    <row r="19" spans="1:11" x14ac:dyDescent="0.25">
      <c r="A19" t="s">
        <v>7</v>
      </c>
      <c r="B19" s="4">
        <v>1.02</v>
      </c>
      <c r="C19" s="1">
        <f>B19-B22</f>
        <v>0.94200000000000006</v>
      </c>
      <c r="D19" s="1">
        <v>600</v>
      </c>
      <c r="E19" s="8">
        <f t="shared" si="0"/>
        <v>617.70350128000007</v>
      </c>
    </row>
    <row r="20" spans="1:11" x14ac:dyDescent="0.25">
      <c r="A20" t="s">
        <v>8</v>
      </c>
      <c r="B20" s="4">
        <v>0.65600000000000003</v>
      </c>
      <c r="C20" s="13">
        <f>B20-B22</f>
        <v>0.57800000000000007</v>
      </c>
      <c r="D20" s="1">
        <v>300</v>
      </c>
      <c r="E20" s="8">
        <f t="shared" si="0"/>
        <v>338.30059568000007</v>
      </c>
    </row>
    <row r="21" spans="1:11" x14ac:dyDescent="0.25">
      <c r="A21" t="s">
        <v>9</v>
      </c>
      <c r="B21" s="4">
        <v>0.29499999999999998</v>
      </c>
      <c r="C21" s="1">
        <f>B21-B22</f>
        <v>0.21699999999999997</v>
      </c>
      <c r="D21" s="1">
        <v>150</v>
      </c>
      <c r="E21" s="8">
        <f t="shared" si="0"/>
        <v>114.46673327999997</v>
      </c>
    </row>
    <row r="22" spans="1:11" x14ac:dyDescent="0.25">
      <c r="A22" t="s">
        <v>10</v>
      </c>
      <c r="B22" s="6">
        <v>7.8E-2</v>
      </c>
      <c r="C22" s="1">
        <f>B22-B22</f>
        <v>0</v>
      </c>
      <c r="D22" s="1">
        <v>0</v>
      </c>
      <c r="E22" s="8">
        <f t="shared" si="0"/>
        <v>5.4451000000000001</v>
      </c>
    </row>
    <row r="28" spans="1:11" x14ac:dyDescent="0.25">
      <c r="J28" s="9" t="s">
        <v>86</v>
      </c>
      <c r="K28" s="9"/>
    </row>
    <row r="33" spans="1:5" x14ac:dyDescent="0.25">
      <c r="A33" s="10" t="s">
        <v>13</v>
      </c>
      <c r="B33" s="2" t="s">
        <v>14</v>
      </c>
      <c r="C33" s="5" t="s">
        <v>10</v>
      </c>
      <c r="D33" s="1" t="s">
        <v>2</v>
      </c>
      <c r="E33" s="11" t="s">
        <v>186</v>
      </c>
    </row>
    <row r="34" spans="1:5" x14ac:dyDescent="0.25">
      <c r="A34" s="10">
        <v>1501425</v>
      </c>
      <c r="B34" s="2">
        <v>1.7</v>
      </c>
      <c r="C34" s="6">
        <v>7.8E-2</v>
      </c>
      <c r="D34" s="1">
        <f t="shared" ref="D34:D65" si="1">(B34-C34)</f>
        <v>1.6219999999999999</v>
      </c>
      <c r="E34" s="8">
        <f t="shared" ref="E34:E65" si="2">(203.52*D34*D34)+(458.24*D34)+(5.4451)</f>
        <v>1284.1478916799997</v>
      </c>
    </row>
    <row r="35" spans="1:5" x14ac:dyDescent="0.25">
      <c r="A35" s="10">
        <v>1428</v>
      </c>
      <c r="B35" s="2">
        <v>1.712</v>
      </c>
      <c r="C35" s="6">
        <v>7.8E-2</v>
      </c>
      <c r="D35" s="1">
        <f t="shared" si="1"/>
        <v>1.6339999999999999</v>
      </c>
      <c r="E35" s="8">
        <f t="shared" si="2"/>
        <v>1297.5987051199997</v>
      </c>
    </row>
    <row r="36" spans="1:5" x14ac:dyDescent="0.25">
      <c r="A36" s="10" t="s">
        <v>87</v>
      </c>
      <c r="B36" s="2">
        <v>1.6460000000000001</v>
      </c>
      <c r="C36" s="6">
        <v>7.8E-2</v>
      </c>
      <c r="D36" s="1">
        <f t="shared" si="1"/>
        <v>1.5680000000000001</v>
      </c>
      <c r="E36" s="8">
        <f t="shared" si="2"/>
        <v>1224.3445764800001</v>
      </c>
    </row>
    <row r="37" spans="1:5" x14ac:dyDescent="0.25">
      <c r="A37" s="10" t="s">
        <v>88</v>
      </c>
      <c r="B37" s="2">
        <v>1.8149999999999999</v>
      </c>
      <c r="C37" s="6">
        <v>7.8E-2</v>
      </c>
      <c r="D37" s="1">
        <f t="shared" si="1"/>
        <v>1.7369999999999999</v>
      </c>
      <c r="E37" s="8">
        <f t="shared" si="2"/>
        <v>1415.4622148799997</v>
      </c>
    </row>
    <row r="38" spans="1:5" x14ac:dyDescent="0.25">
      <c r="A38" s="10">
        <v>1444</v>
      </c>
      <c r="B38" s="2">
        <v>1.69</v>
      </c>
      <c r="C38" s="6">
        <v>7.8E-2</v>
      </c>
      <c r="D38" s="1">
        <f t="shared" si="1"/>
        <v>1.6119999999999999</v>
      </c>
      <c r="E38" s="8">
        <f t="shared" si="2"/>
        <v>1272.9836548799999</v>
      </c>
    </row>
    <row r="39" spans="1:5" x14ac:dyDescent="0.25">
      <c r="A39" s="10">
        <v>1447</v>
      </c>
      <c r="B39" s="2">
        <v>1.5250000000000001</v>
      </c>
      <c r="C39" s="6">
        <v>7.8E-2</v>
      </c>
      <c r="D39" s="1">
        <f t="shared" si="1"/>
        <v>1.4470000000000001</v>
      </c>
      <c r="E39" s="8">
        <f t="shared" si="2"/>
        <v>1094.65038768</v>
      </c>
    </row>
    <row r="40" spans="1:5" x14ac:dyDescent="0.25">
      <c r="A40" s="10">
        <v>1448</v>
      </c>
      <c r="B40" s="2">
        <v>1.4510000000000001</v>
      </c>
      <c r="C40" s="6">
        <v>7.8E-2</v>
      </c>
      <c r="D40" s="1">
        <f t="shared" si="1"/>
        <v>1.373</v>
      </c>
      <c r="E40" s="8">
        <f t="shared" si="2"/>
        <v>1018.2700740800002</v>
      </c>
    </row>
    <row r="41" spans="1:5" x14ac:dyDescent="0.25">
      <c r="A41" s="10">
        <v>1451</v>
      </c>
      <c r="B41" s="2">
        <v>1.6990000000000001</v>
      </c>
      <c r="C41" s="6">
        <v>7.8E-2</v>
      </c>
      <c r="D41" s="1">
        <f t="shared" si="1"/>
        <v>1.621</v>
      </c>
      <c r="E41" s="8">
        <f t="shared" si="2"/>
        <v>1283.02963632</v>
      </c>
    </row>
    <row r="42" spans="1:5" x14ac:dyDescent="0.25">
      <c r="A42" s="10">
        <v>1480</v>
      </c>
      <c r="B42" s="2">
        <v>1.4470000000000001</v>
      </c>
      <c r="C42" s="6">
        <v>7.8E-2</v>
      </c>
      <c r="D42" s="1">
        <f t="shared" si="1"/>
        <v>1.369</v>
      </c>
      <c r="E42" s="8">
        <f t="shared" si="2"/>
        <v>1014.2049067199999</v>
      </c>
    </row>
    <row r="43" spans="1:5" x14ac:dyDescent="0.25">
      <c r="A43" s="10">
        <v>1496</v>
      </c>
      <c r="B43" s="2">
        <v>1.609</v>
      </c>
      <c r="C43" s="6">
        <v>7.8E-2</v>
      </c>
      <c r="D43" s="1">
        <f t="shared" si="1"/>
        <v>1.5309999999999999</v>
      </c>
      <c r="E43" s="8">
        <f t="shared" si="2"/>
        <v>1184.0534827199999</v>
      </c>
    </row>
    <row r="44" spans="1:5" x14ac:dyDescent="0.25">
      <c r="A44" s="10">
        <v>1498</v>
      </c>
      <c r="B44" s="2">
        <v>1.454</v>
      </c>
      <c r="C44" s="6">
        <v>7.8E-2</v>
      </c>
      <c r="D44" s="1">
        <f t="shared" si="1"/>
        <v>1.3759999999999999</v>
      </c>
      <c r="E44" s="8">
        <f t="shared" si="2"/>
        <v>1021.3232235199999</v>
      </c>
    </row>
    <row r="45" spans="1:5" x14ac:dyDescent="0.25">
      <c r="A45" s="10">
        <v>1429</v>
      </c>
      <c r="B45" s="2">
        <v>0.77800000000000002</v>
      </c>
      <c r="C45" s="6">
        <v>7.8E-2</v>
      </c>
      <c r="D45" s="1">
        <f t="shared" si="1"/>
        <v>0.70000000000000007</v>
      </c>
      <c r="E45" s="8">
        <f t="shared" si="2"/>
        <v>425.93790000000007</v>
      </c>
    </row>
    <row r="46" spans="1:5" x14ac:dyDescent="0.25">
      <c r="A46" s="10">
        <v>1455</v>
      </c>
      <c r="B46" s="2">
        <v>1.8140000000000001</v>
      </c>
      <c r="C46" s="6">
        <v>7.8E-2</v>
      </c>
      <c r="D46" s="1">
        <f t="shared" si="1"/>
        <v>1.736</v>
      </c>
      <c r="E46" s="8">
        <f t="shared" si="2"/>
        <v>1414.2971499199998</v>
      </c>
    </row>
    <row r="47" spans="1:5" x14ac:dyDescent="0.25">
      <c r="A47" s="10">
        <v>1482</v>
      </c>
      <c r="B47" s="2">
        <v>1.54</v>
      </c>
      <c r="C47" s="6">
        <v>7.8E-2</v>
      </c>
      <c r="D47" s="1">
        <f t="shared" si="1"/>
        <v>1.462</v>
      </c>
      <c r="E47" s="8">
        <f t="shared" si="2"/>
        <v>1110.4045828799999</v>
      </c>
    </row>
    <row r="48" spans="1:5" x14ac:dyDescent="0.25">
      <c r="A48" s="10">
        <v>1485</v>
      </c>
      <c r="B48" s="2">
        <v>1.397</v>
      </c>
      <c r="C48" s="6">
        <v>7.8E-2</v>
      </c>
      <c r="D48" s="1">
        <f t="shared" si="1"/>
        <v>1.319</v>
      </c>
      <c r="E48" s="8">
        <f t="shared" si="2"/>
        <v>963.93981871999995</v>
      </c>
    </row>
    <row r="49" spans="1:5" x14ac:dyDescent="0.25">
      <c r="A49" s="10">
        <v>1492</v>
      </c>
      <c r="B49" s="2">
        <v>1.4750000000000001</v>
      </c>
      <c r="C49" s="6">
        <v>7.8E-2</v>
      </c>
      <c r="D49" s="1">
        <f t="shared" si="1"/>
        <v>1.397</v>
      </c>
      <c r="E49" s="8">
        <f t="shared" si="2"/>
        <v>1042.7978436799999</v>
      </c>
    </row>
    <row r="50" spans="1:5" x14ac:dyDescent="0.25">
      <c r="A50" s="10" t="s">
        <v>89</v>
      </c>
      <c r="B50" s="2">
        <v>1.1890000000000001</v>
      </c>
      <c r="C50" s="6">
        <v>7.8E-2</v>
      </c>
      <c r="D50" s="1">
        <f t="shared" si="1"/>
        <v>1.111</v>
      </c>
      <c r="E50" s="8">
        <f t="shared" si="2"/>
        <v>765.75874992000001</v>
      </c>
    </row>
    <row r="51" spans="1:5" x14ac:dyDescent="0.25">
      <c r="A51" s="10" t="s">
        <v>90</v>
      </c>
      <c r="B51" s="2">
        <v>1.5780000000000001</v>
      </c>
      <c r="C51" s="6">
        <v>7.8E-2</v>
      </c>
      <c r="D51" s="1">
        <f t="shared" si="1"/>
        <v>1.5</v>
      </c>
      <c r="E51" s="8">
        <f t="shared" si="2"/>
        <v>1150.7251000000001</v>
      </c>
    </row>
    <row r="52" spans="1:5" x14ac:dyDescent="0.25">
      <c r="A52" s="10" t="s">
        <v>91</v>
      </c>
      <c r="B52" s="2">
        <v>1.4670000000000001</v>
      </c>
      <c r="C52" s="6">
        <v>7.8E-2</v>
      </c>
      <c r="D52" s="1">
        <f t="shared" si="1"/>
        <v>1.389</v>
      </c>
      <c r="E52" s="8">
        <f t="shared" si="2"/>
        <v>1034.59586992</v>
      </c>
    </row>
    <row r="53" spans="1:5" x14ac:dyDescent="0.25">
      <c r="A53" s="10" t="s">
        <v>92</v>
      </c>
      <c r="B53" s="2">
        <v>1.044</v>
      </c>
      <c r="C53" s="6">
        <v>7.8E-2</v>
      </c>
      <c r="D53" s="1">
        <f t="shared" si="1"/>
        <v>0.96600000000000008</v>
      </c>
      <c r="E53" s="8">
        <f t="shared" si="2"/>
        <v>638.02084912000009</v>
      </c>
    </row>
    <row r="54" spans="1:5" x14ac:dyDescent="0.25">
      <c r="A54" s="10" t="s">
        <v>93</v>
      </c>
      <c r="B54" s="2">
        <v>1.7510000000000001</v>
      </c>
      <c r="C54" s="6">
        <v>7.8E-2</v>
      </c>
      <c r="D54" s="1">
        <f t="shared" si="1"/>
        <v>1.673</v>
      </c>
      <c r="E54" s="8">
        <f t="shared" si="2"/>
        <v>1341.7186500799999</v>
      </c>
    </row>
    <row r="55" spans="1:5" x14ac:dyDescent="0.25">
      <c r="A55" s="10">
        <v>966</v>
      </c>
      <c r="B55" s="2">
        <v>1.4850000000000001</v>
      </c>
      <c r="C55" s="6">
        <v>7.8E-2</v>
      </c>
      <c r="D55" s="1">
        <f t="shared" si="1"/>
        <v>1.407</v>
      </c>
      <c r="E55" s="8">
        <f t="shared" si="2"/>
        <v>1053.0869444800001</v>
      </c>
    </row>
    <row r="56" spans="1:5" x14ac:dyDescent="0.25">
      <c r="A56" s="10" t="s">
        <v>94</v>
      </c>
      <c r="B56" s="2">
        <v>1.6060000000000001</v>
      </c>
      <c r="C56" s="6">
        <v>7.8E-2</v>
      </c>
      <c r="D56" s="1">
        <f t="shared" si="1"/>
        <v>1.528</v>
      </c>
      <c r="E56" s="8">
        <f t="shared" si="2"/>
        <v>1180.81105968</v>
      </c>
    </row>
    <row r="57" spans="1:5" x14ac:dyDescent="0.25">
      <c r="A57" s="10" t="s">
        <v>95</v>
      </c>
      <c r="B57" s="2">
        <v>1.6340000000000001</v>
      </c>
      <c r="C57" s="6">
        <v>7.8E-2</v>
      </c>
      <c r="D57" s="1">
        <f t="shared" si="1"/>
        <v>1.556</v>
      </c>
      <c r="E57" s="8">
        <f t="shared" si="2"/>
        <v>1211.2161387199999</v>
      </c>
    </row>
    <row r="58" spans="1:5" x14ac:dyDescent="0.25">
      <c r="A58" s="10" t="s">
        <v>96</v>
      </c>
      <c r="B58" s="2">
        <v>1.407</v>
      </c>
      <c r="C58" s="6">
        <v>7.8E-2</v>
      </c>
      <c r="D58" s="1">
        <f t="shared" si="1"/>
        <v>1.329</v>
      </c>
      <c r="E58" s="8">
        <f t="shared" si="2"/>
        <v>973.91142832000003</v>
      </c>
    </row>
    <row r="59" spans="1:5" x14ac:dyDescent="0.25">
      <c r="A59" s="10" t="s">
        <v>97</v>
      </c>
      <c r="B59" s="2">
        <v>1.5050000000000001</v>
      </c>
      <c r="C59" s="6">
        <v>7.8E-2</v>
      </c>
      <c r="D59" s="1">
        <f t="shared" si="1"/>
        <v>1.427</v>
      </c>
      <c r="E59" s="8">
        <f t="shared" si="2"/>
        <v>1073.7872580799999</v>
      </c>
    </row>
    <row r="60" spans="1:5" x14ac:dyDescent="0.25">
      <c r="A60" s="10" t="s">
        <v>98</v>
      </c>
      <c r="B60" s="2">
        <v>1.669</v>
      </c>
      <c r="C60" s="6">
        <v>7.8E-2</v>
      </c>
      <c r="D60" s="1">
        <f t="shared" si="1"/>
        <v>1.591</v>
      </c>
      <c r="E60" s="8">
        <f t="shared" si="2"/>
        <v>1249.6712491199999</v>
      </c>
    </row>
    <row r="61" spans="1:5" x14ac:dyDescent="0.25">
      <c r="A61" s="10">
        <v>978</v>
      </c>
      <c r="B61" s="2">
        <v>1.43</v>
      </c>
      <c r="C61" s="6">
        <v>7.8E-2</v>
      </c>
      <c r="D61" s="1">
        <f t="shared" si="1"/>
        <v>1.3519999999999999</v>
      </c>
      <c r="E61" s="8">
        <f t="shared" si="2"/>
        <v>997.00060208000002</v>
      </c>
    </row>
    <row r="62" spans="1:5" x14ac:dyDescent="0.25">
      <c r="A62" s="10" t="s">
        <v>99</v>
      </c>
      <c r="B62" s="2">
        <v>1.875</v>
      </c>
      <c r="C62" s="6">
        <v>7.8E-2</v>
      </c>
      <c r="D62" s="1">
        <f t="shared" si="1"/>
        <v>1.7969999999999999</v>
      </c>
      <c r="E62" s="8">
        <f t="shared" si="2"/>
        <v>1486.1109956799999</v>
      </c>
    </row>
    <row r="63" spans="1:5" x14ac:dyDescent="0.25">
      <c r="A63" s="10" t="s">
        <v>100</v>
      </c>
      <c r="B63" s="2">
        <v>1.6240000000000001</v>
      </c>
      <c r="C63" s="6">
        <v>7.8E-2</v>
      </c>
      <c r="D63" s="1">
        <f t="shared" si="1"/>
        <v>1.546</v>
      </c>
      <c r="E63" s="8">
        <f t="shared" si="2"/>
        <v>1200.3205483199999</v>
      </c>
    </row>
    <row r="64" spans="1:5" x14ac:dyDescent="0.25">
      <c r="A64" s="10" t="s">
        <v>101</v>
      </c>
      <c r="B64" s="2">
        <v>1.46</v>
      </c>
      <c r="C64" s="6">
        <v>7.8E-2</v>
      </c>
      <c r="D64" s="1">
        <f t="shared" si="1"/>
        <v>1.3819999999999999</v>
      </c>
      <c r="E64" s="8">
        <f t="shared" si="2"/>
        <v>1027.4405124799998</v>
      </c>
    </row>
    <row r="65" spans="1:5" x14ac:dyDescent="0.25">
      <c r="A65" s="10" t="s">
        <v>102</v>
      </c>
      <c r="B65" s="2">
        <v>1.3780000000000001</v>
      </c>
      <c r="C65" s="6">
        <v>7.8E-2</v>
      </c>
      <c r="D65" s="1">
        <f t="shared" si="1"/>
        <v>1.3</v>
      </c>
      <c r="E65" s="8">
        <f t="shared" si="2"/>
        <v>945.10590000000013</v>
      </c>
    </row>
    <row r="66" spans="1:5" x14ac:dyDescent="0.25">
      <c r="A66" s="10" t="s">
        <v>103</v>
      </c>
      <c r="B66" s="2">
        <v>1.41</v>
      </c>
      <c r="C66" s="6">
        <v>7.8E-2</v>
      </c>
      <c r="D66" s="1">
        <f t="shared" ref="D66:D97" si="3">(B66-C66)</f>
        <v>1.3319999999999999</v>
      </c>
      <c r="E66" s="8">
        <f t="shared" ref="E66:E97" si="4">(203.52*D66*D66)+(458.24*D66)+(5.4451)</f>
        <v>976.91084848000003</v>
      </c>
    </row>
    <row r="67" spans="1:5" x14ac:dyDescent="0.25">
      <c r="A67" s="10" t="s">
        <v>104</v>
      </c>
      <c r="B67" s="2">
        <v>1.4159999999999999</v>
      </c>
      <c r="C67" s="6">
        <v>7.8E-2</v>
      </c>
      <c r="D67" s="1">
        <f t="shared" si="3"/>
        <v>1.3379999999999999</v>
      </c>
      <c r="E67" s="8">
        <f t="shared" si="4"/>
        <v>982.92067887999985</v>
      </c>
    </row>
    <row r="68" spans="1:5" x14ac:dyDescent="0.25">
      <c r="A68" s="10" t="s">
        <v>105</v>
      </c>
      <c r="B68" s="2">
        <v>1.538</v>
      </c>
      <c r="C68" s="6">
        <v>7.8E-2</v>
      </c>
      <c r="D68" s="1">
        <f t="shared" si="3"/>
        <v>1.46</v>
      </c>
      <c r="E68" s="8">
        <f t="shared" si="4"/>
        <v>1108.298732</v>
      </c>
    </row>
    <row r="69" spans="1:5" x14ac:dyDescent="0.25">
      <c r="A69" s="10" t="s">
        <v>106</v>
      </c>
      <c r="B69" s="2">
        <v>1.4350000000000001</v>
      </c>
      <c r="C69" s="6">
        <v>7.8E-2</v>
      </c>
      <c r="D69" s="1">
        <f t="shared" si="3"/>
        <v>1.357</v>
      </c>
      <c r="E69" s="8">
        <f t="shared" si="4"/>
        <v>1002.0484804800001</v>
      </c>
    </row>
    <row r="70" spans="1:5" x14ac:dyDescent="0.25">
      <c r="A70" s="10" t="s">
        <v>107</v>
      </c>
      <c r="B70" s="2">
        <v>1.7530000000000001</v>
      </c>
      <c r="C70" s="6">
        <v>7.8E-2</v>
      </c>
      <c r="D70" s="1">
        <f t="shared" si="3"/>
        <v>1.675</v>
      </c>
      <c r="E70" s="8">
        <f t="shared" si="4"/>
        <v>1343.9978999999998</v>
      </c>
    </row>
    <row r="71" spans="1:5" x14ac:dyDescent="0.25">
      <c r="A71" s="10">
        <v>1265</v>
      </c>
      <c r="B71" s="2">
        <v>1.6719999999999999</v>
      </c>
      <c r="C71" s="6">
        <v>7.8E-2</v>
      </c>
      <c r="D71" s="1">
        <f t="shared" si="3"/>
        <v>1.5939999999999999</v>
      </c>
      <c r="E71" s="8">
        <f t="shared" si="4"/>
        <v>1252.9906027199997</v>
      </c>
    </row>
    <row r="72" spans="1:5" x14ac:dyDescent="0.25">
      <c r="A72" s="10">
        <v>1271</v>
      </c>
      <c r="B72" s="2">
        <v>1.4910000000000001</v>
      </c>
      <c r="C72" s="6">
        <v>7.8E-2</v>
      </c>
      <c r="D72" s="1">
        <f t="shared" si="3"/>
        <v>1.413</v>
      </c>
      <c r="E72" s="8">
        <f t="shared" si="4"/>
        <v>1059.2799428799999</v>
      </c>
    </row>
    <row r="73" spans="1:5" x14ac:dyDescent="0.25">
      <c r="A73" s="10">
        <v>1272</v>
      </c>
      <c r="B73" s="2">
        <v>1.47</v>
      </c>
      <c r="C73" s="6">
        <v>7.8E-2</v>
      </c>
      <c r="D73" s="1">
        <f t="shared" si="3"/>
        <v>1.3919999999999999</v>
      </c>
      <c r="E73" s="8">
        <f t="shared" si="4"/>
        <v>1037.6685572799997</v>
      </c>
    </row>
    <row r="74" spans="1:5" x14ac:dyDescent="0.25">
      <c r="A74" s="10">
        <v>1273</v>
      </c>
      <c r="B74" s="2">
        <v>1.423</v>
      </c>
      <c r="C74" s="6">
        <v>7.8E-2</v>
      </c>
      <c r="D74" s="1">
        <f t="shared" si="3"/>
        <v>1.345</v>
      </c>
      <c r="E74" s="8">
        <f t="shared" si="4"/>
        <v>989.95066800000006</v>
      </c>
    </row>
    <row r="75" spans="1:5" x14ac:dyDescent="0.25">
      <c r="A75" s="10" t="s">
        <v>108</v>
      </c>
      <c r="B75" s="2">
        <v>1.706</v>
      </c>
      <c r="C75" s="6">
        <v>7.8E-2</v>
      </c>
      <c r="D75" s="1">
        <f t="shared" si="3"/>
        <v>1.6279999999999999</v>
      </c>
      <c r="E75" s="8">
        <f t="shared" si="4"/>
        <v>1290.8659716799998</v>
      </c>
    </row>
    <row r="76" spans="1:5" x14ac:dyDescent="0.25">
      <c r="A76" s="10">
        <v>1280</v>
      </c>
      <c r="B76" s="2">
        <v>1.6080000000000001</v>
      </c>
      <c r="C76" s="6">
        <v>7.8E-2</v>
      </c>
      <c r="D76" s="1">
        <f t="shared" si="3"/>
        <v>1.53</v>
      </c>
      <c r="E76" s="8">
        <f t="shared" si="4"/>
        <v>1182.972268</v>
      </c>
    </row>
    <row r="77" spans="1:5" x14ac:dyDescent="0.25">
      <c r="A77" s="10">
        <v>1281</v>
      </c>
      <c r="B77" s="2">
        <v>1.508</v>
      </c>
      <c r="C77" s="6">
        <v>7.8E-2</v>
      </c>
      <c r="D77" s="1">
        <f t="shared" si="3"/>
        <v>1.43</v>
      </c>
      <c r="E77" s="8">
        <f t="shared" si="4"/>
        <v>1076.9063479999998</v>
      </c>
    </row>
    <row r="78" spans="1:5" x14ac:dyDescent="0.25">
      <c r="A78" s="10">
        <v>1282</v>
      </c>
      <c r="B78" s="2">
        <v>1.8720000000000001</v>
      </c>
      <c r="C78" s="6">
        <v>7.8E-2</v>
      </c>
      <c r="D78" s="1">
        <f t="shared" si="3"/>
        <v>1.794</v>
      </c>
      <c r="E78" s="8">
        <f t="shared" si="4"/>
        <v>1482.5437547199999</v>
      </c>
    </row>
    <row r="79" spans="1:5" x14ac:dyDescent="0.25">
      <c r="A79" s="10">
        <v>1286</v>
      </c>
      <c r="B79" s="2">
        <v>1.4279999999999999</v>
      </c>
      <c r="C79" s="6">
        <v>7.8E-2</v>
      </c>
      <c r="D79" s="1">
        <f t="shared" si="3"/>
        <v>1.3499999999999999</v>
      </c>
      <c r="E79" s="8">
        <f t="shared" si="4"/>
        <v>994.98429999999996</v>
      </c>
    </row>
    <row r="80" spans="1:5" x14ac:dyDescent="0.25">
      <c r="A80" s="10">
        <v>1288</v>
      </c>
      <c r="B80" s="2">
        <v>1.5350000000000001</v>
      </c>
      <c r="C80" s="6">
        <v>7.8E-2</v>
      </c>
      <c r="D80" s="1">
        <f t="shared" si="3"/>
        <v>1.4570000000000001</v>
      </c>
      <c r="E80" s="8">
        <f t="shared" si="4"/>
        <v>1105.1430084800002</v>
      </c>
    </row>
    <row r="81" spans="1:5" x14ac:dyDescent="0.25">
      <c r="A81" s="10">
        <v>1289</v>
      </c>
      <c r="B81" s="2">
        <v>1.5940000000000001</v>
      </c>
      <c r="C81" s="6">
        <v>7.8E-2</v>
      </c>
      <c r="D81" s="1">
        <f t="shared" si="3"/>
        <v>1.516</v>
      </c>
      <c r="E81" s="8">
        <f t="shared" si="4"/>
        <v>1167.8780011200001</v>
      </c>
    </row>
    <row r="82" spans="1:5" x14ac:dyDescent="0.25">
      <c r="A82" s="10">
        <v>1297</v>
      </c>
      <c r="B82" s="2">
        <v>1.3960000000000001</v>
      </c>
      <c r="C82" s="6">
        <v>7.8E-2</v>
      </c>
      <c r="D82" s="1">
        <f t="shared" si="3"/>
        <v>1.3180000000000001</v>
      </c>
      <c r="E82" s="8">
        <f t="shared" si="4"/>
        <v>962.94489648000012</v>
      </c>
    </row>
    <row r="83" spans="1:5" x14ac:dyDescent="0.25">
      <c r="A83" s="10" t="s">
        <v>109</v>
      </c>
      <c r="B83" s="2">
        <v>1.663</v>
      </c>
      <c r="C83" s="6">
        <v>7.8E-2</v>
      </c>
      <c r="D83" s="1">
        <f t="shared" si="3"/>
        <v>1.585</v>
      </c>
      <c r="E83" s="8">
        <f t="shared" si="4"/>
        <v>1243.0435319999999</v>
      </c>
    </row>
    <row r="84" spans="1:5" x14ac:dyDescent="0.25">
      <c r="A84" s="10">
        <v>1303</v>
      </c>
      <c r="B84" s="2">
        <v>1.7410000000000001</v>
      </c>
      <c r="C84" s="6">
        <v>7.8E-2</v>
      </c>
      <c r="D84" s="1">
        <f t="shared" si="3"/>
        <v>1.663</v>
      </c>
      <c r="E84" s="8">
        <f t="shared" si="4"/>
        <v>1330.34682288</v>
      </c>
    </row>
    <row r="85" spans="1:5" x14ac:dyDescent="0.25">
      <c r="A85" s="10">
        <v>1304</v>
      </c>
      <c r="B85" s="2">
        <v>1.7110000000000001</v>
      </c>
      <c r="C85" s="6">
        <v>7.8E-2</v>
      </c>
      <c r="D85" s="1">
        <f t="shared" si="3"/>
        <v>1.633</v>
      </c>
      <c r="E85" s="8">
        <f t="shared" si="4"/>
        <v>1296.47556528</v>
      </c>
    </row>
    <row r="86" spans="1:5" x14ac:dyDescent="0.25">
      <c r="A86" s="10">
        <v>1310</v>
      </c>
      <c r="B86" s="2">
        <v>1.77</v>
      </c>
      <c r="C86" s="6">
        <v>7.8E-2</v>
      </c>
      <c r="D86" s="1">
        <f t="shared" si="3"/>
        <v>1.6919999999999999</v>
      </c>
      <c r="E86" s="8">
        <f t="shared" si="4"/>
        <v>1363.4372612799998</v>
      </c>
    </row>
    <row r="87" spans="1:5" x14ac:dyDescent="0.25">
      <c r="A87" s="10">
        <v>1326</v>
      </c>
      <c r="B87" s="2">
        <v>1.762</v>
      </c>
      <c r="C87" s="6">
        <v>7.8E-2</v>
      </c>
      <c r="D87" s="1">
        <f t="shared" si="3"/>
        <v>1.6839999999999999</v>
      </c>
      <c r="E87" s="8">
        <f t="shared" si="4"/>
        <v>1354.27467312</v>
      </c>
    </row>
    <row r="88" spans="1:5" x14ac:dyDescent="0.25">
      <c r="A88" s="10">
        <v>1349</v>
      </c>
      <c r="B88" s="2">
        <v>1.619</v>
      </c>
      <c r="C88" s="6">
        <v>7.8E-2</v>
      </c>
      <c r="D88" s="1">
        <f t="shared" si="3"/>
        <v>1.5409999999999999</v>
      </c>
      <c r="E88" s="8">
        <f t="shared" si="4"/>
        <v>1194.8880171199999</v>
      </c>
    </row>
    <row r="89" spans="1:5" x14ac:dyDescent="0.25">
      <c r="A89" s="10">
        <v>1351</v>
      </c>
      <c r="B89" s="2">
        <v>1.6460000000000001</v>
      </c>
      <c r="C89" s="6">
        <v>7.8E-2</v>
      </c>
      <c r="D89" s="1">
        <f t="shared" si="3"/>
        <v>1.5680000000000001</v>
      </c>
      <c r="E89" s="8">
        <f t="shared" si="4"/>
        <v>1224.3445764800001</v>
      </c>
    </row>
    <row r="90" spans="1:5" x14ac:dyDescent="0.25">
      <c r="A90" s="10" t="s">
        <v>110</v>
      </c>
      <c r="B90" s="2">
        <v>0.97199999999999998</v>
      </c>
      <c r="C90" s="6">
        <v>7.8E-2</v>
      </c>
      <c r="D90" s="1">
        <f t="shared" si="3"/>
        <v>0.89400000000000002</v>
      </c>
      <c r="E90" s="8">
        <f t="shared" si="4"/>
        <v>577.77217072000008</v>
      </c>
    </row>
    <row r="91" spans="1:5" x14ac:dyDescent="0.25">
      <c r="A91" s="10" t="s">
        <v>111</v>
      </c>
      <c r="B91" s="2">
        <v>1.371</v>
      </c>
      <c r="C91" s="6">
        <v>7.8E-2</v>
      </c>
      <c r="D91" s="1">
        <f t="shared" si="3"/>
        <v>1.2929999999999999</v>
      </c>
      <c r="E91" s="8">
        <f t="shared" si="4"/>
        <v>938.20412848000001</v>
      </c>
    </row>
    <row r="92" spans="1:5" x14ac:dyDescent="0.25">
      <c r="A92" s="10" t="s">
        <v>82</v>
      </c>
      <c r="B92" s="2">
        <v>1.0249999999999999</v>
      </c>
      <c r="C92" s="6">
        <v>7.8E-2</v>
      </c>
      <c r="D92" s="1">
        <f t="shared" si="3"/>
        <v>0.94699999999999995</v>
      </c>
      <c r="E92" s="8">
        <f t="shared" si="4"/>
        <v>621.91694768000002</v>
      </c>
    </row>
    <row r="93" spans="1:5" x14ac:dyDescent="0.25">
      <c r="A93" s="10" t="s">
        <v>83</v>
      </c>
      <c r="B93" s="2">
        <v>0.89</v>
      </c>
      <c r="C93" s="6">
        <v>7.8E-2</v>
      </c>
      <c r="D93" s="1">
        <f t="shared" si="3"/>
        <v>0.81200000000000006</v>
      </c>
      <c r="E93" s="8">
        <f t="shared" si="4"/>
        <v>511.72567088000005</v>
      </c>
    </row>
    <row r="94" spans="1:5" x14ac:dyDescent="0.25">
      <c r="A94" s="10" t="s">
        <v>80</v>
      </c>
      <c r="B94" s="2">
        <v>1.298</v>
      </c>
      <c r="C94" s="6">
        <v>7.8E-2</v>
      </c>
      <c r="D94" s="1">
        <f t="shared" si="3"/>
        <v>1.22</v>
      </c>
      <c r="E94" s="8">
        <f t="shared" si="4"/>
        <v>867.41706800000009</v>
      </c>
    </row>
    <row r="95" spans="1:5" x14ac:dyDescent="0.25">
      <c r="A95" s="10" t="s">
        <v>81</v>
      </c>
      <c r="B95" s="2">
        <v>1.331</v>
      </c>
      <c r="C95" s="6">
        <v>7.8E-2</v>
      </c>
      <c r="D95" s="1">
        <f t="shared" si="3"/>
        <v>1.2529999999999999</v>
      </c>
      <c r="E95" s="8">
        <f t="shared" si="4"/>
        <v>899.14805167999998</v>
      </c>
    </row>
    <row r="96" spans="1:5" x14ac:dyDescent="0.25">
      <c r="A96" s="10" t="s">
        <v>78</v>
      </c>
      <c r="B96" s="2">
        <v>1.5529999999999999</v>
      </c>
      <c r="C96" s="6">
        <v>7.8E-2</v>
      </c>
      <c r="D96" s="1">
        <f t="shared" si="3"/>
        <v>1.4749999999999999</v>
      </c>
      <c r="E96" s="8">
        <f t="shared" si="4"/>
        <v>1124.1322999999998</v>
      </c>
    </row>
    <row r="97" spans="1:5" x14ac:dyDescent="0.25">
      <c r="A97" s="10" t="s">
        <v>79</v>
      </c>
      <c r="B97" s="2">
        <v>1.772</v>
      </c>
      <c r="C97" s="6">
        <v>7.8E-2</v>
      </c>
      <c r="D97" s="1">
        <f t="shared" si="3"/>
        <v>1.694</v>
      </c>
      <c r="E97" s="8">
        <f t="shared" si="4"/>
        <v>1365.7319787199999</v>
      </c>
    </row>
    <row r="98" spans="1:5" x14ac:dyDescent="0.25">
      <c r="A98" s="10" t="s">
        <v>76</v>
      </c>
      <c r="B98" s="2">
        <v>2.5150000000000001</v>
      </c>
      <c r="C98" s="6">
        <v>7.8E-2</v>
      </c>
      <c r="D98" s="1">
        <f t="shared" ref="D98:D129" si="5">(B98-C98)</f>
        <v>2.4370000000000003</v>
      </c>
      <c r="E98" s="8">
        <f t="shared" ref="E98:E129" si="6">(203.52*D98*D98)+(458.24*D98)+(5.4451)</f>
        <v>2330.8749508800001</v>
      </c>
    </row>
    <row r="99" spans="1:5" x14ac:dyDescent="0.25">
      <c r="A99" s="10" t="s">
        <v>77</v>
      </c>
      <c r="B99" s="2">
        <v>2.4300000000000002</v>
      </c>
      <c r="C99" s="6">
        <v>7.8E-2</v>
      </c>
      <c r="D99" s="1">
        <f t="shared" si="5"/>
        <v>2.3520000000000003</v>
      </c>
      <c r="E99" s="8">
        <f t="shared" si="6"/>
        <v>2209.0786820800004</v>
      </c>
    </row>
    <row r="100" spans="1:5" x14ac:dyDescent="0.25">
      <c r="A100" s="10" t="s">
        <v>74</v>
      </c>
      <c r="B100" s="2">
        <v>1.258</v>
      </c>
      <c r="C100" s="6">
        <v>7.8E-2</v>
      </c>
      <c r="D100" s="1">
        <f t="shared" si="5"/>
        <v>1.18</v>
      </c>
      <c r="E100" s="8">
        <f t="shared" si="6"/>
        <v>829.54954800000007</v>
      </c>
    </row>
    <row r="101" spans="1:5" x14ac:dyDescent="0.25">
      <c r="A101" s="10" t="s">
        <v>75</v>
      </c>
      <c r="B101" s="2">
        <v>1.24</v>
      </c>
      <c r="C101" s="6">
        <v>7.8E-2</v>
      </c>
      <c r="D101" s="1">
        <f t="shared" si="5"/>
        <v>1.1619999999999999</v>
      </c>
      <c r="E101" s="8">
        <f t="shared" si="6"/>
        <v>812.72163888</v>
      </c>
    </row>
    <row r="102" spans="1:5" x14ac:dyDescent="0.25">
      <c r="A102" s="10" t="s">
        <v>72</v>
      </c>
      <c r="B102" s="2">
        <v>1.413</v>
      </c>
      <c r="C102" s="6">
        <v>7.8E-2</v>
      </c>
      <c r="D102" s="1">
        <f t="shared" si="5"/>
        <v>1.335</v>
      </c>
      <c r="E102" s="8">
        <f t="shared" si="6"/>
        <v>979.91393200000005</v>
      </c>
    </row>
    <row r="103" spans="1:5" x14ac:dyDescent="0.25">
      <c r="A103" s="10" t="s">
        <v>73</v>
      </c>
      <c r="B103" s="2">
        <v>1.252</v>
      </c>
      <c r="C103" s="6">
        <v>7.8E-2</v>
      </c>
      <c r="D103" s="1">
        <f t="shared" si="5"/>
        <v>1.1739999999999999</v>
      </c>
      <c r="E103" s="8">
        <f t="shared" si="6"/>
        <v>823.92559152000001</v>
      </c>
    </row>
    <row r="104" spans="1:5" x14ac:dyDescent="0.25">
      <c r="A104" s="10" t="s">
        <v>69</v>
      </c>
      <c r="B104" s="2">
        <v>1.258</v>
      </c>
      <c r="C104" s="6">
        <v>7.8E-2</v>
      </c>
      <c r="D104" s="1">
        <f t="shared" si="5"/>
        <v>1.18</v>
      </c>
      <c r="E104" s="8">
        <f t="shared" si="6"/>
        <v>829.54954800000007</v>
      </c>
    </row>
    <row r="105" spans="1:5" x14ac:dyDescent="0.25">
      <c r="A105" s="10" t="s">
        <v>70</v>
      </c>
      <c r="B105" s="2">
        <v>1.361</v>
      </c>
      <c r="C105" s="6">
        <v>7.8E-2</v>
      </c>
      <c r="D105" s="1">
        <f t="shared" si="5"/>
        <v>1.2829999999999999</v>
      </c>
      <c r="E105" s="8">
        <f t="shared" si="6"/>
        <v>928.37905327999999</v>
      </c>
    </row>
    <row r="106" spans="1:5" x14ac:dyDescent="0.25">
      <c r="A106" s="10" t="s">
        <v>67</v>
      </c>
      <c r="B106" s="2">
        <v>1.079</v>
      </c>
      <c r="C106" s="6">
        <v>7.8E-2</v>
      </c>
      <c r="D106" s="1">
        <f t="shared" si="5"/>
        <v>1.0009999999999999</v>
      </c>
      <c r="E106" s="8">
        <f t="shared" si="6"/>
        <v>668.0705835199999</v>
      </c>
    </row>
    <row r="107" spans="1:5" x14ac:dyDescent="0.25">
      <c r="A107" s="10" t="s">
        <v>68</v>
      </c>
      <c r="B107" s="2">
        <v>1.2829999999999999</v>
      </c>
      <c r="C107" s="6">
        <v>7.8E-2</v>
      </c>
      <c r="D107" s="1">
        <f t="shared" si="5"/>
        <v>1.2049999999999998</v>
      </c>
      <c r="E107" s="8">
        <f t="shared" si="6"/>
        <v>853.14042799999982</v>
      </c>
    </row>
    <row r="108" spans="1:5" x14ac:dyDescent="0.25">
      <c r="A108" s="10" t="s">
        <v>65</v>
      </c>
      <c r="B108" s="2">
        <v>1.018</v>
      </c>
      <c r="C108" s="6">
        <v>7.8E-2</v>
      </c>
      <c r="D108" s="1">
        <f t="shared" si="5"/>
        <v>0.94000000000000006</v>
      </c>
      <c r="E108" s="8">
        <f t="shared" si="6"/>
        <v>616.02097200000014</v>
      </c>
    </row>
    <row r="109" spans="1:5" x14ac:dyDescent="0.25">
      <c r="A109" s="10" t="s">
        <v>66</v>
      </c>
      <c r="B109" s="2">
        <v>0.874</v>
      </c>
      <c r="C109" s="6">
        <v>7.8E-2</v>
      </c>
      <c r="D109" s="1">
        <f t="shared" si="5"/>
        <v>0.79600000000000004</v>
      </c>
      <c r="E109" s="8">
        <f t="shared" si="6"/>
        <v>499.15766832000008</v>
      </c>
    </row>
    <row r="110" spans="1:5" x14ac:dyDescent="0.25">
      <c r="A110" s="10" t="s">
        <v>63</v>
      </c>
      <c r="B110" s="2">
        <v>1.569</v>
      </c>
      <c r="C110" s="6">
        <v>7.8E-2</v>
      </c>
      <c r="D110" s="1">
        <f t="shared" si="5"/>
        <v>1.4909999999999999</v>
      </c>
      <c r="E110" s="8">
        <f t="shared" si="6"/>
        <v>1141.1223851199998</v>
      </c>
    </row>
    <row r="111" spans="1:5" x14ac:dyDescent="0.25">
      <c r="A111" s="10" t="s">
        <v>64</v>
      </c>
      <c r="B111" s="2">
        <v>1.7690000000000001</v>
      </c>
      <c r="C111" s="6">
        <v>7.8E-2</v>
      </c>
      <c r="D111" s="1">
        <f t="shared" si="5"/>
        <v>1.6910000000000001</v>
      </c>
      <c r="E111" s="8">
        <f t="shared" si="6"/>
        <v>1362.29051312</v>
      </c>
    </row>
    <row r="112" spans="1:5" x14ac:dyDescent="0.25">
      <c r="A112" s="10" t="s">
        <v>112</v>
      </c>
      <c r="B112" s="2">
        <v>0.67800000000000005</v>
      </c>
      <c r="C112" s="6">
        <v>7.8E-2</v>
      </c>
      <c r="D112" s="1">
        <f t="shared" si="5"/>
        <v>0.60000000000000009</v>
      </c>
      <c r="E112" s="8">
        <f t="shared" si="6"/>
        <v>353.6563000000001</v>
      </c>
    </row>
    <row r="113" spans="1:5" x14ac:dyDescent="0.25">
      <c r="A113" s="10" t="s">
        <v>113</v>
      </c>
      <c r="B113" s="2">
        <v>1</v>
      </c>
      <c r="C113" s="6">
        <v>7.8E-2</v>
      </c>
      <c r="D113" s="1">
        <f t="shared" si="5"/>
        <v>0.92200000000000004</v>
      </c>
      <c r="E113" s="8">
        <f t="shared" si="6"/>
        <v>600.95147568000004</v>
      </c>
    </row>
    <row r="114" spans="1:5" x14ac:dyDescent="0.25">
      <c r="A114" s="10" t="s">
        <v>59</v>
      </c>
      <c r="B114" s="2">
        <v>1.35</v>
      </c>
      <c r="C114" s="6">
        <v>7.8E-2</v>
      </c>
      <c r="D114" s="1">
        <f t="shared" si="5"/>
        <v>1.272</v>
      </c>
      <c r="E114" s="8">
        <f t="shared" si="6"/>
        <v>917.61848368000017</v>
      </c>
    </row>
    <row r="115" spans="1:5" x14ac:dyDescent="0.25">
      <c r="A115" s="10" t="s">
        <v>60</v>
      </c>
      <c r="B115" s="2">
        <v>1.6040000000000001</v>
      </c>
      <c r="C115" s="6">
        <v>7.8E-2</v>
      </c>
      <c r="D115" s="1">
        <f t="shared" si="5"/>
        <v>1.526</v>
      </c>
      <c r="E115" s="8">
        <f t="shared" si="6"/>
        <v>1178.6514795200001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107"/>
  <sheetViews>
    <sheetView workbookViewId="0">
      <selection activeCell="N8" sqref="N8"/>
    </sheetView>
  </sheetViews>
  <sheetFormatPr defaultRowHeight="15" x14ac:dyDescent="0.25"/>
  <cols>
    <col min="1" max="1" width="20.140625" customWidth="1"/>
    <col min="2" max="2" width="12.140625" customWidth="1"/>
    <col min="3" max="3" width="12" customWidth="1"/>
    <col min="4" max="4" width="12.42578125" customWidth="1"/>
    <col min="5" max="5" width="22.42578125" customWidth="1"/>
  </cols>
  <sheetData>
    <row r="2" spans="1:12" x14ac:dyDescent="0.25">
      <c r="A2" s="4">
        <v>2.5720000000000001</v>
      </c>
      <c r="B2" s="4">
        <v>2.6389999999999998</v>
      </c>
      <c r="C2" s="2">
        <v>2.0499999999999998</v>
      </c>
      <c r="D2" s="2">
        <v>2.4889999999999999</v>
      </c>
      <c r="E2" s="2">
        <v>1.895</v>
      </c>
      <c r="F2" s="2">
        <v>2.2240000000000002</v>
      </c>
      <c r="G2" s="2">
        <v>1.476</v>
      </c>
      <c r="H2" s="2">
        <v>1.8540000000000001</v>
      </c>
      <c r="I2" s="2">
        <v>2.52</v>
      </c>
      <c r="J2" s="2">
        <v>2.1120000000000001</v>
      </c>
      <c r="K2" s="2">
        <v>1.5609999999999999</v>
      </c>
      <c r="L2" s="2">
        <v>2.0180000000000002</v>
      </c>
    </row>
    <row r="3" spans="1:12" x14ac:dyDescent="0.25">
      <c r="A3" s="4">
        <v>1.4770000000000001</v>
      </c>
      <c r="B3" s="4">
        <v>1.341</v>
      </c>
      <c r="C3" s="2">
        <v>1.6620000000000001</v>
      </c>
      <c r="D3" s="2">
        <v>1.7590000000000001</v>
      </c>
      <c r="E3" s="2">
        <v>1.7610000000000001</v>
      </c>
      <c r="F3" s="2">
        <v>2.0310000000000001</v>
      </c>
      <c r="G3" s="2">
        <v>1.8480000000000001</v>
      </c>
      <c r="H3" s="2">
        <v>1.7410000000000001</v>
      </c>
      <c r="I3" s="2">
        <v>1.9100000000000001</v>
      </c>
      <c r="J3" s="2">
        <v>1.9630000000000001</v>
      </c>
      <c r="K3" s="2">
        <v>1.7850000000000001</v>
      </c>
      <c r="L3" s="2">
        <v>2.2560000000000002</v>
      </c>
    </row>
    <row r="4" spans="1:12" x14ac:dyDescent="0.25">
      <c r="A4" s="4">
        <v>0.874</v>
      </c>
      <c r="B4" s="4">
        <v>0.77600000000000002</v>
      </c>
      <c r="C4" s="2">
        <v>2.383</v>
      </c>
      <c r="D4" s="2">
        <v>2.0920000000000001</v>
      </c>
      <c r="E4" s="2">
        <v>1.6600000000000001</v>
      </c>
      <c r="F4" s="2">
        <v>1.6859999999999999</v>
      </c>
      <c r="G4" s="2">
        <v>2.024</v>
      </c>
      <c r="H4" s="2">
        <v>1.8900000000000001</v>
      </c>
      <c r="I4" s="2">
        <v>1.8420000000000001</v>
      </c>
      <c r="J4" s="2">
        <v>1.875</v>
      </c>
      <c r="K4" s="2">
        <v>1.681</v>
      </c>
      <c r="L4" s="2">
        <v>2.3759999999999999</v>
      </c>
    </row>
    <row r="5" spans="1:12" x14ac:dyDescent="0.25">
      <c r="A5" s="4">
        <v>0.51800000000000002</v>
      </c>
      <c r="B5" s="4">
        <v>0.49099999999999999</v>
      </c>
      <c r="C5" s="2">
        <v>1.823</v>
      </c>
      <c r="D5" s="2">
        <v>1.629</v>
      </c>
      <c r="E5" s="2">
        <v>1.5469999999999999</v>
      </c>
      <c r="F5" s="2">
        <v>1.579</v>
      </c>
      <c r="G5" s="2">
        <v>1.7230000000000001</v>
      </c>
      <c r="H5" s="2">
        <v>1.7230000000000001</v>
      </c>
      <c r="I5" s="2">
        <v>2.5500000000000003</v>
      </c>
      <c r="J5" s="2">
        <v>1.708</v>
      </c>
      <c r="K5" s="2">
        <v>2.0649999999999999</v>
      </c>
      <c r="L5" s="2">
        <v>2.4500000000000002</v>
      </c>
    </row>
    <row r="6" spans="1:12" x14ac:dyDescent="0.25">
      <c r="A6" s="4">
        <v>0.32300000000000001</v>
      </c>
      <c r="B6" s="4">
        <v>0.28699999999999998</v>
      </c>
      <c r="C6" s="2">
        <v>1.621</v>
      </c>
      <c r="D6" s="2">
        <v>2.2240000000000002</v>
      </c>
      <c r="E6" s="2">
        <v>1.6440000000000001</v>
      </c>
      <c r="F6" s="2">
        <v>2.218</v>
      </c>
      <c r="G6" s="2">
        <v>1.1260000000000001</v>
      </c>
      <c r="H6" s="2">
        <v>1.403</v>
      </c>
      <c r="I6" s="2">
        <v>2.1970000000000001</v>
      </c>
      <c r="J6" s="2">
        <v>1.7010000000000001</v>
      </c>
      <c r="K6" s="2">
        <v>2.5129999999999999</v>
      </c>
    </row>
    <row r="7" spans="1:12" x14ac:dyDescent="0.25">
      <c r="A7" s="6">
        <v>9.7000000000000003E-2</v>
      </c>
      <c r="B7" s="6">
        <v>0.109</v>
      </c>
      <c r="C7" s="2">
        <v>2.4670000000000001</v>
      </c>
      <c r="D7" s="2">
        <v>2.3420000000000001</v>
      </c>
      <c r="E7" s="2">
        <v>1.899</v>
      </c>
      <c r="F7" s="2">
        <v>2.2810000000000001</v>
      </c>
      <c r="G7" s="2">
        <v>1.8069999999999999</v>
      </c>
      <c r="H7" s="2">
        <v>1.4350000000000001</v>
      </c>
      <c r="I7" s="2">
        <v>2.4090000000000003</v>
      </c>
      <c r="J7" s="2">
        <v>1.73</v>
      </c>
      <c r="K7" s="2">
        <v>2.1720000000000002</v>
      </c>
    </row>
    <row r="8" spans="1:12" x14ac:dyDescent="0.25">
      <c r="C8" s="2">
        <v>2.4079999999999999</v>
      </c>
      <c r="D8" s="2">
        <v>1.7630000000000001</v>
      </c>
      <c r="E8" s="2">
        <v>2.0939999999999999</v>
      </c>
      <c r="F8" s="2">
        <v>2.3740000000000001</v>
      </c>
      <c r="G8" s="2">
        <v>1.9910000000000001</v>
      </c>
      <c r="H8" s="2">
        <v>1.714</v>
      </c>
      <c r="I8" s="2">
        <v>2.1320000000000001</v>
      </c>
      <c r="J8" s="2">
        <v>2.0609999999999999</v>
      </c>
      <c r="K8" s="2">
        <v>2.1619999999999999</v>
      </c>
    </row>
    <row r="9" spans="1:12" x14ac:dyDescent="0.25">
      <c r="C9" s="2">
        <v>1.9490000000000001</v>
      </c>
      <c r="D9" s="2">
        <v>1.5529999999999999</v>
      </c>
      <c r="E9" s="2">
        <v>1.7190000000000001</v>
      </c>
      <c r="F9" s="2">
        <v>2.0420000000000003</v>
      </c>
      <c r="G9" s="2">
        <v>1.0070000000000001</v>
      </c>
      <c r="H9" s="2">
        <v>1.4179999999999999</v>
      </c>
      <c r="I9" s="2">
        <v>2.3620000000000001</v>
      </c>
      <c r="J9" s="2">
        <v>2.0009999999999999</v>
      </c>
      <c r="K9" s="2">
        <v>2.1040000000000001</v>
      </c>
    </row>
    <row r="15" spans="1:12" x14ac:dyDescent="0.25">
      <c r="B15" s="7" t="s">
        <v>85</v>
      </c>
      <c r="C15" s="7" t="s">
        <v>2</v>
      </c>
      <c r="D15" s="7" t="s">
        <v>3</v>
      </c>
      <c r="E15" s="7" t="s">
        <v>4</v>
      </c>
    </row>
    <row r="16" spans="1:12" x14ac:dyDescent="0.25">
      <c r="A16" t="s">
        <v>5</v>
      </c>
      <c r="B16" s="4">
        <v>2.605</v>
      </c>
      <c r="C16" s="13">
        <f>B16-B21</f>
        <v>2.5019999999999998</v>
      </c>
      <c r="D16" s="1">
        <v>2400</v>
      </c>
      <c r="E16" s="8">
        <f>(47.531*C16*C16)+(851.56*C16)-(22.335)</f>
        <v>2405.8123701239997</v>
      </c>
    </row>
    <row r="17" spans="1:11" x14ac:dyDescent="0.25">
      <c r="A17" t="s">
        <v>6</v>
      </c>
      <c r="B17" s="4">
        <v>1.409</v>
      </c>
      <c r="C17" s="13">
        <f>B17-B21</f>
        <v>1.306</v>
      </c>
      <c r="D17" s="1">
        <v>1200</v>
      </c>
      <c r="E17" s="8">
        <f t="shared" ref="E17:E21" si="0">(47.531*C17*C17)+(851.56*C17)-(22.335)</f>
        <v>1170.8729447159999</v>
      </c>
    </row>
    <row r="18" spans="1:11" x14ac:dyDescent="0.25">
      <c r="A18" t="s">
        <v>7</v>
      </c>
      <c r="B18" s="4">
        <v>0.82499999999999996</v>
      </c>
      <c r="C18" s="1">
        <f>B18-B21</f>
        <v>0.72199999999999998</v>
      </c>
      <c r="D18" s="1">
        <v>600</v>
      </c>
      <c r="E18" s="8">
        <f t="shared" si="0"/>
        <v>617.26846980399989</v>
      </c>
    </row>
    <row r="19" spans="1:11" x14ac:dyDescent="0.25">
      <c r="A19" t="s">
        <v>8</v>
      </c>
      <c r="B19" s="4">
        <v>0.504</v>
      </c>
      <c r="C19" s="13">
        <f>B19-B21</f>
        <v>0.40100000000000002</v>
      </c>
      <c r="D19" s="1">
        <v>300</v>
      </c>
      <c r="E19" s="8">
        <f t="shared" si="0"/>
        <v>326.78359233099997</v>
      </c>
    </row>
    <row r="20" spans="1:11" x14ac:dyDescent="0.25">
      <c r="A20" t="s">
        <v>9</v>
      </c>
      <c r="B20" s="4">
        <v>0.30499999999999999</v>
      </c>
      <c r="C20" s="1">
        <f>B20-B21</f>
        <v>0.20200000000000001</v>
      </c>
      <c r="D20" s="1">
        <v>150</v>
      </c>
      <c r="E20" s="8">
        <f t="shared" si="0"/>
        <v>151.61957492399998</v>
      </c>
    </row>
    <row r="21" spans="1:11" x14ac:dyDescent="0.25">
      <c r="A21" t="s">
        <v>10</v>
      </c>
      <c r="B21" s="6">
        <v>0.10299999999999999</v>
      </c>
      <c r="C21" s="1">
        <f>B21-B21</f>
        <v>0</v>
      </c>
      <c r="D21" s="1">
        <v>0</v>
      </c>
      <c r="E21" s="8">
        <f t="shared" si="0"/>
        <v>-22.335000000000001</v>
      </c>
    </row>
    <row r="27" spans="1:11" x14ac:dyDescent="0.25">
      <c r="J27" s="9" t="s">
        <v>86</v>
      </c>
      <c r="K27" s="9"/>
    </row>
    <row r="31" spans="1:11" x14ac:dyDescent="0.25">
      <c r="A31" s="10" t="s">
        <v>13</v>
      </c>
      <c r="B31" s="2" t="s">
        <v>14</v>
      </c>
      <c r="C31" s="5" t="s">
        <v>10</v>
      </c>
      <c r="D31" s="1" t="s">
        <v>2</v>
      </c>
      <c r="E31" s="11" t="s">
        <v>186</v>
      </c>
    </row>
    <row r="32" spans="1:11" x14ac:dyDescent="0.25">
      <c r="A32" s="10" t="s">
        <v>57</v>
      </c>
      <c r="B32" s="2">
        <v>2.0499999999999998</v>
      </c>
      <c r="C32" s="6">
        <v>0.10299999999999999</v>
      </c>
      <c r="D32" s="1">
        <f t="shared" ref="D32:D63" si="1">(B32-C32)</f>
        <v>1.9469999999999998</v>
      </c>
      <c r="E32" s="8">
        <f t="shared" ref="E32:E63" si="2">(47.531*D32*D32)+(851.56*D32)-(22.335)</f>
        <v>1815.8332625789997</v>
      </c>
    </row>
    <row r="33" spans="1:5" x14ac:dyDescent="0.25">
      <c r="A33" s="10" t="s">
        <v>114</v>
      </c>
      <c r="B33" s="2">
        <v>1.6620000000000001</v>
      </c>
      <c r="C33" s="6">
        <v>0.10299999999999999</v>
      </c>
      <c r="D33" s="1">
        <f t="shared" si="1"/>
        <v>1.5590000000000002</v>
      </c>
      <c r="E33" s="8">
        <f t="shared" si="2"/>
        <v>1420.7702324110001</v>
      </c>
    </row>
    <row r="34" spans="1:5" x14ac:dyDescent="0.25">
      <c r="A34" s="10" t="s">
        <v>55</v>
      </c>
      <c r="B34" s="2">
        <v>2.383</v>
      </c>
      <c r="C34" s="6">
        <v>0.10299999999999999</v>
      </c>
      <c r="D34" s="1">
        <f t="shared" si="1"/>
        <v>2.2799999999999998</v>
      </c>
      <c r="E34" s="8">
        <f t="shared" si="2"/>
        <v>2166.3069503999996</v>
      </c>
    </row>
    <row r="35" spans="1:5" x14ac:dyDescent="0.25">
      <c r="A35" s="10" t="s">
        <v>115</v>
      </c>
      <c r="B35" s="2">
        <v>1.823</v>
      </c>
      <c r="C35" s="6">
        <v>0.10299999999999999</v>
      </c>
      <c r="D35" s="1">
        <f t="shared" si="1"/>
        <v>1.72</v>
      </c>
      <c r="E35" s="8">
        <f t="shared" si="2"/>
        <v>1582.9639103999998</v>
      </c>
    </row>
    <row r="36" spans="1:5" x14ac:dyDescent="0.25">
      <c r="A36" s="10" t="s">
        <v>116</v>
      </c>
      <c r="B36" s="2">
        <v>1.621</v>
      </c>
      <c r="C36" s="6">
        <v>0.10299999999999999</v>
      </c>
      <c r="D36" s="1">
        <f t="shared" si="1"/>
        <v>1.518</v>
      </c>
      <c r="E36" s="8">
        <f t="shared" si="2"/>
        <v>1379.8599040439999</v>
      </c>
    </row>
    <row r="37" spans="1:5" x14ac:dyDescent="0.25">
      <c r="A37" s="10" t="s">
        <v>117</v>
      </c>
      <c r="B37" s="2">
        <v>2.4670000000000001</v>
      </c>
      <c r="C37" s="6">
        <v>0.10299999999999999</v>
      </c>
      <c r="D37" s="1">
        <f t="shared" si="1"/>
        <v>2.3639999999999999</v>
      </c>
      <c r="E37" s="8">
        <f t="shared" si="2"/>
        <v>2256.3796433759999</v>
      </c>
    </row>
    <row r="38" spans="1:5" x14ac:dyDescent="0.25">
      <c r="A38" s="10" t="s">
        <v>118</v>
      </c>
      <c r="B38" s="2">
        <v>2.4079999999999999</v>
      </c>
      <c r="C38" s="6">
        <v>0.10299999999999999</v>
      </c>
      <c r="D38" s="1">
        <f t="shared" si="1"/>
        <v>2.3049999999999997</v>
      </c>
      <c r="E38" s="8">
        <f t="shared" si="2"/>
        <v>2193.0441912749993</v>
      </c>
    </row>
    <row r="39" spans="1:5" x14ac:dyDescent="0.25">
      <c r="A39" s="10" t="s">
        <v>119</v>
      </c>
      <c r="B39" s="2">
        <v>1.9490000000000001</v>
      </c>
      <c r="C39" s="6">
        <v>0.10299999999999999</v>
      </c>
      <c r="D39" s="1">
        <f t="shared" si="1"/>
        <v>1.8460000000000001</v>
      </c>
      <c r="E39" s="8">
        <f t="shared" si="2"/>
        <v>1711.6169091959998</v>
      </c>
    </row>
    <row r="40" spans="1:5" x14ac:dyDescent="0.25">
      <c r="A40" s="10" t="s">
        <v>120</v>
      </c>
      <c r="B40" s="2">
        <v>2.4889999999999999</v>
      </c>
      <c r="C40" s="6">
        <v>0.10299999999999999</v>
      </c>
      <c r="D40" s="1">
        <f t="shared" si="1"/>
        <v>2.3859999999999997</v>
      </c>
      <c r="E40" s="8">
        <f t="shared" si="2"/>
        <v>2280.0809528759992</v>
      </c>
    </row>
    <row r="41" spans="1:5" x14ac:dyDescent="0.25">
      <c r="A41" s="10" t="s">
        <v>121</v>
      </c>
      <c r="B41" s="2">
        <v>1.7590000000000001</v>
      </c>
      <c r="C41" s="6">
        <v>0.10299999999999999</v>
      </c>
      <c r="D41" s="1">
        <f t="shared" si="1"/>
        <v>1.6560000000000001</v>
      </c>
      <c r="E41" s="8">
        <f t="shared" si="2"/>
        <v>1518.194332416</v>
      </c>
    </row>
    <row r="42" spans="1:5" x14ac:dyDescent="0.25">
      <c r="A42" s="10" t="s">
        <v>122</v>
      </c>
      <c r="B42" s="2">
        <v>2.0920000000000001</v>
      </c>
      <c r="C42" s="6">
        <v>0.10299999999999999</v>
      </c>
      <c r="D42" s="1">
        <f t="shared" si="1"/>
        <v>1.9890000000000001</v>
      </c>
      <c r="E42" s="8">
        <f t="shared" si="2"/>
        <v>1859.4562272509997</v>
      </c>
    </row>
    <row r="43" spans="1:5" x14ac:dyDescent="0.25">
      <c r="A43" s="10" t="s">
        <v>123</v>
      </c>
      <c r="B43" s="2">
        <v>1.629</v>
      </c>
      <c r="C43" s="6">
        <v>0.10299999999999999</v>
      </c>
      <c r="D43" s="1">
        <f t="shared" si="1"/>
        <v>1.526</v>
      </c>
      <c r="E43" s="8">
        <f t="shared" si="2"/>
        <v>1387.829858956</v>
      </c>
    </row>
    <row r="44" spans="1:5" x14ac:dyDescent="0.25">
      <c r="A44" s="10" t="s">
        <v>124</v>
      </c>
      <c r="B44" s="2">
        <v>2.2240000000000002</v>
      </c>
      <c r="C44" s="6">
        <v>0.10299999999999999</v>
      </c>
      <c r="D44" s="1">
        <f t="shared" si="1"/>
        <v>2.121</v>
      </c>
      <c r="E44" s="8">
        <f t="shared" si="2"/>
        <v>1997.6486653709999</v>
      </c>
    </row>
    <row r="45" spans="1:5" x14ac:dyDescent="0.25">
      <c r="A45" s="10" t="s">
        <v>125</v>
      </c>
      <c r="B45" s="2">
        <v>2.3420000000000001</v>
      </c>
      <c r="C45" s="6">
        <v>0.10299999999999999</v>
      </c>
      <c r="D45" s="1">
        <f t="shared" si="1"/>
        <v>2.2389999999999999</v>
      </c>
      <c r="E45" s="8">
        <f t="shared" si="2"/>
        <v>2122.5864942509997</v>
      </c>
    </row>
    <row r="46" spans="1:5" x14ac:dyDescent="0.25">
      <c r="A46" s="10" t="s">
        <v>126</v>
      </c>
      <c r="B46" s="2">
        <v>1.7630000000000001</v>
      </c>
      <c r="C46" s="6">
        <v>0.10299999999999999</v>
      </c>
      <c r="D46" s="1">
        <f t="shared" si="1"/>
        <v>1.6600000000000001</v>
      </c>
      <c r="E46" s="8">
        <f t="shared" si="2"/>
        <v>1522.2310236000001</v>
      </c>
    </row>
    <row r="47" spans="1:5" x14ac:dyDescent="0.25">
      <c r="A47" s="10" t="s">
        <v>127</v>
      </c>
      <c r="B47" s="2">
        <v>1.5529999999999999</v>
      </c>
      <c r="C47" s="6">
        <v>0.10299999999999999</v>
      </c>
      <c r="D47" s="1">
        <f t="shared" si="1"/>
        <v>1.45</v>
      </c>
      <c r="E47" s="8">
        <f t="shared" si="2"/>
        <v>1312.3609274999999</v>
      </c>
    </row>
    <row r="48" spans="1:5" x14ac:dyDescent="0.25">
      <c r="A48" s="10" t="s">
        <v>69</v>
      </c>
      <c r="B48" s="2">
        <v>1.895</v>
      </c>
      <c r="C48" s="6">
        <v>0.10299999999999999</v>
      </c>
      <c r="D48" s="1">
        <f t="shared" si="1"/>
        <v>1.792</v>
      </c>
      <c r="E48" s="8">
        <f t="shared" si="2"/>
        <v>1656.295109184</v>
      </c>
    </row>
    <row r="49" spans="1:5" x14ac:dyDescent="0.25">
      <c r="A49" s="10" t="s">
        <v>70</v>
      </c>
      <c r="B49" s="2">
        <v>1.7610000000000001</v>
      </c>
      <c r="C49" s="6">
        <v>0.10299999999999999</v>
      </c>
      <c r="D49" s="1">
        <f t="shared" si="1"/>
        <v>1.6580000000000001</v>
      </c>
      <c r="E49" s="8">
        <f t="shared" si="2"/>
        <v>1520.212487884</v>
      </c>
    </row>
    <row r="50" spans="1:5" x14ac:dyDescent="0.25">
      <c r="A50" s="10" t="s">
        <v>128</v>
      </c>
      <c r="B50" s="2">
        <v>1.6600000000000001</v>
      </c>
      <c r="C50" s="6">
        <v>0.10299999999999999</v>
      </c>
      <c r="D50" s="1">
        <f t="shared" si="1"/>
        <v>1.5570000000000002</v>
      </c>
      <c r="E50" s="8">
        <f t="shared" si="2"/>
        <v>1418.7708992190001</v>
      </c>
    </row>
    <row r="51" spans="1:5" x14ac:dyDescent="0.25">
      <c r="A51" s="10" t="s">
        <v>129</v>
      </c>
      <c r="B51" s="2">
        <v>1.5469999999999999</v>
      </c>
      <c r="C51" s="6">
        <v>0.10299999999999999</v>
      </c>
      <c r="D51" s="1">
        <f t="shared" si="1"/>
        <v>1.444</v>
      </c>
      <c r="E51" s="8">
        <f t="shared" si="2"/>
        <v>1306.4262392159997</v>
      </c>
    </row>
    <row r="52" spans="1:5" x14ac:dyDescent="0.25">
      <c r="A52" s="10" t="s">
        <v>130</v>
      </c>
      <c r="B52" s="2">
        <v>1.6440000000000001</v>
      </c>
      <c r="C52" s="6">
        <v>0.10299999999999999</v>
      </c>
      <c r="D52" s="1">
        <f t="shared" si="1"/>
        <v>1.5410000000000001</v>
      </c>
      <c r="E52" s="8">
        <f t="shared" si="2"/>
        <v>1402.7899226110001</v>
      </c>
    </row>
    <row r="53" spans="1:5" x14ac:dyDescent="0.25">
      <c r="A53" s="10" t="s">
        <v>131</v>
      </c>
      <c r="B53" s="2">
        <v>1.899</v>
      </c>
      <c r="C53" s="6">
        <v>0.10299999999999999</v>
      </c>
      <c r="D53" s="1">
        <f t="shared" si="1"/>
        <v>1.796</v>
      </c>
      <c r="E53" s="8">
        <f t="shared" si="2"/>
        <v>1660.383514096</v>
      </c>
    </row>
    <row r="54" spans="1:5" x14ac:dyDescent="0.25">
      <c r="A54" s="10" t="s">
        <v>132</v>
      </c>
      <c r="B54" s="2">
        <v>2.0939999999999999</v>
      </c>
      <c r="C54" s="6">
        <v>0.10299999999999999</v>
      </c>
      <c r="D54" s="1">
        <f t="shared" si="1"/>
        <v>1.9909999999999999</v>
      </c>
      <c r="E54" s="8">
        <f t="shared" si="2"/>
        <v>1861.5376940109998</v>
      </c>
    </row>
    <row r="55" spans="1:5" x14ac:dyDescent="0.25">
      <c r="A55" s="10" t="s">
        <v>133</v>
      </c>
      <c r="B55" s="2">
        <v>1.7190000000000001</v>
      </c>
      <c r="C55" s="6">
        <v>0.10299999999999999</v>
      </c>
      <c r="D55" s="1">
        <f t="shared" si="1"/>
        <v>1.6160000000000001</v>
      </c>
      <c r="E55" s="8">
        <f t="shared" si="2"/>
        <v>1477.9110751359999</v>
      </c>
    </row>
    <row r="56" spans="1:5" x14ac:dyDescent="0.25">
      <c r="A56" s="10" t="s">
        <v>134</v>
      </c>
      <c r="B56" s="2">
        <v>2.2240000000000002</v>
      </c>
      <c r="C56" s="6">
        <v>0.10299999999999999</v>
      </c>
      <c r="D56" s="1">
        <f t="shared" si="1"/>
        <v>2.121</v>
      </c>
      <c r="E56" s="8">
        <f t="shared" si="2"/>
        <v>1997.6486653709999</v>
      </c>
    </row>
    <row r="57" spans="1:5" x14ac:dyDescent="0.25">
      <c r="A57" s="10" t="s">
        <v>135</v>
      </c>
      <c r="B57" s="2">
        <v>2.0310000000000001</v>
      </c>
      <c r="C57" s="6">
        <v>0.10299999999999999</v>
      </c>
      <c r="D57" s="1">
        <f t="shared" si="1"/>
        <v>1.9280000000000002</v>
      </c>
      <c r="E57" s="8">
        <f t="shared" si="2"/>
        <v>1796.1541527040001</v>
      </c>
    </row>
    <row r="58" spans="1:5" x14ac:dyDescent="0.25">
      <c r="A58" s="10" t="s">
        <v>136</v>
      </c>
      <c r="B58" s="2">
        <v>1.6859999999999999</v>
      </c>
      <c r="C58" s="6">
        <v>0.10299999999999999</v>
      </c>
      <c r="D58" s="1">
        <f t="shared" si="1"/>
        <v>1.583</v>
      </c>
      <c r="E58" s="8">
        <f t="shared" si="2"/>
        <v>1444.7918900589998</v>
      </c>
    </row>
    <row r="59" spans="1:5" x14ac:dyDescent="0.25">
      <c r="A59" s="10" t="s">
        <v>137</v>
      </c>
      <c r="B59" s="2">
        <v>1.579</v>
      </c>
      <c r="C59" s="6">
        <v>0.10299999999999999</v>
      </c>
      <c r="D59" s="1">
        <f t="shared" si="1"/>
        <v>1.476</v>
      </c>
      <c r="E59" s="8">
        <f t="shared" si="2"/>
        <v>1338.1174558559999</v>
      </c>
    </row>
    <row r="60" spans="1:5" x14ac:dyDescent="0.25">
      <c r="A60" s="10" t="s">
        <v>138</v>
      </c>
      <c r="B60" s="2">
        <v>2.218</v>
      </c>
      <c r="C60" s="6">
        <v>0.10299999999999999</v>
      </c>
      <c r="D60" s="1">
        <f t="shared" si="1"/>
        <v>2.1149999999999998</v>
      </c>
      <c r="E60" s="8">
        <f t="shared" si="2"/>
        <v>1991.3312574749996</v>
      </c>
    </row>
    <row r="61" spans="1:5" x14ac:dyDescent="0.25">
      <c r="A61" s="10" t="s">
        <v>139</v>
      </c>
      <c r="B61" s="2">
        <v>2.2810000000000001</v>
      </c>
      <c r="C61" s="6">
        <v>0.10299999999999999</v>
      </c>
      <c r="D61" s="1">
        <f t="shared" si="1"/>
        <v>2.1779999999999999</v>
      </c>
      <c r="E61" s="8">
        <f t="shared" si="2"/>
        <v>2057.8347242039999</v>
      </c>
    </row>
    <row r="62" spans="1:5" x14ac:dyDescent="0.25">
      <c r="A62" s="10" t="s">
        <v>140</v>
      </c>
      <c r="B62" s="2">
        <v>2.3740000000000001</v>
      </c>
      <c r="C62" s="6">
        <v>0.10299999999999999</v>
      </c>
      <c r="D62" s="1">
        <f t="shared" si="1"/>
        <v>2.2709999999999999</v>
      </c>
      <c r="E62" s="8">
        <f t="shared" si="2"/>
        <v>2156.6960881709997</v>
      </c>
    </row>
    <row r="63" spans="1:5" x14ac:dyDescent="0.25">
      <c r="A63" s="10" t="s">
        <v>141</v>
      </c>
      <c r="B63" s="2">
        <v>2.0420000000000003</v>
      </c>
      <c r="C63" s="6">
        <v>0.10299999999999999</v>
      </c>
      <c r="D63" s="1">
        <f t="shared" si="1"/>
        <v>1.9390000000000003</v>
      </c>
      <c r="E63" s="8">
        <f t="shared" si="2"/>
        <v>1807.5431388510001</v>
      </c>
    </row>
    <row r="64" spans="1:5" x14ac:dyDescent="0.25">
      <c r="A64" s="10" t="s">
        <v>142</v>
      </c>
      <c r="B64" s="2">
        <v>1.476</v>
      </c>
      <c r="C64" s="6">
        <v>0.10299999999999999</v>
      </c>
      <c r="D64" s="1">
        <f t="shared" ref="D64:D95" si="3">(B64-C64)</f>
        <v>1.373</v>
      </c>
      <c r="E64" s="8">
        <f t="shared" ref="E64:E95" si="4">(47.531*D64*D64)+(851.56*D64)-(22.335)</f>
        <v>1236.4589464989999</v>
      </c>
    </row>
    <row r="65" spans="1:5" x14ac:dyDescent="0.25">
      <c r="A65" s="10" t="s">
        <v>143</v>
      </c>
      <c r="B65" s="2">
        <v>1.8480000000000001</v>
      </c>
      <c r="C65" s="6">
        <v>0.10299999999999999</v>
      </c>
      <c r="D65" s="1">
        <f t="shared" si="3"/>
        <v>1.7450000000000001</v>
      </c>
      <c r="E65" s="8">
        <f t="shared" si="4"/>
        <v>1608.370283275</v>
      </c>
    </row>
    <row r="66" spans="1:5" x14ac:dyDescent="0.25">
      <c r="A66" s="10" t="s">
        <v>144</v>
      </c>
      <c r="B66" s="2">
        <v>2.024</v>
      </c>
      <c r="C66" s="6">
        <v>0.10299999999999999</v>
      </c>
      <c r="D66" s="1">
        <f t="shared" si="3"/>
        <v>1.921</v>
      </c>
      <c r="E66" s="8">
        <f t="shared" si="4"/>
        <v>1788.9126049709998</v>
      </c>
    </row>
    <row r="67" spans="1:5" x14ac:dyDescent="0.25">
      <c r="A67" s="10" t="s">
        <v>145</v>
      </c>
      <c r="B67" s="2">
        <v>1.7230000000000001</v>
      </c>
      <c r="C67" s="6">
        <v>0.10299999999999999</v>
      </c>
      <c r="D67" s="1">
        <f t="shared" si="3"/>
        <v>1.62</v>
      </c>
      <c r="E67" s="8">
        <f t="shared" si="4"/>
        <v>1481.9325564000001</v>
      </c>
    </row>
    <row r="68" spans="1:5" x14ac:dyDescent="0.25">
      <c r="A68" s="10" t="s">
        <v>146</v>
      </c>
      <c r="B68" s="2">
        <v>1.1260000000000001</v>
      </c>
      <c r="C68" s="6">
        <v>0.10299999999999999</v>
      </c>
      <c r="D68" s="1">
        <f t="shared" si="3"/>
        <v>1.0230000000000001</v>
      </c>
      <c r="E68" s="8">
        <f t="shared" si="4"/>
        <v>898.55344989900004</v>
      </c>
    </row>
    <row r="69" spans="1:5" x14ac:dyDescent="0.25">
      <c r="A69" s="10" t="s">
        <v>147</v>
      </c>
      <c r="B69" s="2">
        <v>1.8069999999999999</v>
      </c>
      <c r="C69" s="6">
        <v>0.10299999999999999</v>
      </c>
      <c r="D69" s="1">
        <f t="shared" si="3"/>
        <v>1.704</v>
      </c>
      <c r="E69" s="8">
        <f t="shared" si="4"/>
        <v>1566.7350120959998</v>
      </c>
    </row>
    <row r="70" spans="1:5" x14ac:dyDescent="0.25">
      <c r="A70" s="10" t="s">
        <v>148</v>
      </c>
      <c r="B70" s="2">
        <v>1.9910000000000001</v>
      </c>
      <c r="C70" s="6">
        <v>0.10299999999999999</v>
      </c>
      <c r="D70" s="1">
        <f t="shared" si="3"/>
        <v>1.8880000000000001</v>
      </c>
      <c r="E70" s="8">
        <f t="shared" si="4"/>
        <v>1754.836620864</v>
      </c>
    </row>
    <row r="71" spans="1:5" x14ac:dyDescent="0.25">
      <c r="A71" s="10" t="s">
        <v>149</v>
      </c>
      <c r="B71" s="2">
        <v>1.0070000000000001</v>
      </c>
      <c r="C71" s="6">
        <v>0.10299999999999999</v>
      </c>
      <c r="D71" s="1">
        <f t="shared" si="3"/>
        <v>0.90400000000000014</v>
      </c>
      <c r="E71" s="8">
        <f t="shared" si="4"/>
        <v>786.31833369599997</v>
      </c>
    </row>
    <row r="72" spans="1:5" x14ac:dyDescent="0.25">
      <c r="A72" s="10" t="s">
        <v>150</v>
      </c>
      <c r="B72" s="2">
        <v>1.8540000000000001</v>
      </c>
      <c r="C72" s="6">
        <v>0.10299999999999999</v>
      </c>
      <c r="D72" s="1">
        <f t="shared" si="3"/>
        <v>1.7510000000000001</v>
      </c>
      <c r="E72" s="8">
        <f t="shared" si="4"/>
        <v>1614.476653531</v>
      </c>
    </row>
    <row r="73" spans="1:5" x14ac:dyDescent="0.25">
      <c r="A73" s="10" t="s">
        <v>151</v>
      </c>
      <c r="B73" s="2">
        <v>1.7410000000000001</v>
      </c>
      <c r="C73" s="6">
        <v>0.10299999999999999</v>
      </c>
      <c r="D73" s="1">
        <f t="shared" si="3"/>
        <v>1.6380000000000001</v>
      </c>
      <c r="E73" s="8">
        <f t="shared" si="4"/>
        <v>1500.0480443639999</v>
      </c>
    </row>
    <row r="74" spans="1:5" x14ac:dyDescent="0.25">
      <c r="A74" s="10" t="s">
        <v>152</v>
      </c>
      <c r="B74" s="2">
        <v>1.8900000000000001</v>
      </c>
      <c r="C74" s="6">
        <v>0.10299999999999999</v>
      </c>
      <c r="D74" s="1">
        <f t="shared" si="3"/>
        <v>1.7870000000000001</v>
      </c>
      <c r="E74" s="8">
        <f t="shared" si="4"/>
        <v>1651.1867419390001</v>
      </c>
    </row>
    <row r="75" spans="1:5" x14ac:dyDescent="0.25">
      <c r="A75" s="10" t="s">
        <v>153</v>
      </c>
      <c r="B75" s="2">
        <v>1.7230000000000001</v>
      </c>
      <c r="C75" s="6">
        <v>0.10299999999999999</v>
      </c>
      <c r="D75" s="1">
        <f t="shared" si="3"/>
        <v>1.62</v>
      </c>
      <c r="E75" s="8">
        <f t="shared" si="4"/>
        <v>1481.9325564000001</v>
      </c>
    </row>
    <row r="76" spans="1:5" x14ac:dyDescent="0.25">
      <c r="A76" s="10" t="s">
        <v>154</v>
      </c>
      <c r="B76" s="2">
        <v>1.403</v>
      </c>
      <c r="C76" s="6">
        <v>0.10299999999999999</v>
      </c>
      <c r="D76" s="1">
        <f t="shared" si="3"/>
        <v>1.3</v>
      </c>
      <c r="E76" s="8">
        <f t="shared" si="4"/>
        <v>1165.0203899999999</v>
      </c>
    </row>
    <row r="77" spans="1:5" x14ac:dyDescent="0.25">
      <c r="A77" s="10" t="s">
        <v>155</v>
      </c>
      <c r="B77" s="2">
        <v>1.4350000000000001</v>
      </c>
      <c r="C77" s="6">
        <v>0.10299999999999999</v>
      </c>
      <c r="D77" s="1">
        <f t="shared" si="3"/>
        <v>1.3320000000000001</v>
      </c>
      <c r="E77" s="8">
        <f t="shared" si="4"/>
        <v>1196.2735609439999</v>
      </c>
    </row>
    <row r="78" spans="1:5" x14ac:dyDescent="0.25">
      <c r="A78" s="10" t="s">
        <v>156</v>
      </c>
      <c r="B78" s="2">
        <v>1.714</v>
      </c>
      <c r="C78" s="6">
        <v>0.10299999999999999</v>
      </c>
      <c r="D78" s="1">
        <f t="shared" si="3"/>
        <v>1.611</v>
      </c>
      <c r="E78" s="8">
        <f t="shared" si="4"/>
        <v>1472.8863624509997</v>
      </c>
    </row>
    <row r="79" spans="1:5" x14ac:dyDescent="0.25">
      <c r="A79" s="10" t="s">
        <v>157</v>
      </c>
      <c r="B79" s="2">
        <v>1.4179999999999999</v>
      </c>
      <c r="C79" s="6">
        <v>0.10299999999999999</v>
      </c>
      <c r="D79" s="1">
        <f t="shared" si="3"/>
        <v>1.3149999999999999</v>
      </c>
      <c r="E79" s="8">
        <f t="shared" si="4"/>
        <v>1179.6581934749997</v>
      </c>
    </row>
    <row r="80" spans="1:5" x14ac:dyDescent="0.25">
      <c r="A80" s="10" t="s">
        <v>158</v>
      </c>
      <c r="B80" s="2">
        <v>2.52</v>
      </c>
      <c r="C80" s="6">
        <v>0.10299999999999999</v>
      </c>
      <c r="D80" s="1">
        <f t="shared" si="3"/>
        <v>2.4169999999999998</v>
      </c>
      <c r="E80" s="8">
        <f t="shared" si="4"/>
        <v>2313.5563460589997</v>
      </c>
    </row>
    <row r="81" spans="1:5" x14ac:dyDescent="0.25">
      <c r="A81" s="10" t="s">
        <v>159</v>
      </c>
      <c r="B81" s="2">
        <v>1.9100000000000001</v>
      </c>
      <c r="C81" s="6">
        <v>0.10299999999999999</v>
      </c>
      <c r="D81" s="1">
        <f t="shared" si="3"/>
        <v>1.8070000000000002</v>
      </c>
      <c r="E81" s="8">
        <f t="shared" si="4"/>
        <v>1671.6344702189999</v>
      </c>
    </row>
    <row r="82" spans="1:5" x14ac:dyDescent="0.25">
      <c r="A82" s="10" t="s">
        <v>160</v>
      </c>
      <c r="B82" s="2">
        <v>1.8420000000000001</v>
      </c>
      <c r="C82" s="6">
        <v>0.10299999999999999</v>
      </c>
      <c r="D82" s="1">
        <f t="shared" si="3"/>
        <v>1.7390000000000001</v>
      </c>
      <c r="E82" s="8">
        <f t="shared" si="4"/>
        <v>1602.2673352510001</v>
      </c>
    </row>
    <row r="83" spans="1:5" x14ac:dyDescent="0.25">
      <c r="A83" s="10" t="s">
        <v>161</v>
      </c>
      <c r="B83" s="2">
        <v>2.5500000000000003</v>
      </c>
      <c r="C83" s="6">
        <v>0.10299999999999999</v>
      </c>
      <c r="D83" s="1">
        <f t="shared" si="3"/>
        <v>2.4470000000000001</v>
      </c>
      <c r="E83" s="8">
        <f t="shared" si="4"/>
        <v>2346.0388695789998</v>
      </c>
    </row>
    <row r="84" spans="1:5" x14ac:dyDescent="0.25">
      <c r="A84" s="10" t="s">
        <v>162</v>
      </c>
      <c r="B84" s="2">
        <v>2.1970000000000001</v>
      </c>
      <c r="C84" s="6">
        <v>0.10299999999999999</v>
      </c>
      <c r="D84" s="1">
        <f t="shared" si="3"/>
        <v>2.0939999999999999</v>
      </c>
      <c r="E84" s="8">
        <f t="shared" si="4"/>
        <v>1969.2472799159996</v>
      </c>
    </row>
    <row r="85" spans="1:5" x14ac:dyDescent="0.25">
      <c r="A85" s="10" t="s">
        <v>163</v>
      </c>
      <c r="B85" s="2">
        <v>2.4090000000000003</v>
      </c>
      <c r="C85" s="6">
        <v>0.10299999999999999</v>
      </c>
      <c r="D85" s="1">
        <f t="shared" si="3"/>
        <v>2.306</v>
      </c>
      <c r="E85" s="8">
        <f t="shared" si="4"/>
        <v>2194.1149167159997</v>
      </c>
    </row>
    <row r="86" spans="1:5" x14ac:dyDescent="0.25">
      <c r="A86" s="10" t="s">
        <v>164</v>
      </c>
      <c r="B86" s="2">
        <v>2.1320000000000001</v>
      </c>
      <c r="C86" s="6">
        <v>0.10299999999999999</v>
      </c>
      <c r="D86" s="1">
        <f t="shared" si="3"/>
        <v>2.0289999999999999</v>
      </c>
      <c r="E86" s="8">
        <f t="shared" si="4"/>
        <v>1901.1578095709999</v>
      </c>
    </row>
    <row r="87" spans="1:5" x14ac:dyDescent="0.25">
      <c r="A87" s="10" t="s">
        <v>165</v>
      </c>
      <c r="B87" s="2">
        <v>2.3620000000000001</v>
      </c>
      <c r="C87" s="6">
        <v>0.10299999999999999</v>
      </c>
      <c r="D87" s="1">
        <f t="shared" si="3"/>
        <v>2.2589999999999999</v>
      </c>
      <c r="E87" s="8">
        <f t="shared" si="4"/>
        <v>2143.8935830109999</v>
      </c>
    </row>
    <row r="88" spans="1:5" x14ac:dyDescent="0.25">
      <c r="A88" s="10" t="s">
        <v>166</v>
      </c>
      <c r="B88" s="2">
        <v>2.1120000000000001</v>
      </c>
      <c r="C88" s="6">
        <v>0.10299999999999999</v>
      </c>
      <c r="D88" s="1">
        <f t="shared" si="3"/>
        <v>2.0089999999999999</v>
      </c>
      <c r="E88" s="8">
        <f t="shared" si="4"/>
        <v>1880.2880060109997</v>
      </c>
    </row>
    <row r="89" spans="1:5" x14ac:dyDescent="0.25">
      <c r="A89" s="10" t="s">
        <v>167</v>
      </c>
      <c r="B89" s="2">
        <v>1.9630000000000001</v>
      </c>
      <c r="C89" s="6">
        <v>0.10299999999999999</v>
      </c>
      <c r="D89" s="1">
        <f t="shared" si="3"/>
        <v>1.86</v>
      </c>
      <c r="E89" s="8">
        <f t="shared" si="4"/>
        <v>1726.0048475999999</v>
      </c>
    </row>
    <row r="90" spans="1:5" x14ac:dyDescent="0.25">
      <c r="A90" s="10" t="s">
        <v>168</v>
      </c>
      <c r="B90" s="2">
        <v>1.875</v>
      </c>
      <c r="C90" s="6">
        <v>0.10299999999999999</v>
      </c>
      <c r="D90" s="1">
        <f t="shared" si="3"/>
        <v>1.772</v>
      </c>
      <c r="E90" s="8">
        <f t="shared" si="4"/>
        <v>1635.8758995039998</v>
      </c>
    </row>
    <row r="91" spans="1:5" x14ac:dyDescent="0.25">
      <c r="A91" s="10" t="s">
        <v>169</v>
      </c>
      <c r="B91" s="2">
        <v>1.708</v>
      </c>
      <c r="C91" s="6">
        <v>0.10299999999999999</v>
      </c>
      <c r="D91" s="1">
        <f t="shared" si="3"/>
        <v>1.605</v>
      </c>
      <c r="E91" s="8">
        <f t="shared" si="4"/>
        <v>1466.8598442749999</v>
      </c>
    </row>
    <row r="92" spans="1:5" x14ac:dyDescent="0.25">
      <c r="A92" s="10" t="s">
        <v>170</v>
      </c>
      <c r="B92" s="2">
        <v>1.7010000000000001</v>
      </c>
      <c r="C92" s="6">
        <v>0.10299999999999999</v>
      </c>
      <c r="D92" s="1">
        <f t="shared" si="3"/>
        <v>1.5980000000000001</v>
      </c>
      <c r="E92" s="8">
        <f t="shared" si="4"/>
        <v>1459.8332317239999</v>
      </c>
    </row>
    <row r="93" spans="1:5" x14ac:dyDescent="0.25">
      <c r="A93" s="10" t="s">
        <v>171</v>
      </c>
      <c r="B93" s="2">
        <v>1.73</v>
      </c>
      <c r="C93" s="6">
        <v>0.10299999999999999</v>
      </c>
      <c r="D93" s="1">
        <f t="shared" si="3"/>
        <v>1.627</v>
      </c>
      <c r="E93" s="8">
        <f t="shared" si="4"/>
        <v>1488.9738084989999</v>
      </c>
    </row>
    <row r="94" spans="1:5" x14ac:dyDescent="0.25">
      <c r="A94" s="10" t="s">
        <v>172</v>
      </c>
      <c r="B94" s="2">
        <v>2.0609999999999999</v>
      </c>
      <c r="C94" s="6">
        <v>0.10299999999999999</v>
      </c>
      <c r="D94" s="1">
        <f t="shared" si="3"/>
        <v>1.958</v>
      </c>
      <c r="E94" s="8">
        <f t="shared" si="4"/>
        <v>1827.2421166839999</v>
      </c>
    </row>
    <row r="95" spans="1:5" x14ac:dyDescent="0.25">
      <c r="A95" s="10" t="s">
        <v>173</v>
      </c>
      <c r="B95" s="2">
        <v>2.0009999999999999</v>
      </c>
      <c r="C95" s="6">
        <v>0.10299999999999999</v>
      </c>
      <c r="D95" s="1">
        <f t="shared" si="3"/>
        <v>1.8979999999999999</v>
      </c>
      <c r="E95" s="8">
        <f t="shared" si="4"/>
        <v>1765.1517445239997</v>
      </c>
    </row>
    <row r="96" spans="1:5" x14ac:dyDescent="0.25">
      <c r="A96" s="10" t="s">
        <v>174</v>
      </c>
      <c r="B96" s="2">
        <v>1.5609999999999999</v>
      </c>
      <c r="C96" s="6">
        <v>0.10299999999999999</v>
      </c>
      <c r="D96" s="1">
        <f t="shared" ref="D96:D127" si="5">(B96-C96)</f>
        <v>1.458</v>
      </c>
      <c r="E96" s="8">
        <f t="shared" ref="E96:E127" si="6">(47.531*D96*D96)+(851.56*D96)-(22.335)</f>
        <v>1320.2791686839998</v>
      </c>
    </row>
    <row r="97" spans="1:5" x14ac:dyDescent="0.25">
      <c r="A97" s="10" t="s">
        <v>175</v>
      </c>
      <c r="B97" s="2">
        <v>1.7850000000000001</v>
      </c>
      <c r="C97" s="6">
        <v>0.10299999999999999</v>
      </c>
      <c r="D97" s="1">
        <f t="shared" si="5"/>
        <v>1.6820000000000002</v>
      </c>
      <c r="E97" s="8">
        <f t="shared" si="6"/>
        <v>1544.4600128439999</v>
      </c>
    </row>
    <row r="98" spans="1:5" x14ac:dyDescent="0.25">
      <c r="A98" s="10" t="s">
        <v>176</v>
      </c>
      <c r="B98" s="2">
        <v>1.681</v>
      </c>
      <c r="C98" s="6">
        <v>0.10299999999999999</v>
      </c>
      <c r="D98" s="1">
        <f t="shared" si="5"/>
        <v>1.5780000000000001</v>
      </c>
      <c r="E98" s="8">
        <f t="shared" si="6"/>
        <v>1439.782862604</v>
      </c>
    </row>
    <row r="99" spans="1:5" x14ac:dyDescent="0.25">
      <c r="A99" s="10" t="s">
        <v>177</v>
      </c>
      <c r="B99" s="2">
        <v>2.0649999999999999</v>
      </c>
      <c r="C99" s="6">
        <v>0.10299999999999999</v>
      </c>
      <c r="D99" s="1">
        <f t="shared" si="5"/>
        <v>1.962</v>
      </c>
      <c r="E99" s="8">
        <f t="shared" si="6"/>
        <v>1831.3936427639997</v>
      </c>
    </row>
    <row r="100" spans="1:5" x14ac:dyDescent="0.25">
      <c r="A100" s="10" t="s">
        <v>178</v>
      </c>
      <c r="B100" s="2">
        <v>2.5129999999999999</v>
      </c>
      <c r="C100" s="6">
        <v>0.10299999999999999</v>
      </c>
      <c r="D100" s="1">
        <f t="shared" si="5"/>
        <v>2.4099999999999997</v>
      </c>
      <c r="E100" s="8">
        <f t="shared" si="6"/>
        <v>2305.9894010999992</v>
      </c>
    </row>
    <row r="101" spans="1:5" x14ac:dyDescent="0.25">
      <c r="A101" s="10" t="s">
        <v>179</v>
      </c>
      <c r="B101" s="2">
        <v>2.1720000000000002</v>
      </c>
      <c r="C101" s="6">
        <v>0.10299999999999999</v>
      </c>
      <c r="D101" s="1">
        <f t="shared" si="5"/>
        <v>2.069</v>
      </c>
      <c r="E101" s="8">
        <f t="shared" si="6"/>
        <v>1943.0114910909999</v>
      </c>
    </row>
    <row r="102" spans="1:5" x14ac:dyDescent="0.25">
      <c r="A102" s="10" t="s">
        <v>180</v>
      </c>
      <c r="B102" s="2">
        <v>2.1619999999999999</v>
      </c>
      <c r="C102" s="6">
        <v>0.10299999999999999</v>
      </c>
      <c r="D102" s="1">
        <f t="shared" si="5"/>
        <v>2.0589999999999997</v>
      </c>
      <c r="E102" s="8">
        <f t="shared" si="6"/>
        <v>1932.5338114109995</v>
      </c>
    </row>
    <row r="103" spans="1:5" x14ac:dyDescent="0.25">
      <c r="A103" s="10" t="s">
        <v>181</v>
      </c>
      <c r="B103" s="2">
        <v>2.1040000000000001</v>
      </c>
      <c r="C103" s="6">
        <v>0.10299999999999999</v>
      </c>
      <c r="D103" s="1">
        <f t="shared" si="5"/>
        <v>2.0009999999999999</v>
      </c>
      <c r="E103" s="8">
        <f t="shared" si="6"/>
        <v>1871.9507315309997</v>
      </c>
    </row>
    <row r="104" spans="1:5" x14ac:dyDescent="0.25">
      <c r="A104" s="10" t="s">
        <v>182</v>
      </c>
      <c r="B104" s="2">
        <v>2.0180000000000002</v>
      </c>
      <c r="C104" s="6">
        <v>0.10299999999999999</v>
      </c>
      <c r="D104" s="1">
        <f t="shared" si="5"/>
        <v>1.9150000000000003</v>
      </c>
      <c r="E104" s="8">
        <f t="shared" si="6"/>
        <v>1782.7092714750002</v>
      </c>
    </row>
    <row r="105" spans="1:5" x14ac:dyDescent="0.25">
      <c r="A105" s="10" t="s">
        <v>183</v>
      </c>
      <c r="B105" s="2">
        <v>2.2560000000000002</v>
      </c>
      <c r="C105" s="6">
        <v>0.10299999999999999</v>
      </c>
      <c r="D105" s="1">
        <f t="shared" si="5"/>
        <v>2.153</v>
      </c>
      <c r="E105" s="8">
        <f t="shared" si="6"/>
        <v>2031.3993051789998</v>
      </c>
    </row>
    <row r="106" spans="1:5" x14ac:dyDescent="0.25">
      <c r="A106" s="10" t="s">
        <v>184</v>
      </c>
      <c r="B106" s="2">
        <v>2.3759999999999999</v>
      </c>
      <c r="C106" s="6">
        <v>0.10299999999999999</v>
      </c>
      <c r="D106" s="1">
        <f t="shared" si="5"/>
        <v>2.2729999999999997</v>
      </c>
      <c r="E106" s="8">
        <f t="shared" si="6"/>
        <v>2158.8311698989996</v>
      </c>
    </row>
    <row r="107" spans="1:5" x14ac:dyDescent="0.25">
      <c r="A107" s="10" t="s">
        <v>185</v>
      </c>
      <c r="B107" s="2">
        <v>2.4500000000000002</v>
      </c>
      <c r="C107" s="6">
        <v>0.10299999999999999</v>
      </c>
      <c r="D107" s="1">
        <f t="shared" si="5"/>
        <v>2.347</v>
      </c>
      <c r="E107" s="8">
        <f t="shared" si="6"/>
        <v>2238.0965081789996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K114"/>
  <sheetViews>
    <sheetView workbookViewId="0">
      <selection activeCell="N6" sqref="N6"/>
    </sheetView>
  </sheetViews>
  <sheetFormatPr defaultRowHeight="15" x14ac:dyDescent="0.25"/>
  <cols>
    <col min="1" max="1" width="17.85546875" customWidth="1"/>
    <col min="2" max="2" width="13.28515625" customWidth="1"/>
    <col min="3" max="3" width="14.140625" customWidth="1"/>
    <col min="4" max="4" width="12.5703125" customWidth="1"/>
    <col min="5" max="5" width="22.85546875" customWidth="1"/>
    <col min="6" max="6" width="23.5703125" customWidth="1"/>
  </cols>
  <sheetData>
    <row r="2" spans="1:11" x14ac:dyDescent="0.25">
      <c r="A2" s="4">
        <v>2.8180000000000001</v>
      </c>
      <c r="B2" s="2">
        <v>1.762</v>
      </c>
      <c r="C2" s="2">
        <v>1.845</v>
      </c>
      <c r="D2" s="2">
        <v>1.3240000000000001</v>
      </c>
      <c r="E2" s="2">
        <v>1.329</v>
      </c>
      <c r="F2" s="2">
        <v>1.1120000000000001</v>
      </c>
      <c r="G2" s="2">
        <v>1.462</v>
      </c>
      <c r="H2" s="2">
        <v>1.1440000000000001</v>
      </c>
      <c r="I2" s="2">
        <v>0.84299999999999997</v>
      </c>
      <c r="J2" s="2">
        <v>1.1990000000000001</v>
      </c>
      <c r="K2" s="2">
        <v>1.7550000000000001</v>
      </c>
    </row>
    <row r="3" spans="1:11" x14ac:dyDescent="0.25">
      <c r="A3" s="4">
        <v>1.9419999999999999</v>
      </c>
      <c r="B3" s="2">
        <v>1.2110000000000001</v>
      </c>
      <c r="C3" s="2">
        <v>1.1719999999999999</v>
      </c>
      <c r="D3" s="2">
        <v>1.3069999999999999</v>
      </c>
      <c r="E3" s="2">
        <v>1.5940000000000001</v>
      </c>
      <c r="F3" s="2">
        <v>1.7270000000000001</v>
      </c>
      <c r="G3" s="2">
        <v>1.1539999999999999</v>
      </c>
      <c r="H3" s="2">
        <v>1.3009999999999999</v>
      </c>
      <c r="I3" s="2">
        <v>1.238</v>
      </c>
      <c r="J3" s="2">
        <v>1.264</v>
      </c>
      <c r="K3" s="2">
        <v>1.4850000000000001</v>
      </c>
    </row>
    <row r="4" spans="1:11" x14ac:dyDescent="0.25">
      <c r="A4" s="4">
        <v>1.1200000000000001</v>
      </c>
      <c r="B4" s="2">
        <v>1.0660000000000001</v>
      </c>
      <c r="C4" s="2">
        <v>0.79400000000000004</v>
      </c>
      <c r="D4" s="2">
        <v>1.165</v>
      </c>
      <c r="E4" s="2">
        <v>0.77800000000000002</v>
      </c>
      <c r="F4" s="2">
        <v>1.4079999999999999</v>
      </c>
      <c r="G4" s="2">
        <v>1.3080000000000001</v>
      </c>
      <c r="H4" s="2">
        <v>1.8460000000000001</v>
      </c>
      <c r="I4" s="2">
        <v>2.335</v>
      </c>
      <c r="J4" s="2">
        <v>1.208</v>
      </c>
      <c r="K4" s="2">
        <v>2.2669999999999999</v>
      </c>
    </row>
    <row r="5" spans="1:11" x14ac:dyDescent="0.25">
      <c r="A5" s="4">
        <v>0.70000000000000007</v>
      </c>
      <c r="B5" s="2">
        <v>1.8420000000000001</v>
      </c>
      <c r="C5" s="2">
        <v>0.82400000000000007</v>
      </c>
      <c r="D5" s="2">
        <v>0.95400000000000007</v>
      </c>
      <c r="E5" s="2">
        <v>1.4670000000000001</v>
      </c>
      <c r="F5" s="2">
        <v>1.5469999999999999</v>
      </c>
      <c r="G5" s="2">
        <v>1.069</v>
      </c>
      <c r="H5" s="2">
        <v>2.0640000000000001</v>
      </c>
      <c r="I5" s="2">
        <v>1.4830000000000001</v>
      </c>
      <c r="J5" s="2">
        <v>1.4810000000000001</v>
      </c>
      <c r="K5" s="2">
        <v>2.9910000000000001</v>
      </c>
    </row>
    <row r="6" spans="1:11" x14ac:dyDescent="0.25">
      <c r="A6" s="4">
        <v>0.42199999999999999</v>
      </c>
      <c r="B6" s="2">
        <v>1.6679999999999999</v>
      </c>
      <c r="C6" s="2">
        <v>1.3160000000000001</v>
      </c>
      <c r="D6" s="2">
        <v>1.665</v>
      </c>
      <c r="E6" s="2">
        <v>0.99</v>
      </c>
      <c r="F6" s="2">
        <v>1.155</v>
      </c>
      <c r="G6" s="2">
        <v>1.492</v>
      </c>
      <c r="H6" s="2">
        <v>1.026</v>
      </c>
      <c r="I6" s="2">
        <v>1.4750000000000001</v>
      </c>
      <c r="J6" s="2">
        <v>1.1819999999999999</v>
      </c>
      <c r="K6" s="2">
        <v>1.9359999999999999</v>
      </c>
    </row>
    <row r="7" spans="1:11" x14ac:dyDescent="0.25">
      <c r="A7" s="6">
        <v>8.3000000000000004E-2</v>
      </c>
      <c r="B7" s="2">
        <v>1.325</v>
      </c>
      <c r="C7" s="2">
        <v>1.4319999999999999</v>
      </c>
      <c r="D7" s="2">
        <v>1.77</v>
      </c>
      <c r="E7" s="2">
        <v>1.6400000000000001</v>
      </c>
      <c r="F7" s="2">
        <v>1.3660000000000001</v>
      </c>
      <c r="G7" s="2">
        <v>0.97899999999999998</v>
      </c>
      <c r="H7" s="2">
        <v>1.228</v>
      </c>
      <c r="I7" s="2">
        <v>1.19</v>
      </c>
      <c r="J7" s="2">
        <v>1.6260000000000001</v>
      </c>
      <c r="K7" s="2">
        <v>1.4219999999999999</v>
      </c>
    </row>
    <row r="8" spans="1:11" x14ac:dyDescent="0.25">
      <c r="B8" s="2">
        <v>1.333</v>
      </c>
      <c r="C8" s="2">
        <v>1.28</v>
      </c>
      <c r="D8" s="2">
        <v>1.23</v>
      </c>
      <c r="E8" s="2">
        <v>1.107</v>
      </c>
      <c r="F8" s="2">
        <v>1.2430000000000001</v>
      </c>
      <c r="G8" s="2">
        <v>1.1970000000000001</v>
      </c>
      <c r="H8" s="2">
        <v>1.9650000000000001</v>
      </c>
      <c r="I8" s="2">
        <v>1.0920000000000001</v>
      </c>
      <c r="J8" s="2">
        <v>1.843</v>
      </c>
      <c r="K8" s="2">
        <v>1.9970000000000001</v>
      </c>
    </row>
    <row r="9" spans="1:11" x14ac:dyDescent="0.25">
      <c r="B9" s="2">
        <v>0.71399999999999997</v>
      </c>
      <c r="C9" s="2">
        <v>1.151</v>
      </c>
      <c r="D9" s="2">
        <v>1.4239999999999999</v>
      </c>
      <c r="E9" s="2">
        <v>1.07</v>
      </c>
      <c r="F9" s="2">
        <v>1.395</v>
      </c>
      <c r="G9" s="2">
        <v>1.427</v>
      </c>
      <c r="H9" s="2">
        <v>1.4379999999999999</v>
      </c>
      <c r="I9" s="2">
        <v>1.0820000000000001</v>
      </c>
      <c r="J9" s="2">
        <v>1.6240000000000001</v>
      </c>
      <c r="K9" s="2">
        <v>1.772</v>
      </c>
    </row>
    <row r="16" spans="1:11" x14ac:dyDescent="0.25">
      <c r="B16" s="7" t="s">
        <v>85</v>
      </c>
      <c r="C16" s="7" t="s">
        <v>2</v>
      </c>
      <c r="D16" s="7" t="s">
        <v>3</v>
      </c>
      <c r="E16" s="7" t="s">
        <v>4</v>
      </c>
    </row>
    <row r="17" spans="1:11" x14ac:dyDescent="0.25">
      <c r="A17" t="s">
        <v>5</v>
      </c>
      <c r="B17" s="4">
        <v>2.8180000000000001</v>
      </c>
      <c r="C17" s="13">
        <f>B17-B22</f>
        <v>2.7349999999999999</v>
      </c>
      <c r="D17" s="1">
        <v>36</v>
      </c>
      <c r="E17" s="8">
        <f>(3.1741*C17*C17)+(4.1825*C17)+(0.4169)</f>
        <v>35.599019672499999</v>
      </c>
    </row>
    <row r="18" spans="1:11" x14ac:dyDescent="0.25">
      <c r="A18" t="s">
        <v>6</v>
      </c>
      <c r="B18" s="4">
        <v>1.9419999999999999</v>
      </c>
      <c r="C18" s="13">
        <f>B18-B22</f>
        <v>1.859</v>
      </c>
      <c r="D18" s="1">
        <v>18</v>
      </c>
      <c r="E18" s="8">
        <f t="shared" ref="E18:E22" si="0">(3.1741*C18*C18)+(4.1825*C18)+(0.4169)</f>
        <v>19.161479382099998</v>
      </c>
    </row>
    <row r="19" spans="1:11" x14ac:dyDescent="0.25">
      <c r="A19" t="s">
        <v>7</v>
      </c>
      <c r="B19" s="4">
        <v>1.1200000000000001</v>
      </c>
      <c r="C19" s="1">
        <f>B19-B22</f>
        <v>1.0370000000000001</v>
      </c>
      <c r="D19" s="1">
        <v>9</v>
      </c>
      <c r="E19" s="8">
        <f t="shared" si="0"/>
        <v>8.167481242900001</v>
      </c>
    </row>
    <row r="20" spans="1:11" x14ac:dyDescent="0.25">
      <c r="A20" t="s">
        <v>8</v>
      </c>
      <c r="B20" s="4">
        <v>0.70000000000000007</v>
      </c>
      <c r="C20" s="13">
        <f>B20-B22</f>
        <v>0.6170000000000001</v>
      </c>
      <c r="D20" s="1">
        <v>4.5</v>
      </c>
      <c r="E20" s="8">
        <f t="shared" si="0"/>
        <v>4.2058474549000007</v>
      </c>
    </row>
    <row r="21" spans="1:11" x14ac:dyDescent="0.25">
      <c r="A21" t="s">
        <v>9</v>
      </c>
      <c r="B21" s="4">
        <v>0.42199999999999999</v>
      </c>
      <c r="C21" s="1">
        <f>B21-B22</f>
        <v>0.33899999999999997</v>
      </c>
      <c r="D21" s="1">
        <v>2.25</v>
      </c>
      <c r="E21" s="8">
        <f t="shared" si="0"/>
        <v>2.1995382460999999</v>
      </c>
    </row>
    <row r="22" spans="1:11" x14ac:dyDescent="0.25">
      <c r="A22" t="s">
        <v>10</v>
      </c>
      <c r="B22" s="6">
        <v>8.3000000000000004E-2</v>
      </c>
      <c r="C22" s="1">
        <f>B22-B22</f>
        <v>0</v>
      </c>
      <c r="D22" s="1">
        <v>0</v>
      </c>
      <c r="E22" s="8">
        <f t="shared" si="0"/>
        <v>0.41689999999999999</v>
      </c>
    </row>
    <row r="28" spans="1:11" x14ac:dyDescent="0.25">
      <c r="J28" s="9" t="s">
        <v>189</v>
      </c>
      <c r="K28" s="9"/>
    </row>
    <row r="34" spans="1:5" x14ac:dyDescent="0.25">
      <c r="A34" s="10" t="s">
        <v>13</v>
      </c>
      <c r="B34" s="2" t="s">
        <v>14</v>
      </c>
      <c r="C34" s="5" t="s">
        <v>10</v>
      </c>
      <c r="D34" s="1" t="s">
        <v>2</v>
      </c>
      <c r="E34" s="11" t="s">
        <v>196</v>
      </c>
    </row>
    <row r="35" spans="1:5" x14ac:dyDescent="0.25">
      <c r="A35" s="10">
        <v>1501425</v>
      </c>
      <c r="B35" s="2">
        <v>1.762</v>
      </c>
      <c r="C35" s="6">
        <v>8.3000000000000004E-2</v>
      </c>
      <c r="D35" s="1">
        <f t="shared" ref="D35:D66" si="1">(B35-C35)</f>
        <v>1.679</v>
      </c>
      <c r="E35" s="8">
        <f t="shared" ref="E35:E66" si="2">(3.1741*D35*D35)+(4.1825*D35)+(0.4169)</f>
        <v>16.387235538100001</v>
      </c>
    </row>
    <row r="36" spans="1:5" x14ac:dyDescent="0.25">
      <c r="A36" s="10">
        <v>1428</v>
      </c>
      <c r="B36" s="2">
        <v>1.2110000000000001</v>
      </c>
      <c r="C36" s="6">
        <v>8.3000000000000004E-2</v>
      </c>
      <c r="D36" s="1">
        <f t="shared" si="1"/>
        <v>1.1280000000000001</v>
      </c>
      <c r="E36" s="8">
        <f t="shared" si="2"/>
        <v>9.173434054400003</v>
      </c>
    </row>
    <row r="37" spans="1:5" x14ac:dyDescent="0.25">
      <c r="A37" s="10">
        <v>1429</v>
      </c>
      <c r="B37" s="2">
        <v>1.0660000000000001</v>
      </c>
      <c r="C37" s="6">
        <v>8.3000000000000004E-2</v>
      </c>
      <c r="D37" s="1">
        <f t="shared" si="1"/>
        <v>0.9830000000000001</v>
      </c>
      <c r="E37" s="8">
        <f t="shared" si="2"/>
        <v>7.5953954149000014</v>
      </c>
    </row>
    <row r="38" spans="1:5" x14ac:dyDescent="0.25">
      <c r="A38" s="10">
        <v>1437</v>
      </c>
      <c r="B38" s="2">
        <v>1.8420000000000001</v>
      </c>
      <c r="C38" s="6">
        <v>8.3000000000000004E-2</v>
      </c>
      <c r="D38" s="1">
        <f t="shared" si="1"/>
        <v>1.7590000000000001</v>
      </c>
      <c r="E38" s="8">
        <f t="shared" si="2"/>
        <v>17.5948400021</v>
      </c>
    </row>
    <row r="39" spans="1:5" x14ac:dyDescent="0.25">
      <c r="A39" s="10" t="s">
        <v>88</v>
      </c>
      <c r="B39" s="2">
        <v>1.6679999999999999</v>
      </c>
      <c r="C39" s="6">
        <v>8.3000000000000004E-2</v>
      </c>
      <c r="D39" s="1">
        <f t="shared" si="1"/>
        <v>1.585</v>
      </c>
      <c r="E39" s="8">
        <f t="shared" si="2"/>
        <v>15.020215872500001</v>
      </c>
    </row>
    <row r="40" spans="1:5" x14ac:dyDescent="0.25">
      <c r="A40" s="10">
        <v>1444</v>
      </c>
      <c r="B40" s="2">
        <v>1.325</v>
      </c>
      <c r="C40" s="6">
        <v>8.3000000000000004E-2</v>
      </c>
      <c r="D40" s="1">
        <f t="shared" si="1"/>
        <v>1.242</v>
      </c>
      <c r="E40" s="8">
        <f t="shared" si="2"/>
        <v>10.507817392400002</v>
      </c>
    </row>
    <row r="41" spans="1:5" x14ac:dyDescent="0.25">
      <c r="A41" s="10">
        <v>1447</v>
      </c>
      <c r="B41" s="2">
        <v>1.333</v>
      </c>
      <c r="C41" s="6">
        <v>8.3000000000000004E-2</v>
      </c>
      <c r="D41" s="1">
        <f t="shared" si="1"/>
        <v>1.25</v>
      </c>
      <c r="E41" s="8">
        <f t="shared" si="2"/>
        <v>10.60455625</v>
      </c>
    </row>
    <row r="42" spans="1:5" x14ac:dyDescent="0.25">
      <c r="A42" s="10">
        <v>1448</v>
      </c>
      <c r="B42" s="2">
        <v>0.71399999999999997</v>
      </c>
      <c r="C42" s="6">
        <v>8.3000000000000004E-2</v>
      </c>
      <c r="D42" s="1">
        <f t="shared" si="1"/>
        <v>0.63100000000000001</v>
      </c>
      <c r="E42" s="8">
        <f t="shared" si="2"/>
        <v>4.3198603301</v>
      </c>
    </row>
    <row r="43" spans="1:5" x14ac:dyDescent="0.25">
      <c r="A43" s="10" t="s">
        <v>190</v>
      </c>
      <c r="B43" s="2">
        <v>1.845</v>
      </c>
      <c r="C43" s="6">
        <v>8.3000000000000004E-2</v>
      </c>
      <c r="D43" s="1">
        <f t="shared" si="1"/>
        <v>1.762</v>
      </c>
      <c r="E43" s="8">
        <f t="shared" si="2"/>
        <v>17.6409155204</v>
      </c>
    </row>
    <row r="44" spans="1:5" x14ac:dyDescent="0.25">
      <c r="A44" s="10">
        <v>1480</v>
      </c>
      <c r="B44" s="2">
        <v>1.1719999999999999</v>
      </c>
      <c r="C44" s="6">
        <v>8.3000000000000004E-2</v>
      </c>
      <c r="D44" s="1">
        <f t="shared" si="1"/>
        <v>1.089</v>
      </c>
      <c r="E44" s="8">
        <f t="shared" si="2"/>
        <v>8.7358743460999992</v>
      </c>
    </row>
    <row r="45" spans="1:5" x14ac:dyDescent="0.25">
      <c r="A45" s="10">
        <v>1482</v>
      </c>
      <c r="B45" s="2">
        <v>0.79400000000000004</v>
      </c>
      <c r="C45" s="6">
        <v>8.3000000000000004E-2</v>
      </c>
      <c r="D45" s="1">
        <f t="shared" si="1"/>
        <v>0.71100000000000008</v>
      </c>
      <c r="E45" s="8">
        <f t="shared" si="2"/>
        <v>4.9952317061000011</v>
      </c>
    </row>
    <row r="46" spans="1:5" x14ac:dyDescent="0.25">
      <c r="A46" s="10">
        <v>1485</v>
      </c>
      <c r="B46" s="2">
        <v>0.82400000000000007</v>
      </c>
      <c r="C46" s="6">
        <v>8.3000000000000004E-2</v>
      </c>
      <c r="D46" s="1">
        <f t="shared" si="1"/>
        <v>0.7410000000000001</v>
      </c>
      <c r="E46" s="8">
        <f t="shared" si="2"/>
        <v>5.2589705021000013</v>
      </c>
    </row>
    <row r="47" spans="1:5" x14ac:dyDescent="0.25">
      <c r="A47" s="10">
        <v>1486</v>
      </c>
      <c r="B47" s="2">
        <v>1.3160000000000001</v>
      </c>
      <c r="C47" s="6">
        <v>8.3000000000000004E-2</v>
      </c>
      <c r="D47" s="1">
        <f t="shared" si="1"/>
        <v>1.2330000000000001</v>
      </c>
      <c r="E47" s="8">
        <f t="shared" si="2"/>
        <v>10.399471814900002</v>
      </c>
    </row>
    <row r="48" spans="1:5" x14ac:dyDescent="0.25">
      <c r="A48" s="10">
        <v>1489</v>
      </c>
      <c r="B48" s="2">
        <v>1.4319999999999999</v>
      </c>
      <c r="C48" s="6">
        <v>8.3000000000000004E-2</v>
      </c>
      <c r="D48" s="1">
        <f t="shared" si="1"/>
        <v>1.349</v>
      </c>
      <c r="E48" s="8">
        <f t="shared" si="2"/>
        <v>11.835322854100001</v>
      </c>
    </row>
    <row r="49" spans="1:5" x14ac:dyDescent="0.25">
      <c r="A49" s="10">
        <v>1491</v>
      </c>
      <c r="B49" s="2">
        <v>1.28</v>
      </c>
      <c r="C49" s="6">
        <v>8.3000000000000004E-2</v>
      </c>
      <c r="D49" s="1">
        <f t="shared" si="1"/>
        <v>1.1970000000000001</v>
      </c>
      <c r="E49" s="8">
        <f t="shared" si="2"/>
        <v>9.9712315469000021</v>
      </c>
    </row>
    <row r="50" spans="1:5" x14ac:dyDescent="0.25">
      <c r="A50" s="10">
        <v>1492</v>
      </c>
      <c r="B50" s="2">
        <v>1.151</v>
      </c>
      <c r="C50" s="6">
        <v>8.3000000000000004E-2</v>
      </c>
      <c r="D50" s="1">
        <f t="shared" si="1"/>
        <v>1.0680000000000001</v>
      </c>
      <c r="E50" s="8">
        <f t="shared" si="2"/>
        <v>8.5042646384000005</v>
      </c>
    </row>
    <row r="51" spans="1:5" x14ac:dyDescent="0.25">
      <c r="A51" s="10" t="s">
        <v>89</v>
      </c>
      <c r="B51" s="2">
        <v>1.3240000000000001</v>
      </c>
      <c r="C51" s="6">
        <v>8.3000000000000004E-2</v>
      </c>
      <c r="D51" s="1">
        <f t="shared" si="1"/>
        <v>1.2410000000000001</v>
      </c>
      <c r="E51" s="8">
        <f t="shared" si="2"/>
        <v>10.495753602100001</v>
      </c>
    </row>
    <row r="52" spans="1:5" x14ac:dyDescent="0.25">
      <c r="A52" s="10">
        <v>1496</v>
      </c>
      <c r="B52" s="2">
        <v>1.3069999999999999</v>
      </c>
      <c r="C52" s="6">
        <v>8.3000000000000004E-2</v>
      </c>
      <c r="D52" s="1">
        <f t="shared" si="1"/>
        <v>1.224</v>
      </c>
      <c r="E52" s="8">
        <f t="shared" si="2"/>
        <v>10.2916404416</v>
      </c>
    </row>
    <row r="53" spans="1:5" x14ac:dyDescent="0.25">
      <c r="A53" s="10">
        <v>1497</v>
      </c>
      <c r="B53" s="2">
        <v>1.165</v>
      </c>
      <c r="C53" s="6">
        <v>8.3000000000000004E-2</v>
      </c>
      <c r="D53" s="1">
        <f t="shared" si="1"/>
        <v>1.0820000000000001</v>
      </c>
      <c r="E53" s="8">
        <f t="shared" si="2"/>
        <v>8.6583600484000005</v>
      </c>
    </row>
    <row r="54" spans="1:5" x14ac:dyDescent="0.25">
      <c r="A54" s="10">
        <v>1498</v>
      </c>
      <c r="B54" s="2">
        <v>0.95400000000000007</v>
      </c>
      <c r="C54" s="6">
        <v>8.3000000000000004E-2</v>
      </c>
      <c r="D54" s="1">
        <f t="shared" si="1"/>
        <v>0.87100000000000011</v>
      </c>
      <c r="E54" s="8">
        <f t="shared" si="2"/>
        <v>6.4678598981000013</v>
      </c>
    </row>
    <row r="55" spans="1:5" x14ac:dyDescent="0.25">
      <c r="A55" s="10">
        <v>1499</v>
      </c>
      <c r="B55" s="2">
        <v>1.665</v>
      </c>
      <c r="C55" s="6">
        <v>8.3000000000000004E-2</v>
      </c>
      <c r="D55" s="1">
        <f t="shared" si="1"/>
        <v>1.5820000000000001</v>
      </c>
      <c r="E55" s="8">
        <f t="shared" si="2"/>
        <v>14.977511248400001</v>
      </c>
    </row>
    <row r="56" spans="1:5" x14ac:dyDescent="0.25">
      <c r="A56" s="10" t="s">
        <v>191</v>
      </c>
      <c r="B56" s="2">
        <v>1.77</v>
      </c>
      <c r="C56" s="6">
        <v>8.3000000000000004E-2</v>
      </c>
      <c r="D56" s="1">
        <f t="shared" si="1"/>
        <v>1.6870000000000001</v>
      </c>
      <c r="E56" s="8">
        <f t="shared" si="2"/>
        <v>16.506167702900001</v>
      </c>
    </row>
    <row r="57" spans="1:5" x14ac:dyDescent="0.25">
      <c r="A57" s="10">
        <v>1572810</v>
      </c>
      <c r="B57" s="2">
        <v>1.23</v>
      </c>
      <c r="C57" s="6">
        <v>8.3000000000000004E-2</v>
      </c>
      <c r="D57" s="1">
        <f t="shared" si="1"/>
        <v>1.147</v>
      </c>
      <c r="E57" s="8">
        <f t="shared" si="2"/>
        <v>9.3901020269000011</v>
      </c>
    </row>
    <row r="58" spans="1:5" x14ac:dyDescent="0.25">
      <c r="A58" s="10">
        <v>2813</v>
      </c>
      <c r="B58" s="2">
        <v>1.4239999999999999</v>
      </c>
      <c r="C58" s="6">
        <v>8.3000000000000004E-2</v>
      </c>
      <c r="D58" s="1">
        <f t="shared" si="1"/>
        <v>1.341</v>
      </c>
      <c r="E58" s="8">
        <f t="shared" si="2"/>
        <v>11.733556222100001</v>
      </c>
    </row>
    <row r="59" spans="1:5" x14ac:dyDescent="0.25">
      <c r="A59" s="10">
        <v>2821</v>
      </c>
      <c r="B59" s="2">
        <v>1.329</v>
      </c>
      <c r="C59" s="6">
        <v>8.3000000000000004E-2</v>
      </c>
      <c r="D59" s="1">
        <f t="shared" si="1"/>
        <v>1.246</v>
      </c>
      <c r="E59" s="8">
        <f t="shared" si="2"/>
        <v>10.5561360356</v>
      </c>
    </row>
    <row r="60" spans="1:5" x14ac:dyDescent="0.25">
      <c r="A60" s="10">
        <v>2822</v>
      </c>
      <c r="B60" s="2">
        <v>1.5940000000000001</v>
      </c>
      <c r="C60" s="6">
        <v>8.3000000000000004E-2</v>
      </c>
      <c r="D60" s="1">
        <f t="shared" si="1"/>
        <v>1.5110000000000001</v>
      </c>
      <c r="E60" s="8">
        <f t="shared" si="2"/>
        <v>13.983511866100002</v>
      </c>
    </row>
    <row r="61" spans="1:5" x14ac:dyDescent="0.25">
      <c r="A61" s="10">
        <v>2823</v>
      </c>
      <c r="B61" s="2">
        <v>0.77800000000000002</v>
      </c>
      <c r="C61" s="6">
        <v>8.3000000000000004E-2</v>
      </c>
      <c r="D61" s="1">
        <f t="shared" si="1"/>
        <v>0.69500000000000006</v>
      </c>
      <c r="E61" s="8">
        <f t="shared" si="2"/>
        <v>4.8569071525000007</v>
      </c>
    </row>
    <row r="62" spans="1:5" x14ac:dyDescent="0.25">
      <c r="A62" s="10">
        <v>2828</v>
      </c>
      <c r="B62" s="2">
        <v>1.4670000000000001</v>
      </c>
      <c r="C62" s="6">
        <v>8.3000000000000004E-2</v>
      </c>
      <c r="D62" s="1">
        <f t="shared" si="1"/>
        <v>1.3840000000000001</v>
      </c>
      <c r="E62" s="8">
        <f t="shared" si="2"/>
        <v>12.285328889600002</v>
      </c>
    </row>
    <row r="63" spans="1:5" x14ac:dyDescent="0.25">
      <c r="A63" s="10">
        <v>2829</v>
      </c>
      <c r="B63" s="2">
        <v>0.99</v>
      </c>
      <c r="C63" s="6">
        <v>8.3000000000000004E-2</v>
      </c>
      <c r="D63" s="1">
        <f t="shared" si="1"/>
        <v>0.90700000000000003</v>
      </c>
      <c r="E63" s="8">
        <f t="shared" si="2"/>
        <v>6.8215976909000009</v>
      </c>
    </row>
    <row r="64" spans="1:5" x14ac:dyDescent="0.25">
      <c r="A64" s="10">
        <v>2835</v>
      </c>
      <c r="B64" s="2">
        <v>1.6400000000000001</v>
      </c>
      <c r="C64" s="6">
        <v>8.3000000000000004E-2</v>
      </c>
      <c r="D64" s="1">
        <f t="shared" si="1"/>
        <v>1.5570000000000002</v>
      </c>
      <c r="E64" s="8">
        <f t="shared" si="2"/>
        <v>14.623861250900003</v>
      </c>
    </row>
    <row r="65" spans="1:5" x14ac:dyDescent="0.25">
      <c r="A65" s="10">
        <v>2836</v>
      </c>
      <c r="B65" s="2">
        <v>1.107</v>
      </c>
      <c r="C65" s="6">
        <v>8.3000000000000004E-2</v>
      </c>
      <c r="D65" s="1">
        <f t="shared" si="1"/>
        <v>1.024</v>
      </c>
      <c r="E65" s="8">
        <f t="shared" si="2"/>
        <v>8.0280650816000012</v>
      </c>
    </row>
    <row r="66" spans="1:5" x14ac:dyDescent="0.25">
      <c r="A66" s="10">
        <v>2843</v>
      </c>
      <c r="B66" s="2">
        <v>1.07</v>
      </c>
      <c r="C66" s="6">
        <v>8.3000000000000004E-2</v>
      </c>
      <c r="D66" s="1">
        <f t="shared" si="1"/>
        <v>0.9870000000000001</v>
      </c>
      <c r="E66" s="8">
        <f t="shared" si="2"/>
        <v>7.637137322900001</v>
      </c>
    </row>
    <row r="67" spans="1:5" x14ac:dyDescent="0.25">
      <c r="A67" s="10">
        <v>2870</v>
      </c>
      <c r="B67" s="2">
        <v>1.1120000000000001</v>
      </c>
      <c r="C67" s="6">
        <v>8.3000000000000004E-2</v>
      </c>
      <c r="D67" s="1">
        <f t="shared" ref="D67:D98" si="3">(B67-C67)</f>
        <v>1.0290000000000001</v>
      </c>
      <c r="E67" s="8">
        <f t="shared" ref="E67:E98" si="4">(3.1741*D67*D67)+(4.1825*D67)+(0.4169)</f>
        <v>8.0815597181000012</v>
      </c>
    </row>
    <row r="68" spans="1:5" x14ac:dyDescent="0.25">
      <c r="A68" s="10" t="s">
        <v>91</v>
      </c>
      <c r="B68" s="2">
        <v>1.7270000000000001</v>
      </c>
      <c r="C68" s="6">
        <v>8.3000000000000004E-2</v>
      </c>
      <c r="D68" s="1">
        <f t="shared" si="3"/>
        <v>1.6440000000000001</v>
      </c>
      <c r="E68" s="8">
        <f t="shared" si="4"/>
        <v>15.871684337600003</v>
      </c>
    </row>
    <row r="69" spans="1:5" x14ac:dyDescent="0.25">
      <c r="A69" s="10" t="s">
        <v>92</v>
      </c>
      <c r="B69" s="2">
        <v>1.4079999999999999</v>
      </c>
      <c r="C69" s="6">
        <v>8.3000000000000004E-2</v>
      </c>
      <c r="D69" s="1">
        <f t="shared" si="3"/>
        <v>1.325</v>
      </c>
      <c r="E69" s="8">
        <f t="shared" si="4"/>
        <v>11.531241812499999</v>
      </c>
    </row>
    <row r="70" spans="1:5" x14ac:dyDescent="0.25">
      <c r="A70" s="10">
        <v>960</v>
      </c>
      <c r="B70" s="2">
        <v>1.5469999999999999</v>
      </c>
      <c r="C70" s="6">
        <v>8.3000000000000004E-2</v>
      </c>
      <c r="D70" s="1">
        <f t="shared" si="3"/>
        <v>1.464</v>
      </c>
      <c r="E70" s="8">
        <f t="shared" si="4"/>
        <v>13.343115833600001</v>
      </c>
    </row>
    <row r="71" spans="1:5" x14ac:dyDescent="0.25">
      <c r="A71" s="10">
        <v>966</v>
      </c>
      <c r="B71" s="2">
        <v>1.155</v>
      </c>
      <c r="C71" s="6">
        <v>8.3000000000000004E-2</v>
      </c>
      <c r="D71" s="1">
        <f t="shared" si="3"/>
        <v>1.0720000000000001</v>
      </c>
      <c r="E71" s="8">
        <f t="shared" si="4"/>
        <v>8.5481649344000008</v>
      </c>
    </row>
    <row r="72" spans="1:5" x14ac:dyDescent="0.25">
      <c r="A72" s="10">
        <v>967</v>
      </c>
      <c r="B72" s="2">
        <v>1.3660000000000001</v>
      </c>
      <c r="C72" s="6">
        <v>8.3000000000000004E-2</v>
      </c>
      <c r="D72" s="1">
        <f t="shared" si="3"/>
        <v>1.2830000000000001</v>
      </c>
      <c r="E72" s="8">
        <f t="shared" si="4"/>
        <v>11.0078985949</v>
      </c>
    </row>
    <row r="73" spans="1:5" x14ac:dyDescent="0.25">
      <c r="A73" s="10">
        <v>970</v>
      </c>
      <c r="B73" s="2">
        <v>1.2430000000000001</v>
      </c>
      <c r="C73" s="6">
        <v>8.3000000000000004E-2</v>
      </c>
      <c r="D73" s="1">
        <f t="shared" si="3"/>
        <v>1.1600000000000001</v>
      </c>
      <c r="E73" s="8">
        <f t="shared" si="4"/>
        <v>9.539668960000002</v>
      </c>
    </row>
    <row r="74" spans="1:5" x14ac:dyDescent="0.25">
      <c r="A74" s="10">
        <v>972</v>
      </c>
      <c r="B74" s="2">
        <v>1.395</v>
      </c>
      <c r="C74" s="6">
        <v>8.3000000000000004E-2</v>
      </c>
      <c r="D74" s="1">
        <f t="shared" si="3"/>
        <v>1.3120000000000001</v>
      </c>
      <c r="E74" s="8">
        <f t="shared" si="4"/>
        <v>11.368057990400001</v>
      </c>
    </row>
    <row r="75" spans="1:5" x14ac:dyDescent="0.25">
      <c r="A75" s="10" t="s">
        <v>97</v>
      </c>
      <c r="B75" s="2">
        <v>1.462</v>
      </c>
      <c r="C75" s="6">
        <v>8.3000000000000004E-2</v>
      </c>
      <c r="D75" s="1">
        <f t="shared" si="3"/>
        <v>1.379</v>
      </c>
      <c r="E75" s="8">
        <f t="shared" si="4"/>
        <v>12.2205661981</v>
      </c>
    </row>
    <row r="76" spans="1:5" x14ac:dyDescent="0.25">
      <c r="A76" s="10">
        <v>976</v>
      </c>
      <c r="B76" s="2">
        <v>1.1539999999999999</v>
      </c>
      <c r="C76" s="6">
        <v>8.3000000000000004E-2</v>
      </c>
      <c r="D76" s="1">
        <f t="shared" si="3"/>
        <v>1.071</v>
      </c>
      <c r="E76" s="8">
        <f t="shared" si="4"/>
        <v>8.5371803380999989</v>
      </c>
    </row>
    <row r="77" spans="1:5" x14ac:dyDescent="0.25">
      <c r="A77" s="10">
        <v>978</v>
      </c>
      <c r="B77" s="2">
        <v>1.3080000000000001</v>
      </c>
      <c r="C77" s="6">
        <v>8.3000000000000004E-2</v>
      </c>
      <c r="D77" s="1">
        <f t="shared" si="3"/>
        <v>1.2250000000000001</v>
      </c>
      <c r="E77" s="8">
        <f t="shared" si="4"/>
        <v>10.3035963125</v>
      </c>
    </row>
    <row r="78" spans="1:5" x14ac:dyDescent="0.25">
      <c r="A78" s="10">
        <v>983</v>
      </c>
      <c r="B78" s="2">
        <v>1.069</v>
      </c>
      <c r="C78" s="6">
        <v>8.3000000000000004E-2</v>
      </c>
      <c r="D78" s="1">
        <f t="shared" si="3"/>
        <v>0.98599999999999999</v>
      </c>
      <c r="E78" s="8">
        <f t="shared" si="4"/>
        <v>7.6266923236000004</v>
      </c>
    </row>
    <row r="79" spans="1:5" x14ac:dyDescent="0.25">
      <c r="A79" s="10">
        <v>990</v>
      </c>
      <c r="B79" s="2">
        <v>1.492</v>
      </c>
      <c r="C79" s="6">
        <v>8.3000000000000004E-2</v>
      </c>
      <c r="D79" s="1">
        <f t="shared" si="3"/>
        <v>1.409</v>
      </c>
      <c r="E79" s="8">
        <f t="shared" si="4"/>
        <v>12.611522922100002</v>
      </c>
    </row>
    <row r="80" spans="1:5" x14ac:dyDescent="0.25">
      <c r="A80" s="10" t="s">
        <v>192</v>
      </c>
      <c r="B80" s="2">
        <v>0.97899999999999998</v>
      </c>
      <c r="C80" s="6">
        <v>8.3000000000000004E-2</v>
      </c>
      <c r="D80" s="1">
        <f t="shared" si="3"/>
        <v>0.89600000000000002</v>
      </c>
      <c r="E80" s="8">
        <f t="shared" si="4"/>
        <v>6.7126382656000008</v>
      </c>
    </row>
    <row r="81" spans="1:5" x14ac:dyDescent="0.25">
      <c r="A81" s="10">
        <v>1260</v>
      </c>
      <c r="B81" s="2">
        <v>1.1970000000000001</v>
      </c>
      <c r="C81" s="6">
        <v>8.3000000000000004E-2</v>
      </c>
      <c r="D81" s="1">
        <f t="shared" si="3"/>
        <v>1.1140000000000001</v>
      </c>
      <c r="E81" s="8">
        <f t="shared" si="4"/>
        <v>9.0152504036000014</v>
      </c>
    </row>
    <row r="82" spans="1:5" x14ac:dyDescent="0.25">
      <c r="A82" s="10">
        <v>1269</v>
      </c>
      <c r="B82" s="2">
        <v>1.427</v>
      </c>
      <c r="C82" s="6">
        <v>8.3000000000000004E-2</v>
      </c>
      <c r="D82" s="1">
        <f t="shared" si="3"/>
        <v>1.3440000000000001</v>
      </c>
      <c r="E82" s="8">
        <f t="shared" si="4"/>
        <v>11.771671097600001</v>
      </c>
    </row>
    <row r="83" spans="1:5" x14ac:dyDescent="0.25">
      <c r="A83" s="10">
        <v>1271</v>
      </c>
      <c r="B83" s="2">
        <v>1.1440000000000001</v>
      </c>
      <c r="C83" s="6">
        <v>8.3000000000000004E-2</v>
      </c>
      <c r="D83" s="1">
        <f t="shared" si="3"/>
        <v>1.0610000000000002</v>
      </c>
      <c r="E83" s="8">
        <f t="shared" si="4"/>
        <v>8.4276835261000027</v>
      </c>
    </row>
    <row r="84" spans="1:5" x14ac:dyDescent="0.25">
      <c r="A84" s="10">
        <v>1272</v>
      </c>
      <c r="B84" s="2">
        <v>1.3009999999999999</v>
      </c>
      <c r="C84" s="6">
        <v>8.3000000000000004E-2</v>
      </c>
      <c r="D84" s="1">
        <f t="shared" si="3"/>
        <v>1.218</v>
      </c>
      <c r="E84" s="8">
        <f t="shared" si="4"/>
        <v>10.2200385284</v>
      </c>
    </row>
    <row r="85" spans="1:5" x14ac:dyDescent="0.25">
      <c r="A85" s="10">
        <v>1273</v>
      </c>
      <c r="B85" s="2">
        <v>1.8460000000000001</v>
      </c>
      <c r="C85" s="6">
        <v>8.3000000000000004E-2</v>
      </c>
      <c r="D85" s="1">
        <f t="shared" si="3"/>
        <v>1.7630000000000001</v>
      </c>
      <c r="E85" s="8">
        <f t="shared" si="4"/>
        <v>17.656286722899999</v>
      </c>
    </row>
    <row r="86" spans="1:5" x14ac:dyDescent="0.25">
      <c r="A86" s="10" t="s">
        <v>108</v>
      </c>
      <c r="B86" s="2">
        <v>2.0640000000000001</v>
      </c>
      <c r="C86" s="6">
        <v>8.3000000000000004E-2</v>
      </c>
      <c r="D86" s="1">
        <f t="shared" si="3"/>
        <v>1.9810000000000001</v>
      </c>
      <c r="E86" s="8">
        <f t="shared" si="4"/>
        <v>21.158746750100001</v>
      </c>
    </row>
    <row r="87" spans="1:5" x14ac:dyDescent="0.25">
      <c r="A87" s="10">
        <v>1280</v>
      </c>
      <c r="B87" s="2">
        <v>1.026</v>
      </c>
      <c r="C87" s="6">
        <v>8.3000000000000004E-2</v>
      </c>
      <c r="D87" s="1">
        <f t="shared" si="3"/>
        <v>0.94300000000000006</v>
      </c>
      <c r="E87" s="8">
        <f t="shared" si="4"/>
        <v>7.1835627509000011</v>
      </c>
    </row>
    <row r="88" spans="1:5" x14ac:dyDescent="0.25">
      <c r="A88" s="10">
        <v>1282</v>
      </c>
      <c r="B88" s="2">
        <v>1.228</v>
      </c>
      <c r="C88" s="6">
        <v>8.3000000000000004E-2</v>
      </c>
      <c r="D88" s="1">
        <f t="shared" si="3"/>
        <v>1.145</v>
      </c>
      <c r="E88" s="8">
        <f t="shared" si="4"/>
        <v>9.3671869525000009</v>
      </c>
    </row>
    <row r="89" spans="1:5" x14ac:dyDescent="0.25">
      <c r="A89" s="10">
        <v>1286</v>
      </c>
      <c r="B89" s="2">
        <v>1.9650000000000001</v>
      </c>
      <c r="C89" s="6">
        <v>8.3000000000000004E-2</v>
      </c>
      <c r="D89" s="1">
        <f t="shared" si="3"/>
        <v>1.8820000000000001</v>
      </c>
      <c r="E89" s="8">
        <f t="shared" si="4"/>
        <v>19.5307859684</v>
      </c>
    </row>
    <row r="90" spans="1:5" x14ac:dyDescent="0.25">
      <c r="A90" s="10">
        <v>1288</v>
      </c>
      <c r="B90" s="2">
        <v>1.4379999999999999</v>
      </c>
      <c r="C90" s="6">
        <v>8.3000000000000004E-2</v>
      </c>
      <c r="D90" s="1">
        <f t="shared" si="3"/>
        <v>1.355</v>
      </c>
      <c r="E90" s="8">
        <f t="shared" si="4"/>
        <v>11.911914452500001</v>
      </c>
    </row>
    <row r="91" spans="1:5" x14ac:dyDescent="0.25">
      <c r="A91" s="10">
        <v>1289</v>
      </c>
      <c r="B91" s="2">
        <v>0.84299999999999997</v>
      </c>
      <c r="C91" s="6">
        <v>8.3000000000000004E-2</v>
      </c>
      <c r="D91" s="1">
        <f t="shared" si="3"/>
        <v>0.76</v>
      </c>
      <c r="E91" s="8">
        <f t="shared" si="4"/>
        <v>5.4289601599999999</v>
      </c>
    </row>
    <row r="92" spans="1:5" x14ac:dyDescent="0.25">
      <c r="A92" s="10">
        <v>1297</v>
      </c>
      <c r="B92" s="2">
        <v>1.238</v>
      </c>
      <c r="C92" s="6">
        <v>8.3000000000000004E-2</v>
      </c>
      <c r="D92" s="1">
        <f t="shared" si="3"/>
        <v>1.155</v>
      </c>
      <c r="E92" s="8">
        <f t="shared" si="4"/>
        <v>9.4820162525000011</v>
      </c>
    </row>
    <row r="93" spans="1:5" x14ac:dyDescent="0.25">
      <c r="A93" s="10">
        <v>1300</v>
      </c>
      <c r="B93" s="2">
        <v>2.335</v>
      </c>
      <c r="C93" s="6">
        <v>8.3000000000000004E-2</v>
      </c>
      <c r="D93" s="1">
        <f t="shared" si="3"/>
        <v>2.2519999999999998</v>
      </c>
      <c r="E93" s="8">
        <f t="shared" si="4"/>
        <v>25.933350846399996</v>
      </c>
    </row>
    <row r="94" spans="1:5" x14ac:dyDescent="0.25">
      <c r="A94" s="10">
        <v>1303</v>
      </c>
      <c r="B94" s="2">
        <v>1.4830000000000001</v>
      </c>
      <c r="C94" s="6">
        <v>8.3000000000000004E-2</v>
      </c>
      <c r="D94" s="1">
        <f t="shared" si="3"/>
        <v>1.4000000000000001</v>
      </c>
      <c r="E94" s="8">
        <f t="shared" si="4"/>
        <v>12.493636000000004</v>
      </c>
    </row>
    <row r="95" spans="1:5" x14ac:dyDescent="0.25">
      <c r="A95" s="10">
        <v>1303</v>
      </c>
      <c r="B95" s="2">
        <v>1.4750000000000001</v>
      </c>
      <c r="C95" s="6">
        <v>8.3000000000000004E-2</v>
      </c>
      <c r="D95" s="1">
        <f t="shared" si="3"/>
        <v>1.3920000000000001</v>
      </c>
      <c r="E95" s="8">
        <f t="shared" si="4"/>
        <v>12.3892793024</v>
      </c>
    </row>
    <row r="96" spans="1:5" x14ac:dyDescent="0.25">
      <c r="A96" s="10">
        <v>1310</v>
      </c>
      <c r="B96" s="2">
        <v>1.19</v>
      </c>
      <c r="C96" s="6">
        <v>8.3000000000000004E-2</v>
      </c>
      <c r="D96" s="1">
        <f t="shared" si="3"/>
        <v>1.107</v>
      </c>
      <c r="E96" s="8">
        <f t="shared" si="4"/>
        <v>8.9366251708999993</v>
      </c>
    </row>
    <row r="97" spans="1:6" x14ac:dyDescent="0.25">
      <c r="A97" s="10">
        <v>1317</v>
      </c>
      <c r="B97" s="2">
        <v>1.0920000000000001</v>
      </c>
      <c r="C97" s="6">
        <v>8.3000000000000004E-2</v>
      </c>
      <c r="D97" s="1">
        <f t="shared" si="3"/>
        <v>1.0090000000000001</v>
      </c>
      <c r="E97" s="8">
        <f t="shared" si="4"/>
        <v>7.8685334021000015</v>
      </c>
    </row>
    <row r="98" spans="1:6" x14ac:dyDescent="0.25">
      <c r="A98" s="10">
        <v>1326</v>
      </c>
      <c r="B98" s="2">
        <v>1.0820000000000001</v>
      </c>
      <c r="C98" s="6">
        <v>8.3000000000000004E-2</v>
      </c>
      <c r="D98" s="1">
        <f t="shared" si="3"/>
        <v>0.99900000000000011</v>
      </c>
      <c r="E98" s="8">
        <f t="shared" si="4"/>
        <v>7.7629724741000015</v>
      </c>
    </row>
    <row r="99" spans="1:6" x14ac:dyDescent="0.25">
      <c r="A99" s="10">
        <v>1345</v>
      </c>
      <c r="B99" s="2">
        <v>1.1990000000000001</v>
      </c>
      <c r="C99" s="6">
        <v>8.3000000000000004E-2</v>
      </c>
      <c r="D99" s="1">
        <f t="shared" ref="D99:D130" si="5">(B99-C99)</f>
        <v>1.1160000000000001</v>
      </c>
      <c r="E99" s="8">
        <f t="shared" ref="E99:E130" si="6">(3.1741*D99*D99)+(4.1825*D99)+(0.4169)</f>
        <v>9.0377718896000019</v>
      </c>
    </row>
    <row r="100" spans="1:6" x14ac:dyDescent="0.25">
      <c r="A100" s="10">
        <v>1347</v>
      </c>
      <c r="B100" s="2">
        <v>1.264</v>
      </c>
      <c r="C100" s="6">
        <v>8.3000000000000004E-2</v>
      </c>
      <c r="D100" s="1">
        <f t="shared" si="5"/>
        <v>1.181</v>
      </c>
      <c r="E100" s="8">
        <f t="shared" si="6"/>
        <v>9.783543390100002</v>
      </c>
    </row>
    <row r="101" spans="1:6" x14ac:dyDescent="0.25">
      <c r="A101" s="10">
        <v>1349</v>
      </c>
      <c r="B101" s="2">
        <v>1.208</v>
      </c>
      <c r="C101" s="6">
        <v>8.3000000000000004E-2</v>
      </c>
      <c r="D101" s="1">
        <f t="shared" si="5"/>
        <v>1.125</v>
      </c>
      <c r="E101" s="8">
        <f t="shared" si="6"/>
        <v>9.1394328124999991</v>
      </c>
    </row>
    <row r="102" spans="1:6" x14ac:dyDescent="0.25">
      <c r="A102" s="10">
        <v>1351</v>
      </c>
      <c r="B102" s="2">
        <v>1.4810000000000001</v>
      </c>
      <c r="C102" s="6">
        <v>8.3000000000000004E-2</v>
      </c>
      <c r="D102" s="1">
        <f t="shared" si="5"/>
        <v>1.3980000000000001</v>
      </c>
      <c r="E102" s="8">
        <f t="shared" si="6"/>
        <v>12.467508736400001</v>
      </c>
    </row>
    <row r="103" spans="1:6" x14ac:dyDescent="0.25">
      <c r="A103" s="10">
        <v>1352</v>
      </c>
      <c r="B103" s="2">
        <v>1.1819999999999999</v>
      </c>
      <c r="C103" s="6">
        <v>8.3000000000000004E-2</v>
      </c>
      <c r="D103" s="1">
        <f t="shared" si="5"/>
        <v>1.099</v>
      </c>
      <c r="E103" s="8">
        <f t="shared" si="6"/>
        <v>8.8471486540999997</v>
      </c>
    </row>
    <row r="104" spans="1:6" x14ac:dyDescent="0.25">
      <c r="A104" s="10">
        <v>8521</v>
      </c>
      <c r="B104" s="2">
        <v>1.6260000000000001</v>
      </c>
      <c r="C104" s="6">
        <v>8.3000000000000004E-2</v>
      </c>
      <c r="D104" s="1">
        <f t="shared" si="5"/>
        <v>1.5430000000000001</v>
      </c>
      <c r="E104" s="8">
        <f t="shared" si="6"/>
        <v>14.427550310900001</v>
      </c>
      <c r="F104" s="18" t="s">
        <v>237</v>
      </c>
    </row>
    <row r="105" spans="1:6" x14ac:dyDescent="0.25">
      <c r="A105" s="10" t="s">
        <v>193</v>
      </c>
      <c r="B105" s="2">
        <v>1.843</v>
      </c>
      <c r="C105" s="6">
        <v>8.3000000000000004E-2</v>
      </c>
      <c r="D105" s="1">
        <f t="shared" si="5"/>
        <v>1.76</v>
      </c>
      <c r="E105" s="8">
        <f t="shared" si="6"/>
        <v>17.61019216</v>
      </c>
      <c r="F105" s="18" t="s">
        <v>237</v>
      </c>
    </row>
    <row r="106" spans="1:6" x14ac:dyDescent="0.25">
      <c r="A106" s="10">
        <v>9936</v>
      </c>
      <c r="B106" s="2">
        <v>1.6240000000000001</v>
      </c>
      <c r="C106" s="6">
        <v>8.3000000000000004E-2</v>
      </c>
      <c r="D106" s="1">
        <f t="shared" si="5"/>
        <v>1.5410000000000001</v>
      </c>
      <c r="E106" s="8">
        <f t="shared" si="6"/>
        <v>14.399607462100002</v>
      </c>
      <c r="F106" s="18" t="s">
        <v>237</v>
      </c>
    </row>
    <row r="107" spans="1:6" x14ac:dyDescent="0.25">
      <c r="A107" s="10">
        <v>161</v>
      </c>
      <c r="B107" s="2">
        <v>1.7550000000000001</v>
      </c>
      <c r="C107" s="6">
        <v>8.3000000000000004E-2</v>
      </c>
      <c r="D107" s="1">
        <f t="shared" si="5"/>
        <v>1.6720000000000002</v>
      </c>
      <c r="E107" s="8">
        <f t="shared" si="6"/>
        <v>16.283503174400003</v>
      </c>
      <c r="F107" s="18" t="s">
        <v>237</v>
      </c>
    </row>
    <row r="108" spans="1:6" x14ac:dyDescent="0.25">
      <c r="A108" s="10">
        <v>7830</v>
      </c>
      <c r="B108" s="2">
        <v>1.4850000000000001</v>
      </c>
      <c r="C108" s="6">
        <v>8.3000000000000004E-2</v>
      </c>
      <c r="D108" s="1">
        <f t="shared" si="5"/>
        <v>1.4020000000000001</v>
      </c>
      <c r="E108" s="8">
        <f t="shared" si="6"/>
        <v>12.519788656400001</v>
      </c>
      <c r="F108" s="18" t="s">
        <v>237</v>
      </c>
    </row>
    <row r="109" spans="1:6" x14ac:dyDescent="0.25">
      <c r="A109" s="10">
        <v>11034</v>
      </c>
      <c r="B109" s="2">
        <v>2.2669999999999999</v>
      </c>
      <c r="C109" s="6">
        <v>8.3000000000000004E-2</v>
      </c>
      <c r="D109" s="1">
        <f t="shared" si="5"/>
        <v>2.1839999999999997</v>
      </c>
      <c r="E109" s="8">
        <f t="shared" si="6"/>
        <v>24.691479929599993</v>
      </c>
      <c r="F109" s="18" t="s">
        <v>237</v>
      </c>
    </row>
    <row r="110" spans="1:6" x14ac:dyDescent="0.25">
      <c r="A110" s="10">
        <v>559</v>
      </c>
      <c r="B110" s="2">
        <v>2.9910000000000001</v>
      </c>
      <c r="C110" s="6">
        <v>8.3000000000000004E-2</v>
      </c>
      <c r="D110" s="1">
        <f t="shared" si="5"/>
        <v>2.9079999999999999</v>
      </c>
      <c r="E110" s="8">
        <f t="shared" si="6"/>
        <v>39.421272382399998</v>
      </c>
      <c r="F110" s="18" t="s">
        <v>237</v>
      </c>
    </row>
    <row r="111" spans="1:6" x14ac:dyDescent="0.25">
      <c r="A111" s="10" t="s">
        <v>194</v>
      </c>
      <c r="B111" s="2">
        <v>1.9359999999999999</v>
      </c>
      <c r="C111" s="6">
        <v>8.3000000000000004E-2</v>
      </c>
      <c r="D111" s="1">
        <f t="shared" si="5"/>
        <v>1.853</v>
      </c>
      <c r="E111" s="8">
        <f t="shared" si="6"/>
        <v>19.065690826899996</v>
      </c>
      <c r="F111" s="18" t="s">
        <v>237</v>
      </c>
    </row>
    <row r="112" spans="1:6" x14ac:dyDescent="0.25">
      <c r="A112" s="10">
        <v>1231</v>
      </c>
      <c r="B112" s="2">
        <v>1.4219999999999999</v>
      </c>
      <c r="C112" s="6">
        <v>8.3000000000000004E-2</v>
      </c>
      <c r="D112" s="1">
        <f t="shared" si="5"/>
        <v>1.339</v>
      </c>
      <c r="E112" s="8">
        <f t="shared" si="6"/>
        <v>11.7081780461</v>
      </c>
      <c r="F112" s="18" t="s">
        <v>237</v>
      </c>
    </row>
    <row r="113" spans="1:6" x14ac:dyDescent="0.25">
      <c r="A113" s="10">
        <v>7233</v>
      </c>
      <c r="B113" s="2">
        <v>1.9970000000000001</v>
      </c>
      <c r="C113" s="6">
        <v>8.3000000000000004E-2</v>
      </c>
      <c r="D113" s="1">
        <f t="shared" si="5"/>
        <v>1.9140000000000001</v>
      </c>
      <c r="E113" s="8">
        <f t="shared" si="6"/>
        <v>20.050190243600003</v>
      </c>
      <c r="F113" s="18" t="s">
        <v>237</v>
      </c>
    </row>
    <row r="114" spans="1:6" x14ac:dyDescent="0.25">
      <c r="A114" s="10" t="s">
        <v>195</v>
      </c>
      <c r="B114" s="2">
        <v>1.772</v>
      </c>
      <c r="C114" s="6">
        <v>8.3000000000000004E-2</v>
      </c>
      <c r="D114" s="1">
        <f t="shared" si="5"/>
        <v>1.6890000000000001</v>
      </c>
      <c r="E114" s="8">
        <f t="shared" si="6"/>
        <v>16.535964226099999</v>
      </c>
      <c r="F114" s="18" t="s">
        <v>237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112"/>
  <sheetViews>
    <sheetView workbookViewId="0">
      <selection activeCell="N5" sqref="N5"/>
    </sheetView>
  </sheetViews>
  <sheetFormatPr defaultRowHeight="15" x14ac:dyDescent="0.25"/>
  <cols>
    <col min="1" max="1" width="22.7109375" customWidth="1"/>
    <col min="2" max="2" width="14.28515625" customWidth="1"/>
    <col min="3" max="3" width="13" customWidth="1"/>
    <col min="4" max="4" width="12.42578125" customWidth="1"/>
    <col min="5" max="5" width="11.28515625" customWidth="1"/>
    <col min="6" max="7" width="23.28515625" customWidth="1"/>
  </cols>
  <sheetData>
    <row r="2" spans="1:12" x14ac:dyDescent="0.25">
      <c r="A2" s="4">
        <v>2.5</v>
      </c>
      <c r="B2" s="4">
        <v>2.5379999999999998</v>
      </c>
      <c r="C2" s="2">
        <v>1.7790000000000001</v>
      </c>
      <c r="D2" s="2">
        <v>1.9319999999999999</v>
      </c>
      <c r="E2" s="2">
        <v>0.61099999999999999</v>
      </c>
      <c r="F2" s="2">
        <v>1.5</v>
      </c>
      <c r="G2" s="2">
        <v>0.79200000000000004</v>
      </c>
      <c r="H2" s="2">
        <v>1.774</v>
      </c>
      <c r="I2" s="2">
        <v>1.3980000000000001</v>
      </c>
      <c r="J2" s="2">
        <v>0.95500000000000007</v>
      </c>
      <c r="K2" s="2">
        <v>1.625</v>
      </c>
      <c r="L2" s="2">
        <v>1.8089999999999999</v>
      </c>
    </row>
    <row r="3" spans="1:12" x14ac:dyDescent="0.25">
      <c r="A3" s="4">
        <v>1.5</v>
      </c>
      <c r="B3" s="4">
        <v>1.647</v>
      </c>
      <c r="C3" s="2">
        <v>2.0390000000000001</v>
      </c>
      <c r="D3" s="2">
        <v>1.524</v>
      </c>
      <c r="E3" s="2">
        <v>1.325</v>
      </c>
      <c r="F3" s="2">
        <v>1.1460000000000001</v>
      </c>
      <c r="G3" s="2">
        <v>0.82800000000000007</v>
      </c>
      <c r="H3" s="2">
        <v>1.42</v>
      </c>
      <c r="I3" s="2">
        <v>1.32</v>
      </c>
      <c r="J3" s="2">
        <v>0.66400000000000003</v>
      </c>
      <c r="K3" s="2">
        <v>1.72</v>
      </c>
      <c r="L3" s="2">
        <v>1.2210000000000001</v>
      </c>
    </row>
    <row r="4" spans="1:12" x14ac:dyDescent="0.25">
      <c r="A4" s="4">
        <v>0.83099999999999996</v>
      </c>
      <c r="B4" s="4">
        <v>0.86199999999999999</v>
      </c>
      <c r="C4" s="2">
        <v>2.4319999999999999</v>
      </c>
      <c r="D4" s="2">
        <v>1.5640000000000001</v>
      </c>
      <c r="E4" s="2">
        <v>1.18</v>
      </c>
      <c r="F4" s="2">
        <v>0.58899999999999997</v>
      </c>
      <c r="G4" s="2">
        <v>1.095</v>
      </c>
      <c r="H4" s="2">
        <v>0.88700000000000001</v>
      </c>
      <c r="I4" s="2">
        <v>0.59699999999999998</v>
      </c>
      <c r="J4" s="2">
        <v>0.871</v>
      </c>
      <c r="K4" s="2">
        <v>0.85899999999999999</v>
      </c>
      <c r="L4" s="2">
        <v>0.85599999999999998</v>
      </c>
    </row>
    <row r="5" spans="1:12" x14ac:dyDescent="0.25">
      <c r="A5" s="4">
        <v>0.40900000000000003</v>
      </c>
      <c r="B5" s="4">
        <v>0.46200000000000002</v>
      </c>
      <c r="C5" s="2">
        <v>1.5070000000000001</v>
      </c>
      <c r="D5" s="2">
        <v>1.7910000000000001</v>
      </c>
      <c r="E5" s="2">
        <v>0.93400000000000005</v>
      </c>
      <c r="F5" s="2">
        <v>0.94800000000000006</v>
      </c>
      <c r="G5" s="2">
        <v>0.95100000000000007</v>
      </c>
      <c r="H5" s="2">
        <v>0.86399999999999999</v>
      </c>
      <c r="I5" s="2">
        <v>1.202</v>
      </c>
      <c r="J5" s="2">
        <v>1.274</v>
      </c>
      <c r="K5" s="2">
        <v>0.81</v>
      </c>
      <c r="L5" s="2">
        <v>1.534</v>
      </c>
    </row>
    <row r="6" spans="1:12" x14ac:dyDescent="0.25">
      <c r="A6" s="4">
        <v>0.23100000000000001</v>
      </c>
      <c r="B6" s="4">
        <v>0.255</v>
      </c>
      <c r="C6" s="2">
        <v>2.2610000000000001</v>
      </c>
      <c r="D6" s="2">
        <v>2.4390000000000001</v>
      </c>
      <c r="E6" s="2">
        <v>1.27</v>
      </c>
      <c r="F6" s="2">
        <v>1.853</v>
      </c>
      <c r="G6" s="2">
        <v>1.0409999999999999</v>
      </c>
      <c r="H6" s="2">
        <v>0.85699999999999998</v>
      </c>
      <c r="I6" s="2">
        <v>0.85399999999999998</v>
      </c>
      <c r="J6" s="2">
        <v>0.66800000000000004</v>
      </c>
      <c r="K6" s="2">
        <v>0.92200000000000004</v>
      </c>
      <c r="L6" s="2">
        <v>0.82600000000000007</v>
      </c>
    </row>
    <row r="7" spans="1:12" x14ac:dyDescent="0.25">
      <c r="A7" s="6">
        <v>6.2E-2</v>
      </c>
      <c r="B7" s="6">
        <v>6.4000000000000001E-2</v>
      </c>
      <c r="C7" s="2">
        <v>2.5110000000000001</v>
      </c>
      <c r="D7" s="2">
        <v>1.5230000000000001</v>
      </c>
      <c r="E7" s="2">
        <v>0.65900000000000003</v>
      </c>
      <c r="F7" s="2">
        <v>1.53</v>
      </c>
      <c r="G7" s="2">
        <v>1.2070000000000001</v>
      </c>
      <c r="H7" s="2">
        <v>0.80700000000000005</v>
      </c>
      <c r="I7" s="2">
        <v>1.0960000000000001</v>
      </c>
      <c r="J7" s="2">
        <v>0.30099999999999999</v>
      </c>
      <c r="K7" s="2">
        <v>1.4139999999999999</v>
      </c>
      <c r="L7" s="2">
        <v>1.0369999999999999</v>
      </c>
    </row>
    <row r="8" spans="1:12" x14ac:dyDescent="0.25">
      <c r="C8" s="2">
        <v>1.6600000000000001</v>
      </c>
      <c r="D8" s="2">
        <v>1.3220000000000001</v>
      </c>
      <c r="E8" s="2">
        <v>0.85599999999999998</v>
      </c>
      <c r="F8" s="2">
        <v>1.52</v>
      </c>
      <c r="G8" s="2">
        <v>1.554</v>
      </c>
      <c r="H8" s="2">
        <v>1.075</v>
      </c>
      <c r="I8" s="2">
        <v>1.361</v>
      </c>
      <c r="J8" s="2">
        <v>2.06</v>
      </c>
      <c r="K8" s="2">
        <v>1.2010000000000001</v>
      </c>
      <c r="L8" s="2">
        <v>0.91100000000000003</v>
      </c>
    </row>
    <row r="9" spans="1:12" x14ac:dyDescent="0.25">
      <c r="C9" s="2">
        <v>1.7610000000000001</v>
      </c>
      <c r="D9" s="2">
        <v>2.62</v>
      </c>
      <c r="E9" s="2">
        <v>1.0010000000000001</v>
      </c>
      <c r="F9" s="2">
        <v>1.3140000000000001</v>
      </c>
      <c r="G9" s="2">
        <v>1.411</v>
      </c>
      <c r="H9" s="2">
        <v>1.47</v>
      </c>
      <c r="I9" s="2">
        <v>1.363</v>
      </c>
      <c r="J9" s="2">
        <v>1.3149999999999999</v>
      </c>
      <c r="K9" s="2">
        <v>0.995</v>
      </c>
    </row>
    <row r="15" spans="1:12" x14ac:dyDescent="0.25">
      <c r="B15" s="7" t="s">
        <v>85</v>
      </c>
      <c r="C15" s="7" t="s">
        <v>2</v>
      </c>
      <c r="D15" s="7" t="s">
        <v>3</v>
      </c>
      <c r="E15" s="7" t="s">
        <v>4</v>
      </c>
    </row>
    <row r="16" spans="1:12" x14ac:dyDescent="0.25">
      <c r="A16" t="s">
        <v>5</v>
      </c>
      <c r="B16" s="4">
        <v>2.5190000000000001</v>
      </c>
      <c r="C16" s="13">
        <f>B16-B21</f>
        <v>2.456</v>
      </c>
      <c r="D16" s="1">
        <v>36</v>
      </c>
      <c r="E16" s="8">
        <f>(2.4609*C16*C16)+(8.2998*C16)+(0.5615)</f>
        <v>35.789800102400001</v>
      </c>
    </row>
    <row r="17" spans="1:11" x14ac:dyDescent="0.25">
      <c r="A17" t="s">
        <v>6</v>
      </c>
      <c r="B17" s="4">
        <v>1.573</v>
      </c>
      <c r="C17" s="13">
        <f>B17-B21</f>
        <v>1.51</v>
      </c>
      <c r="D17" s="1">
        <v>18</v>
      </c>
      <c r="E17" s="8">
        <f t="shared" ref="E17:E21" si="0">(2.4609*C17*C17)+(8.2998*C17)+(0.5615)</f>
        <v>18.705296090000001</v>
      </c>
    </row>
    <row r="18" spans="1:11" x14ac:dyDescent="0.25">
      <c r="A18" t="s">
        <v>7</v>
      </c>
      <c r="B18" s="4">
        <v>0.84599999999999997</v>
      </c>
      <c r="C18" s="1">
        <f>B18-B21</f>
        <v>0.78299999999999992</v>
      </c>
      <c r="D18" s="1">
        <v>9</v>
      </c>
      <c r="E18" s="8">
        <f t="shared" si="0"/>
        <v>8.5689941200999993</v>
      </c>
    </row>
    <row r="19" spans="1:11" x14ac:dyDescent="0.25">
      <c r="A19" t="s">
        <v>8</v>
      </c>
      <c r="B19" s="4">
        <v>0.435</v>
      </c>
      <c r="C19" s="13">
        <f>B19-B21</f>
        <v>0.372</v>
      </c>
      <c r="D19" s="1">
        <v>4.5</v>
      </c>
      <c r="E19" s="8">
        <f t="shared" si="0"/>
        <v>3.9895747855999999</v>
      </c>
    </row>
    <row r="20" spans="1:11" x14ac:dyDescent="0.25">
      <c r="A20" t="s">
        <v>9</v>
      </c>
      <c r="B20" s="4">
        <v>0.24299999999999999</v>
      </c>
      <c r="C20" s="1">
        <f>B20-B21</f>
        <v>0.18</v>
      </c>
      <c r="D20" s="1">
        <v>2.25</v>
      </c>
      <c r="E20" s="8">
        <f t="shared" si="0"/>
        <v>2.1351971599999997</v>
      </c>
    </row>
    <row r="21" spans="1:11" x14ac:dyDescent="0.25">
      <c r="A21" t="s">
        <v>10</v>
      </c>
      <c r="B21" s="6">
        <v>6.3E-2</v>
      </c>
      <c r="C21" s="1">
        <f>B21-B21</f>
        <v>0</v>
      </c>
      <c r="D21" s="1">
        <v>0</v>
      </c>
      <c r="E21" s="8">
        <f t="shared" si="0"/>
        <v>0.5615</v>
      </c>
    </row>
    <row r="29" spans="1:11" x14ac:dyDescent="0.25">
      <c r="J29" s="9" t="s">
        <v>189</v>
      </c>
      <c r="K29" s="9"/>
    </row>
    <row r="33" spans="1:11" x14ac:dyDescent="0.25">
      <c r="A33" s="10" t="s">
        <v>13</v>
      </c>
      <c r="B33" s="4" t="s">
        <v>17</v>
      </c>
      <c r="C33" s="2" t="s">
        <v>14</v>
      </c>
      <c r="D33" s="5" t="s">
        <v>10</v>
      </c>
      <c r="E33" s="1" t="s">
        <v>2</v>
      </c>
      <c r="F33" s="11" t="s">
        <v>196</v>
      </c>
    </row>
    <row r="34" spans="1:11" x14ac:dyDescent="0.25">
      <c r="A34" s="10">
        <v>9704</v>
      </c>
      <c r="B34" s="12">
        <v>44595</v>
      </c>
      <c r="C34" s="2">
        <v>1.7790000000000001</v>
      </c>
      <c r="D34" s="6">
        <v>6.3E-2</v>
      </c>
      <c r="E34" s="1">
        <f t="shared" ref="E34:E65" si="1">(C34-D34)</f>
        <v>1.7160000000000002</v>
      </c>
      <c r="F34" s="8">
        <f t="shared" ref="F34:F65" si="2">(2.4609*E34*E34)+(8.2998*E34)+(0.5615)</f>
        <v>22.050460750400003</v>
      </c>
      <c r="G34" s="23" t="s">
        <v>257</v>
      </c>
      <c r="H34" s="17"/>
      <c r="I34" s="17"/>
      <c r="J34" s="17"/>
      <c r="K34" s="17"/>
    </row>
    <row r="35" spans="1:11" x14ac:dyDescent="0.25">
      <c r="A35" s="10">
        <v>7075</v>
      </c>
      <c r="B35" s="12">
        <v>44410</v>
      </c>
      <c r="C35" s="2">
        <v>2.0390000000000001</v>
      </c>
      <c r="D35" s="6">
        <v>6.3E-2</v>
      </c>
      <c r="E35" s="1">
        <f t="shared" si="1"/>
        <v>1.9760000000000002</v>
      </c>
      <c r="F35" s="8">
        <f t="shared" si="2"/>
        <v>26.570675878399999</v>
      </c>
    </row>
    <row r="36" spans="1:11" x14ac:dyDescent="0.25">
      <c r="A36" s="10">
        <v>9989</v>
      </c>
      <c r="B36" s="12">
        <v>44619</v>
      </c>
      <c r="C36" s="2">
        <v>2.4319999999999999</v>
      </c>
      <c r="D36" s="6">
        <v>6.3E-2</v>
      </c>
      <c r="E36" s="1">
        <f t="shared" si="1"/>
        <v>2.3689999999999998</v>
      </c>
      <c r="F36" s="8">
        <f t="shared" si="2"/>
        <v>34.034693204899995</v>
      </c>
    </row>
    <row r="37" spans="1:11" x14ac:dyDescent="0.25">
      <c r="A37" s="10">
        <v>1239</v>
      </c>
      <c r="B37" s="12">
        <v>44672</v>
      </c>
      <c r="C37" s="2">
        <v>1.5070000000000001</v>
      </c>
      <c r="D37" s="6">
        <v>6.3E-2</v>
      </c>
      <c r="E37" s="1">
        <f t="shared" si="1"/>
        <v>1.4440000000000002</v>
      </c>
      <c r="F37" s="8">
        <f t="shared" si="2"/>
        <v>17.677722382400002</v>
      </c>
    </row>
    <row r="38" spans="1:11" x14ac:dyDescent="0.25">
      <c r="A38" s="10">
        <v>61</v>
      </c>
      <c r="B38" s="12">
        <v>44442</v>
      </c>
      <c r="C38" s="2">
        <v>2.2610000000000001</v>
      </c>
      <c r="D38" s="6">
        <v>6.3E-2</v>
      </c>
      <c r="E38" s="1">
        <f t="shared" si="1"/>
        <v>2.198</v>
      </c>
      <c r="F38" s="8">
        <f t="shared" si="2"/>
        <v>30.693570323599996</v>
      </c>
    </row>
    <row r="39" spans="1:11" x14ac:dyDescent="0.25">
      <c r="A39" s="10">
        <v>1194</v>
      </c>
      <c r="B39" s="12">
        <v>44638</v>
      </c>
      <c r="C39" s="2">
        <v>2.5110000000000001</v>
      </c>
      <c r="D39" s="6">
        <v>6.3E-2</v>
      </c>
      <c r="E39" s="1">
        <f t="shared" si="1"/>
        <v>2.448</v>
      </c>
      <c r="F39" s="8">
        <f t="shared" si="2"/>
        <v>35.626855673599998</v>
      </c>
    </row>
    <row r="40" spans="1:11" x14ac:dyDescent="0.25">
      <c r="A40" s="10">
        <v>505</v>
      </c>
      <c r="B40" s="12">
        <v>44612</v>
      </c>
      <c r="C40" s="2">
        <v>1.6600000000000001</v>
      </c>
      <c r="D40" s="6">
        <v>6.3E-2</v>
      </c>
      <c r="E40" s="1">
        <f t="shared" si="1"/>
        <v>1.5970000000000002</v>
      </c>
      <c r="F40" s="8">
        <f t="shared" si="2"/>
        <v>20.0925821081</v>
      </c>
    </row>
    <row r="41" spans="1:11" x14ac:dyDescent="0.25">
      <c r="A41" s="10">
        <v>7826</v>
      </c>
      <c r="B41" s="12">
        <v>44415</v>
      </c>
      <c r="C41" s="2">
        <v>1.7610000000000001</v>
      </c>
      <c r="D41" s="6">
        <v>6.3E-2</v>
      </c>
      <c r="E41" s="1">
        <f t="shared" si="1"/>
        <v>1.6980000000000002</v>
      </c>
      <c r="F41" s="8">
        <f t="shared" si="2"/>
        <v>21.749837123599999</v>
      </c>
    </row>
    <row r="42" spans="1:11" x14ac:dyDescent="0.25">
      <c r="A42" s="10">
        <v>119</v>
      </c>
      <c r="B42" s="12">
        <v>44633</v>
      </c>
      <c r="C42" s="2">
        <v>1.9319999999999999</v>
      </c>
      <c r="D42" s="6">
        <v>6.3E-2</v>
      </c>
      <c r="E42" s="1">
        <f t="shared" si="1"/>
        <v>1.869</v>
      </c>
      <c r="F42" s="8">
        <f t="shared" si="2"/>
        <v>24.670146104899995</v>
      </c>
    </row>
    <row r="43" spans="1:11" x14ac:dyDescent="0.25">
      <c r="A43" s="10">
        <v>486</v>
      </c>
      <c r="B43" s="12">
        <v>44435</v>
      </c>
      <c r="C43" s="2">
        <v>1.524</v>
      </c>
      <c r="D43" s="6">
        <v>6.3E-2</v>
      </c>
      <c r="E43" s="1">
        <f t="shared" si="1"/>
        <v>1.4610000000000001</v>
      </c>
      <c r="F43" s="8">
        <f t="shared" si="2"/>
        <v>17.940350528900002</v>
      </c>
    </row>
    <row r="44" spans="1:11" x14ac:dyDescent="0.25">
      <c r="A44" s="10">
        <v>387</v>
      </c>
      <c r="B44" s="12">
        <v>44621</v>
      </c>
      <c r="C44" s="2">
        <v>1.5640000000000001</v>
      </c>
      <c r="D44" s="6">
        <v>6.3E-2</v>
      </c>
      <c r="E44" s="1">
        <f t="shared" si="1"/>
        <v>1.5010000000000001</v>
      </c>
      <c r="F44" s="8">
        <f t="shared" si="2"/>
        <v>18.563909960899998</v>
      </c>
    </row>
    <row r="45" spans="1:11" x14ac:dyDescent="0.25">
      <c r="A45" s="10">
        <v>1127</v>
      </c>
      <c r="B45" s="3"/>
      <c r="C45" s="2">
        <v>1.7910000000000001</v>
      </c>
      <c r="D45" s="6">
        <v>6.3E-2</v>
      </c>
      <c r="E45" s="1">
        <f t="shared" si="1"/>
        <v>1.7280000000000002</v>
      </c>
      <c r="F45" s="8">
        <f t="shared" si="2"/>
        <v>22.251762425600003</v>
      </c>
    </row>
    <row r="46" spans="1:11" x14ac:dyDescent="0.25">
      <c r="A46" s="10">
        <v>1248</v>
      </c>
      <c r="B46" s="12">
        <v>44675</v>
      </c>
      <c r="C46" s="2">
        <v>2.4390000000000001</v>
      </c>
      <c r="D46" s="6">
        <v>6.3E-2</v>
      </c>
      <c r="E46" s="1">
        <f t="shared" si="1"/>
        <v>2.3759999999999999</v>
      </c>
      <c r="F46" s="8">
        <f t="shared" si="2"/>
        <v>34.174530598399997</v>
      </c>
    </row>
    <row r="47" spans="1:11" x14ac:dyDescent="0.25">
      <c r="A47" s="10">
        <v>7657</v>
      </c>
      <c r="B47" s="12">
        <v>44627</v>
      </c>
      <c r="C47" s="2">
        <v>1.5230000000000001</v>
      </c>
      <c r="D47" s="6">
        <v>6.3E-2</v>
      </c>
      <c r="E47" s="1">
        <f t="shared" si="1"/>
        <v>1.4600000000000002</v>
      </c>
      <c r="F47" s="8">
        <f t="shared" si="2"/>
        <v>17.924862440000002</v>
      </c>
    </row>
    <row r="48" spans="1:11" x14ac:dyDescent="0.25">
      <c r="A48" s="10">
        <v>121</v>
      </c>
      <c r="B48" s="12">
        <v>44414</v>
      </c>
      <c r="C48" s="2">
        <v>1.3220000000000001</v>
      </c>
      <c r="D48" s="6">
        <v>6.3E-2</v>
      </c>
      <c r="E48" s="1">
        <f t="shared" si="1"/>
        <v>1.2590000000000001</v>
      </c>
      <c r="F48" s="8">
        <f t="shared" si="2"/>
        <v>14.911674032900002</v>
      </c>
    </row>
    <row r="49" spans="1:6" x14ac:dyDescent="0.25">
      <c r="A49" s="10">
        <v>998</v>
      </c>
      <c r="B49" s="3"/>
      <c r="C49" s="2">
        <v>2.62</v>
      </c>
      <c r="D49" s="6">
        <v>6.3E-2</v>
      </c>
      <c r="E49" s="1">
        <f t="shared" si="1"/>
        <v>2.5569999999999999</v>
      </c>
      <c r="F49" s="8">
        <f t="shared" si="2"/>
        <v>37.8740655641</v>
      </c>
    </row>
    <row r="50" spans="1:6" x14ac:dyDescent="0.25">
      <c r="A50" s="10">
        <v>9343</v>
      </c>
      <c r="B50" s="12">
        <v>44439</v>
      </c>
      <c r="C50" s="2">
        <v>0.61099999999999999</v>
      </c>
      <c r="D50" s="6">
        <v>6.3E-2</v>
      </c>
      <c r="E50" s="1">
        <f t="shared" si="1"/>
        <v>0.54800000000000004</v>
      </c>
      <c r="F50" s="8">
        <f t="shared" si="2"/>
        <v>5.8488085135999999</v>
      </c>
    </row>
    <row r="51" spans="1:6" x14ac:dyDescent="0.25">
      <c r="A51" s="10">
        <v>9709</v>
      </c>
      <c r="B51" s="12">
        <v>44441</v>
      </c>
      <c r="C51" s="2">
        <v>1.325</v>
      </c>
      <c r="D51" s="6">
        <v>6.3E-2</v>
      </c>
      <c r="E51" s="1">
        <f t="shared" si="1"/>
        <v>1.262</v>
      </c>
      <c r="F51" s="8">
        <f t="shared" si="2"/>
        <v>14.955185219600001</v>
      </c>
    </row>
    <row r="52" spans="1:6" x14ac:dyDescent="0.25">
      <c r="A52" s="10">
        <v>9370</v>
      </c>
      <c r="B52" s="3" t="s">
        <v>18</v>
      </c>
      <c r="C52" s="2">
        <v>1.18</v>
      </c>
      <c r="D52" s="6">
        <v>6.3E-2</v>
      </c>
      <c r="E52" s="1">
        <f t="shared" si="1"/>
        <v>1.117</v>
      </c>
      <c r="F52" s="8">
        <f t="shared" si="2"/>
        <v>12.9028144601</v>
      </c>
    </row>
    <row r="53" spans="1:6" x14ac:dyDescent="0.25">
      <c r="A53" s="10" t="s">
        <v>238</v>
      </c>
      <c r="B53" s="3" t="s">
        <v>19</v>
      </c>
      <c r="C53" s="2">
        <v>0.93400000000000005</v>
      </c>
      <c r="D53" s="6">
        <v>6.3E-2</v>
      </c>
      <c r="E53" s="1">
        <f t="shared" si="1"/>
        <v>0.871</v>
      </c>
      <c r="F53" s="8">
        <f t="shared" si="2"/>
        <v>9.6575654368999988</v>
      </c>
    </row>
    <row r="54" spans="1:6" x14ac:dyDescent="0.25">
      <c r="A54" s="10" t="s">
        <v>238</v>
      </c>
      <c r="B54" s="3" t="s">
        <v>20</v>
      </c>
      <c r="C54" s="2">
        <v>1.27</v>
      </c>
      <c r="D54" s="6">
        <v>6.3E-2</v>
      </c>
      <c r="E54" s="1">
        <f t="shared" si="1"/>
        <v>1.2070000000000001</v>
      </c>
      <c r="F54" s="8">
        <f t="shared" si="2"/>
        <v>14.164518304100001</v>
      </c>
    </row>
    <row r="55" spans="1:6" x14ac:dyDescent="0.25">
      <c r="A55" s="10" t="s">
        <v>239</v>
      </c>
      <c r="B55" s="3" t="s">
        <v>20</v>
      </c>
      <c r="C55" s="2">
        <v>0.65900000000000003</v>
      </c>
      <c r="D55" s="6">
        <v>6.3E-2</v>
      </c>
      <c r="E55" s="1">
        <f t="shared" si="1"/>
        <v>0.59600000000000009</v>
      </c>
      <c r="F55" s="8">
        <f t="shared" si="2"/>
        <v>6.3823318544000003</v>
      </c>
    </row>
    <row r="56" spans="1:6" x14ac:dyDescent="0.25">
      <c r="A56" s="10">
        <v>9607</v>
      </c>
      <c r="B56" s="3" t="s">
        <v>21</v>
      </c>
      <c r="C56" s="2">
        <v>0.85599999999999998</v>
      </c>
      <c r="D56" s="6">
        <v>6.3E-2</v>
      </c>
      <c r="E56" s="1">
        <f t="shared" si="1"/>
        <v>0.79299999999999993</v>
      </c>
      <c r="F56" s="8">
        <f t="shared" si="2"/>
        <v>8.6907759040999988</v>
      </c>
    </row>
    <row r="57" spans="1:6" x14ac:dyDescent="0.25">
      <c r="A57" s="10" t="s">
        <v>239</v>
      </c>
      <c r="B57" s="3" t="s">
        <v>19</v>
      </c>
      <c r="C57" s="2">
        <v>1.0010000000000001</v>
      </c>
      <c r="D57" s="6">
        <v>6.3E-2</v>
      </c>
      <c r="E57" s="1">
        <f t="shared" si="1"/>
        <v>0.93800000000000017</v>
      </c>
      <c r="F57" s="8">
        <f t="shared" si="2"/>
        <v>10.511920499600002</v>
      </c>
    </row>
    <row r="58" spans="1:6" x14ac:dyDescent="0.25">
      <c r="A58" s="10" t="s">
        <v>240</v>
      </c>
      <c r="B58" s="3" t="s">
        <v>18</v>
      </c>
      <c r="C58" s="2">
        <v>1.5</v>
      </c>
      <c r="D58" s="6">
        <v>6.3E-2</v>
      </c>
      <c r="E58" s="1">
        <f t="shared" si="1"/>
        <v>1.4370000000000001</v>
      </c>
      <c r="F58" s="8">
        <f t="shared" si="2"/>
        <v>17.569994812099999</v>
      </c>
    </row>
    <row r="59" spans="1:6" x14ac:dyDescent="0.25">
      <c r="A59" s="10" t="s">
        <v>241</v>
      </c>
      <c r="B59" s="3" t="s">
        <v>19</v>
      </c>
      <c r="C59" s="2">
        <v>1.1460000000000001</v>
      </c>
      <c r="D59" s="6">
        <v>6.3E-2</v>
      </c>
      <c r="E59" s="1">
        <f t="shared" si="1"/>
        <v>1.0830000000000002</v>
      </c>
      <c r="F59" s="8">
        <f t="shared" si="2"/>
        <v>12.436545940100002</v>
      </c>
    </row>
    <row r="60" spans="1:6" x14ac:dyDescent="0.25">
      <c r="A60" s="10">
        <v>102</v>
      </c>
      <c r="B60" s="3" t="s">
        <v>20</v>
      </c>
      <c r="C60" s="2">
        <v>0.58899999999999997</v>
      </c>
      <c r="D60" s="6">
        <v>6.3E-2</v>
      </c>
      <c r="E60" s="1">
        <f t="shared" si="1"/>
        <v>0.52600000000000002</v>
      </c>
      <c r="F60" s="8">
        <f t="shared" si="2"/>
        <v>5.6080667683999996</v>
      </c>
    </row>
    <row r="61" spans="1:6" x14ac:dyDescent="0.25">
      <c r="A61" s="10">
        <v>303</v>
      </c>
      <c r="B61" s="3"/>
      <c r="C61" s="2">
        <v>0.94800000000000006</v>
      </c>
      <c r="D61" s="6">
        <v>6.3E-2</v>
      </c>
      <c r="E61" s="1">
        <f t="shared" si="1"/>
        <v>0.88500000000000001</v>
      </c>
      <c r="F61" s="8">
        <f t="shared" si="2"/>
        <v>9.834261402500001</v>
      </c>
    </row>
    <row r="62" spans="1:6" x14ac:dyDescent="0.25">
      <c r="A62" s="10" t="s">
        <v>242</v>
      </c>
      <c r="B62" s="3" t="s">
        <v>19</v>
      </c>
      <c r="C62" s="2">
        <v>1.853</v>
      </c>
      <c r="D62" s="6">
        <v>6.3E-2</v>
      </c>
      <c r="E62" s="1">
        <f t="shared" si="1"/>
        <v>1.79</v>
      </c>
      <c r="F62" s="8">
        <f t="shared" si="2"/>
        <v>23.303111689999998</v>
      </c>
    </row>
    <row r="63" spans="1:6" x14ac:dyDescent="0.25">
      <c r="A63" s="10">
        <v>9868</v>
      </c>
      <c r="B63" s="3" t="s">
        <v>18</v>
      </c>
      <c r="C63" s="2">
        <v>1.53</v>
      </c>
      <c r="D63" s="6">
        <v>6.3E-2</v>
      </c>
      <c r="E63" s="1">
        <f t="shared" si="1"/>
        <v>1.4670000000000001</v>
      </c>
      <c r="F63" s="8">
        <f t="shared" si="2"/>
        <v>18.033382420100001</v>
      </c>
    </row>
    <row r="64" spans="1:6" x14ac:dyDescent="0.25">
      <c r="A64" s="10">
        <v>9128</v>
      </c>
      <c r="B64" s="3" t="s">
        <v>18</v>
      </c>
      <c r="C64" s="2">
        <v>1.52</v>
      </c>
      <c r="D64" s="6">
        <v>6.3E-2</v>
      </c>
      <c r="E64" s="1">
        <f t="shared" si="1"/>
        <v>1.4570000000000001</v>
      </c>
      <c r="F64" s="8">
        <f t="shared" si="2"/>
        <v>17.878427704099998</v>
      </c>
    </row>
    <row r="65" spans="1:6" x14ac:dyDescent="0.25">
      <c r="A65" s="10" t="s">
        <v>243</v>
      </c>
      <c r="B65" s="3" t="s">
        <v>19</v>
      </c>
      <c r="C65" s="2">
        <v>1.3140000000000001</v>
      </c>
      <c r="D65" s="6">
        <v>6.3E-2</v>
      </c>
      <c r="E65" s="1">
        <f t="shared" si="1"/>
        <v>1.2510000000000001</v>
      </c>
      <c r="F65" s="8">
        <f t="shared" si="2"/>
        <v>14.795860760900002</v>
      </c>
    </row>
    <row r="66" spans="1:6" x14ac:dyDescent="0.25">
      <c r="A66" s="10" t="s">
        <v>244</v>
      </c>
      <c r="B66" s="3" t="s">
        <v>19</v>
      </c>
      <c r="C66" s="2">
        <v>0.79200000000000004</v>
      </c>
      <c r="D66" s="6">
        <v>6.3E-2</v>
      </c>
      <c r="E66" s="1">
        <f t="shared" ref="E66:E97" si="3">(C66-D66)</f>
        <v>0.72900000000000009</v>
      </c>
      <c r="F66" s="8">
        <f t="shared" ref="F66:F97" si="4">(2.4609*E66*E66)+(8.2998*E66)+(0.5615)</f>
        <v>7.9198773569000007</v>
      </c>
    </row>
    <row r="67" spans="1:6" x14ac:dyDescent="0.25">
      <c r="A67" s="10" t="s">
        <v>244</v>
      </c>
      <c r="B67" s="3" t="s">
        <v>20</v>
      </c>
      <c r="C67" s="2">
        <v>0.82800000000000007</v>
      </c>
      <c r="D67" s="6">
        <v>6.3E-2</v>
      </c>
      <c r="E67" s="1">
        <f t="shared" si="3"/>
        <v>0.76500000000000012</v>
      </c>
      <c r="F67" s="8">
        <f t="shared" si="4"/>
        <v>8.351027202500001</v>
      </c>
    </row>
    <row r="68" spans="1:6" x14ac:dyDescent="0.25">
      <c r="A68" s="10">
        <v>529</v>
      </c>
      <c r="B68" s="12">
        <v>44436</v>
      </c>
      <c r="C68" s="2">
        <v>1.095</v>
      </c>
      <c r="D68" s="6">
        <v>6.3E-2</v>
      </c>
      <c r="E68" s="1">
        <f t="shared" si="3"/>
        <v>1.032</v>
      </c>
      <c r="F68" s="8">
        <f t="shared" si="4"/>
        <v>11.747811161600001</v>
      </c>
    </row>
    <row r="69" spans="1:6" x14ac:dyDescent="0.25">
      <c r="A69" s="10">
        <v>97</v>
      </c>
      <c r="B69" s="3" t="s">
        <v>23</v>
      </c>
      <c r="C69" s="2">
        <v>0.95100000000000007</v>
      </c>
      <c r="D69" s="6">
        <v>6.3E-2</v>
      </c>
      <c r="E69" s="1">
        <f t="shared" si="3"/>
        <v>0.88800000000000012</v>
      </c>
      <c r="F69" s="8">
        <f t="shared" si="4"/>
        <v>9.8722503296000017</v>
      </c>
    </row>
    <row r="70" spans="1:6" x14ac:dyDescent="0.25">
      <c r="A70" s="10">
        <v>8006</v>
      </c>
      <c r="B70" s="12">
        <v>44805</v>
      </c>
      <c r="C70" s="2">
        <v>1.0409999999999999</v>
      </c>
      <c r="D70" s="6">
        <v>6.3E-2</v>
      </c>
      <c r="E70" s="1">
        <f t="shared" si="3"/>
        <v>0.97799999999999998</v>
      </c>
      <c r="F70" s="8">
        <f t="shared" si="4"/>
        <v>11.0325158756</v>
      </c>
    </row>
    <row r="71" spans="1:6" x14ac:dyDescent="0.25">
      <c r="A71" s="10">
        <v>1210</v>
      </c>
      <c r="B71" s="12">
        <v>44677</v>
      </c>
      <c r="C71" s="2">
        <v>1.2070000000000001</v>
      </c>
      <c r="D71" s="6">
        <v>6.3E-2</v>
      </c>
      <c r="E71" s="1">
        <f t="shared" si="3"/>
        <v>1.1440000000000001</v>
      </c>
      <c r="F71" s="8">
        <f t="shared" si="4"/>
        <v>13.277139622400002</v>
      </c>
    </row>
    <row r="72" spans="1:6" x14ac:dyDescent="0.25">
      <c r="A72" s="10">
        <v>280</v>
      </c>
      <c r="B72" s="12">
        <v>44458</v>
      </c>
      <c r="C72" s="2">
        <v>1.554</v>
      </c>
      <c r="D72" s="6">
        <v>6.3E-2</v>
      </c>
      <c r="E72" s="1">
        <f t="shared" si="3"/>
        <v>1.4910000000000001</v>
      </c>
      <c r="F72" s="8">
        <f t="shared" si="4"/>
        <v>18.407281832900001</v>
      </c>
    </row>
    <row r="73" spans="1:6" x14ac:dyDescent="0.25">
      <c r="A73" s="10">
        <v>603</v>
      </c>
      <c r="B73" s="12">
        <v>44607</v>
      </c>
      <c r="C73" s="2">
        <v>1.411</v>
      </c>
      <c r="D73" s="6">
        <v>6.3E-2</v>
      </c>
      <c r="E73" s="1">
        <f t="shared" si="3"/>
        <v>1.3480000000000001</v>
      </c>
      <c r="F73" s="8">
        <f t="shared" si="4"/>
        <v>16.221341633600002</v>
      </c>
    </row>
    <row r="74" spans="1:6" x14ac:dyDescent="0.25">
      <c r="A74" s="10" t="s">
        <v>24</v>
      </c>
      <c r="B74" s="3"/>
      <c r="C74" s="2">
        <v>1.774</v>
      </c>
      <c r="D74" s="6">
        <v>6.3E-2</v>
      </c>
      <c r="E74" s="1">
        <f t="shared" si="3"/>
        <v>1.7110000000000001</v>
      </c>
      <c r="F74" s="8">
        <f t="shared" si="4"/>
        <v>21.9667942289</v>
      </c>
    </row>
    <row r="75" spans="1:6" x14ac:dyDescent="0.25">
      <c r="A75" s="10">
        <v>9943</v>
      </c>
      <c r="B75" s="3" t="s">
        <v>18</v>
      </c>
      <c r="C75" s="2">
        <v>1.42</v>
      </c>
      <c r="D75" s="6">
        <v>6.3E-2</v>
      </c>
      <c r="E75" s="1">
        <f t="shared" si="3"/>
        <v>1.357</v>
      </c>
      <c r="F75" s="8">
        <f t="shared" si="4"/>
        <v>16.355950444099999</v>
      </c>
    </row>
    <row r="76" spans="1:6" x14ac:dyDescent="0.25">
      <c r="A76" s="10" t="s">
        <v>245</v>
      </c>
      <c r="B76" s="3" t="s">
        <v>19</v>
      </c>
      <c r="C76" s="2">
        <v>0.88700000000000001</v>
      </c>
      <c r="D76" s="6">
        <v>6.3E-2</v>
      </c>
      <c r="E76" s="1">
        <f t="shared" si="3"/>
        <v>0.82400000000000007</v>
      </c>
      <c r="F76" s="8">
        <f t="shared" si="4"/>
        <v>9.0714272384000001</v>
      </c>
    </row>
    <row r="77" spans="1:6" x14ac:dyDescent="0.25">
      <c r="A77" s="10">
        <v>9406</v>
      </c>
      <c r="B77" s="3" t="s">
        <v>18</v>
      </c>
      <c r="C77" s="2">
        <v>0.86399999999999999</v>
      </c>
      <c r="D77" s="6">
        <v>6.3E-2</v>
      </c>
      <c r="E77" s="1">
        <f t="shared" si="3"/>
        <v>0.80099999999999993</v>
      </c>
      <c r="F77" s="8">
        <f t="shared" si="4"/>
        <v>8.7885557008999999</v>
      </c>
    </row>
    <row r="78" spans="1:6" x14ac:dyDescent="0.25">
      <c r="A78" s="10">
        <v>9406</v>
      </c>
      <c r="B78" s="3" t="s">
        <v>19</v>
      </c>
      <c r="C78" s="2">
        <v>0.85699999999999998</v>
      </c>
      <c r="D78" s="6">
        <v>6.3E-2</v>
      </c>
      <c r="E78" s="1">
        <f t="shared" si="3"/>
        <v>0.79400000000000004</v>
      </c>
      <c r="F78" s="8">
        <f t="shared" si="4"/>
        <v>8.7029811524000014</v>
      </c>
    </row>
    <row r="79" spans="1:6" x14ac:dyDescent="0.25">
      <c r="A79" s="10" t="s">
        <v>245</v>
      </c>
      <c r="B79" s="3" t="s">
        <v>20</v>
      </c>
      <c r="C79" s="2">
        <v>0.80700000000000005</v>
      </c>
      <c r="D79" s="6">
        <v>6.3E-2</v>
      </c>
      <c r="E79" s="1">
        <f t="shared" si="3"/>
        <v>0.74399999999999999</v>
      </c>
      <c r="F79" s="8">
        <f t="shared" si="4"/>
        <v>8.0987479423999993</v>
      </c>
    </row>
    <row r="80" spans="1:6" x14ac:dyDescent="0.25">
      <c r="A80" s="10">
        <v>281</v>
      </c>
      <c r="B80" s="3" t="s">
        <v>18</v>
      </c>
      <c r="C80" s="2">
        <v>1.075</v>
      </c>
      <c r="D80" s="6">
        <v>6.3E-2</v>
      </c>
      <c r="E80" s="1">
        <f t="shared" si="3"/>
        <v>1.012</v>
      </c>
      <c r="F80" s="8">
        <f t="shared" si="4"/>
        <v>11.481213569600001</v>
      </c>
    </row>
    <row r="81" spans="1:6" x14ac:dyDescent="0.25">
      <c r="A81" s="10" t="s">
        <v>246</v>
      </c>
      <c r="B81" s="3" t="s">
        <v>19</v>
      </c>
      <c r="C81" s="2">
        <v>1.47</v>
      </c>
      <c r="D81" s="6">
        <v>6.3E-2</v>
      </c>
      <c r="E81" s="1">
        <f t="shared" si="3"/>
        <v>1.407</v>
      </c>
      <c r="F81" s="8">
        <f t="shared" si="4"/>
        <v>17.111036824100001</v>
      </c>
    </row>
    <row r="82" spans="1:6" x14ac:dyDescent="0.25">
      <c r="A82" s="10" t="s">
        <v>246</v>
      </c>
      <c r="B82" s="3" t="s">
        <v>20</v>
      </c>
      <c r="C82" s="2">
        <v>1.3980000000000001</v>
      </c>
      <c r="D82" s="6">
        <v>6.3E-2</v>
      </c>
      <c r="E82" s="1">
        <f t="shared" si="3"/>
        <v>1.3350000000000002</v>
      </c>
      <c r="F82" s="8">
        <f t="shared" si="4"/>
        <v>16.027610502500004</v>
      </c>
    </row>
    <row r="83" spans="1:6" x14ac:dyDescent="0.25">
      <c r="A83" s="10" t="s">
        <v>247</v>
      </c>
      <c r="B83" s="3" t="s">
        <v>18</v>
      </c>
      <c r="C83" s="2">
        <v>1.32</v>
      </c>
      <c r="D83" s="6">
        <v>6.3E-2</v>
      </c>
      <c r="E83" s="1">
        <f t="shared" si="3"/>
        <v>1.2570000000000001</v>
      </c>
      <c r="F83" s="8">
        <f t="shared" si="4"/>
        <v>14.882691184100002</v>
      </c>
    </row>
    <row r="84" spans="1:6" x14ac:dyDescent="0.25">
      <c r="A84" s="10" t="s">
        <v>247</v>
      </c>
      <c r="B84" s="3" t="s">
        <v>19</v>
      </c>
      <c r="C84" s="2">
        <v>0.59699999999999998</v>
      </c>
      <c r="D84" s="6">
        <v>6.3E-2</v>
      </c>
      <c r="E84" s="1">
        <f t="shared" si="3"/>
        <v>0.53400000000000003</v>
      </c>
      <c r="F84" s="8">
        <f t="shared" si="4"/>
        <v>5.6953336003999997</v>
      </c>
    </row>
    <row r="85" spans="1:6" x14ac:dyDescent="0.25">
      <c r="A85" s="10">
        <v>9562</v>
      </c>
      <c r="B85" s="3" t="s">
        <v>18</v>
      </c>
      <c r="C85" s="2">
        <v>1.202</v>
      </c>
      <c r="D85" s="6">
        <v>6.3E-2</v>
      </c>
      <c r="E85" s="1">
        <f t="shared" si="3"/>
        <v>1.139</v>
      </c>
      <c r="F85" s="8">
        <f t="shared" si="4"/>
        <v>13.207549448900002</v>
      </c>
    </row>
    <row r="86" spans="1:6" x14ac:dyDescent="0.25">
      <c r="A86" s="10" t="s">
        <v>248</v>
      </c>
      <c r="B86" s="3" t="s">
        <v>19</v>
      </c>
      <c r="C86" s="2">
        <v>0.85399999999999998</v>
      </c>
      <c r="D86" s="6">
        <v>6.3E-2</v>
      </c>
      <c r="E86" s="1">
        <f t="shared" si="3"/>
        <v>0.79099999999999993</v>
      </c>
      <c r="F86" s="8">
        <f t="shared" si="4"/>
        <v>8.6663801729000003</v>
      </c>
    </row>
    <row r="87" spans="1:6" x14ac:dyDescent="0.25">
      <c r="A87" s="10" t="s">
        <v>248</v>
      </c>
      <c r="B87" s="3" t="s">
        <v>20</v>
      </c>
      <c r="C87" s="2">
        <v>1.0960000000000001</v>
      </c>
      <c r="D87" s="6">
        <v>6.3E-2</v>
      </c>
      <c r="E87" s="1">
        <f t="shared" si="3"/>
        <v>1.0330000000000001</v>
      </c>
      <c r="F87" s="8">
        <f t="shared" si="4"/>
        <v>11.7611927201</v>
      </c>
    </row>
    <row r="88" spans="1:6" x14ac:dyDescent="0.25">
      <c r="A88" s="10">
        <v>9634</v>
      </c>
      <c r="B88" s="3" t="s">
        <v>18</v>
      </c>
      <c r="C88" s="2">
        <v>1.361</v>
      </c>
      <c r="D88" s="6">
        <v>6.3E-2</v>
      </c>
      <c r="E88" s="1">
        <f t="shared" si="3"/>
        <v>1.298</v>
      </c>
      <c r="F88" s="8">
        <f t="shared" si="4"/>
        <v>15.480774563599999</v>
      </c>
    </row>
    <row r="89" spans="1:6" x14ac:dyDescent="0.25">
      <c r="A89" s="10" t="s">
        <v>249</v>
      </c>
      <c r="B89" s="3" t="s">
        <v>19</v>
      </c>
      <c r="C89" s="2">
        <v>1.363</v>
      </c>
      <c r="D89" s="6">
        <v>6.3E-2</v>
      </c>
      <c r="E89" s="1">
        <f t="shared" si="3"/>
        <v>1.3</v>
      </c>
      <c r="F89" s="8">
        <f t="shared" si="4"/>
        <v>15.510161000000002</v>
      </c>
    </row>
    <row r="90" spans="1:6" x14ac:dyDescent="0.25">
      <c r="A90" s="10" t="s">
        <v>249</v>
      </c>
      <c r="B90" s="12" t="s">
        <v>18</v>
      </c>
      <c r="C90" s="2">
        <v>0.95500000000000007</v>
      </c>
      <c r="D90" s="6">
        <v>6.3E-2</v>
      </c>
      <c r="E90" s="1">
        <f t="shared" si="3"/>
        <v>0.89200000000000013</v>
      </c>
      <c r="F90" s="8">
        <f t="shared" si="4"/>
        <v>9.9229711376000012</v>
      </c>
    </row>
    <row r="91" spans="1:6" x14ac:dyDescent="0.25">
      <c r="A91" s="10" t="s">
        <v>243</v>
      </c>
      <c r="B91" s="3" t="s">
        <v>20</v>
      </c>
      <c r="C91" s="2">
        <v>0.66400000000000003</v>
      </c>
      <c r="D91" s="6">
        <v>6.3E-2</v>
      </c>
      <c r="E91" s="1">
        <f t="shared" si="3"/>
        <v>0.60099999999999998</v>
      </c>
      <c r="F91" s="8">
        <f t="shared" si="4"/>
        <v>6.4385593408999986</v>
      </c>
    </row>
    <row r="92" spans="1:6" x14ac:dyDescent="0.25">
      <c r="A92" s="10">
        <v>978</v>
      </c>
      <c r="B92" s="12">
        <v>44778</v>
      </c>
      <c r="C92" s="2">
        <v>0.871</v>
      </c>
      <c r="D92" s="6">
        <v>6.3E-2</v>
      </c>
      <c r="E92" s="1">
        <f t="shared" si="3"/>
        <v>0.80800000000000005</v>
      </c>
      <c r="F92" s="8">
        <f t="shared" si="4"/>
        <v>8.8743714176000008</v>
      </c>
    </row>
    <row r="93" spans="1:6" x14ac:dyDescent="0.25">
      <c r="A93" s="10" t="s">
        <v>250</v>
      </c>
      <c r="B93" s="3" t="s">
        <v>20</v>
      </c>
      <c r="C93" s="2">
        <v>1.274</v>
      </c>
      <c r="D93" s="6">
        <v>6.3E-2</v>
      </c>
      <c r="E93" s="1">
        <f t="shared" si="3"/>
        <v>1.2110000000000001</v>
      </c>
      <c r="F93" s="8">
        <f t="shared" si="4"/>
        <v>14.221519328900001</v>
      </c>
    </row>
    <row r="94" spans="1:6" x14ac:dyDescent="0.25">
      <c r="A94" s="10">
        <v>1291</v>
      </c>
      <c r="B94" s="12" t="s">
        <v>18</v>
      </c>
      <c r="C94" s="2">
        <v>0.66800000000000004</v>
      </c>
      <c r="D94" s="6">
        <v>6.3E-2</v>
      </c>
      <c r="E94" s="1">
        <f t="shared" si="3"/>
        <v>0.60499999999999998</v>
      </c>
      <c r="F94" s="8">
        <f t="shared" si="4"/>
        <v>6.4836299224999996</v>
      </c>
    </row>
    <row r="95" spans="1:6" x14ac:dyDescent="0.25">
      <c r="A95" s="10" t="s">
        <v>251</v>
      </c>
      <c r="B95" s="3" t="s">
        <v>20</v>
      </c>
      <c r="C95" s="2">
        <v>0.30099999999999999</v>
      </c>
      <c r="D95" s="6">
        <v>6.3E-2</v>
      </c>
      <c r="E95" s="1">
        <f t="shared" si="3"/>
        <v>0.23799999999999999</v>
      </c>
      <c r="F95" s="8">
        <f t="shared" si="4"/>
        <v>2.6762476195999998</v>
      </c>
    </row>
    <row r="96" spans="1:6" x14ac:dyDescent="0.25">
      <c r="A96" s="10">
        <v>108</v>
      </c>
      <c r="B96" s="12" t="s">
        <v>18</v>
      </c>
      <c r="C96" s="2">
        <v>2.06</v>
      </c>
      <c r="D96" s="6">
        <v>6.3E-2</v>
      </c>
      <c r="E96" s="1">
        <f t="shared" si="3"/>
        <v>1.9970000000000001</v>
      </c>
      <c r="F96" s="8">
        <f t="shared" si="4"/>
        <v>26.950291948099999</v>
      </c>
    </row>
    <row r="97" spans="1:6" x14ac:dyDescent="0.25">
      <c r="A97" s="10" t="s">
        <v>252</v>
      </c>
      <c r="B97" s="3" t="s">
        <v>19</v>
      </c>
      <c r="C97" s="2">
        <v>1.3149999999999999</v>
      </c>
      <c r="D97" s="6">
        <v>6.3E-2</v>
      </c>
      <c r="E97" s="1">
        <f t="shared" si="3"/>
        <v>1.252</v>
      </c>
      <c r="F97" s="8">
        <f t="shared" si="4"/>
        <v>14.810320193600001</v>
      </c>
    </row>
    <row r="98" spans="1:6" x14ac:dyDescent="0.25">
      <c r="A98" s="10">
        <v>1300</v>
      </c>
      <c r="B98" s="12" t="s">
        <v>18</v>
      </c>
      <c r="C98" s="2">
        <v>1.625</v>
      </c>
      <c r="D98" s="6">
        <v>6.3E-2</v>
      </c>
      <c r="E98" s="1">
        <f t="shared" ref="E98:E129" si="5">(C98-D98)</f>
        <v>1.5620000000000001</v>
      </c>
      <c r="F98" s="8">
        <f t="shared" ref="F98:F129" si="6">(2.4609*E98*E98)+(8.2998*E98)+(0.5615)</f>
        <v>19.529999699599998</v>
      </c>
    </row>
    <row r="99" spans="1:6" x14ac:dyDescent="0.25">
      <c r="A99" s="10">
        <v>1275</v>
      </c>
      <c r="B99" s="3" t="s">
        <v>18</v>
      </c>
      <c r="C99" s="2">
        <v>1.72</v>
      </c>
      <c r="D99" s="6">
        <v>6.3E-2</v>
      </c>
      <c r="E99" s="1">
        <f t="shared" si="5"/>
        <v>1.657</v>
      </c>
      <c r="F99" s="8">
        <f t="shared" si="6"/>
        <v>21.071036224099998</v>
      </c>
    </row>
    <row r="100" spans="1:6" x14ac:dyDescent="0.25">
      <c r="A100" s="10">
        <v>1121</v>
      </c>
      <c r="B100" s="12" t="s">
        <v>18</v>
      </c>
      <c r="C100" s="2">
        <v>0.85899999999999999</v>
      </c>
      <c r="D100" s="6">
        <v>6.3E-2</v>
      </c>
      <c r="E100" s="1">
        <f t="shared" si="5"/>
        <v>0.79600000000000004</v>
      </c>
      <c r="F100" s="8">
        <f t="shared" si="6"/>
        <v>8.7274064144000008</v>
      </c>
    </row>
    <row r="101" spans="1:6" x14ac:dyDescent="0.25">
      <c r="A101" s="10" t="s">
        <v>253</v>
      </c>
      <c r="B101" s="3" t="s">
        <v>20</v>
      </c>
      <c r="C101" s="2">
        <v>0.81</v>
      </c>
      <c r="D101" s="6">
        <v>6.3E-2</v>
      </c>
      <c r="E101" s="1">
        <f t="shared" si="5"/>
        <v>0.74700000000000011</v>
      </c>
      <c r="F101" s="8">
        <f t="shared" si="6"/>
        <v>8.1346549481000014</v>
      </c>
    </row>
    <row r="102" spans="1:6" x14ac:dyDescent="0.25">
      <c r="A102" s="10" t="s">
        <v>253</v>
      </c>
      <c r="B102" s="12" t="s">
        <v>19</v>
      </c>
      <c r="C102" s="2">
        <v>0.92200000000000004</v>
      </c>
      <c r="D102" s="6">
        <v>6.3E-2</v>
      </c>
      <c r="E102" s="1">
        <f t="shared" si="5"/>
        <v>0.85899999999999999</v>
      </c>
      <c r="F102" s="8">
        <f t="shared" si="6"/>
        <v>9.5068795528999992</v>
      </c>
    </row>
    <row r="103" spans="1:6" x14ac:dyDescent="0.25">
      <c r="A103" s="10">
        <v>627</v>
      </c>
      <c r="B103" s="3" t="s">
        <v>18</v>
      </c>
      <c r="C103" s="2">
        <v>1.4139999999999999</v>
      </c>
      <c r="D103" s="6">
        <v>6.3E-2</v>
      </c>
      <c r="E103" s="1">
        <f t="shared" si="5"/>
        <v>1.351</v>
      </c>
      <c r="F103" s="8">
        <f t="shared" si="6"/>
        <v>16.2661669409</v>
      </c>
    </row>
    <row r="104" spans="1:6" x14ac:dyDescent="0.25">
      <c r="A104" s="10" t="s">
        <v>254</v>
      </c>
      <c r="B104" s="12" t="s">
        <v>19</v>
      </c>
      <c r="C104" s="2">
        <v>1.2010000000000001</v>
      </c>
      <c r="D104" s="6">
        <v>6.3E-2</v>
      </c>
      <c r="E104" s="1">
        <f t="shared" si="5"/>
        <v>1.1380000000000001</v>
      </c>
      <c r="F104" s="8">
        <f t="shared" si="6"/>
        <v>13.193646179600002</v>
      </c>
    </row>
    <row r="105" spans="1:6" x14ac:dyDescent="0.25">
      <c r="A105" s="10" t="s">
        <v>250</v>
      </c>
      <c r="B105" s="3" t="s">
        <v>19</v>
      </c>
      <c r="C105" s="2">
        <v>0.995</v>
      </c>
      <c r="D105" s="6">
        <v>6.3E-2</v>
      </c>
      <c r="E105" s="1">
        <f t="shared" si="5"/>
        <v>0.93199999999999994</v>
      </c>
      <c r="F105" s="8">
        <f t="shared" si="6"/>
        <v>10.434510401599999</v>
      </c>
    </row>
    <row r="106" spans="1:6" x14ac:dyDescent="0.25">
      <c r="A106" s="10" t="s">
        <v>252</v>
      </c>
      <c r="B106" s="12" t="s">
        <v>20</v>
      </c>
      <c r="C106" s="2">
        <v>1.8089999999999999</v>
      </c>
      <c r="D106" s="6">
        <v>6.3E-2</v>
      </c>
      <c r="E106" s="1">
        <f t="shared" si="5"/>
        <v>1.746</v>
      </c>
      <c r="F106" s="8">
        <f t="shared" si="6"/>
        <v>22.555043824399998</v>
      </c>
    </row>
    <row r="107" spans="1:6" x14ac:dyDescent="0.25">
      <c r="A107" s="10" t="s">
        <v>255</v>
      </c>
      <c r="B107" s="3" t="s">
        <v>19</v>
      </c>
      <c r="C107" s="2">
        <v>1.2210000000000001</v>
      </c>
      <c r="D107" s="6">
        <v>6.3E-2</v>
      </c>
      <c r="E107" s="1">
        <f t="shared" si="5"/>
        <v>1.1580000000000001</v>
      </c>
      <c r="F107" s="8">
        <f t="shared" si="6"/>
        <v>13.472646707600001</v>
      </c>
    </row>
    <row r="108" spans="1:6" x14ac:dyDescent="0.25">
      <c r="A108" s="10" t="s">
        <v>255</v>
      </c>
      <c r="B108" s="12" t="s">
        <v>20</v>
      </c>
      <c r="C108" s="2">
        <v>0.85599999999999998</v>
      </c>
      <c r="D108" s="6">
        <v>6.3E-2</v>
      </c>
      <c r="E108" s="1">
        <f t="shared" si="5"/>
        <v>0.79299999999999993</v>
      </c>
      <c r="F108" s="8">
        <f t="shared" si="6"/>
        <v>8.6907759040999988</v>
      </c>
    </row>
    <row r="109" spans="1:6" x14ac:dyDescent="0.25">
      <c r="A109" s="10" t="s">
        <v>251</v>
      </c>
      <c r="B109" s="3" t="s">
        <v>19</v>
      </c>
      <c r="C109" s="2">
        <v>1.534</v>
      </c>
      <c r="D109" s="6">
        <v>6.3E-2</v>
      </c>
      <c r="E109" s="1">
        <f t="shared" si="5"/>
        <v>1.4710000000000001</v>
      </c>
      <c r="F109" s="8">
        <f t="shared" si="6"/>
        <v>18.095502116900001</v>
      </c>
    </row>
    <row r="110" spans="1:6" x14ac:dyDescent="0.25">
      <c r="A110" s="10" t="s">
        <v>256</v>
      </c>
      <c r="B110" s="12">
        <v>44778</v>
      </c>
      <c r="C110" s="2">
        <v>0.82600000000000007</v>
      </c>
      <c r="D110" s="6">
        <v>6.3E-2</v>
      </c>
      <c r="E110" s="1">
        <f t="shared" si="5"/>
        <v>0.76300000000000012</v>
      </c>
      <c r="F110" s="8">
        <f t="shared" si="6"/>
        <v>8.3269070921000008</v>
      </c>
    </row>
    <row r="111" spans="1:6" x14ac:dyDescent="0.25">
      <c r="A111" s="10" t="s">
        <v>256</v>
      </c>
      <c r="B111" s="3" t="s">
        <v>20</v>
      </c>
      <c r="C111" s="2">
        <v>1.0369999999999999</v>
      </c>
      <c r="D111" s="6">
        <v>6.3E-2</v>
      </c>
      <c r="E111" s="1">
        <f t="shared" si="5"/>
        <v>0.97399999999999998</v>
      </c>
      <c r="F111" s="8">
        <f t="shared" si="6"/>
        <v>10.980101968400001</v>
      </c>
    </row>
    <row r="112" spans="1:6" x14ac:dyDescent="0.25">
      <c r="A112" s="10" t="s">
        <v>254</v>
      </c>
      <c r="B112" s="12" t="s">
        <v>20</v>
      </c>
      <c r="C112" s="2">
        <v>0.91100000000000003</v>
      </c>
      <c r="D112" s="6">
        <v>6.3E-2</v>
      </c>
      <c r="E112" s="1">
        <f t="shared" si="5"/>
        <v>0.84800000000000009</v>
      </c>
      <c r="F112" s="8">
        <f t="shared" si="6"/>
        <v>9.3693734335999999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114"/>
  <sheetViews>
    <sheetView workbookViewId="0">
      <selection activeCell="O4" sqref="O4"/>
    </sheetView>
  </sheetViews>
  <sheetFormatPr defaultRowHeight="15" x14ac:dyDescent="0.25"/>
  <cols>
    <col min="1" max="1" width="23" customWidth="1"/>
    <col min="2" max="2" width="13.5703125" customWidth="1"/>
    <col min="3" max="3" width="12.28515625" customWidth="1"/>
    <col min="4" max="4" width="12.5703125" customWidth="1"/>
    <col min="5" max="5" width="21.28515625" customWidth="1"/>
  </cols>
  <sheetData>
    <row r="2" spans="1:12" x14ac:dyDescent="0.25">
      <c r="A2" s="4">
        <v>2.9940000000000002</v>
      </c>
      <c r="B2" s="4">
        <v>0.91200000000000003</v>
      </c>
      <c r="C2" s="2">
        <v>2.2040000000000002</v>
      </c>
      <c r="D2" s="2">
        <v>2.5230000000000001</v>
      </c>
      <c r="E2" s="2">
        <v>1.6580000000000001</v>
      </c>
      <c r="F2" s="2">
        <v>1.482</v>
      </c>
      <c r="G2" s="2">
        <v>1.5030000000000001</v>
      </c>
      <c r="H2" s="2">
        <v>1.1830000000000001</v>
      </c>
      <c r="I2" s="2">
        <v>1.1240000000000001</v>
      </c>
      <c r="J2" s="2">
        <v>1.06</v>
      </c>
      <c r="K2" s="2">
        <v>1.3480000000000001</v>
      </c>
      <c r="L2" s="2">
        <v>1.081</v>
      </c>
    </row>
    <row r="3" spans="1:12" x14ac:dyDescent="0.25">
      <c r="A3" s="4">
        <v>1.752</v>
      </c>
      <c r="B3" s="4">
        <v>0.56499999999999995</v>
      </c>
      <c r="C3" s="2">
        <v>1.869</v>
      </c>
      <c r="D3" s="2">
        <v>1.9330000000000001</v>
      </c>
      <c r="E3" s="2">
        <v>0.997</v>
      </c>
      <c r="F3" s="2">
        <v>1.8</v>
      </c>
      <c r="G3" s="2">
        <v>1.4000000000000001</v>
      </c>
      <c r="H3" s="2">
        <v>1.534</v>
      </c>
      <c r="I3" s="2">
        <v>0.439</v>
      </c>
      <c r="J3" s="2">
        <v>1.3520000000000001</v>
      </c>
      <c r="K3" s="2">
        <v>0.83599999999999997</v>
      </c>
      <c r="L3" s="2">
        <v>1.2869999999999999</v>
      </c>
    </row>
    <row r="4" spans="1:12" x14ac:dyDescent="0.25">
      <c r="A4" s="4">
        <v>0.93300000000000005</v>
      </c>
      <c r="B4" s="4">
        <v>0.312</v>
      </c>
      <c r="C4" s="2">
        <v>2.21</v>
      </c>
      <c r="D4" s="2">
        <v>2.3330000000000002</v>
      </c>
      <c r="E4" s="2">
        <v>1.762</v>
      </c>
      <c r="F4" s="2">
        <v>1.5489999999999999</v>
      </c>
      <c r="G4" s="2">
        <v>1.224</v>
      </c>
      <c r="H4" s="2">
        <v>1.4910000000000001</v>
      </c>
      <c r="I4" s="2">
        <v>1.4079999999999999</v>
      </c>
      <c r="J4" s="2">
        <v>1.3420000000000001</v>
      </c>
      <c r="K4" s="2">
        <v>1.35</v>
      </c>
      <c r="L4" s="2">
        <v>1.1320000000000001</v>
      </c>
    </row>
    <row r="5" spans="1:12" x14ac:dyDescent="0.25">
      <c r="A5" s="4">
        <v>0.54100000000000004</v>
      </c>
      <c r="B5" s="6">
        <v>7.6999999999999999E-2</v>
      </c>
      <c r="C5" s="2">
        <v>2.2290000000000001</v>
      </c>
      <c r="D5" s="2">
        <v>2.2189999999999999</v>
      </c>
      <c r="E5" s="2">
        <v>1.6300000000000001</v>
      </c>
      <c r="F5" s="2">
        <v>1.6180000000000001</v>
      </c>
      <c r="G5" s="2">
        <v>1.444</v>
      </c>
      <c r="H5" s="2">
        <v>1.3720000000000001</v>
      </c>
      <c r="I5" s="2">
        <v>1.49</v>
      </c>
      <c r="J5" s="2">
        <v>1.3440000000000001</v>
      </c>
      <c r="K5" s="2">
        <v>1.5310000000000001</v>
      </c>
      <c r="L5" s="2">
        <v>1.3240000000000001</v>
      </c>
    </row>
    <row r="6" spans="1:12" x14ac:dyDescent="0.25">
      <c r="A6" s="4">
        <v>0.318</v>
      </c>
      <c r="B6" s="2">
        <v>1.873</v>
      </c>
      <c r="C6" s="2">
        <v>2.9260000000000002</v>
      </c>
      <c r="D6" s="2">
        <v>2.8279999999999998</v>
      </c>
      <c r="E6" s="2">
        <v>2.0880000000000001</v>
      </c>
      <c r="F6" s="2">
        <v>1.9100000000000001</v>
      </c>
      <c r="G6" s="2">
        <v>1.6180000000000001</v>
      </c>
      <c r="H6" s="2">
        <v>1.766</v>
      </c>
      <c r="I6" s="2">
        <v>1.623</v>
      </c>
      <c r="J6" s="2">
        <v>2.02</v>
      </c>
      <c r="K6" s="2">
        <v>1.546</v>
      </c>
      <c r="L6" s="2">
        <v>1.3860000000000001</v>
      </c>
    </row>
    <row r="7" spans="1:12" x14ac:dyDescent="0.25">
      <c r="A7" s="6">
        <v>7.4999999999999997E-2</v>
      </c>
      <c r="B7" s="2">
        <v>1.5640000000000001</v>
      </c>
      <c r="C7" s="2">
        <v>2.552</v>
      </c>
      <c r="D7" s="2">
        <v>2.1059999999999999</v>
      </c>
      <c r="E7" s="2">
        <v>2.0150000000000001</v>
      </c>
      <c r="F7" s="2">
        <v>2.0150000000000001</v>
      </c>
      <c r="G7" s="2">
        <v>1.6060000000000001</v>
      </c>
      <c r="H7" s="2">
        <v>1.468</v>
      </c>
      <c r="I7" s="2">
        <v>1.6160000000000001</v>
      </c>
      <c r="J7" s="2">
        <v>2.4369999999999998</v>
      </c>
      <c r="K7" s="2">
        <v>1.423</v>
      </c>
      <c r="L7" s="2">
        <v>1.3440000000000001</v>
      </c>
    </row>
    <row r="8" spans="1:12" x14ac:dyDescent="0.25">
      <c r="A8" s="4">
        <v>2.9140000000000001</v>
      </c>
      <c r="B8" s="2">
        <v>1.718</v>
      </c>
      <c r="C8" s="2">
        <v>2.1989999999999998</v>
      </c>
      <c r="D8" s="2">
        <v>2.9660000000000002</v>
      </c>
      <c r="E8" s="2">
        <v>2.9510000000000001</v>
      </c>
      <c r="F8" s="2">
        <v>2.7120000000000002</v>
      </c>
      <c r="G8" s="2">
        <v>2.6360000000000001</v>
      </c>
      <c r="H8" s="2">
        <v>2.2469999999999999</v>
      </c>
      <c r="I8" s="2">
        <v>2.2869999999999999</v>
      </c>
      <c r="J8" s="2">
        <v>2.089</v>
      </c>
      <c r="K8" s="2">
        <v>2.044</v>
      </c>
      <c r="L8" s="2">
        <v>1.387</v>
      </c>
    </row>
    <row r="9" spans="1:12" x14ac:dyDescent="0.25">
      <c r="A9" s="4">
        <v>1.7590000000000001</v>
      </c>
      <c r="B9" s="2">
        <v>1.7430000000000001</v>
      </c>
      <c r="C9" s="2">
        <v>2.9740000000000002</v>
      </c>
      <c r="D9" s="2">
        <v>2.8120000000000003</v>
      </c>
      <c r="E9" s="2">
        <v>2.1819999999999999</v>
      </c>
      <c r="F9" s="2">
        <v>2.0870000000000002</v>
      </c>
      <c r="G9" s="2">
        <v>1.996</v>
      </c>
      <c r="H9" s="2">
        <v>2.16</v>
      </c>
      <c r="I9" s="2">
        <v>1.1080000000000001</v>
      </c>
      <c r="J9" s="2">
        <v>1.5860000000000001</v>
      </c>
      <c r="K9" s="2">
        <v>1.268</v>
      </c>
      <c r="L9" s="2">
        <v>1.302</v>
      </c>
    </row>
    <row r="15" spans="1:12" x14ac:dyDescent="0.25">
      <c r="B15" s="7" t="s">
        <v>85</v>
      </c>
      <c r="C15" s="7" t="s">
        <v>2</v>
      </c>
      <c r="D15" s="7" t="s">
        <v>3</v>
      </c>
      <c r="E15" s="7" t="s">
        <v>4</v>
      </c>
    </row>
    <row r="16" spans="1:12" x14ac:dyDescent="0.25">
      <c r="A16" t="s">
        <v>5</v>
      </c>
      <c r="B16" s="4">
        <v>2.9540000000000002</v>
      </c>
      <c r="C16" s="13">
        <f>B16-B21</f>
        <v>2.8780000000000001</v>
      </c>
      <c r="D16" s="1">
        <v>480</v>
      </c>
      <c r="E16" s="8">
        <f>(17.055*C16*C16)+(116.7*C16)+(1.5876)</f>
        <v>478.7147866200001</v>
      </c>
    </row>
    <row r="17" spans="1:11" x14ac:dyDescent="0.25">
      <c r="A17" t="s">
        <v>6</v>
      </c>
      <c r="B17" s="4">
        <v>1.7549999999999999</v>
      </c>
      <c r="C17" s="13">
        <f>B17-B21</f>
        <v>1.6789999999999998</v>
      </c>
      <c r="D17" s="1">
        <v>240</v>
      </c>
      <c r="E17" s="8">
        <f t="shared" ref="E17:E21" si="0">(17.055*C17*C17)+(116.7*C17)+(1.5876)</f>
        <v>245.60564425499996</v>
      </c>
    </row>
    <row r="18" spans="1:11" x14ac:dyDescent="0.25">
      <c r="A18" t="s">
        <v>7</v>
      </c>
      <c r="B18" s="4">
        <v>0.92200000000000004</v>
      </c>
      <c r="C18" s="1">
        <f>B18-B21</f>
        <v>0.84600000000000009</v>
      </c>
      <c r="D18" s="1">
        <v>120</v>
      </c>
      <c r="E18" s="8">
        <f t="shared" si="0"/>
        <v>112.52233638000001</v>
      </c>
    </row>
    <row r="19" spans="1:11" x14ac:dyDescent="0.25">
      <c r="A19" t="s">
        <v>8</v>
      </c>
      <c r="B19" s="4">
        <v>0.55300000000000005</v>
      </c>
      <c r="C19" s="13">
        <f>B19-B21</f>
        <v>0.47700000000000004</v>
      </c>
      <c r="D19" s="1">
        <v>60</v>
      </c>
      <c r="E19" s="8">
        <f t="shared" si="0"/>
        <v>61.134007095000008</v>
      </c>
    </row>
    <row r="20" spans="1:11" x14ac:dyDescent="0.25">
      <c r="A20" t="s">
        <v>9</v>
      </c>
      <c r="B20" s="4">
        <v>0.315</v>
      </c>
      <c r="C20" s="1">
        <f>B20-B21</f>
        <v>0.23899999999999999</v>
      </c>
      <c r="D20" s="1">
        <v>30</v>
      </c>
      <c r="E20" s="8">
        <f t="shared" si="0"/>
        <v>30.453098654999998</v>
      </c>
    </row>
    <row r="21" spans="1:11" x14ac:dyDescent="0.25">
      <c r="A21" t="s">
        <v>10</v>
      </c>
      <c r="B21" s="6">
        <v>7.5999999999999998E-2</v>
      </c>
      <c r="C21" s="1">
        <f>B21-B21</f>
        <v>0</v>
      </c>
      <c r="D21" s="1">
        <v>0</v>
      </c>
      <c r="E21" s="8">
        <f t="shared" si="0"/>
        <v>1.5875999999999999</v>
      </c>
    </row>
    <row r="28" spans="1:11" x14ac:dyDescent="0.25">
      <c r="J28" s="9" t="s">
        <v>12</v>
      </c>
      <c r="K28" s="9"/>
    </row>
    <row r="32" spans="1:11" x14ac:dyDescent="0.25">
      <c r="A32" s="10" t="s">
        <v>13</v>
      </c>
      <c r="B32" s="2" t="s">
        <v>14</v>
      </c>
      <c r="C32" s="5" t="s">
        <v>10</v>
      </c>
      <c r="D32" s="1" t="s">
        <v>2</v>
      </c>
      <c r="E32" s="11" t="s">
        <v>16</v>
      </c>
    </row>
    <row r="33" spans="1:5" x14ac:dyDescent="0.25">
      <c r="A33" s="10">
        <v>1501425</v>
      </c>
      <c r="B33" s="2">
        <v>1.873</v>
      </c>
      <c r="C33" s="6">
        <v>7.5999999999999998E-2</v>
      </c>
      <c r="D33" s="1">
        <f t="shared" ref="D33:D64" si="1">(B33-C33)</f>
        <v>1.7969999999999999</v>
      </c>
      <c r="E33" s="8">
        <f t="shared" ref="E33:E64" si="2">(17.055*D33*D33)+(116.7*D33)+(1.5876)</f>
        <v>266.37165949500002</v>
      </c>
    </row>
    <row r="34" spans="1:5" x14ac:dyDescent="0.25">
      <c r="A34" s="10">
        <v>1428</v>
      </c>
      <c r="B34" s="2">
        <v>1.5640000000000001</v>
      </c>
      <c r="C34" s="6">
        <v>7.5999999999999998E-2</v>
      </c>
      <c r="D34" s="1">
        <f t="shared" si="1"/>
        <v>1.488</v>
      </c>
      <c r="E34" s="8">
        <f t="shared" si="2"/>
        <v>212.99942591999999</v>
      </c>
    </row>
    <row r="35" spans="1:5" x14ac:dyDescent="0.25">
      <c r="A35" s="10" t="s">
        <v>87</v>
      </c>
      <c r="B35" s="2">
        <v>1.718</v>
      </c>
      <c r="C35" s="6">
        <v>7.5999999999999998E-2</v>
      </c>
      <c r="D35" s="1">
        <f t="shared" si="1"/>
        <v>1.6419999999999999</v>
      </c>
      <c r="E35" s="8">
        <f t="shared" si="2"/>
        <v>239.19207702</v>
      </c>
    </row>
    <row r="36" spans="1:5" x14ac:dyDescent="0.25">
      <c r="A36" s="10" t="s">
        <v>88</v>
      </c>
      <c r="B36" s="2">
        <v>1.7430000000000001</v>
      </c>
      <c r="C36" s="6">
        <v>7.5999999999999998E-2</v>
      </c>
      <c r="D36" s="1">
        <f t="shared" si="1"/>
        <v>1.667</v>
      </c>
      <c r="E36" s="8">
        <f t="shared" si="2"/>
        <v>243.52045189500001</v>
      </c>
    </row>
    <row r="37" spans="1:5" x14ac:dyDescent="0.25">
      <c r="A37" s="10">
        <v>1444</v>
      </c>
      <c r="B37" s="2">
        <v>2.2040000000000002</v>
      </c>
      <c r="C37" s="6">
        <v>7.5999999999999998E-2</v>
      </c>
      <c r="D37" s="1">
        <f t="shared" si="1"/>
        <v>2.1280000000000001</v>
      </c>
      <c r="E37" s="8">
        <f t="shared" si="2"/>
        <v>327.15678912000004</v>
      </c>
    </row>
    <row r="38" spans="1:5" x14ac:dyDescent="0.25">
      <c r="A38" s="10">
        <v>1447</v>
      </c>
      <c r="B38" s="2">
        <v>1.869</v>
      </c>
      <c r="C38" s="6">
        <v>7.5999999999999998E-2</v>
      </c>
      <c r="D38" s="1">
        <f t="shared" si="1"/>
        <v>1.7929999999999999</v>
      </c>
      <c r="E38" s="8">
        <f t="shared" si="2"/>
        <v>265.65994969500002</v>
      </c>
    </row>
    <row r="39" spans="1:5" x14ac:dyDescent="0.25">
      <c r="A39" s="10">
        <v>1448</v>
      </c>
      <c r="B39" s="2">
        <v>2.21</v>
      </c>
      <c r="C39" s="6">
        <v>7.5999999999999998E-2</v>
      </c>
      <c r="D39" s="1">
        <f t="shared" si="1"/>
        <v>2.1339999999999999</v>
      </c>
      <c r="E39" s="8">
        <f t="shared" si="2"/>
        <v>328.29311958</v>
      </c>
    </row>
    <row r="40" spans="1:5" x14ac:dyDescent="0.25">
      <c r="A40" s="10">
        <v>1451</v>
      </c>
      <c r="B40" s="2">
        <v>2.2290000000000001</v>
      </c>
      <c r="C40" s="6">
        <v>7.5999999999999998E-2</v>
      </c>
      <c r="D40" s="1">
        <f t="shared" si="1"/>
        <v>2.153</v>
      </c>
      <c r="E40" s="8">
        <f t="shared" si="2"/>
        <v>331.89960049500002</v>
      </c>
    </row>
    <row r="41" spans="1:5" x14ac:dyDescent="0.25">
      <c r="A41" s="10">
        <v>1480</v>
      </c>
      <c r="B41" s="2">
        <v>2.9260000000000002</v>
      </c>
      <c r="C41" s="6">
        <v>7.5999999999999998E-2</v>
      </c>
      <c r="D41" s="1">
        <f t="shared" si="1"/>
        <v>2.85</v>
      </c>
      <c r="E41" s="8">
        <f t="shared" si="2"/>
        <v>472.71183750000006</v>
      </c>
    </row>
    <row r="42" spans="1:5" x14ac:dyDescent="0.25">
      <c r="A42" s="10">
        <v>1496</v>
      </c>
      <c r="B42" s="2">
        <v>2.552</v>
      </c>
      <c r="C42" s="6">
        <v>7.5999999999999998E-2</v>
      </c>
      <c r="D42" s="1">
        <f t="shared" si="1"/>
        <v>2.476</v>
      </c>
      <c r="E42" s="8">
        <f t="shared" si="2"/>
        <v>395.09377368000003</v>
      </c>
    </row>
    <row r="43" spans="1:5" x14ac:dyDescent="0.25">
      <c r="A43" s="10">
        <v>1498</v>
      </c>
      <c r="B43" s="2">
        <v>2.1989999999999998</v>
      </c>
      <c r="C43" s="6">
        <v>7.5999999999999998E-2</v>
      </c>
      <c r="D43" s="1">
        <f t="shared" si="1"/>
        <v>2.1229999999999998</v>
      </c>
      <c r="E43" s="8">
        <f t="shared" si="2"/>
        <v>326.21078509499995</v>
      </c>
    </row>
    <row r="44" spans="1:5" x14ac:dyDescent="0.25">
      <c r="A44" s="10">
        <v>1429</v>
      </c>
      <c r="B44" s="2">
        <v>2.9740000000000002</v>
      </c>
      <c r="C44" s="6">
        <v>7.5999999999999998E-2</v>
      </c>
      <c r="D44" s="1">
        <f t="shared" si="1"/>
        <v>2.8980000000000001</v>
      </c>
      <c r="E44" s="8">
        <f t="shared" si="2"/>
        <v>483.01898022000006</v>
      </c>
    </row>
    <row r="45" spans="1:5" x14ac:dyDescent="0.25">
      <c r="A45" s="10">
        <v>1455</v>
      </c>
      <c r="B45" s="2">
        <v>2.5230000000000001</v>
      </c>
      <c r="C45" s="6">
        <v>7.5999999999999998E-2</v>
      </c>
      <c r="D45" s="1">
        <f t="shared" si="1"/>
        <v>2.4470000000000001</v>
      </c>
      <c r="E45" s="8">
        <f t="shared" si="2"/>
        <v>389.27458249500006</v>
      </c>
    </row>
    <row r="46" spans="1:5" x14ac:dyDescent="0.25">
      <c r="A46" s="10">
        <v>1482</v>
      </c>
      <c r="B46" s="2">
        <v>1.9330000000000001</v>
      </c>
      <c r="C46" s="6">
        <v>7.5999999999999998E-2</v>
      </c>
      <c r="D46" s="1">
        <f t="shared" si="1"/>
        <v>1.857</v>
      </c>
      <c r="E46" s="8">
        <f t="shared" si="2"/>
        <v>277.11279769500004</v>
      </c>
    </row>
    <row r="47" spans="1:5" x14ac:dyDescent="0.25">
      <c r="A47" s="10">
        <v>1485</v>
      </c>
      <c r="B47" s="2">
        <v>2.3330000000000002</v>
      </c>
      <c r="C47" s="6">
        <v>7.5999999999999998E-2</v>
      </c>
      <c r="D47" s="1">
        <f t="shared" si="1"/>
        <v>2.2570000000000001</v>
      </c>
      <c r="E47" s="8">
        <f t="shared" si="2"/>
        <v>351.85850569500002</v>
      </c>
    </row>
    <row r="48" spans="1:5" x14ac:dyDescent="0.25">
      <c r="A48" s="10">
        <v>1492</v>
      </c>
      <c r="B48" s="2">
        <v>2.2189999999999999</v>
      </c>
      <c r="C48" s="6">
        <v>7.5999999999999998E-2</v>
      </c>
      <c r="D48" s="1">
        <f t="shared" si="1"/>
        <v>2.1429999999999998</v>
      </c>
      <c r="E48" s="8">
        <f t="shared" si="2"/>
        <v>329.99991769499997</v>
      </c>
    </row>
    <row r="49" spans="1:5" x14ac:dyDescent="0.25">
      <c r="A49" s="10" t="s">
        <v>89</v>
      </c>
      <c r="B49" s="2">
        <v>2.8279999999999998</v>
      </c>
      <c r="C49" s="6">
        <v>7.5999999999999998E-2</v>
      </c>
      <c r="D49" s="1">
        <f t="shared" si="1"/>
        <v>2.7519999999999998</v>
      </c>
      <c r="E49" s="8">
        <f t="shared" si="2"/>
        <v>451.91211071999993</v>
      </c>
    </row>
    <row r="50" spans="1:5" x14ac:dyDescent="0.25">
      <c r="A50" s="10" t="s">
        <v>90</v>
      </c>
      <c r="B50" s="2">
        <v>2.1059999999999999</v>
      </c>
      <c r="C50" s="6">
        <v>7.5999999999999998E-2</v>
      </c>
      <c r="D50" s="1">
        <f t="shared" si="1"/>
        <v>2.0299999999999998</v>
      </c>
      <c r="E50" s="8">
        <f t="shared" si="2"/>
        <v>308.77054949999996</v>
      </c>
    </row>
    <row r="51" spans="1:5" x14ac:dyDescent="0.25">
      <c r="A51" s="10" t="s">
        <v>91</v>
      </c>
      <c r="B51" s="2">
        <v>2.9660000000000002</v>
      </c>
      <c r="C51" s="6">
        <v>7.5999999999999998E-2</v>
      </c>
      <c r="D51" s="1">
        <f t="shared" si="1"/>
        <v>2.89</v>
      </c>
      <c r="E51" s="8">
        <f t="shared" si="2"/>
        <v>481.29566550000004</v>
      </c>
    </row>
    <row r="52" spans="1:5" x14ac:dyDescent="0.25">
      <c r="A52" s="10" t="s">
        <v>92</v>
      </c>
      <c r="B52" s="2">
        <v>2.8120000000000003</v>
      </c>
      <c r="C52" s="6">
        <v>7.5999999999999998E-2</v>
      </c>
      <c r="D52" s="1">
        <f t="shared" si="1"/>
        <v>2.7360000000000002</v>
      </c>
      <c r="E52" s="8">
        <f t="shared" si="2"/>
        <v>448.54734528000012</v>
      </c>
    </row>
    <row r="53" spans="1:5" x14ac:dyDescent="0.25">
      <c r="A53" s="10" t="s">
        <v>93</v>
      </c>
      <c r="B53" s="2">
        <v>1.6580000000000001</v>
      </c>
      <c r="C53" s="6">
        <v>7.5999999999999998E-2</v>
      </c>
      <c r="D53" s="1">
        <f t="shared" si="1"/>
        <v>1.5820000000000001</v>
      </c>
      <c r="E53" s="8">
        <f t="shared" si="2"/>
        <v>228.89095782000004</v>
      </c>
    </row>
    <row r="54" spans="1:5" x14ac:dyDescent="0.25">
      <c r="A54" s="10">
        <v>966</v>
      </c>
      <c r="B54" s="2">
        <v>0.997</v>
      </c>
      <c r="C54" s="6">
        <v>7.5999999999999998E-2</v>
      </c>
      <c r="D54" s="1">
        <f t="shared" si="1"/>
        <v>0.92100000000000004</v>
      </c>
      <c r="E54" s="8">
        <f t="shared" si="2"/>
        <v>123.535050255</v>
      </c>
    </row>
    <row r="55" spans="1:5" x14ac:dyDescent="0.25">
      <c r="A55" s="10" t="s">
        <v>94</v>
      </c>
      <c r="B55" s="2">
        <v>1.762</v>
      </c>
      <c r="C55" s="6">
        <v>7.5999999999999998E-2</v>
      </c>
      <c r="D55" s="1">
        <f t="shared" si="1"/>
        <v>1.6859999999999999</v>
      </c>
      <c r="E55" s="8">
        <f t="shared" si="2"/>
        <v>246.82427478</v>
      </c>
    </row>
    <row r="56" spans="1:5" x14ac:dyDescent="0.25">
      <c r="A56" s="10" t="s">
        <v>95</v>
      </c>
      <c r="B56" s="2">
        <v>1.6300000000000001</v>
      </c>
      <c r="C56" s="6">
        <v>7.5999999999999998E-2</v>
      </c>
      <c r="D56" s="1">
        <f t="shared" si="1"/>
        <v>1.554</v>
      </c>
      <c r="E56" s="8">
        <f t="shared" si="2"/>
        <v>224.12579238000001</v>
      </c>
    </row>
    <row r="57" spans="1:5" x14ac:dyDescent="0.25">
      <c r="A57" s="10" t="s">
        <v>96</v>
      </c>
      <c r="B57" s="2">
        <v>2.0880000000000001</v>
      </c>
      <c r="C57" s="6">
        <v>7.5999999999999998E-2</v>
      </c>
      <c r="D57" s="1">
        <f t="shared" si="1"/>
        <v>2.012</v>
      </c>
      <c r="E57" s="8">
        <f t="shared" si="2"/>
        <v>305.42909592000001</v>
      </c>
    </row>
    <row r="58" spans="1:5" x14ac:dyDescent="0.25">
      <c r="A58" s="10" t="s">
        <v>97</v>
      </c>
      <c r="B58" s="2">
        <v>2.0150000000000001</v>
      </c>
      <c r="C58" s="6">
        <v>7.5999999999999998E-2</v>
      </c>
      <c r="D58" s="1">
        <f t="shared" si="1"/>
        <v>1.9390000000000001</v>
      </c>
      <c r="E58" s="8">
        <f t="shared" si="2"/>
        <v>291.99094165500003</v>
      </c>
    </row>
    <row r="59" spans="1:5" x14ac:dyDescent="0.25">
      <c r="A59" s="10" t="s">
        <v>98</v>
      </c>
      <c r="B59" s="2">
        <v>2.9510000000000001</v>
      </c>
      <c r="C59" s="6">
        <v>7.5999999999999998E-2</v>
      </c>
      <c r="D59" s="1">
        <f t="shared" si="1"/>
        <v>2.875</v>
      </c>
      <c r="E59" s="8">
        <f t="shared" si="2"/>
        <v>478.07033437499996</v>
      </c>
    </row>
    <row r="60" spans="1:5" x14ac:dyDescent="0.25">
      <c r="A60" s="10">
        <v>978</v>
      </c>
      <c r="B60" s="2">
        <v>2.1819999999999999</v>
      </c>
      <c r="C60" s="6">
        <v>7.5999999999999998E-2</v>
      </c>
      <c r="D60" s="1">
        <f t="shared" si="1"/>
        <v>2.1059999999999999</v>
      </c>
      <c r="E60" s="8">
        <f t="shared" si="2"/>
        <v>323.00074997999997</v>
      </c>
    </row>
    <row r="61" spans="1:5" x14ac:dyDescent="0.25">
      <c r="A61" s="10" t="s">
        <v>99</v>
      </c>
      <c r="B61" s="2">
        <v>1.482</v>
      </c>
      <c r="C61" s="6">
        <v>7.5999999999999998E-2</v>
      </c>
      <c r="D61" s="1">
        <f t="shared" si="1"/>
        <v>1.4059999999999999</v>
      </c>
      <c r="E61" s="8">
        <f t="shared" si="2"/>
        <v>199.38273798</v>
      </c>
    </row>
    <row r="62" spans="1:5" x14ac:dyDescent="0.25">
      <c r="A62" s="10" t="s">
        <v>100</v>
      </c>
      <c r="B62" s="2">
        <v>1.8</v>
      </c>
      <c r="C62" s="6">
        <v>7.5999999999999998E-2</v>
      </c>
      <c r="D62" s="1">
        <f t="shared" si="1"/>
        <v>1.724</v>
      </c>
      <c r="E62" s="8">
        <f t="shared" si="2"/>
        <v>253.46886168</v>
      </c>
    </row>
    <row r="63" spans="1:5" x14ac:dyDescent="0.25">
      <c r="A63" s="10" t="s">
        <v>101</v>
      </c>
      <c r="B63" s="2">
        <v>1.5489999999999999</v>
      </c>
      <c r="C63" s="6">
        <v>7.5999999999999998E-2</v>
      </c>
      <c r="D63" s="1">
        <f t="shared" si="1"/>
        <v>1.4729999999999999</v>
      </c>
      <c r="E63" s="8">
        <f t="shared" si="2"/>
        <v>210.49142809499997</v>
      </c>
    </row>
    <row r="64" spans="1:5" x14ac:dyDescent="0.25">
      <c r="A64" s="10" t="s">
        <v>102</v>
      </c>
      <c r="B64" s="2">
        <v>1.6180000000000001</v>
      </c>
      <c r="C64" s="6">
        <v>7.5999999999999998E-2</v>
      </c>
      <c r="D64" s="1">
        <f t="shared" si="1"/>
        <v>1.542</v>
      </c>
      <c r="E64" s="8">
        <f t="shared" si="2"/>
        <v>222.09176502000003</v>
      </c>
    </row>
    <row r="65" spans="1:5" x14ac:dyDescent="0.25">
      <c r="A65" s="10" t="s">
        <v>103</v>
      </c>
      <c r="B65" s="2">
        <v>1.9100000000000001</v>
      </c>
      <c r="C65" s="6">
        <v>7.5999999999999998E-2</v>
      </c>
      <c r="D65" s="1">
        <f t="shared" ref="D65:D96" si="3">(B65-C65)</f>
        <v>1.8340000000000001</v>
      </c>
      <c r="E65" s="8">
        <f t="shared" ref="E65:E96" si="4">(17.055*D65*D65)+(116.7*D65)+(1.5876)</f>
        <v>272.98084758000005</v>
      </c>
    </row>
    <row r="66" spans="1:5" x14ac:dyDescent="0.25">
      <c r="A66" s="10" t="s">
        <v>104</v>
      </c>
      <c r="B66" s="2">
        <v>2.0150000000000001</v>
      </c>
      <c r="C66" s="6">
        <v>7.5999999999999998E-2</v>
      </c>
      <c r="D66" s="1">
        <f t="shared" si="3"/>
        <v>1.9390000000000001</v>
      </c>
      <c r="E66" s="8">
        <f t="shared" si="4"/>
        <v>291.99094165500003</v>
      </c>
    </row>
    <row r="67" spans="1:5" x14ac:dyDescent="0.25">
      <c r="A67" s="10" t="s">
        <v>105</v>
      </c>
      <c r="B67" s="2">
        <v>2.7120000000000002</v>
      </c>
      <c r="C67" s="6">
        <v>7.5999999999999998E-2</v>
      </c>
      <c r="D67" s="1">
        <f t="shared" si="3"/>
        <v>2.6360000000000001</v>
      </c>
      <c r="E67" s="8">
        <f t="shared" si="4"/>
        <v>427.71539928000004</v>
      </c>
    </row>
    <row r="68" spans="1:5" x14ac:dyDescent="0.25">
      <c r="A68" s="10" t="s">
        <v>106</v>
      </c>
      <c r="B68" s="2">
        <v>2.0870000000000002</v>
      </c>
      <c r="C68" s="6">
        <v>7.5999999999999998E-2</v>
      </c>
      <c r="D68" s="1">
        <f t="shared" si="3"/>
        <v>2.0110000000000001</v>
      </c>
      <c r="E68" s="8">
        <f t="shared" si="4"/>
        <v>305.24378365500007</v>
      </c>
    </row>
    <row r="69" spans="1:5" x14ac:dyDescent="0.25">
      <c r="A69" s="10" t="s">
        <v>107</v>
      </c>
      <c r="B69" s="2">
        <v>1.5030000000000001</v>
      </c>
      <c r="C69" s="6">
        <v>7.5999999999999998E-2</v>
      </c>
      <c r="D69" s="1">
        <f t="shared" si="3"/>
        <v>1.427</v>
      </c>
      <c r="E69" s="8">
        <f t="shared" si="4"/>
        <v>202.84809109500003</v>
      </c>
    </row>
    <row r="70" spans="1:5" x14ac:dyDescent="0.25">
      <c r="A70" s="10">
        <v>1265</v>
      </c>
      <c r="B70" s="2">
        <v>1.4000000000000001</v>
      </c>
      <c r="C70" s="6">
        <v>7.5999999999999998E-2</v>
      </c>
      <c r="D70" s="1">
        <f t="shared" si="3"/>
        <v>1.3240000000000001</v>
      </c>
      <c r="E70" s="8">
        <f t="shared" si="4"/>
        <v>185.99540568000003</v>
      </c>
    </row>
    <row r="71" spans="1:5" x14ac:dyDescent="0.25">
      <c r="A71" s="10">
        <v>1271</v>
      </c>
      <c r="B71" s="2">
        <v>1.224</v>
      </c>
      <c r="C71" s="6">
        <v>7.5999999999999998E-2</v>
      </c>
      <c r="D71" s="1">
        <f t="shared" si="3"/>
        <v>1.1479999999999999</v>
      </c>
      <c r="E71" s="8">
        <f t="shared" si="4"/>
        <v>158.03605271999999</v>
      </c>
    </row>
    <row r="72" spans="1:5" x14ac:dyDescent="0.25">
      <c r="A72" s="10">
        <v>1272</v>
      </c>
      <c r="B72" s="2">
        <v>1.444</v>
      </c>
      <c r="C72" s="6">
        <v>7.5999999999999998E-2</v>
      </c>
      <c r="D72" s="1">
        <f t="shared" si="3"/>
        <v>1.3679999999999999</v>
      </c>
      <c r="E72" s="8">
        <f t="shared" si="4"/>
        <v>193.15033632000001</v>
      </c>
    </row>
    <row r="73" spans="1:5" x14ac:dyDescent="0.25">
      <c r="A73" s="10">
        <v>1273</v>
      </c>
      <c r="B73" s="2">
        <v>1.6180000000000001</v>
      </c>
      <c r="C73" s="6">
        <v>7.5999999999999998E-2</v>
      </c>
      <c r="D73" s="1">
        <f t="shared" si="3"/>
        <v>1.542</v>
      </c>
      <c r="E73" s="8">
        <f t="shared" si="4"/>
        <v>222.09176502000003</v>
      </c>
    </row>
    <row r="74" spans="1:5" x14ac:dyDescent="0.25">
      <c r="A74" s="10" t="s">
        <v>108</v>
      </c>
      <c r="B74" s="2">
        <v>1.6060000000000001</v>
      </c>
      <c r="C74" s="6">
        <v>7.5999999999999998E-2</v>
      </c>
      <c r="D74" s="1">
        <f t="shared" si="3"/>
        <v>1.53</v>
      </c>
      <c r="E74" s="8">
        <f t="shared" si="4"/>
        <v>220.06264950000002</v>
      </c>
    </row>
    <row r="75" spans="1:5" x14ac:dyDescent="0.25">
      <c r="A75" s="10">
        <v>1280</v>
      </c>
      <c r="B75" s="2">
        <v>2.6360000000000001</v>
      </c>
      <c r="C75" s="6">
        <v>7.5999999999999998E-2</v>
      </c>
      <c r="D75" s="1">
        <f t="shared" si="3"/>
        <v>2.56</v>
      </c>
      <c r="E75" s="8">
        <f t="shared" si="4"/>
        <v>412.11124800000005</v>
      </c>
    </row>
    <row r="76" spans="1:5" x14ac:dyDescent="0.25">
      <c r="A76" s="10">
        <v>1281</v>
      </c>
      <c r="B76" s="2">
        <v>1.996</v>
      </c>
      <c r="C76" s="6">
        <v>7.5999999999999998E-2</v>
      </c>
      <c r="D76" s="1">
        <f t="shared" si="3"/>
        <v>1.92</v>
      </c>
      <c r="E76" s="8">
        <f t="shared" si="4"/>
        <v>288.52315199999998</v>
      </c>
    </row>
    <row r="77" spans="1:5" x14ac:dyDescent="0.25">
      <c r="A77" s="10">
        <v>1282</v>
      </c>
      <c r="B77" s="2">
        <v>1.1830000000000001</v>
      </c>
      <c r="C77" s="6">
        <v>7.5999999999999998E-2</v>
      </c>
      <c r="D77" s="1">
        <f t="shared" si="3"/>
        <v>1.107</v>
      </c>
      <c r="E77" s="8">
        <f t="shared" si="4"/>
        <v>151.67453269500001</v>
      </c>
    </row>
    <row r="78" spans="1:5" x14ac:dyDescent="0.25">
      <c r="A78" s="10">
        <v>1286</v>
      </c>
      <c r="B78" s="2">
        <v>1.534</v>
      </c>
      <c r="C78" s="6">
        <v>7.5999999999999998E-2</v>
      </c>
      <c r="D78" s="1">
        <f t="shared" si="3"/>
        <v>1.458</v>
      </c>
      <c r="E78" s="8">
        <f t="shared" si="4"/>
        <v>207.99110501999999</v>
      </c>
    </row>
    <row r="79" spans="1:5" x14ac:dyDescent="0.25">
      <c r="A79" s="10">
        <v>1288</v>
      </c>
      <c r="B79" s="2">
        <v>1.4910000000000001</v>
      </c>
      <c r="C79" s="6">
        <v>7.5999999999999998E-2</v>
      </c>
      <c r="D79" s="1">
        <f t="shared" si="3"/>
        <v>1.415</v>
      </c>
      <c r="E79" s="8">
        <f t="shared" si="4"/>
        <v>200.86604737500002</v>
      </c>
    </row>
    <row r="80" spans="1:5" x14ac:dyDescent="0.25">
      <c r="A80" s="10">
        <v>1289</v>
      </c>
      <c r="B80" s="2">
        <v>1.3720000000000001</v>
      </c>
      <c r="C80" s="6">
        <v>7.5999999999999998E-2</v>
      </c>
      <c r="D80" s="1">
        <f t="shared" si="3"/>
        <v>1.296</v>
      </c>
      <c r="E80" s="8">
        <f t="shared" si="4"/>
        <v>181.47665088000002</v>
      </c>
    </row>
    <row r="81" spans="1:5" x14ac:dyDescent="0.25">
      <c r="A81" s="10">
        <v>1297</v>
      </c>
      <c r="B81" s="2">
        <v>1.766</v>
      </c>
      <c r="C81" s="6">
        <v>7.5999999999999998E-2</v>
      </c>
      <c r="D81" s="1">
        <f t="shared" si="3"/>
        <v>1.69</v>
      </c>
      <c r="E81" s="8">
        <f t="shared" si="4"/>
        <v>247.52138549999998</v>
      </c>
    </row>
    <row r="82" spans="1:5" x14ac:dyDescent="0.25">
      <c r="A82" s="10" t="s">
        <v>109</v>
      </c>
      <c r="B82" s="2">
        <v>1.468</v>
      </c>
      <c r="C82" s="6">
        <v>7.5999999999999998E-2</v>
      </c>
      <c r="D82" s="1">
        <f t="shared" si="3"/>
        <v>1.3919999999999999</v>
      </c>
      <c r="E82" s="8">
        <f t="shared" si="4"/>
        <v>197.08085951999999</v>
      </c>
    </row>
    <row r="83" spans="1:5" x14ac:dyDescent="0.25">
      <c r="A83" s="10">
        <v>1303</v>
      </c>
      <c r="B83" s="2">
        <v>2.2469999999999999</v>
      </c>
      <c r="C83" s="6">
        <v>7.5999999999999998E-2</v>
      </c>
      <c r="D83" s="1">
        <f t="shared" si="3"/>
        <v>2.1709999999999998</v>
      </c>
      <c r="E83" s="8">
        <f t="shared" si="4"/>
        <v>335.32762525499999</v>
      </c>
    </row>
    <row r="84" spans="1:5" x14ac:dyDescent="0.25">
      <c r="A84" s="10">
        <v>1304</v>
      </c>
      <c r="B84" s="2">
        <v>2.16</v>
      </c>
      <c r="C84" s="6">
        <v>7.5999999999999998E-2</v>
      </c>
      <c r="D84" s="1">
        <f t="shared" si="3"/>
        <v>2.0840000000000001</v>
      </c>
      <c r="E84" s="8">
        <f t="shared" si="4"/>
        <v>318.86122008000001</v>
      </c>
    </row>
    <row r="85" spans="1:5" x14ac:dyDescent="0.25">
      <c r="A85" s="10">
        <v>1310</v>
      </c>
      <c r="B85" s="2">
        <v>1.1240000000000001</v>
      </c>
      <c r="C85" s="6">
        <v>7.5999999999999998E-2</v>
      </c>
      <c r="D85" s="1">
        <f t="shared" si="3"/>
        <v>1.048</v>
      </c>
      <c r="E85" s="8">
        <f t="shared" si="4"/>
        <v>142.62077472000001</v>
      </c>
    </row>
    <row r="86" spans="1:5" x14ac:dyDescent="0.25">
      <c r="A86" s="10">
        <v>1326</v>
      </c>
      <c r="B86" s="2">
        <v>0.439</v>
      </c>
      <c r="C86" s="6">
        <v>7.5999999999999998E-2</v>
      </c>
      <c r="D86" s="1">
        <f t="shared" si="3"/>
        <v>0.36299999999999999</v>
      </c>
      <c r="E86" s="8">
        <f t="shared" si="4"/>
        <v>46.197020295000002</v>
      </c>
    </row>
    <row r="87" spans="1:5" x14ac:dyDescent="0.25">
      <c r="A87" s="10">
        <v>1349</v>
      </c>
      <c r="B87" s="2">
        <v>1.4079999999999999</v>
      </c>
      <c r="C87" s="6">
        <v>7.5999999999999998E-2</v>
      </c>
      <c r="D87" s="1">
        <f t="shared" si="3"/>
        <v>1.3319999999999999</v>
      </c>
      <c r="E87" s="8">
        <f t="shared" si="4"/>
        <v>187.29139031999998</v>
      </c>
    </row>
    <row r="88" spans="1:5" x14ac:dyDescent="0.25">
      <c r="A88" s="10">
        <v>1351</v>
      </c>
      <c r="B88" s="2">
        <v>1.49</v>
      </c>
      <c r="C88" s="6">
        <v>7.5999999999999998E-2</v>
      </c>
      <c r="D88" s="1">
        <f t="shared" si="3"/>
        <v>1.4139999999999999</v>
      </c>
      <c r="E88" s="8">
        <f t="shared" si="4"/>
        <v>200.70109878</v>
      </c>
    </row>
    <row r="89" spans="1:5" x14ac:dyDescent="0.25">
      <c r="A89" s="10" t="s">
        <v>110</v>
      </c>
      <c r="B89" s="2">
        <v>1.623</v>
      </c>
      <c r="C89" s="6">
        <v>7.5999999999999998E-2</v>
      </c>
      <c r="D89" s="1">
        <f t="shared" si="3"/>
        <v>1.5469999999999999</v>
      </c>
      <c r="E89" s="8">
        <f t="shared" si="4"/>
        <v>222.938679495</v>
      </c>
    </row>
    <row r="90" spans="1:5" x14ac:dyDescent="0.25">
      <c r="A90" s="10" t="s">
        <v>111</v>
      </c>
      <c r="B90" s="2">
        <v>1.6160000000000001</v>
      </c>
      <c r="C90" s="6">
        <v>7.5999999999999998E-2</v>
      </c>
      <c r="D90" s="1">
        <f t="shared" si="3"/>
        <v>1.54</v>
      </c>
      <c r="E90" s="8">
        <f t="shared" si="4"/>
        <v>221.75323800000004</v>
      </c>
    </row>
    <row r="91" spans="1:5" x14ac:dyDescent="0.25">
      <c r="A91" s="10" t="s">
        <v>82</v>
      </c>
      <c r="B91" s="2">
        <v>2.2869999999999999</v>
      </c>
      <c r="C91" s="6">
        <v>7.5999999999999998E-2</v>
      </c>
      <c r="D91" s="1">
        <f t="shared" si="3"/>
        <v>2.2109999999999999</v>
      </c>
      <c r="E91" s="8">
        <f t="shared" si="4"/>
        <v>342.98502565499996</v>
      </c>
    </row>
    <row r="92" spans="1:5" x14ac:dyDescent="0.25">
      <c r="A92" s="10" t="s">
        <v>83</v>
      </c>
      <c r="B92" s="2">
        <v>1.1080000000000001</v>
      </c>
      <c r="C92" s="6">
        <v>7.5999999999999998E-2</v>
      </c>
      <c r="D92" s="1">
        <f t="shared" si="3"/>
        <v>1.032</v>
      </c>
      <c r="E92" s="8">
        <f t="shared" si="4"/>
        <v>140.18598432000002</v>
      </c>
    </row>
    <row r="93" spans="1:5" x14ac:dyDescent="0.25">
      <c r="A93" s="10" t="s">
        <v>80</v>
      </c>
      <c r="B93" s="2">
        <v>1.06</v>
      </c>
      <c r="C93" s="6">
        <v>7.5999999999999998E-2</v>
      </c>
      <c r="D93" s="1">
        <f t="shared" si="3"/>
        <v>0.9840000000000001</v>
      </c>
      <c r="E93" s="8">
        <f t="shared" si="4"/>
        <v>132.93400608000002</v>
      </c>
    </row>
    <row r="94" spans="1:5" x14ac:dyDescent="0.25">
      <c r="A94" s="10" t="s">
        <v>81</v>
      </c>
      <c r="B94" s="2">
        <v>1.3520000000000001</v>
      </c>
      <c r="C94" s="6">
        <v>7.5999999999999998E-2</v>
      </c>
      <c r="D94" s="1">
        <f t="shared" si="3"/>
        <v>1.276</v>
      </c>
      <c r="E94" s="8">
        <f t="shared" si="4"/>
        <v>178.26534168000001</v>
      </c>
    </row>
    <row r="95" spans="1:5" x14ac:dyDescent="0.25">
      <c r="A95" s="10" t="s">
        <v>78</v>
      </c>
      <c r="B95" s="2">
        <v>1.3420000000000001</v>
      </c>
      <c r="C95" s="6">
        <v>7.5999999999999998E-2</v>
      </c>
      <c r="D95" s="1">
        <f t="shared" si="3"/>
        <v>1.266</v>
      </c>
      <c r="E95" s="8">
        <f t="shared" si="4"/>
        <v>176.66480358000001</v>
      </c>
    </row>
    <row r="96" spans="1:5" x14ac:dyDescent="0.25">
      <c r="A96" s="10" t="s">
        <v>79</v>
      </c>
      <c r="B96" s="2">
        <v>1.3440000000000001</v>
      </c>
      <c r="C96" s="6">
        <v>7.5999999999999998E-2</v>
      </c>
      <c r="D96" s="1">
        <f t="shared" si="3"/>
        <v>1.268</v>
      </c>
      <c r="E96" s="8">
        <f t="shared" si="4"/>
        <v>176.98463832000002</v>
      </c>
    </row>
    <row r="97" spans="1:5" x14ac:dyDescent="0.25">
      <c r="A97" s="10" t="s">
        <v>76</v>
      </c>
      <c r="B97" s="2">
        <v>2.02</v>
      </c>
      <c r="C97" s="6">
        <v>7.5999999999999998E-2</v>
      </c>
      <c r="D97" s="1">
        <f t="shared" ref="D97:D128" si="5">(B97-C97)</f>
        <v>1.944</v>
      </c>
      <c r="E97" s="8">
        <f t="shared" ref="E97:E128" si="6">(17.055*D97*D97)+(116.7*D97)+(1.5876)</f>
        <v>292.90556448000001</v>
      </c>
    </row>
    <row r="98" spans="1:5" x14ac:dyDescent="0.25">
      <c r="A98" s="10" t="s">
        <v>77</v>
      </c>
      <c r="B98" s="2">
        <v>2.4369999999999998</v>
      </c>
      <c r="C98" s="6">
        <v>7.5999999999999998E-2</v>
      </c>
      <c r="D98" s="1">
        <f t="shared" si="5"/>
        <v>2.3609999999999998</v>
      </c>
      <c r="E98" s="8">
        <f t="shared" si="6"/>
        <v>372.18634465499991</v>
      </c>
    </row>
    <row r="99" spans="1:5" x14ac:dyDescent="0.25">
      <c r="A99" s="10" t="s">
        <v>74</v>
      </c>
      <c r="B99" s="2">
        <v>2.089</v>
      </c>
      <c r="C99" s="6">
        <v>7.5999999999999998E-2</v>
      </c>
      <c r="D99" s="1">
        <f t="shared" si="5"/>
        <v>2.0129999999999999</v>
      </c>
      <c r="E99" s="8">
        <f t="shared" si="6"/>
        <v>305.614442295</v>
      </c>
    </row>
    <row r="100" spans="1:5" x14ac:dyDescent="0.25">
      <c r="A100" s="10" t="s">
        <v>75</v>
      </c>
      <c r="B100" s="2">
        <v>1.5860000000000001</v>
      </c>
      <c r="C100" s="6">
        <v>7.5999999999999998E-2</v>
      </c>
      <c r="D100" s="1">
        <f t="shared" si="5"/>
        <v>1.51</v>
      </c>
      <c r="E100" s="8">
        <f t="shared" si="6"/>
        <v>216.69170550000001</v>
      </c>
    </row>
    <row r="101" spans="1:5" x14ac:dyDescent="0.25">
      <c r="A101" s="10" t="s">
        <v>72</v>
      </c>
      <c r="B101" s="2">
        <v>1.3480000000000001</v>
      </c>
      <c r="C101" s="6">
        <v>7.5999999999999998E-2</v>
      </c>
      <c r="D101" s="1">
        <f t="shared" si="5"/>
        <v>1.272</v>
      </c>
      <c r="E101" s="8">
        <f t="shared" si="6"/>
        <v>177.62471712000001</v>
      </c>
    </row>
    <row r="102" spans="1:5" x14ac:dyDescent="0.25">
      <c r="A102" s="10" t="s">
        <v>73</v>
      </c>
      <c r="B102" s="2">
        <v>0.83599999999999997</v>
      </c>
      <c r="C102" s="6">
        <v>7.5999999999999998E-2</v>
      </c>
      <c r="D102" s="1">
        <f t="shared" si="5"/>
        <v>0.76</v>
      </c>
      <c r="E102" s="8">
        <f t="shared" si="6"/>
        <v>100.130568</v>
      </c>
    </row>
    <row r="103" spans="1:5" x14ac:dyDescent="0.25">
      <c r="A103" s="10" t="s">
        <v>69</v>
      </c>
      <c r="B103" s="2">
        <v>1.35</v>
      </c>
      <c r="C103" s="6">
        <v>7.5999999999999998E-2</v>
      </c>
      <c r="D103" s="1">
        <f t="shared" si="5"/>
        <v>1.274</v>
      </c>
      <c r="E103" s="8">
        <f t="shared" si="6"/>
        <v>177.94496118000001</v>
      </c>
    </row>
    <row r="104" spans="1:5" x14ac:dyDescent="0.25">
      <c r="A104" s="10" t="s">
        <v>70</v>
      </c>
      <c r="B104" s="2">
        <v>1.5310000000000001</v>
      </c>
      <c r="C104" s="6">
        <v>7.5999999999999998E-2</v>
      </c>
      <c r="D104" s="1">
        <f t="shared" si="5"/>
        <v>1.4550000000000001</v>
      </c>
      <c r="E104" s="8">
        <f t="shared" si="6"/>
        <v>207.49196137500002</v>
      </c>
    </row>
    <row r="105" spans="1:5" x14ac:dyDescent="0.25">
      <c r="A105" s="10" t="s">
        <v>67</v>
      </c>
      <c r="B105" s="2">
        <v>1.546</v>
      </c>
      <c r="C105" s="6">
        <v>7.5999999999999998E-2</v>
      </c>
      <c r="D105" s="1">
        <f t="shared" si="5"/>
        <v>1.47</v>
      </c>
      <c r="E105" s="8">
        <f t="shared" si="6"/>
        <v>209.99074950000002</v>
      </c>
    </row>
    <row r="106" spans="1:5" x14ac:dyDescent="0.25">
      <c r="A106" s="10" t="s">
        <v>68</v>
      </c>
      <c r="B106" s="2">
        <v>1.423</v>
      </c>
      <c r="C106" s="6">
        <v>7.5999999999999998E-2</v>
      </c>
      <c r="D106" s="1">
        <f t="shared" si="5"/>
        <v>1.347</v>
      </c>
      <c r="E106" s="8">
        <f t="shared" si="6"/>
        <v>189.72724549500001</v>
      </c>
    </row>
    <row r="107" spans="1:5" x14ac:dyDescent="0.25">
      <c r="A107" s="10" t="s">
        <v>65</v>
      </c>
      <c r="B107" s="2">
        <v>2.044</v>
      </c>
      <c r="C107" s="6">
        <v>7.5999999999999998E-2</v>
      </c>
      <c r="D107" s="1">
        <f t="shared" si="5"/>
        <v>1.968</v>
      </c>
      <c r="E107" s="8">
        <f t="shared" si="6"/>
        <v>297.30762432</v>
      </c>
    </row>
    <row r="108" spans="1:5" x14ac:dyDescent="0.25">
      <c r="A108" s="10" t="s">
        <v>66</v>
      </c>
      <c r="B108" s="2">
        <v>1.268</v>
      </c>
      <c r="C108" s="6">
        <v>7.5999999999999998E-2</v>
      </c>
      <c r="D108" s="1">
        <f t="shared" si="5"/>
        <v>1.1919999999999999</v>
      </c>
      <c r="E108" s="8">
        <f t="shared" si="6"/>
        <v>164.92683552</v>
      </c>
    </row>
    <row r="109" spans="1:5" x14ac:dyDescent="0.25">
      <c r="A109" s="10" t="s">
        <v>63</v>
      </c>
      <c r="B109" s="2">
        <v>1.081</v>
      </c>
      <c r="C109" s="6">
        <v>7.5999999999999998E-2</v>
      </c>
      <c r="D109" s="1">
        <f t="shared" si="5"/>
        <v>1.0049999999999999</v>
      </c>
      <c r="E109" s="8">
        <f t="shared" si="6"/>
        <v>136.097076375</v>
      </c>
    </row>
    <row r="110" spans="1:5" x14ac:dyDescent="0.25">
      <c r="A110" s="10" t="s">
        <v>64</v>
      </c>
      <c r="B110" s="2">
        <v>1.2869999999999999</v>
      </c>
      <c r="C110" s="6">
        <v>7.5999999999999998E-2</v>
      </c>
      <c r="D110" s="1">
        <f t="shared" si="5"/>
        <v>1.2109999999999999</v>
      </c>
      <c r="E110" s="8">
        <f t="shared" si="6"/>
        <v>167.92281565499997</v>
      </c>
    </row>
    <row r="111" spans="1:5" x14ac:dyDescent="0.25">
      <c r="A111" s="10" t="s">
        <v>112</v>
      </c>
      <c r="B111" s="2">
        <v>1.1320000000000001</v>
      </c>
      <c r="C111" s="6">
        <v>7.5999999999999998E-2</v>
      </c>
      <c r="D111" s="1">
        <f t="shared" si="5"/>
        <v>1.056</v>
      </c>
      <c r="E111" s="8">
        <f t="shared" si="6"/>
        <v>143.84144448000001</v>
      </c>
    </row>
    <row r="112" spans="1:5" x14ac:dyDescent="0.25">
      <c r="A112" s="10" t="s">
        <v>113</v>
      </c>
      <c r="B112" s="2">
        <v>1.3240000000000001</v>
      </c>
      <c r="C112" s="6">
        <v>7.5999999999999998E-2</v>
      </c>
      <c r="D112" s="1">
        <f t="shared" si="5"/>
        <v>1.248</v>
      </c>
      <c r="E112" s="8">
        <f t="shared" si="6"/>
        <v>173.79243072000003</v>
      </c>
    </row>
    <row r="113" spans="1:5" x14ac:dyDescent="0.25">
      <c r="A113" s="10" t="s">
        <v>59</v>
      </c>
      <c r="B113" s="2">
        <v>1.3860000000000001</v>
      </c>
      <c r="C113" s="6">
        <v>7.5999999999999998E-2</v>
      </c>
      <c r="D113" s="1">
        <f t="shared" si="5"/>
        <v>1.31</v>
      </c>
      <c r="E113" s="8">
        <f t="shared" si="6"/>
        <v>183.73268550000003</v>
      </c>
    </row>
    <row r="114" spans="1:5" x14ac:dyDescent="0.25">
      <c r="A114" s="10" t="s">
        <v>60</v>
      </c>
      <c r="B114" s="2">
        <v>1.3440000000000001</v>
      </c>
      <c r="C114" s="6">
        <v>7.5999999999999998E-2</v>
      </c>
      <c r="D114" s="1">
        <f t="shared" si="5"/>
        <v>1.268</v>
      </c>
      <c r="E114" s="8">
        <f t="shared" si="6"/>
        <v>176.98463832000002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108"/>
  <sheetViews>
    <sheetView workbookViewId="0">
      <selection activeCell="Q7" sqref="Q7"/>
    </sheetView>
  </sheetViews>
  <sheetFormatPr defaultRowHeight="15" x14ac:dyDescent="0.25"/>
  <cols>
    <col min="1" max="1" width="20" customWidth="1"/>
    <col min="2" max="2" width="14" customWidth="1"/>
    <col min="3" max="3" width="13.28515625" customWidth="1"/>
    <col min="4" max="4" width="12.28515625" customWidth="1"/>
    <col min="5" max="5" width="20.85546875" customWidth="1"/>
  </cols>
  <sheetData>
    <row r="2" spans="1:12" x14ac:dyDescent="0.25">
      <c r="A2" s="4">
        <v>2.6739999999999999</v>
      </c>
      <c r="B2" s="4">
        <v>2.7450000000000001</v>
      </c>
      <c r="C2" s="2">
        <v>1.8920000000000001</v>
      </c>
      <c r="D2" s="2">
        <v>0.69800000000000006</v>
      </c>
      <c r="E2" s="2">
        <v>2.4319999999999999</v>
      </c>
      <c r="F2" s="2">
        <v>0.27200000000000002</v>
      </c>
      <c r="G2" s="2">
        <v>1.964</v>
      </c>
      <c r="H2" s="2">
        <v>1.2230000000000001</v>
      </c>
      <c r="I2" s="2">
        <v>1.4670000000000001</v>
      </c>
      <c r="J2" s="2">
        <v>1.6830000000000001</v>
      </c>
      <c r="K2" s="2">
        <v>0.78800000000000003</v>
      </c>
      <c r="L2" s="2">
        <v>1.3220000000000001</v>
      </c>
    </row>
    <row r="3" spans="1:12" x14ac:dyDescent="0.25">
      <c r="A3" s="4">
        <v>1.732</v>
      </c>
      <c r="B3" s="4">
        <v>1.7090000000000001</v>
      </c>
      <c r="C3" s="2">
        <v>2.8340000000000001</v>
      </c>
      <c r="D3" s="2">
        <v>2.0380000000000003</v>
      </c>
      <c r="E3" s="2">
        <v>1.379</v>
      </c>
      <c r="F3" s="2">
        <v>1.673</v>
      </c>
      <c r="G3" s="2">
        <v>1.1120000000000001</v>
      </c>
      <c r="H3" s="2">
        <v>1.4590000000000001</v>
      </c>
      <c r="I3" s="2">
        <v>1.9370000000000001</v>
      </c>
      <c r="J3" s="2">
        <v>1.724</v>
      </c>
      <c r="K3" s="2">
        <v>0.748</v>
      </c>
      <c r="L3" s="2">
        <v>0.94400000000000006</v>
      </c>
    </row>
    <row r="4" spans="1:12" x14ac:dyDescent="0.25">
      <c r="A4" s="4">
        <v>0.92500000000000004</v>
      </c>
      <c r="B4" s="4">
        <v>0.98399999999999999</v>
      </c>
      <c r="C4" s="2">
        <v>2.1339999999999999</v>
      </c>
      <c r="D4" s="2">
        <v>2.077</v>
      </c>
      <c r="E4" s="2">
        <v>2.2450000000000001</v>
      </c>
      <c r="F4" s="2">
        <v>2.1360000000000001</v>
      </c>
      <c r="G4" s="2">
        <v>0.69100000000000006</v>
      </c>
      <c r="H4" s="2">
        <v>2.569</v>
      </c>
      <c r="I4" s="2">
        <v>1.131</v>
      </c>
      <c r="J4" s="2">
        <v>1.0409999999999999</v>
      </c>
      <c r="K4" s="2">
        <v>0.85199999999999998</v>
      </c>
      <c r="L4" s="2">
        <v>0.72899999999999998</v>
      </c>
    </row>
    <row r="5" spans="1:12" x14ac:dyDescent="0.25">
      <c r="A5" s="4">
        <v>0.53500000000000003</v>
      </c>
      <c r="B5" s="4">
        <v>0.58199999999999996</v>
      </c>
      <c r="C5" s="2">
        <v>1.9870000000000001</v>
      </c>
      <c r="D5" s="2">
        <v>1.042</v>
      </c>
      <c r="E5" s="2">
        <v>2.0420000000000003</v>
      </c>
      <c r="F5" s="2">
        <v>0.78300000000000003</v>
      </c>
      <c r="G5" s="2">
        <v>1.744</v>
      </c>
      <c r="H5" s="2">
        <v>2.4990000000000001</v>
      </c>
      <c r="I5" s="2">
        <v>1.9379999999999999</v>
      </c>
      <c r="J5" s="2">
        <v>1.21</v>
      </c>
      <c r="K5" s="2">
        <v>0.64400000000000002</v>
      </c>
      <c r="L5" s="2">
        <v>0.61399999999999999</v>
      </c>
    </row>
    <row r="6" spans="1:12" x14ac:dyDescent="0.25">
      <c r="A6" s="4">
        <v>0.36199999999999999</v>
      </c>
      <c r="B6" s="4">
        <v>0.39700000000000002</v>
      </c>
      <c r="C6" s="2">
        <v>0.98499999999999999</v>
      </c>
      <c r="D6" s="2">
        <v>0.72199999999999998</v>
      </c>
      <c r="E6" s="2">
        <v>1.2829999999999999</v>
      </c>
      <c r="F6" s="2">
        <v>0.629</v>
      </c>
      <c r="G6" s="2">
        <v>2.206</v>
      </c>
      <c r="H6" s="2">
        <v>2.0710000000000002</v>
      </c>
      <c r="I6" s="2">
        <v>0.874</v>
      </c>
      <c r="J6" s="2">
        <v>0.88700000000000001</v>
      </c>
      <c r="K6" s="2">
        <v>1.294</v>
      </c>
    </row>
    <row r="7" spans="1:12" x14ac:dyDescent="0.25">
      <c r="A7" s="4">
        <v>0.27200000000000002</v>
      </c>
      <c r="B7" s="4">
        <v>0.28399999999999997</v>
      </c>
      <c r="C7" s="2">
        <v>1.294</v>
      </c>
      <c r="D7" s="2">
        <v>0.64700000000000002</v>
      </c>
      <c r="E7" s="2">
        <v>0.67600000000000005</v>
      </c>
      <c r="F7" s="2">
        <v>0.47500000000000003</v>
      </c>
      <c r="G7" s="2">
        <v>0.64900000000000002</v>
      </c>
      <c r="H7" s="2">
        <v>1.1719999999999999</v>
      </c>
      <c r="I7" s="2">
        <v>1.391</v>
      </c>
      <c r="J7" s="2">
        <v>0.53700000000000003</v>
      </c>
      <c r="K7" s="2">
        <v>0.65200000000000002</v>
      </c>
    </row>
    <row r="8" spans="1:12" x14ac:dyDescent="0.25">
      <c r="A8" s="4">
        <v>0.151</v>
      </c>
      <c r="B8" s="4">
        <v>0.13200000000000001</v>
      </c>
      <c r="C8" s="2">
        <v>0.72399999999999998</v>
      </c>
      <c r="D8" s="2">
        <v>0.52600000000000002</v>
      </c>
      <c r="E8" s="2">
        <v>0.51100000000000001</v>
      </c>
      <c r="F8" s="2">
        <v>0.68100000000000005</v>
      </c>
      <c r="G8" s="2">
        <v>0.56500000000000006</v>
      </c>
      <c r="H8" s="2">
        <v>0.83399999999999996</v>
      </c>
      <c r="I8" s="2">
        <v>0.48099999999999998</v>
      </c>
      <c r="J8" s="2">
        <v>0.68700000000000006</v>
      </c>
      <c r="K8" s="2">
        <v>0.68</v>
      </c>
    </row>
    <row r="9" spans="1:12" x14ac:dyDescent="0.25">
      <c r="A9" s="6">
        <v>5.3999999999999999E-2</v>
      </c>
      <c r="B9" s="6">
        <v>5.8999999999999997E-2</v>
      </c>
      <c r="C9" s="2">
        <v>0.51400000000000001</v>
      </c>
      <c r="D9" s="2">
        <v>0.38900000000000001</v>
      </c>
      <c r="E9" s="2">
        <v>0.32900000000000001</v>
      </c>
      <c r="F9" s="2">
        <v>0.28100000000000003</v>
      </c>
      <c r="G9" s="2">
        <v>0.60599999999999998</v>
      </c>
      <c r="H9" s="2">
        <v>0.79700000000000004</v>
      </c>
      <c r="I9" s="2">
        <v>0.51400000000000001</v>
      </c>
      <c r="J9" s="2">
        <v>0.246</v>
      </c>
      <c r="K9" s="2">
        <v>0.49199999999999999</v>
      </c>
    </row>
    <row r="16" spans="1:12" x14ac:dyDescent="0.25">
      <c r="B16" s="7" t="s">
        <v>1</v>
      </c>
      <c r="C16" s="7" t="s">
        <v>2</v>
      </c>
      <c r="D16" s="7" t="s">
        <v>3</v>
      </c>
      <c r="E16" s="7" t="s">
        <v>4</v>
      </c>
    </row>
    <row r="17" spans="1:11" x14ac:dyDescent="0.25">
      <c r="A17" t="s">
        <v>5</v>
      </c>
      <c r="B17" s="4">
        <v>2.7090000000000001</v>
      </c>
      <c r="C17" s="1">
        <f>B17-B24</f>
        <v>2.653</v>
      </c>
      <c r="D17" s="1">
        <v>1000</v>
      </c>
      <c r="E17" s="8">
        <f>(67.104*C17*C17)+(199.53*C17)-(4.65)</f>
        <v>997.00848753599996</v>
      </c>
    </row>
    <row r="18" spans="1:11" x14ac:dyDescent="0.25">
      <c r="A18" t="s">
        <v>6</v>
      </c>
      <c r="B18" s="4">
        <v>1.72</v>
      </c>
      <c r="C18" s="1">
        <f>B18-B24</f>
        <v>1.6639999999999999</v>
      </c>
      <c r="D18" s="1">
        <v>500</v>
      </c>
      <c r="E18" s="8">
        <f t="shared" ref="E18:E24" si="0">(67.104*C18*C18)+(199.53*C18)-(4.65)</f>
        <v>513.17191718399999</v>
      </c>
    </row>
    <row r="19" spans="1:11" x14ac:dyDescent="0.25">
      <c r="A19" t="s">
        <v>7</v>
      </c>
      <c r="B19" s="4">
        <v>0.95399999999999996</v>
      </c>
      <c r="C19" s="1">
        <f>B19-B24</f>
        <v>0.89799999999999991</v>
      </c>
      <c r="D19" s="1">
        <v>250</v>
      </c>
      <c r="E19" s="8">
        <f t="shared" si="0"/>
        <v>228.64087401599997</v>
      </c>
    </row>
    <row r="20" spans="1:11" x14ac:dyDescent="0.25">
      <c r="A20" t="s">
        <v>8</v>
      </c>
      <c r="B20" s="4">
        <v>0.55800000000000005</v>
      </c>
      <c r="C20" s="1">
        <f>B20-B25</f>
        <v>0.55800000000000005</v>
      </c>
      <c r="D20" s="1">
        <v>125</v>
      </c>
      <c r="E20" s="8">
        <f t="shared" si="0"/>
        <v>127.581509856</v>
      </c>
    </row>
    <row r="21" spans="1:11" x14ac:dyDescent="0.25">
      <c r="A21" t="s">
        <v>9</v>
      </c>
      <c r="B21" s="4">
        <v>0.379</v>
      </c>
      <c r="C21" s="1">
        <f>B21-B24</f>
        <v>0.32300000000000001</v>
      </c>
      <c r="D21" s="1">
        <v>62.5</v>
      </c>
      <c r="E21" s="8">
        <f t="shared" si="0"/>
        <v>66.799083215999985</v>
      </c>
    </row>
    <row r="22" spans="1:11" x14ac:dyDescent="0.25">
      <c r="A22" t="s">
        <v>198</v>
      </c>
      <c r="B22" s="4">
        <v>0.27800000000000002</v>
      </c>
      <c r="C22" s="1">
        <f>B22-B24</f>
        <v>0.22200000000000003</v>
      </c>
      <c r="D22" s="1">
        <v>31.2</v>
      </c>
      <c r="E22" s="8">
        <f t="shared" si="0"/>
        <v>42.952813536000008</v>
      </c>
    </row>
    <row r="23" spans="1:11" x14ac:dyDescent="0.25">
      <c r="A23" t="s">
        <v>199</v>
      </c>
      <c r="B23" s="4">
        <v>0.14099999999999999</v>
      </c>
      <c r="C23" s="1">
        <f>B23-B24</f>
        <v>8.4999999999999992E-2</v>
      </c>
      <c r="D23" s="1">
        <v>15.6</v>
      </c>
      <c r="E23" s="8">
        <f t="shared" si="0"/>
        <v>12.794876399999998</v>
      </c>
    </row>
    <row r="24" spans="1:11" x14ac:dyDescent="0.25">
      <c r="A24" t="s">
        <v>10</v>
      </c>
      <c r="B24" s="6">
        <v>5.6000000000000001E-2</v>
      </c>
      <c r="C24" s="1">
        <f>B24-B24</f>
        <v>0</v>
      </c>
      <c r="D24" s="1">
        <v>0</v>
      </c>
      <c r="E24" s="8">
        <f t="shared" si="0"/>
        <v>-4.6500000000000004</v>
      </c>
    </row>
    <row r="28" spans="1:11" x14ac:dyDescent="0.25">
      <c r="J28" s="9" t="s">
        <v>200</v>
      </c>
      <c r="K28" s="9"/>
    </row>
    <row r="32" spans="1:11" x14ac:dyDescent="0.25">
      <c r="A32" s="10" t="s">
        <v>13</v>
      </c>
      <c r="B32" s="2" t="s">
        <v>14</v>
      </c>
      <c r="C32" s="5" t="s">
        <v>10</v>
      </c>
      <c r="D32" s="1" t="s">
        <v>2</v>
      </c>
      <c r="E32" s="11" t="s">
        <v>15</v>
      </c>
    </row>
    <row r="33" spans="1:5" x14ac:dyDescent="0.25">
      <c r="A33" s="10" t="s">
        <v>57</v>
      </c>
      <c r="B33" s="2">
        <v>1.8920000000000001</v>
      </c>
      <c r="C33" s="6">
        <v>5.6000000000000001E-2</v>
      </c>
      <c r="D33" s="1">
        <f t="shared" ref="D33:D64" si="1">(B33-C33)</f>
        <v>1.8360000000000001</v>
      </c>
      <c r="E33" s="8">
        <f t="shared" ref="E33:E64" si="2">(67.104*D33*D33)+(199.53*D33)-(4.65)</f>
        <v>587.88768518400002</v>
      </c>
    </row>
    <row r="34" spans="1:5" x14ac:dyDescent="0.25">
      <c r="A34" s="10" t="s">
        <v>114</v>
      </c>
      <c r="B34" s="2">
        <v>2.8340000000000001</v>
      </c>
      <c r="C34" s="6">
        <v>5.6000000000000001E-2</v>
      </c>
      <c r="D34" s="1">
        <f t="shared" si="1"/>
        <v>2.778</v>
      </c>
      <c r="E34" s="8">
        <f t="shared" si="2"/>
        <v>1067.5049655359999</v>
      </c>
    </row>
    <row r="35" spans="1:5" x14ac:dyDescent="0.25">
      <c r="A35" s="10" t="s">
        <v>55</v>
      </c>
      <c r="B35" s="2">
        <v>2.1339999999999999</v>
      </c>
      <c r="C35" s="6">
        <v>5.6000000000000001E-2</v>
      </c>
      <c r="D35" s="1">
        <f t="shared" si="1"/>
        <v>2.0779999999999998</v>
      </c>
      <c r="E35" s="8">
        <f t="shared" si="2"/>
        <v>699.73404873599986</v>
      </c>
    </row>
    <row r="36" spans="1:5" x14ac:dyDescent="0.25">
      <c r="A36" s="10" t="s">
        <v>115</v>
      </c>
      <c r="B36" s="2">
        <v>1.9870000000000001</v>
      </c>
      <c r="C36" s="6">
        <v>5.6000000000000001E-2</v>
      </c>
      <c r="D36" s="1">
        <f t="shared" si="1"/>
        <v>1.931</v>
      </c>
      <c r="E36" s="8">
        <f t="shared" si="2"/>
        <v>630.85720814400008</v>
      </c>
    </row>
    <row r="37" spans="1:5" x14ac:dyDescent="0.25">
      <c r="A37" s="10" t="s">
        <v>116</v>
      </c>
      <c r="B37" s="2">
        <v>0.98499999999999999</v>
      </c>
      <c r="C37" s="6">
        <v>5.6000000000000001E-2</v>
      </c>
      <c r="D37" s="1">
        <f t="shared" si="1"/>
        <v>0.92899999999999994</v>
      </c>
      <c r="E37" s="8">
        <f t="shared" si="2"/>
        <v>238.62687326399995</v>
      </c>
    </row>
    <row r="38" spans="1:5" x14ac:dyDescent="0.25">
      <c r="A38" s="10" t="s">
        <v>117</v>
      </c>
      <c r="B38" s="2">
        <v>1.294</v>
      </c>
      <c r="C38" s="6">
        <v>5.6000000000000001E-2</v>
      </c>
      <c r="D38" s="1">
        <f t="shared" si="1"/>
        <v>1.238</v>
      </c>
      <c r="E38" s="8">
        <f t="shared" si="2"/>
        <v>345.21468297600001</v>
      </c>
    </row>
    <row r="39" spans="1:5" x14ac:dyDescent="0.25">
      <c r="A39" s="10" t="s">
        <v>118</v>
      </c>
      <c r="B39" s="2">
        <v>0.72399999999999998</v>
      </c>
      <c r="C39" s="6">
        <v>5.6000000000000001E-2</v>
      </c>
      <c r="D39" s="1">
        <f t="shared" si="1"/>
        <v>0.66799999999999993</v>
      </c>
      <c r="E39" s="8">
        <f t="shared" si="2"/>
        <v>158.57945529599996</v>
      </c>
    </row>
    <row r="40" spans="1:5" x14ac:dyDescent="0.25">
      <c r="A40" s="10" t="s">
        <v>119</v>
      </c>
      <c r="B40" s="2">
        <v>0.51400000000000001</v>
      </c>
      <c r="C40" s="6">
        <v>5.6000000000000001E-2</v>
      </c>
      <c r="D40" s="1">
        <f t="shared" si="1"/>
        <v>0.45800000000000002</v>
      </c>
      <c r="E40" s="8">
        <f t="shared" si="2"/>
        <v>100.810743456</v>
      </c>
    </row>
    <row r="41" spans="1:5" x14ac:dyDescent="0.25">
      <c r="A41" s="10" t="s">
        <v>120</v>
      </c>
      <c r="B41" s="2">
        <v>0.69800000000000006</v>
      </c>
      <c r="C41" s="6">
        <v>5.6000000000000001E-2</v>
      </c>
      <c r="D41" s="1">
        <f t="shared" si="1"/>
        <v>0.64200000000000002</v>
      </c>
      <c r="E41" s="8">
        <f t="shared" si="2"/>
        <v>151.106113056</v>
      </c>
    </row>
    <row r="42" spans="1:5" x14ac:dyDescent="0.25">
      <c r="A42" s="10" t="s">
        <v>121</v>
      </c>
      <c r="B42" s="2">
        <v>2.0380000000000003</v>
      </c>
      <c r="C42" s="6">
        <v>5.6000000000000001E-2</v>
      </c>
      <c r="D42" s="1">
        <f t="shared" si="1"/>
        <v>1.9820000000000002</v>
      </c>
      <c r="E42" s="8">
        <f t="shared" si="2"/>
        <v>654.42471369600014</v>
      </c>
    </row>
    <row r="43" spans="1:5" x14ac:dyDescent="0.25">
      <c r="A43" s="10" t="s">
        <v>122</v>
      </c>
      <c r="B43" s="2">
        <v>2.077</v>
      </c>
      <c r="C43" s="6">
        <v>5.6000000000000001E-2</v>
      </c>
      <c r="D43" s="1">
        <f t="shared" si="1"/>
        <v>2.0209999999999999</v>
      </c>
      <c r="E43" s="8">
        <f t="shared" si="2"/>
        <v>672.68245886399995</v>
      </c>
    </row>
    <row r="44" spans="1:5" x14ac:dyDescent="0.25">
      <c r="A44" s="10" t="s">
        <v>123</v>
      </c>
      <c r="B44" s="2">
        <v>1.042</v>
      </c>
      <c r="C44" s="6">
        <v>5.6000000000000001E-2</v>
      </c>
      <c r="D44" s="1">
        <f t="shared" si="1"/>
        <v>0.98599999999999999</v>
      </c>
      <c r="E44" s="8">
        <f t="shared" si="2"/>
        <v>257.32482038400002</v>
      </c>
    </row>
    <row r="45" spans="1:5" x14ac:dyDescent="0.25">
      <c r="A45" s="10" t="s">
        <v>124</v>
      </c>
      <c r="B45" s="2">
        <v>0.72199999999999998</v>
      </c>
      <c r="C45" s="6">
        <v>5.6000000000000001E-2</v>
      </c>
      <c r="D45" s="1">
        <f t="shared" si="1"/>
        <v>0.66599999999999993</v>
      </c>
      <c r="E45" s="8">
        <f t="shared" si="2"/>
        <v>158.00136182399999</v>
      </c>
    </row>
    <row r="46" spans="1:5" x14ac:dyDescent="0.25">
      <c r="A46" s="10" t="s">
        <v>125</v>
      </c>
      <c r="B46" s="2">
        <v>0.64700000000000002</v>
      </c>
      <c r="C46" s="6">
        <v>5.6000000000000001E-2</v>
      </c>
      <c r="D46" s="1">
        <f t="shared" si="1"/>
        <v>0.59099999999999997</v>
      </c>
      <c r="E46" s="8">
        <f t="shared" si="2"/>
        <v>136.710382224</v>
      </c>
    </row>
    <row r="47" spans="1:5" x14ac:dyDescent="0.25">
      <c r="A47" s="10" t="s">
        <v>126</v>
      </c>
      <c r="B47" s="2">
        <v>0.52600000000000002</v>
      </c>
      <c r="C47" s="6">
        <v>5.6000000000000001E-2</v>
      </c>
      <c r="D47" s="1">
        <f t="shared" si="1"/>
        <v>0.47000000000000003</v>
      </c>
      <c r="E47" s="8">
        <f t="shared" si="2"/>
        <v>103.9523736</v>
      </c>
    </row>
    <row r="48" spans="1:5" x14ac:dyDescent="0.25">
      <c r="A48" s="10" t="s">
        <v>127</v>
      </c>
      <c r="B48" s="2">
        <v>0.38900000000000001</v>
      </c>
      <c r="C48" s="6">
        <v>5.6000000000000001E-2</v>
      </c>
      <c r="D48" s="1">
        <f t="shared" si="1"/>
        <v>0.33300000000000002</v>
      </c>
      <c r="E48" s="8">
        <f t="shared" si="2"/>
        <v>69.234585455999991</v>
      </c>
    </row>
    <row r="49" spans="1:5" x14ac:dyDescent="0.25">
      <c r="A49" s="10" t="s">
        <v>69</v>
      </c>
      <c r="B49" s="2">
        <v>2.4319999999999999</v>
      </c>
      <c r="C49" s="6">
        <v>5.6000000000000001E-2</v>
      </c>
      <c r="D49" s="1">
        <f t="shared" si="1"/>
        <v>2.3759999999999999</v>
      </c>
      <c r="E49" s="8">
        <f t="shared" si="2"/>
        <v>848.2605911039999</v>
      </c>
    </row>
    <row r="50" spans="1:5" x14ac:dyDescent="0.25">
      <c r="A50" s="10" t="s">
        <v>70</v>
      </c>
      <c r="B50" s="2">
        <v>1.379</v>
      </c>
      <c r="C50" s="6">
        <v>5.6000000000000001E-2</v>
      </c>
      <c r="D50" s="1">
        <f t="shared" si="1"/>
        <v>1.323</v>
      </c>
      <c r="E50" s="8">
        <f t="shared" si="2"/>
        <v>376.78226721599998</v>
      </c>
    </row>
    <row r="51" spans="1:5" x14ac:dyDescent="0.25">
      <c r="A51" s="10" t="s">
        <v>128</v>
      </c>
      <c r="B51" s="2">
        <v>2.2450000000000001</v>
      </c>
      <c r="C51" s="6">
        <v>5.6000000000000001E-2</v>
      </c>
      <c r="D51" s="1">
        <f t="shared" si="1"/>
        <v>2.1890000000000001</v>
      </c>
      <c r="E51" s="8">
        <f t="shared" si="2"/>
        <v>753.66481598400003</v>
      </c>
    </row>
    <row r="52" spans="1:5" x14ac:dyDescent="0.25">
      <c r="A52" s="10" t="s">
        <v>129</v>
      </c>
      <c r="B52" s="2">
        <v>2.0420000000000003</v>
      </c>
      <c r="C52" s="6">
        <v>5.6000000000000001E-2</v>
      </c>
      <c r="D52" s="1">
        <f t="shared" si="1"/>
        <v>1.9860000000000002</v>
      </c>
      <c r="E52" s="8">
        <f t="shared" si="2"/>
        <v>656.28790838400016</v>
      </c>
    </row>
    <row r="53" spans="1:5" x14ac:dyDescent="0.25">
      <c r="A53" s="10" t="s">
        <v>130</v>
      </c>
      <c r="B53" s="2">
        <v>1.2829999999999999</v>
      </c>
      <c r="C53" s="6">
        <v>5.6000000000000001E-2</v>
      </c>
      <c r="D53" s="1">
        <f t="shared" si="1"/>
        <v>1.2269999999999999</v>
      </c>
      <c r="E53" s="8">
        <f t="shared" si="2"/>
        <v>341.20032801599996</v>
      </c>
    </row>
    <row r="54" spans="1:5" x14ac:dyDescent="0.25">
      <c r="A54" s="10" t="s">
        <v>131</v>
      </c>
      <c r="B54" s="2">
        <v>0.67600000000000005</v>
      </c>
      <c r="C54" s="6">
        <v>5.6000000000000001E-2</v>
      </c>
      <c r="D54" s="1">
        <f t="shared" si="1"/>
        <v>0.62</v>
      </c>
      <c r="E54" s="8">
        <f t="shared" si="2"/>
        <v>144.85337759999999</v>
      </c>
    </row>
    <row r="55" spans="1:5" x14ac:dyDescent="0.25">
      <c r="A55" s="10" t="s">
        <v>132</v>
      </c>
      <c r="B55" s="2">
        <v>0.51100000000000001</v>
      </c>
      <c r="C55" s="6">
        <v>5.6000000000000001E-2</v>
      </c>
      <c r="D55" s="1">
        <f t="shared" si="1"/>
        <v>0.45500000000000002</v>
      </c>
      <c r="E55" s="8">
        <f t="shared" si="2"/>
        <v>100.0283556</v>
      </c>
    </row>
    <row r="56" spans="1:5" x14ac:dyDescent="0.25">
      <c r="A56" s="10" t="s">
        <v>133</v>
      </c>
      <c r="B56" s="2">
        <v>0.32900000000000001</v>
      </c>
      <c r="C56" s="6">
        <v>5.6000000000000001E-2</v>
      </c>
      <c r="D56" s="1">
        <f t="shared" si="1"/>
        <v>0.27300000000000002</v>
      </c>
      <c r="E56" s="8">
        <f t="shared" si="2"/>
        <v>54.822884016000003</v>
      </c>
    </row>
    <row r="57" spans="1:5" x14ac:dyDescent="0.25">
      <c r="A57" s="10" t="s">
        <v>134</v>
      </c>
      <c r="B57" s="2">
        <v>0.27200000000000002</v>
      </c>
      <c r="C57" s="6">
        <v>5.6000000000000001E-2</v>
      </c>
      <c r="D57" s="1">
        <f t="shared" si="1"/>
        <v>0.21600000000000003</v>
      </c>
      <c r="E57" s="8">
        <f t="shared" si="2"/>
        <v>41.579284224000006</v>
      </c>
    </row>
    <row r="58" spans="1:5" x14ac:dyDescent="0.25">
      <c r="A58" s="10" t="s">
        <v>135</v>
      </c>
      <c r="B58" s="2">
        <v>1.673</v>
      </c>
      <c r="C58" s="6">
        <v>5.6000000000000001E-2</v>
      </c>
      <c r="D58" s="1">
        <f t="shared" si="1"/>
        <v>1.617</v>
      </c>
      <c r="E58" s="8">
        <f t="shared" si="2"/>
        <v>493.446100656</v>
      </c>
    </row>
    <row r="59" spans="1:5" x14ac:dyDescent="0.25">
      <c r="A59" s="10" t="s">
        <v>136</v>
      </c>
      <c r="B59" s="2">
        <v>2.1360000000000001</v>
      </c>
      <c r="C59" s="6">
        <v>5.6000000000000001E-2</v>
      </c>
      <c r="D59" s="1">
        <f t="shared" si="1"/>
        <v>2.08</v>
      </c>
      <c r="E59" s="8">
        <f t="shared" si="2"/>
        <v>700.69114560000014</v>
      </c>
    </row>
    <row r="60" spans="1:5" x14ac:dyDescent="0.25">
      <c r="A60" s="10" t="s">
        <v>137</v>
      </c>
      <c r="B60" s="2">
        <v>0.78300000000000003</v>
      </c>
      <c r="C60" s="6">
        <v>5.6000000000000001E-2</v>
      </c>
      <c r="D60" s="1">
        <f t="shared" si="1"/>
        <v>0.72699999999999998</v>
      </c>
      <c r="E60" s="8">
        <f t="shared" si="2"/>
        <v>175.874720016</v>
      </c>
    </row>
    <row r="61" spans="1:5" x14ac:dyDescent="0.25">
      <c r="A61" s="10" t="s">
        <v>138</v>
      </c>
      <c r="B61" s="2">
        <v>0.629</v>
      </c>
      <c r="C61" s="6">
        <v>5.6000000000000001E-2</v>
      </c>
      <c r="D61" s="1">
        <f t="shared" si="1"/>
        <v>0.57299999999999995</v>
      </c>
      <c r="E61" s="8">
        <f t="shared" si="2"/>
        <v>131.71287921599998</v>
      </c>
    </row>
    <row r="62" spans="1:5" x14ac:dyDescent="0.25">
      <c r="A62" s="10" t="s">
        <v>139</v>
      </c>
      <c r="B62" s="2">
        <v>0.47500000000000003</v>
      </c>
      <c r="C62" s="6">
        <v>5.6000000000000001E-2</v>
      </c>
      <c r="D62" s="1">
        <f t="shared" si="1"/>
        <v>0.41900000000000004</v>
      </c>
      <c r="E62" s="8">
        <f t="shared" si="2"/>
        <v>90.733915343999996</v>
      </c>
    </row>
    <row r="63" spans="1:5" x14ac:dyDescent="0.25">
      <c r="A63" s="10" t="s">
        <v>140</v>
      </c>
      <c r="B63" s="2">
        <v>0.68100000000000005</v>
      </c>
      <c r="C63" s="6">
        <v>5.6000000000000001E-2</v>
      </c>
      <c r="D63" s="1">
        <f t="shared" si="1"/>
        <v>0.625</v>
      </c>
      <c r="E63" s="8">
        <f t="shared" si="2"/>
        <v>146.26874999999998</v>
      </c>
    </row>
    <row r="64" spans="1:5" x14ac:dyDescent="0.25">
      <c r="A64" s="10" t="s">
        <v>141</v>
      </c>
      <c r="B64" s="2">
        <v>0.28100000000000003</v>
      </c>
      <c r="C64" s="6">
        <v>5.6000000000000001E-2</v>
      </c>
      <c r="D64" s="1">
        <f t="shared" si="1"/>
        <v>0.22500000000000003</v>
      </c>
      <c r="E64" s="8">
        <f t="shared" si="2"/>
        <v>43.641390000000008</v>
      </c>
    </row>
    <row r="65" spans="1:5" x14ac:dyDescent="0.25">
      <c r="A65" s="10" t="s">
        <v>142</v>
      </c>
      <c r="B65" s="2">
        <v>1.964</v>
      </c>
      <c r="C65" s="6">
        <v>5.6000000000000001E-2</v>
      </c>
      <c r="D65" s="1">
        <f t="shared" ref="D65:D96" si="3">(B65-C65)</f>
        <v>1.9079999999999999</v>
      </c>
      <c r="E65" s="8">
        <f t="shared" ref="E65:E96" si="4">(67.104*D65*D65)+(199.53*D65)-(4.65)</f>
        <v>620.34293625599992</v>
      </c>
    </row>
    <row r="66" spans="1:5" x14ac:dyDescent="0.25">
      <c r="A66" s="10" t="s">
        <v>143</v>
      </c>
      <c r="B66" s="2">
        <v>1.1120000000000001</v>
      </c>
      <c r="C66" s="6">
        <v>5.6000000000000001E-2</v>
      </c>
      <c r="D66" s="1">
        <f t="shared" si="3"/>
        <v>1.056</v>
      </c>
      <c r="E66" s="8">
        <f t="shared" si="4"/>
        <v>280.88376614400005</v>
      </c>
    </row>
    <row r="67" spans="1:5" x14ac:dyDescent="0.25">
      <c r="A67" s="10" t="s">
        <v>144</v>
      </c>
      <c r="B67" s="2">
        <v>0.69100000000000006</v>
      </c>
      <c r="C67" s="6">
        <v>5.6000000000000001E-2</v>
      </c>
      <c r="D67" s="1">
        <f t="shared" si="3"/>
        <v>0.63500000000000001</v>
      </c>
      <c r="E67" s="8">
        <f t="shared" si="4"/>
        <v>149.10956039999999</v>
      </c>
    </row>
    <row r="68" spans="1:5" x14ac:dyDescent="0.25">
      <c r="A68" s="10" t="s">
        <v>145</v>
      </c>
      <c r="B68" s="2">
        <v>1.744</v>
      </c>
      <c r="C68" s="6">
        <v>5.6000000000000001E-2</v>
      </c>
      <c r="D68" s="1">
        <f t="shared" si="3"/>
        <v>1.6879999999999999</v>
      </c>
      <c r="E68" s="8">
        <f t="shared" si="4"/>
        <v>523.35901977600008</v>
      </c>
    </row>
    <row r="69" spans="1:5" x14ac:dyDescent="0.25">
      <c r="A69" s="10" t="s">
        <v>146</v>
      </c>
      <c r="B69" s="2">
        <v>2.206</v>
      </c>
      <c r="C69" s="6">
        <v>5.6000000000000001E-2</v>
      </c>
      <c r="D69" s="1">
        <f t="shared" si="3"/>
        <v>2.15</v>
      </c>
      <c r="E69" s="8">
        <f t="shared" si="4"/>
        <v>734.52773999999988</v>
      </c>
    </row>
    <row r="70" spans="1:5" x14ac:dyDescent="0.25">
      <c r="A70" s="10" t="s">
        <v>147</v>
      </c>
      <c r="B70" s="2">
        <v>0.64900000000000002</v>
      </c>
      <c r="C70" s="6">
        <v>5.6000000000000001E-2</v>
      </c>
      <c r="D70" s="1">
        <f t="shared" si="3"/>
        <v>0.59299999999999997</v>
      </c>
      <c r="E70" s="8">
        <f t="shared" si="4"/>
        <v>137.26834449599997</v>
      </c>
    </row>
    <row r="71" spans="1:5" x14ac:dyDescent="0.25">
      <c r="A71" s="10" t="s">
        <v>148</v>
      </c>
      <c r="B71" s="2">
        <v>0.56500000000000006</v>
      </c>
      <c r="C71" s="6">
        <v>5.6000000000000001E-2</v>
      </c>
      <c r="D71" s="1">
        <f t="shared" si="3"/>
        <v>0.50900000000000001</v>
      </c>
      <c r="E71" s="8">
        <f t="shared" si="4"/>
        <v>114.296141424</v>
      </c>
    </row>
    <row r="72" spans="1:5" x14ac:dyDescent="0.25">
      <c r="A72" s="10" t="s">
        <v>149</v>
      </c>
      <c r="B72" s="2">
        <v>0.60599999999999998</v>
      </c>
      <c r="C72" s="6">
        <v>5.6000000000000001E-2</v>
      </c>
      <c r="D72" s="1">
        <f t="shared" si="3"/>
        <v>0.54999999999999993</v>
      </c>
      <c r="E72" s="8">
        <f t="shared" si="4"/>
        <v>125.39045999999999</v>
      </c>
    </row>
    <row r="73" spans="1:5" x14ac:dyDescent="0.25">
      <c r="A73" s="10" t="s">
        <v>150</v>
      </c>
      <c r="B73" s="2">
        <v>1.2230000000000001</v>
      </c>
      <c r="C73" s="6">
        <v>5.6000000000000001E-2</v>
      </c>
      <c r="D73" s="1">
        <f t="shared" si="3"/>
        <v>1.167</v>
      </c>
      <c r="E73" s="8">
        <f t="shared" si="4"/>
        <v>319.58970945600004</v>
      </c>
    </row>
    <row r="74" spans="1:5" x14ac:dyDescent="0.25">
      <c r="A74" s="10" t="s">
        <v>151</v>
      </c>
      <c r="B74" s="2">
        <v>1.4590000000000001</v>
      </c>
      <c r="C74" s="6">
        <v>5.6000000000000001E-2</v>
      </c>
      <c r="D74" s="1">
        <f t="shared" si="3"/>
        <v>1.403</v>
      </c>
      <c r="E74" s="8">
        <f t="shared" si="4"/>
        <v>407.37870753599998</v>
      </c>
    </row>
    <row r="75" spans="1:5" x14ac:dyDescent="0.25">
      <c r="A75" s="10" t="s">
        <v>152</v>
      </c>
      <c r="B75" s="2">
        <v>2.569</v>
      </c>
      <c r="C75" s="6">
        <v>5.6000000000000001E-2</v>
      </c>
      <c r="D75" s="1">
        <f t="shared" si="3"/>
        <v>2.5129999999999999</v>
      </c>
      <c r="E75" s="8">
        <f t="shared" si="4"/>
        <v>920.54199057599999</v>
      </c>
    </row>
    <row r="76" spans="1:5" x14ac:dyDescent="0.25">
      <c r="A76" s="10" t="s">
        <v>153</v>
      </c>
      <c r="B76" s="2">
        <v>2.4990000000000001</v>
      </c>
      <c r="C76" s="6">
        <v>5.6000000000000001E-2</v>
      </c>
      <c r="D76" s="1">
        <f t="shared" si="3"/>
        <v>2.4430000000000001</v>
      </c>
      <c r="E76" s="8">
        <f t="shared" si="4"/>
        <v>883.29517089600006</v>
      </c>
    </row>
    <row r="77" spans="1:5" x14ac:dyDescent="0.25">
      <c r="A77" s="10" t="s">
        <v>154</v>
      </c>
      <c r="B77" s="2">
        <v>2.0710000000000002</v>
      </c>
      <c r="C77" s="6">
        <v>5.6000000000000001E-2</v>
      </c>
      <c r="D77" s="1">
        <f t="shared" si="3"/>
        <v>2.0150000000000001</v>
      </c>
      <c r="E77" s="8">
        <f t="shared" si="4"/>
        <v>669.86028840000006</v>
      </c>
    </row>
    <row r="78" spans="1:5" x14ac:dyDescent="0.25">
      <c r="A78" s="10" t="s">
        <v>155</v>
      </c>
      <c r="B78" s="2">
        <v>1.1719999999999999</v>
      </c>
      <c r="C78" s="6">
        <v>5.6000000000000001E-2</v>
      </c>
      <c r="D78" s="1">
        <f t="shared" si="3"/>
        <v>1.1159999999999999</v>
      </c>
      <c r="E78" s="8">
        <f t="shared" si="4"/>
        <v>301.60055942399998</v>
      </c>
    </row>
    <row r="79" spans="1:5" x14ac:dyDescent="0.25">
      <c r="A79" s="10" t="s">
        <v>156</v>
      </c>
      <c r="B79" s="2">
        <v>0.83399999999999996</v>
      </c>
      <c r="C79" s="6">
        <v>5.6000000000000001E-2</v>
      </c>
      <c r="D79" s="1">
        <f t="shared" si="3"/>
        <v>0.77799999999999991</v>
      </c>
      <c r="E79" s="8">
        <f t="shared" si="4"/>
        <v>191.20131753599995</v>
      </c>
    </row>
    <row r="80" spans="1:5" x14ac:dyDescent="0.25">
      <c r="A80" s="10" t="s">
        <v>157</v>
      </c>
      <c r="B80" s="2">
        <v>0.79700000000000004</v>
      </c>
      <c r="C80" s="6">
        <v>5.6000000000000001E-2</v>
      </c>
      <c r="D80" s="1">
        <f t="shared" si="3"/>
        <v>0.74099999999999999</v>
      </c>
      <c r="E80" s="8">
        <f t="shared" si="4"/>
        <v>180.047261424</v>
      </c>
    </row>
    <row r="81" spans="1:5" x14ac:dyDescent="0.25">
      <c r="A81" s="10" t="s">
        <v>158</v>
      </c>
      <c r="B81" s="2">
        <v>1.4670000000000001</v>
      </c>
      <c r="C81" s="6">
        <v>5.6000000000000001E-2</v>
      </c>
      <c r="D81" s="1">
        <f t="shared" si="3"/>
        <v>1.411</v>
      </c>
      <c r="E81" s="8">
        <f t="shared" si="4"/>
        <v>410.485592784</v>
      </c>
    </row>
    <row r="82" spans="1:5" x14ac:dyDescent="0.25">
      <c r="A82" s="10" t="s">
        <v>159</v>
      </c>
      <c r="B82" s="2">
        <v>1.9370000000000001</v>
      </c>
      <c r="C82" s="6">
        <v>5.6000000000000001E-2</v>
      </c>
      <c r="D82" s="1">
        <f t="shared" si="3"/>
        <v>1.881</v>
      </c>
      <c r="E82" s="8">
        <f t="shared" si="4"/>
        <v>608.09068574399998</v>
      </c>
    </row>
    <row r="83" spans="1:5" x14ac:dyDescent="0.25">
      <c r="A83" s="10" t="s">
        <v>160</v>
      </c>
      <c r="B83" s="2">
        <v>1.131</v>
      </c>
      <c r="C83" s="6">
        <v>5.6000000000000001E-2</v>
      </c>
      <c r="D83" s="1">
        <f t="shared" si="3"/>
        <v>1.075</v>
      </c>
      <c r="E83" s="8">
        <f t="shared" si="4"/>
        <v>287.39180999999996</v>
      </c>
    </row>
    <row r="84" spans="1:5" x14ac:dyDescent="0.25">
      <c r="A84" s="10" t="s">
        <v>161</v>
      </c>
      <c r="B84" s="2">
        <v>1.9379999999999999</v>
      </c>
      <c r="C84" s="6">
        <v>5.6000000000000001E-2</v>
      </c>
      <c r="D84" s="1">
        <f t="shared" si="3"/>
        <v>1.8819999999999999</v>
      </c>
      <c r="E84" s="8">
        <f t="shared" si="4"/>
        <v>608.54272809599991</v>
      </c>
    </row>
    <row r="85" spans="1:5" x14ac:dyDescent="0.25">
      <c r="A85" s="10" t="s">
        <v>162</v>
      </c>
      <c r="B85" s="2">
        <v>0.874</v>
      </c>
      <c r="C85" s="6">
        <v>5.6000000000000001E-2</v>
      </c>
      <c r="D85" s="1">
        <f t="shared" si="3"/>
        <v>0.81799999999999995</v>
      </c>
      <c r="E85" s="8">
        <f t="shared" si="4"/>
        <v>203.46643689599998</v>
      </c>
    </row>
    <row r="86" spans="1:5" x14ac:dyDescent="0.25">
      <c r="A86" s="10" t="s">
        <v>163</v>
      </c>
      <c r="B86" s="2">
        <v>1.391</v>
      </c>
      <c r="C86" s="6">
        <v>5.6000000000000001E-2</v>
      </c>
      <c r="D86" s="1">
        <f t="shared" si="3"/>
        <v>1.335</v>
      </c>
      <c r="E86" s="8">
        <f t="shared" si="4"/>
        <v>381.31697639999999</v>
      </c>
    </row>
    <row r="87" spans="1:5" x14ac:dyDescent="0.25">
      <c r="A87" s="10" t="s">
        <v>164</v>
      </c>
      <c r="B87" s="2">
        <v>0.48099999999999998</v>
      </c>
      <c r="C87" s="6">
        <v>5.6000000000000001E-2</v>
      </c>
      <c r="D87" s="1">
        <f t="shared" si="3"/>
        <v>0.42499999999999999</v>
      </c>
      <c r="E87" s="8">
        <f t="shared" si="4"/>
        <v>92.270909999999986</v>
      </c>
    </row>
    <row r="88" spans="1:5" x14ac:dyDescent="0.25">
      <c r="A88" s="10" t="s">
        <v>165</v>
      </c>
      <c r="B88" s="2">
        <v>0.51400000000000001</v>
      </c>
      <c r="C88" s="6">
        <v>5.6000000000000001E-2</v>
      </c>
      <c r="D88" s="1">
        <f t="shared" si="3"/>
        <v>0.45800000000000002</v>
      </c>
      <c r="E88" s="8">
        <f t="shared" si="4"/>
        <v>100.810743456</v>
      </c>
    </row>
    <row r="89" spans="1:5" x14ac:dyDescent="0.25">
      <c r="A89" s="10" t="s">
        <v>166</v>
      </c>
      <c r="B89" s="2">
        <v>1.6830000000000001</v>
      </c>
      <c r="C89" s="6">
        <v>5.6000000000000001E-2</v>
      </c>
      <c r="D89" s="1">
        <f t="shared" si="3"/>
        <v>1.627</v>
      </c>
      <c r="E89" s="8">
        <f t="shared" si="4"/>
        <v>497.61825441600001</v>
      </c>
    </row>
    <row r="90" spans="1:5" x14ac:dyDescent="0.25">
      <c r="A90" s="10" t="s">
        <v>167</v>
      </c>
      <c r="B90" s="2">
        <v>1.724</v>
      </c>
      <c r="C90" s="6">
        <v>5.6000000000000001E-2</v>
      </c>
      <c r="D90" s="1">
        <f t="shared" si="3"/>
        <v>1.6679999999999999</v>
      </c>
      <c r="E90" s="8">
        <f t="shared" si="4"/>
        <v>514.86439929599999</v>
      </c>
    </row>
    <row r="91" spans="1:5" x14ac:dyDescent="0.25">
      <c r="A91" s="10" t="s">
        <v>168</v>
      </c>
      <c r="B91" s="2">
        <v>1.0409999999999999</v>
      </c>
      <c r="C91" s="6">
        <v>5.6000000000000001E-2</v>
      </c>
      <c r="D91" s="1">
        <f t="shared" si="3"/>
        <v>0.98499999999999988</v>
      </c>
      <c r="E91" s="8">
        <f t="shared" si="4"/>
        <v>256.99302839999996</v>
      </c>
    </row>
    <row r="92" spans="1:5" x14ac:dyDescent="0.25">
      <c r="A92" s="10" t="s">
        <v>169</v>
      </c>
      <c r="B92" s="2">
        <v>1.21</v>
      </c>
      <c r="C92" s="6">
        <v>5.6000000000000001E-2</v>
      </c>
      <c r="D92" s="1">
        <f t="shared" si="3"/>
        <v>1.1539999999999999</v>
      </c>
      <c r="E92" s="8">
        <f t="shared" si="4"/>
        <v>314.97109046399999</v>
      </c>
    </row>
    <row r="93" spans="1:5" x14ac:dyDescent="0.25">
      <c r="A93" s="10" t="s">
        <v>170</v>
      </c>
      <c r="B93" s="2">
        <v>0.88700000000000001</v>
      </c>
      <c r="C93" s="6">
        <v>5.6000000000000001E-2</v>
      </c>
      <c r="D93" s="1">
        <f t="shared" si="3"/>
        <v>0.83099999999999996</v>
      </c>
      <c r="E93" s="8">
        <f t="shared" si="4"/>
        <v>207.49883534399999</v>
      </c>
    </row>
    <row r="94" spans="1:5" x14ac:dyDescent="0.25">
      <c r="A94" s="10" t="s">
        <v>171</v>
      </c>
      <c r="B94" s="2">
        <v>0.53700000000000003</v>
      </c>
      <c r="C94" s="6">
        <v>5.6000000000000001E-2</v>
      </c>
      <c r="D94" s="1">
        <f t="shared" si="3"/>
        <v>0.48100000000000004</v>
      </c>
      <c r="E94" s="8">
        <f t="shared" si="4"/>
        <v>106.84917854400001</v>
      </c>
    </row>
    <row r="95" spans="1:5" x14ac:dyDescent="0.25">
      <c r="A95" s="10" t="s">
        <v>172</v>
      </c>
      <c r="B95" s="2">
        <v>0.68700000000000006</v>
      </c>
      <c r="C95" s="6">
        <v>5.6000000000000001E-2</v>
      </c>
      <c r="D95" s="1">
        <f t="shared" si="3"/>
        <v>0.63100000000000001</v>
      </c>
      <c r="E95" s="8">
        <f t="shared" si="4"/>
        <v>147.97162574399999</v>
      </c>
    </row>
    <row r="96" spans="1:5" x14ac:dyDescent="0.25">
      <c r="A96" s="10" t="s">
        <v>173</v>
      </c>
      <c r="B96" s="2">
        <v>0.246</v>
      </c>
      <c r="C96" s="6">
        <v>5.6000000000000001E-2</v>
      </c>
      <c r="D96" s="1">
        <f t="shared" si="3"/>
        <v>0.19</v>
      </c>
      <c r="E96" s="8">
        <f t="shared" si="4"/>
        <v>35.683154399999999</v>
      </c>
    </row>
    <row r="97" spans="1:5" x14ac:dyDescent="0.25">
      <c r="A97" s="10" t="s">
        <v>174</v>
      </c>
      <c r="B97" s="2">
        <v>0.78800000000000003</v>
      </c>
      <c r="C97" s="6">
        <v>5.6000000000000001E-2</v>
      </c>
      <c r="D97" s="1">
        <f t="shared" ref="D97:D128" si="5">(B97-C97)</f>
        <v>0.73199999999999998</v>
      </c>
      <c r="E97" s="8">
        <f t="shared" ref="E97:E128" si="6">(67.104*D97*D97)+(199.53*D97)-(4.65)</f>
        <v>177.36189369600001</v>
      </c>
    </row>
    <row r="98" spans="1:5" x14ac:dyDescent="0.25">
      <c r="A98" s="10" t="s">
        <v>175</v>
      </c>
      <c r="B98" s="2">
        <v>0.748</v>
      </c>
      <c r="C98" s="6">
        <v>5.6000000000000001E-2</v>
      </c>
      <c r="D98" s="1">
        <f t="shared" si="5"/>
        <v>0.69199999999999995</v>
      </c>
      <c r="E98" s="8">
        <f t="shared" si="6"/>
        <v>165.55844985599998</v>
      </c>
    </row>
    <row r="99" spans="1:5" x14ac:dyDescent="0.25">
      <c r="A99" s="10" t="s">
        <v>176</v>
      </c>
      <c r="B99" s="2">
        <v>0.85199999999999998</v>
      </c>
      <c r="C99" s="6">
        <v>5.6000000000000001E-2</v>
      </c>
      <c r="D99" s="1">
        <f t="shared" si="5"/>
        <v>0.79599999999999993</v>
      </c>
      <c r="E99" s="8">
        <f t="shared" si="6"/>
        <v>196.69404806399999</v>
      </c>
    </row>
    <row r="100" spans="1:5" x14ac:dyDescent="0.25">
      <c r="A100" s="10" t="s">
        <v>177</v>
      </c>
      <c r="B100" s="2">
        <v>0.64400000000000002</v>
      </c>
      <c r="C100" s="6">
        <v>5.6000000000000001E-2</v>
      </c>
      <c r="D100" s="1">
        <f t="shared" si="5"/>
        <v>0.58799999999999997</v>
      </c>
      <c r="E100" s="8">
        <f t="shared" si="6"/>
        <v>135.87444537599998</v>
      </c>
    </row>
    <row r="101" spans="1:5" x14ac:dyDescent="0.25">
      <c r="A101" s="10" t="s">
        <v>178</v>
      </c>
      <c r="B101" s="2">
        <v>1.294</v>
      </c>
      <c r="C101" s="6">
        <v>5.6000000000000001E-2</v>
      </c>
      <c r="D101" s="1">
        <f t="shared" si="5"/>
        <v>1.238</v>
      </c>
      <c r="E101" s="8">
        <f t="shared" si="6"/>
        <v>345.21468297600001</v>
      </c>
    </row>
    <row r="102" spans="1:5" x14ac:dyDescent="0.25">
      <c r="A102" s="10" t="s">
        <v>179</v>
      </c>
      <c r="B102" s="2">
        <v>0.65200000000000002</v>
      </c>
      <c r="C102" s="6">
        <v>5.6000000000000001E-2</v>
      </c>
      <c r="D102" s="1">
        <f t="shared" si="5"/>
        <v>0.59599999999999997</v>
      </c>
      <c r="E102" s="8">
        <f t="shared" si="6"/>
        <v>138.10629446399997</v>
      </c>
    </row>
    <row r="103" spans="1:5" x14ac:dyDescent="0.25">
      <c r="A103" s="10" t="s">
        <v>180</v>
      </c>
      <c r="B103" s="2">
        <v>0.68</v>
      </c>
      <c r="C103" s="6">
        <v>5.6000000000000001E-2</v>
      </c>
      <c r="D103" s="1">
        <f t="shared" si="5"/>
        <v>0.624</v>
      </c>
      <c r="E103" s="8">
        <f t="shared" si="6"/>
        <v>145.98540710399999</v>
      </c>
    </row>
    <row r="104" spans="1:5" x14ac:dyDescent="0.25">
      <c r="A104" s="10" t="s">
        <v>181</v>
      </c>
      <c r="B104" s="2">
        <v>0.49199999999999999</v>
      </c>
      <c r="C104" s="6">
        <v>5.6000000000000001E-2</v>
      </c>
      <c r="D104" s="1">
        <f t="shared" si="5"/>
        <v>0.436</v>
      </c>
      <c r="E104" s="8">
        <f t="shared" si="6"/>
        <v>95.101281983999996</v>
      </c>
    </row>
    <row r="105" spans="1:5" x14ac:dyDescent="0.25">
      <c r="A105" s="10" t="s">
        <v>182</v>
      </c>
      <c r="B105" s="2">
        <v>1.3220000000000001</v>
      </c>
      <c r="C105" s="6">
        <v>5.6000000000000001E-2</v>
      </c>
      <c r="D105" s="1">
        <f t="shared" si="5"/>
        <v>1.266</v>
      </c>
      <c r="E105" s="8">
        <f t="shared" si="6"/>
        <v>355.50631862400007</v>
      </c>
    </row>
    <row r="106" spans="1:5" x14ac:dyDescent="0.25">
      <c r="A106" s="10" t="s">
        <v>183</v>
      </c>
      <c r="B106" s="2">
        <v>0.94400000000000006</v>
      </c>
      <c r="C106" s="6">
        <v>5.6000000000000001E-2</v>
      </c>
      <c r="D106" s="1">
        <f t="shared" si="5"/>
        <v>0.88800000000000001</v>
      </c>
      <c r="E106" s="8">
        <f t="shared" si="6"/>
        <v>225.44709657599998</v>
      </c>
    </row>
    <row r="107" spans="1:5" x14ac:dyDescent="0.25">
      <c r="A107" s="10" t="s">
        <v>184</v>
      </c>
      <c r="B107" s="2">
        <v>0.72899999999999998</v>
      </c>
      <c r="C107" s="6">
        <v>5.6000000000000001E-2</v>
      </c>
      <c r="D107" s="1">
        <f t="shared" si="5"/>
        <v>0.67299999999999993</v>
      </c>
      <c r="E107" s="8">
        <f t="shared" si="6"/>
        <v>160.02703761599997</v>
      </c>
    </row>
    <row r="108" spans="1:5" x14ac:dyDescent="0.25">
      <c r="A108" s="10" t="s">
        <v>185</v>
      </c>
      <c r="B108" s="2">
        <v>0.61399999999999999</v>
      </c>
      <c r="C108" s="6">
        <v>5.6000000000000001E-2</v>
      </c>
      <c r="D108" s="1">
        <f t="shared" si="5"/>
        <v>0.55799999999999994</v>
      </c>
      <c r="E108" s="8">
        <f t="shared" si="6"/>
        <v>127.58150985599997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89"/>
  <sheetViews>
    <sheetView topLeftCell="A61" workbookViewId="0">
      <selection activeCell="N2" sqref="N2"/>
    </sheetView>
  </sheetViews>
  <sheetFormatPr defaultRowHeight="15" x14ac:dyDescent="0.25"/>
  <cols>
    <col min="1" max="1" width="23.85546875" customWidth="1"/>
    <col min="2" max="2" width="11.42578125" customWidth="1"/>
    <col min="3" max="3" width="11.5703125" customWidth="1"/>
    <col min="4" max="4" width="12.42578125" customWidth="1"/>
    <col min="5" max="5" width="19.28515625" customWidth="1"/>
  </cols>
  <sheetData>
    <row r="2" spans="1:9" x14ac:dyDescent="0.25">
      <c r="A2" s="4">
        <v>2.8940000000000001</v>
      </c>
      <c r="B2" s="2">
        <v>1.6340000000000001</v>
      </c>
      <c r="C2" s="2">
        <v>1.6620000000000001</v>
      </c>
      <c r="D2" s="2">
        <v>1.216</v>
      </c>
      <c r="E2" s="2">
        <v>1.8049999999999999</v>
      </c>
      <c r="F2" s="2">
        <v>1.389</v>
      </c>
      <c r="G2" s="2">
        <v>1.1220000000000001</v>
      </c>
      <c r="H2" s="2">
        <v>1.393</v>
      </c>
      <c r="I2" s="2">
        <v>1.333</v>
      </c>
    </row>
    <row r="3" spans="1:9" x14ac:dyDescent="0.25">
      <c r="A3" s="4">
        <v>1.9430000000000001</v>
      </c>
      <c r="B3" s="2">
        <v>1.2750000000000001</v>
      </c>
      <c r="C3" s="2">
        <v>1.105</v>
      </c>
      <c r="D3" s="2">
        <v>1.6260000000000001</v>
      </c>
      <c r="E3" s="2">
        <v>1.5960000000000001</v>
      </c>
      <c r="F3" s="2">
        <v>1.2849999999999999</v>
      </c>
      <c r="G3" s="2">
        <v>1.0269999999999999</v>
      </c>
      <c r="H3" s="2">
        <v>1.1340000000000001</v>
      </c>
      <c r="I3" s="2">
        <v>1.0329999999999999</v>
      </c>
    </row>
    <row r="4" spans="1:9" x14ac:dyDescent="0.25">
      <c r="A4" s="4">
        <v>1.2150000000000001</v>
      </c>
      <c r="B4" s="2">
        <v>1.671</v>
      </c>
      <c r="C4" s="2">
        <v>1.42</v>
      </c>
      <c r="D4" s="2">
        <v>1.401</v>
      </c>
      <c r="E4" s="2">
        <v>1.216</v>
      </c>
      <c r="F4" s="2">
        <v>1.3540000000000001</v>
      </c>
      <c r="G4" s="2">
        <v>1.226</v>
      </c>
      <c r="H4" s="2">
        <v>1.242</v>
      </c>
      <c r="I4" s="2">
        <v>0.88100000000000001</v>
      </c>
    </row>
    <row r="5" spans="1:9" x14ac:dyDescent="0.25">
      <c r="A5" s="4">
        <v>0.82500000000000007</v>
      </c>
      <c r="B5" s="2">
        <v>1.2809999999999999</v>
      </c>
      <c r="C5" s="2">
        <v>1.3440000000000001</v>
      </c>
      <c r="D5" s="2">
        <v>1.375</v>
      </c>
      <c r="E5" s="2">
        <v>1.022</v>
      </c>
      <c r="F5" s="2">
        <v>1.169</v>
      </c>
      <c r="G5" s="2">
        <v>1.159</v>
      </c>
      <c r="H5" s="2">
        <v>1.7649999999999999</v>
      </c>
      <c r="I5" s="2">
        <v>1.454</v>
      </c>
    </row>
    <row r="6" spans="1:9" x14ac:dyDescent="0.25">
      <c r="A6" s="4">
        <v>0.433</v>
      </c>
      <c r="B6" s="2">
        <v>1.7830000000000001</v>
      </c>
      <c r="C6" s="2">
        <v>2.3820000000000001</v>
      </c>
      <c r="D6" s="2">
        <v>0.97599999999999998</v>
      </c>
      <c r="E6" s="2">
        <v>0.81700000000000006</v>
      </c>
      <c r="F6" s="2">
        <v>0.68400000000000005</v>
      </c>
      <c r="G6" s="2">
        <v>1.36</v>
      </c>
      <c r="H6" s="2">
        <v>1.8740000000000001</v>
      </c>
    </row>
    <row r="7" spans="1:9" x14ac:dyDescent="0.25">
      <c r="A7" s="6">
        <v>7.8E-2</v>
      </c>
      <c r="B7" s="2">
        <v>1.8660000000000001</v>
      </c>
      <c r="C7" s="2">
        <v>2.27</v>
      </c>
      <c r="D7" s="2">
        <v>1.21</v>
      </c>
      <c r="E7" s="2">
        <v>0.93400000000000005</v>
      </c>
      <c r="F7" s="2">
        <v>0.69500000000000006</v>
      </c>
      <c r="G7" s="2">
        <v>1.1420000000000001</v>
      </c>
      <c r="H7" s="2">
        <v>1.399</v>
      </c>
    </row>
    <row r="8" spans="1:9" x14ac:dyDescent="0.25">
      <c r="B8" s="2">
        <v>1.1739999999999999</v>
      </c>
      <c r="C8" s="2">
        <v>1.72</v>
      </c>
      <c r="D8" s="2">
        <v>1.1400000000000001</v>
      </c>
      <c r="E8" s="2">
        <v>1.528</v>
      </c>
      <c r="F8" s="2">
        <v>1.0329999999999999</v>
      </c>
      <c r="G8" s="2">
        <v>0.78700000000000003</v>
      </c>
      <c r="H8" s="2">
        <v>1.5290000000000001</v>
      </c>
    </row>
    <row r="9" spans="1:9" x14ac:dyDescent="0.25">
      <c r="B9" s="2">
        <v>1.4000000000000001</v>
      </c>
      <c r="C9" s="2">
        <v>1.6580000000000001</v>
      </c>
      <c r="D9" s="2">
        <v>1.1480000000000001</v>
      </c>
      <c r="E9" s="2">
        <v>1.5290000000000001</v>
      </c>
      <c r="F9" s="2">
        <v>1.401</v>
      </c>
      <c r="G9" s="2">
        <v>1.1380000000000001</v>
      </c>
      <c r="H9" s="2">
        <v>1.081</v>
      </c>
    </row>
    <row r="16" spans="1:9" x14ac:dyDescent="0.25">
      <c r="B16" s="7" t="s">
        <v>1</v>
      </c>
      <c r="C16" s="7" t="s">
        <v>2</v>
      </c>
      <c r="D16" s="7" t="s">
        <v>3</v>
      </c>
      <c r="E16" s="7" t="s">
        <v>4</v>
      </c>
    </row>
    <row r="17" spans="1:11" x14ac:dyDescent="0.25">
      <c r="A17" t="s">
        <v>5</v>
      </c>
      <c r="B17" s="4">
        <v>2.8940000000000001</v>
      </c>
      <c r="C17" s="1">
        <f>B17-B22</f>
        <v>2.8160000000000003</v>
      </c>
      <c r="D17" s="1">
        <v>1200</v>
      </c>
      <c r="E17" s="8">
        <f>(104.44*C17*C17)+(129.03*C17)+(5.6866)</f>
        <v>1197.2292406400002</v>
      </c>
    </row>
    <row r="18" spans="1:11" x14ac:dyDescent="0.25">
      <c r="A18" t="s">
        <v>6</v>
      </c>
      <c r="B18" s="4">
        <v>1.9430000000000001</v>
      </c>
      <c r="C18" s="1">
        <f>B18-B22</f>
        <v>1.865</v>
      </c>
      <c r="D18" s="1">
        <v>600</v>
      </c>
      <c r="E18" s="8">
        <f t="shared" ref="E18:E22" si="0">(104.44*C18*C18)+(129.03*C18)+(5.6866)</f>
        <v>609.59336899999994</v>
      </c>
    </row>
    <row r="19" spans="1:11" x14ac:dyDescent="0.25">
      <c r="A19" t="s">
        <v>7</v>
      </c>
      <c r="B19" s="4">
        <v>1.2150000000000001</v>
      </c>
      <c r="C19" s="1">
        <f>B19-B22</f>
        <v>1.137</v>
      </c>
      <c r="D19" s="1">
        <v>300</v>
      </c>
      <c r="E19" s="8">
        <f t="shared" si="0"/>
        <v>287.41050436</v>
      </c>
    </row>
    <row r="20" spans="1:11" x14ac:dyDescent="0.25">
      <c r="A20" t="s">
        <v>8</v>
      </c>
      <c r="B20" s="4">
        <v>0.82500000000000007</v>
      </c>
      <c r="C20" s="1">
        <f>B20-B22</f>
        <v>0.74700000000000011</v>
      </c>
      <c r="D20" s="1">
        <v>150</v>
      </c>
      <c r="E20" s="8">
        <f t="shared" si="0"/>
        <v>160.35046996000003</v>
      </c>
    </row>
    <row r="21" spans="1:11" x14ac:dyDescent="0.25">
      <c r="A21" t="s">
        <v>9</v>
      </c>
      <c r="B21" s="4">
        <v>0.433</v>
      </c>
      <c r="C21" s="1">
        <f>B21-B22</f>
        <v>0.35499999999999998</v>
      </c>
      <c r="D21" s="1">
        <v>75</v>
      </c>
      <c r="E21" s="8">
        <f t="shared" si="0"/>
        <v>64.654301000000004</v>
      </c>
    </row>
    <row r="22" spans="1:11" x14ac:dyDescent="0.25">
      <c r="A22" t="s">
        <v>10</v>
      </c>
      <c r="B22" s="6">
        <v>7.8E-2</v>
      </c>
      <c r="C22" s="1">
        <f>B22-B22</f>
        <v>0</v>
      </c>
      <c r="D22" s="1">
        <v>0</v>
      </c>
      <c r="E22" s="8">
        <f t="shared" si="0"/>
        <v>5.6866000000000003</v>
      </c>
    </row>
    <row r="27" spans="1:11" x14ac:dyDescent="0.25">
      <c r="J27" s="9" t="s">
        <v>11</v>
      </c>
      <c r="K27" s="9"/>
    </row>
    <row r="29" spans="1:11" x14ac:dyDescent="0.25">
      <c r="A29" s="10" t="s">
        <v>13</v>
      </c>
      <c r="B29" s="2" t="s">
        <v>14</v>
      </c>
      <c r="C29" s="5" t="s">
        <v>10</v>
      </c>
      <c r="D29" s="1" t="s">
        <v>2</v>
      </c>
      <c r="E29" s="11" t="s">
        <v>15</v>
      </c>
    </row>
    <row r="30" spans="1:11" x14ac:dyDescent="0.25">
      <c r="A30" s="10" t="s">
        <v>25</v>
      </c>
      <c r="B30" s="2">
        <v>1.6340000000000001</v>
      </c>
      <c r="C30" s="5">
        <v>7.8E-2</v>
      </c>
      <c r="D30" s="1">
        <f t="shared" ref="D30:D61" si="1">(B30-C30)</f>
        <v>1.556</v>
      </c>
      <c r="E30" s="8">
        <f t="shared" ref="E30:E61" si="2">(104.44*D30*D30)+(129.03*D30)+(5.6866)</f>
        <v>459.32072384000003</v>
      </c>
    </row>
    <row r="31" spans="1:11" x14ac:dyDescent="0.25">
      <c r="A31" s="10" t="s">
        <v>26</v>
      </c>
      <c r="B31" s="2">
        <v>1.2750000000000001</v>
      </c>
      <c r="C31" s="5">
        <v>7.8E-2</v>
      </c>
      <c r="D31" s="1">
        <f t="shared" si="1"/>
        <v>1.1970000000000001</v>
      </c>
      <c r="E31" s="8">
        <f t="shared" si="2"/>
        <v>309.77808196000001</v>
      </c>
    </row>
    <row r="32" spans="1:11" x14ac:dyDescent="0.25">
      <c r="A32" s="10" t="s">
        <v>27</v>
      </c>
      <c r="B32" s="2">
        <v>1.671</v>
      </c>
      <c r="C32" s="5">
        <v>7.8E-2</v>
      </c>
      <c r="D32" s="1">
        <f t="shared" si="1"/>
        <v>1.593</v>
      </c>
      <c r="E32" s="8">
        <f t="shared" si="2"/>
        <v>476.26345156000002</v>
      </c>
    </row>
    <row r="33" spans="1:5" x14ac:dyDescent="0.25">
      <c r="A33" s="10" t="s">
        <v>28</v>
      </c>
      <c r="B33" s="2">
        <v>1.2809999999999999</v>
      </c>
      <c r="C33" s="5">
        <v>7.8E-2</v>
      </c>
      <c r="D33" s="1">
        <f t="shared" si="1"/>
        <v>1.2029999999999998</v>
      </c>
      <c r="E33" s="8">
        <f t="shared" si="2"/>
        <v>312.05619795999996</v>
      </c>
    </row>
    <row r="34" spans="1:5" x14ac:dyDescent="0.25">
      <c r="A34" s="10" t="s">
        <v>29</v>
      </c>
      <c r="B34" s="2">
        <v>1.7830000000000001</v>
      </c>
      <c r="C34" s="5">
        <v>7.8E-2</v>
      </c>
      <c r="D34" s="1">
        <f t="shared" si="1"/>
        <v>1.7050000000000001</v>
      </c>
      <c r="E34" s="8">
        <f t="shared" si="2"/>
        <v>529.29244100000005</v>
      </c>
    </row>
    <row r="35" spans="1:5" x14ac:dyDescent="0.25">
      <c r="A35" s="10" t="s">
        <v>30</v>
      </c>
      <c r="B35" s="2">
        <v>1.8660000000000001</v>
      </c>
      <c r="C35" s="5">
        <v>7.8E-2</v>
      </c>
      <c r="D35" s="1">
        <f t="shared" si="1"/>
        <v>1.788</v>
      </c>
      <c r="E35" s="8">
        <f t="shared" si="2"/>
        <v>570.28107135999994</v>
      </c>
    </row>
    <row r="36" spans="1:5" x14ac:dyDescent="0.25">
      <c r="A36" s="10" t="s">
        <v>31</v>
      </c>
      <c r="B36" s="2">
        <v>1.1739999999999999</v>
      </c>
      <c r="C36" s="5">
        <v>7.8E-2</v>
      </c>
      <c r="D36" s="1">
        <f t="shared" si="1"/>
        <v>1.0959999999999999</v>
      </c>
      <c r="E36" s="8">
        <f t="shared" si="2"/>
        <v>272.55847903999995</v>
      </c>
    </row>
    <row r="37" spans="1:5" x14ac:dyDescent="0.25">
      <c r="A37" s="10" t="s">
        <v>32</v>
      </c>
      <c r="B37" s="2">
        <v>1.4000000000000001</v>
      </c>
      <c r="C37" s="5">
        <v>7.8E-2</v>
      </c>
      <c r="D37" s="1">
        <f t="shared" si="1"/>
        <v>1.3220000000000001</v>
      </c>
      <c r="E37" s="8">
        <f t="shared" si="2"/>
        <v>358.79237696000001</v>
      </c>
    </row>
    <row r="38" spans="1:5" x14ac:dyDescent="0.25">
      <c r="A38" s="10" t="s">
        <v>33</v>
      </c>
      <c r="B38" s="2">
        <v>1.6620000000000001</v>
      </c>
      <c r="C38" s="5">
        <v>7.8E-2</v>
      </c>
      <c r="D38" s="1">
        <f t="shared" si="1"/>
        <v>1.5840000000000001</v>
      </c>
      <c r="E38" s="8">
        <f t="shared" si="2"/>
        <v>472.11592863999999</v>
      </c>
    </row>
    <row r="39" spans="1:5" x14ac:dyDescent="0.25">
      <c r="A39" s="10" t="s">
        <v>34</v>
      </c>
      <c r="B39" s="2">
        <v>1.105</v>
      </c>
      <c r="C39" s="5">
        <v>7.8E-2</v>
      </c>
      <c r="D39" s="1">
        <f t="shared" si="1"/>
        <v>1.0269999999999999</v>
      </c>
      <c r="E39" s="8">
        <f t="shared" si="2"/>
        <v>248.35630675999997</v>
      </c>
    </row>
    <row r="40" spans="1:5" x14ac:dyDescent="0.25">
      <c r="A40" s="10" t="s">
        <v>35</v>
      </c>
      <c r="B40" s="2">
        <v>1.42</v>
      </c>
      <c r="C40" s="5">
        <v>7.8E-2</v>
      </c>
      <c r="D40" s="1">
        <f t="shared" si="1"/>
        <v>1.3419999999999999</v>
      </c>
      <c r="E40" s="8">
        <f t="shared" si="2"/>
        <v>366.93754015999991</v>
      </c>
    </row>
    <row r="41" spans="1:5" x14ac:dyDescent="0.25">
      <c r="A41" s="10" t="s">
        <v>36</v>
      </c>
      <c r="B41" s="2">
        <v>1.3440000000000001</v>
      </c>
      <c r="C41" s="5">
        <v>7.8E-2</v>
      </c>
      <c r="D41" s="1">
        <f t="shared" si="1"/>
        <v>1.266</v>
      </c>
      <c r="E41" s="8">
        <f t="shared" si="2"/>
        <v>336.43041663999998</v>
      </c>
    </row>
    <row r="42" spans="1:5" x14ac:dyDescent="0.25">
      <c r="A42" s="10" t="s">
        <v>37</v>
      </c>
      <c r="B42" s="2">
        <v>2.3820000000000001</v>
      </c>
      <c r="C42" s="5">
        <v>7.8E-2</v>
      </c>
      <c r="D42" s="1">
        <f t="shared" si="1"/>
        <v>2.3040000000000003</v>
      </c>
      <c r="E42" s="8">
        <f t="shared" si="2"/>
        <v>857.38268704000029</v>
      </c>
    </row>
    <row r="43" spans="1:5" x14ac:dyDescent="0.25">
      <c r="A43" s="10" t="s">
        <v>38</v>
      </c>
      <c r="B43" s="2">
        <v>2.27</v>
      </c>
      <c r="C43" s="5">
        <v>7.8E-2</v>
      </c>
      <c r="D43" s="1">
        <f t="shared" si="1"/>
        <v>2.1920000000000002</v>
      </c>
      <c r="E43" s="8">
        <f t="shared" si="2"/>
        <v>790.34035616000006</v>
      </c>
    </row>
    <row r="44" spans="1:5" x14ac:dyDescent="0.25">
      <c r="A44" s="10" t="s">
        <v>39</v>
      </c>
      <c r="B44" s="2">
        <v>1.72</v>
      </c>
      <c r="C44" s="5">
        <v>7.8E-2</v>
      </c>
      <c r="D44" s="1">
        <f t="shared" si="1"/>
        <v>1.6419999999999999</v>
      </c>
      <c r="E44" s="8">
        <f t="shared" si="2"/>
        <v>499.14122815999997</v>
      </c>
    </row>
    <row r="45" spans="1:5" x14ac:dyDescent="0.25">
      <c r="A45" s="10" t="s">
        <v>40</v>
      </c>
      <c r="B45" s="2">
        <v>1.6580000000000001</v>
      </c>
      <c r="C45" s="5">
        <v>7.8E-2</v>
      </c>
      <c r="D45" s="1">
        <f t="shared" si="1"/>
        <v>1.58</v>
      </c>
      <c r="E45" s="8">
        <f t="shared" si="2"/>
        <v>470.27801599999998</v>
      </c>
    </row>
    <row r="46" spans="1:5" x14ac:dyDescent="0.25">
      <c r="A46" s="10" t="s">
        <v>41</v>
      </c>
      <c r="B46" s="2">
        <v>1.216</v>
      </c>
      <c r="C46" s="5">
        <v>7.8E-2</v>
      </c>
      <c r="D46" s="1">
        <f t="shared" si="1"/>
        <v>1.1379999999999999</v>
      </c>
      <c r="E46" s="8">
        <f t="shared" si="2"/>
        <v>287.77713535999999</v>
      </c>
    </row>
    <row r="47" spans="1:5" x14ac:dyDescent="0.25">
      <c r="A47" s="10" t="s">
        <v>42</v>
      </c>
      <c r="B47" s="2">
        <v>1.6260000000000001</v>
      </c>
      <c r="C47" s="5">
        <v>7.8E-2</v>
      </c>
      <c r="D47" s="1">
        <f t="shared" si="1"/>
        <v>1.548</v>
      </c>
      <c r="E47" s="8">
        <f t="shared" si="2"/>
        <v>455.69502976000001</v>
      </c>
    </row>
    <row r="48" spans="1:5" x14ac:dyDescent="0.25">
      <c r="A48" s="10" t="s">
        <v>43</v>
      </c>
      <c r="B48" s="2">
        <v>1.401</v>
      </c>
      <c r="C48" s="5">
        <v>7.8E-2</v>
      </c>
      <c r="D48" s="1">
        <f t="shared" si="1"/>
        <v>1.323</v>
      </c>
      <c r="E48" s="8">
        <f t="shared" si="2"/>
        <v>359.19765075999999</v>
      </c>
    </row>
    <row r="49" spans="1:5" x14ac:dyDescent="0.25">
      <c r="A49" s="10" t="s">
        <v>44</v>
      </c>
      <c r="B49" s="2">
        <v>1.375</v>
      </c>
      <c r="C49" s="5">
        <v>7.8E-2</v>
      </c>
      <c r="D49" s="1">
        <f t="shared" si="1"/>
        <v>1.2969999999999999</v>
      </c>
      <c r="E49" s="8">
        <f t="shared" si="2"/>
        <v>348.72841796</v>
      </c>
    </row>
    <row r="50" spans="1:5" x14ac:dyDescent="0.25">
      <c r="A50" s="10" t="s">
        <v>45</v>
      </c>
      <c r="B50" s="2">
        <v>0.97599999999999998</v>
      </c>
      <c r="C50" s="5">
        <v>7.8E-2</v>
      </c>
      <c r="D50" s="1">
        <f t="shared" si="1"/>
        <v>0.89800000000000002</v>
      </c>
      <c r="E50" s="8">
        <f t="shared" si="2"/>
        <v>205.77637376000001</v>
      </c>
    </row>
    <row r="51" spans="1:5" x14ac:dyDescent="0.25">
      <c r="A51" s="10" t="s">
        <v>46</v>
      </c>
      <c r="B51" s="2">
        <v>1.21</v>
      </c>
      <c r="C51" s="5">
        <v>7.8E-2</v>
      </c>
      <c r="D51" s="1">
        <f t="shared" si="1"/>
        <v>1.1319999999999999</v>
      </c>
      <c r="E51" s="8">
        <f t="shared" si="2"/>
        <v>285.58048255999995</v>
      </c>
    </row>
    <row r="52" spans="1:5" x14ac:dyDescent="0.25">
      <c r="A52" s="10" t="s">
        <v>47</v>
      </c>
      <c r="B52" s="2">
        <v>1.1400000000000001</v>
      </c>
      <c r="C52" s="5">
        <v>7.8E-2</v>
      </c>
      <c r="D52" s="1">
        <f t="shared" si="1"/>
        <v>1.0620000000000001</v>
      </c>
      <c r="E52" s="8">
        <f t="shared" si="2"/>
        <v>260.50848736000006</v>
      </c>
    </row>
    <row r="53" spans="1:5" x14ac:dyDescent="0.25">
      <c r="A53" s="10" t="s">
        <v>48</v>
      </c>
      <c r="B53" s="2">
        <v>1.1480000000000001</v>
      </c>
      <c r="C53" s="5">
        <v>7.8E-2</v>
      </c>
      <c r="D53" s="1">
        <f t="shared" si="1"/>
        <v>1.07</v>
      </c>
      <c r="E53" s="8">
        <f t="shared" si="2"/>
        <v>263.32205600000003</v>
      </c>
    </row>
    <row r="54" spans="1:5" x14ac:dyDescent="0.25">
      <c r="A54" s="10" t="s">
        <v>49</v>
      </c>
      <c r="B54" s="2">
        <v>1.8049999999999999</v>
      </c>
      <c r="C54" s="5">
        <v>7.8E-2</v>
      </c>
      <c r="D54" s="1">
        <f t="shared" si="1"/>
        <v>1.7269999999999999</v>
      </c>
      <c r="E54" s="8">
        <f t="shared" si="2"/>
        <v>540.01673875999995</v>
      </c>
    </row>
    <row r="55" spans="1:5" x14ac:dyDescent="0.25">
      <c r="A55" s="10" t="s">
        <v>50</v>
      </c>
      <c r="B55" s="2">
        <v>1.5960000000000001</v>
      </c>
      <c r="C55" s="5">
        <v>7.8E-2</v>
      </c>
      <c r="D55" s="1">
        <f t="shared" si="1"/>
        <v>1.518</v>
      </c>
      <c r="E55" s="8">
        <f t="shared" si="2"/>
        <v>442.21773855999999</v>
      </c>
    </row>
    <row r="56" spans="1:5" x14ac:dyDescent="0.25">
      <c r="A56" s="10" t="s">
        <v>51</v>
      </c>
      <c r="B56" s="2">
        <v>1.216</v>
      </c>
      <c r="C56" s="5">
        <v>7.8E-2</v>
      </c>
      <c r="D56" s="1">
        <f t="shared" si="1"/>
        <v>1.1379999999999999</v>
      </c>
      <c r="E56" s="8">
        <f t="shared" si="2"/>
        <v>287.77713535999999</v>
      </c>
    </row>
    <row r="57" spans="1:5" x14ac:dyDescent="0.25">
      <c r="A57" s="10" t="s">
        <v>52</v>
      </c>
      <c r="B57" s="2">
        <v>1.022</v>
      </c>
      <c r="C57" s="5">
        <v>7.8E-2</v>
      </c>
      <c r="D57" s="1">
        <f t="shared" si="1"/>
        <v>0.94400000000000006</v>
      </c>
      <c r="E57" s="8">
        <f t="shared" si="2"/>
        <v>220.56116384000001</v>
      </c>
    </row>
    <row r="58" spans="1:5" x14ac:dyDescent="0.25">
      <c r="A58" s="10" t="s">
        <v>53</v>
      </c>
      <c r="B58" s="2">
        <v>0.81700000000000006</v>
      </c>
      <c r="C58" s="5">
        <v>7.8E-2</v>
      </c>
      <c r="D58" s="1">
        <f t="shared" si="1"/>
        <v>0.7390000000000001</v>
      </c>
      <c r="E58" s="8">
        <f t="shared" si="2"/>
        <v>158.07664724000003</v>
      </c>
    </row>
    <row r="59" spans="1:5" x14ac:dyDescent="0.25">
      <c r="A59" s="10" t="s">
        <v>54</v>
      </c>
      <c r="B59" s="2">
        <v>0.93400000000000005</v>
      </c>
      <c r="C59" s="5">
        <v>7.8E-2</v>
      </c>
      <c r="D59" s="1">
        <f t="shared" si="1"/>
        <v>0.85600000000000009</v>
      </c>
      <c r="E59" s="8">
        <f t="shared" si="2"/>
        <v>192.66322784000005</v>
      </c>
    </row>
    <row r="60" spans="1:5" x14ac:dyDescent="0.25">
      <c r="A60" s="10" t="s">
        <v>55</v>
      </c>
      <c r="B60" s="2">
        <v>1.528</v>
      </c>
      <c r="C60" s="5">
        <v>7.8E-2</v>
      </c>
      <c r="D60" s="1">
        <f t="shared" si="1"/>
        <v>1.45</v>
      </c>
      <c r="E60" s="8">
        <f t="shared" si="2"/>
        <v>412.36519999999996</v>
      </c>
    </row>
    <row r="61" spans="1:5" x14ac:dyDescent="0.25">
      <c r="A61" s="10" t="s">
        <v>56</v>
      </c>
      <c r="B61" s="2">
        <v>1.5290000000000001</v>
      </c>
      <c r="C61" s="5">
        <v>7.8E-2</v>
      </c>
      <c r="D61" s="1">
        <f t="shared" si="1"/>
        <v>1.4510000000000001</v>
      </c>
      <c r="E61" s="8">
        <f t="shared" si="2"/>
        <v>412.79721044000001</v>
      </c>
    </row>
    <row r="62" spans="1:5" x14ac:dyDescent="0.25">
      <c r="A62" s="10" t="s">
        <v>57</v>
      </c>
      <c r="B62" s="2">
        <v>1.389</v>
      </c>
      <c r="C62" s="5">
        <v>7.8E-2</v>
      </c>
      <c r="D62" s="1">
        <f t="shared" ref="D62:D93" si="3">(B62-C62)</f>
        <v>1.3109999999999999</v>
      </c>
      <c r="E62" s="8">
        <f t="shared" ref="E62:E93" si="4">(104.44*D62*D62)+(129.03*D62)+(5.6866)</f>
        <v>354.34815123999999</v>
      </c>
    </row>
    <row r="63" spans="1:5" x14ac:dyDescent="0.25">
      <c r="A63" s="10" t="s">
        <v>58</v>
      </c>
      <c r="B63" s="2">
        <v>1.2849999999999999</v>
      </c>
      <c r="C63" s="5">
        <v>7.8E-2</v>
      </c>
      <c r="D63" s="1">
        <f t="shared" si="3"/>
        <v>1.2069999999999999</v>
      </c>
      <c r="E63" s="8">
        <f t="shared" si="4"/>
        <v>313.57911955999998</v>
      </c>
    </row>
    <row r="64" spans="1:5" x14ac:dyDescent="0.25">
      <c r="A64" s="10" t="s">
        <v>59</v>
      </c>
      <c r="B64" s="2">
        <v>1.3540000000000001</v>
      </c>
      <c r="C64" s="5">
        <v>7.8E-2</v>
      </c>
      <c r="D64" s="1">
        <f t="shared" si="3"/>
        <v>1.276</v>
      </c>
      <c r="E64" s="8">
        <f t="shared" si="4"/>
        <v>340.37558144000002</v>
      </c>
    </row>
    <row r="65" spans="1:5" x14ac:dyDescent="0.25">
      <c r="A65" s="10" t="s">
        <v>60</v>
      </c>
      <c r="B65" s="2">
        <v>1.169</v>
      </c>
      <c r="C65" s="5">
        <v>7.8E-2</v>
      </c>
      <c r="D65" s="1">
        <f t="shared" si="3"/>
        <v>1.091</v>
      </c>
      <c r="E65" s="8">
        <f t="shared" si="4"/>
        <v>270.77127763999999</v>
      </c>
    </row>
    <row r="66" spans="1:5" x14ac:dyDescent="0.25">
      <c r="A66" s="10" t="s">
        <v>61</v>
      </c>
      <c r="B66" s="2">
        <v>0.68400000000000005</v>
      </c>
      <c r="C66" s="5">
        <v>7.8E-2</v>
      </c>
      <c r="D66" s="1">
        <f t="shared" si="3"/>
        <v>0.60600000000000009</v>
      </c>
      <c r="E66" s="8">
        <f t="shared" si="4"/>
        <v>122.23290784000002</v>
      </c>
    </row>
    <row r="67" spans="1:5" x14ac:dyDescent="0.25">
      <c r="A67" s="10" t="s">
        <v>62</v>
      </c>
      <c r="B67" s="2">
        <v>0.69500000000000006</v>
      </c>
      <c r="C67" s="5">
        <v>7.8E-2</v>
      </c>
      <c r="D67" s="1">
        <f t="shared" si="3"/>
        <v>0.6170000000000001</v>
      </c>
      <c r="E67" s="8">
        <f t="shared" si="4"/>
        <v>125.05726916000002</v>
      </c>
    </row>
    <row r="68" spans="1:5" x14ac:dyDescent="0.25">
      <c r="A68" s="10" t="s">
        <v>63</v>
      </c>
      <c r="B68" s="2">
        <v>1.0329999999999999</v>
      </c>
      <c r="C68" s="5">
        <v>7.8E-2</v>
      </c>
      <c r="D68" s="1">
        <f t="shared" si="3"/>
        <v>0.95499999999999996</v>
      </c>
      <c r="E68" s="8">
        <f t="shared" si="4"/>
        <v>224.16214099999996</v>
      </c>
    </row>
    <row r="69" spans="1:5" x14ac:dyDescent="0.25">
      <c r="A69" s="10" t="s">
        <v>64</v>
      </c>
      <c r="B69" s="2">
        <v>1.401</v>
      </c>
      <c r="C69" s="5">
        <v>7.8E-2</v>
      </c>
      <c r="D69" s="1">
        <f t="shared" si="3"/>
        <v>1.323</v>
      </c>
      <c r="E69" s="8">
        <f t="shared" si="4"/>
        <v>359.19765075999999</v>
      </c>
    </row>
    <row r="70" spans="1:5" x14ac:dyDescent="0.25">
      <c r="A70" s="10" t="s">
        <v>65</v>
      </c>
      <c r="B70" s="2">
        <v>1.1220000000000001</v>
      </c>
      <c r="C70" s="5">
        <v>7.8E-2</v>
      </c>
      <c r="D70" s="1">
        <f t="shared" si="3"/>
        <v>1.044</v>
      </c>
      <c r="E70" s="8">
        <f t="shared" si="4"/>
        <v>254.22683584000001</v>
      </c>
    </row>
    <row r="71" spans="1:5" x14ac:dyDescent="0.25">
      <c r="A71" s="10" t="s">
        <v>66</v>
      </c>
      <c r="B71" s="2">
        <v>1.0269999999999999</v>
      </c>
      <c r="C71" s="5">
        <v>7.8E-2</v>
      </c>
      <c r="D71" s="1">
        <f t="shared" si="3"/>
        <v>0.94899999999999995</v>
      </c>
      <c r="E71" s="8">
        <f t="shared" si="4"/>
        <v>222.19483843999998</v>
      </c>
    </row>
    <row r="72" spans="1:5" x14ac:dyDescent="0.25">
      <c r="A72" s="10" t="s">
        <v>67</v>
      </c>
      <c r="B72" s="2">
        <v>1.226</v>
      </c>
      <c r="C72" s="5">
        <v>7.8E-2</v>
      </c>
      <c r="D72" s="1">
        <f t="shared" si="3"/>
        <v>1.1479999999999999</v>
      </c>
      <c r="E72" s="8">
        <f t="shared" si="4"/>
        <v>291.45493376000002</v>
      </c>
    </row>
    <row r="73" spans="1:5" x14ac:dyDescent="0.25">
      <c r="A73" s="10" t="s">
        <v>68</v>
      </c>
      <c r="B73" s="2">
        <v>1.159</v>
      </c>
      <c r="C73" s="5">
        <v>7.8E-2</v>
      </c>
      <c r="D73" s="1">
        <f t="shared" si="3"/>
        <v>1.081</v>
      </c>
      <c r="E73" s="8">
        <f t="shared" si="4"/>
        <v>267.21254083999997</v>
      </c>
    </row>
    <row r="74" spans="1:5" x14ac:dyDescent="0.25">
      <c r="A74" s="10" t="s">
        <v>69</v>
      </c>
      <c r="B74" s="2">
        <v>1.36</v>
      </c>
      <c r="C74" s="5">
        <v>7.8E-2</v>
      </c>
      <c r="D74" s="1">
        <f t="shared" si="3"/>
        <v>1.282</v>
      </c>
      <c r="E74" s="8">
        <f t="shared" si="4"/>
        <v>342.75270655999998</v>
      </c>
    </row>
    <row r="75" spans="1:5" x14ac:dyDescent="0.25">
      <c r="A75" s="10" t="s">
        <v>70</v>
      </c>
      <c r="B75" s="2">
        <v>1.1420000000000001</v>
      </c>
      <c r="C75" s="5">
        <v>7.8E-2</v>
      </c>
      <c r="D75" s="1">
        <f t="shared" si="3"/>
        <v>1.0640000000000001</v>
      </c>
      <c r="E75" s="8">
        <f t="shared" si="4"/>
        <v>261.21062624000001</v>
      </c>
    </row>
    <row r="76" spans="1:5" x14ac:dyDescent="0.25">
      <c r="A76" s="10" t="s">
        <v>71</v>
      </c>
      <c r="B76" s="2">
        <v>0.78700000000000003</v>
      </c>
      <c r="C76" s="5">
        <v>7.8E-2</v>
      </c>
      <c r="D76" s="1">
        <f t="shared" si="3"/>
        <v>0.70900000000000007</v>
      </c>
      <c r="E76" s="8">
        <f t="shared" si="4"/>
        <v>149.66887364000002</v>
      </c>
    </row>
    <row r="77" spans="1:5" x14ac:dyDescent="0.25">
      <c r="A77" s="10" t="s">
        <v>72</v>
      </c>
      <c r="B77" s="2">
        <v>1.1380000000000001</v>
      </c>
      <c r="C77" s="5">
        <v>7.8E-2</v>
      </c>
      <c r="D77" s="1">
        <f t="shared" si="3"/>
        <v>1.06</v>
      </c>
      <c r="E77" s="8">
        <f t="shared" si="4"/>
        <v>259.80718400000001</v>
      </c>
    </row>
    <row r="78" spans="1:5" x14ac:dyDescent="0.25">
      <c r="A78" s="10" t="s">
        <v>73</v>
      </c>
      <c r="B78" s="2">
        <v>1.393</v>
      </c>
      <c r="C78" s="5">
        <v>7.8E-2</v>
      </c>
      <c r="D78" s="1">
        <f t="shared" si="3"/>
        <v>1.3149999999999999</v>
      </c>
      <c r="E78" s="8">
        <f t="shared" si="4"/>
        <v>355.96130899999997</v>
      </c>
    </row>
    <row r="79" spans="1:5" x14ac:dyDescent="0.25">
      <c r="A79" s="10" t="s">
        <v>74</v>
      </c>
      <c r="B79" s="2">
        <v>1.1340000000000001</v>
      </c>
      <c r="C79" s="5">
        <v>7.8E-2</v>
      </c>
      <c r="D79" s="1">
        <f t="shared" si="3"/>
        <v>1.056</v>
      </c>
      <c r="E79" s="8">
        <f t="shared" si="4"/>
        <v>258.40708384000004</v>
      </c>
    </row>
    <row r="80" spans="1:5" x14ac:dyDescent="0.25">
      <c r="A80" s="10" t="s">
        <v>75</v>
      </c>
      <c r="B80" s="2">
        <v>1.242</v>
      </c>
      <c r="C80" s="5">
        <v>7.8E-2</v>
      </c>
      <c r="D80" s="1">
        <f t="shared" si="3"/>
        <v>1.1639999999999999</v>
      </c>
      <c r="E80" s="8">
        <f t="shared" si="4"/>
        <v>297.38285824000002</v>
      </c>
    </row>
    <row r="81" spans="1:5" x14ac:dyDescent="0.25">
      <c r="A81" s="10" t="s">
        <v>76</v>
      </c>
      <c r="B81" s="2">
        <v>1.7649999999999999</v>
      </c>
      <c r="C81" s="5">
        <v>7.8E-2</v>
      </c>
      <c r="D81" s="1">
        <f t="shared" si="3"/>
        <v>1.6869999999999998</v>
      </c>
      <c r="E81" s="8">
        <f t="shared" si="4"/>
        <v>520.59321235999994</v>
      </c>
    </row>
    <row r="82" spans="1:5" x14ac:dyDescent="0.25">
      <c r="A82" s="10" t="s">
        <v>77</v>
      </c>
      <c r="B82" s="2">
        <v>1.8740000000000001</v>
      </c>
      <c r="C82" s="5">
        <v>7.8E-2</v>
      </c>
      <c r="D82" s="1">
        <f t="shared" si="3"/>
        <v>1.796</v>
      </c>
      <c r="E82" s="8">
        <f t="shared" si="4"/>
        <v>574.30781504000004</v>
      </c>
    </row>
    <row r="83" spans="1:5" x14ac:dyDescent="0.25">
      <c r="A83" s="10" t="s">
        <v>78</v>
      </c>
      <c r="B83" s="2">
        <v>1.399</v>
      </c>
      <c r="C83" s="5">
        <v>7.8E-2</v>
      </c>
      <c r="D83" s="1">
        <f t="shared" si="3"/>
        <v>1.321</v>
      </c>
      <c r="E83" s="8">
        <f t="shared" si="4"/>
        <v>358.38731203999998</v>
      </c>
    </row>
    <row r="84" spans="1:5" x14ac:dyDescent="0.25">
      <c r="A84" s="10" t="s">
        <v>79</v>
      </c>
      <c r="B84" s="2">
        <v>1.5290000000000001</v>
      </c>
      <c r="C84" s="5">
        <v>7.8E-2</v>
      </c>
      <c r="D84" s="1">
        <f t="shared" si="3"/>
        <v>1.4510000000000001</v>
      </c>
      <c r="E84" s="8">
        <f t="shared" si="4"/>
        <v>412.79721044000001</v>
      </c>
    </row>
    <row r="85" spans="1:5" x14ac:dyDescent="0.25">
      <c r="A85" s="10" t="s">
        <v>80</v>
      </c>
      <c r="B85" s="2">
        <v>1.081</v>
      </c>
      <c r="C85" s="5">
        <v>7.8E-2</v>
      </c>
      <c r="D85" s="1">
        <f t="shared" si="3"/>
        <v>1.0029999999999999</v>
      </c>
      <c r="E85" s="8">
        <f t="shared" si="4"/>
        <v>240.17126995999996</v>
      </c>
    </row>
    <row r="86" spans="1:5" x14ac:dyDescent="0.25">
      <c r="A86" s="10" t="s">
        <v>81</v>
      </c>
      <c r="B86" s="2">
        <v>1.333</v>
      </c>
      <c r="C86" s="5">
        <v>7.8E-2</v>
      </c>
      <c r="D86" s="1">
        <f t="shared" si="3"/>
        <v>1.2549999999999999</v>
      </c>
      <c r="E86" s="8">
        <f t="shared" si="4"/>
        <v>332.11486099999996</v>
      </c>
    </row>
    <row r="87" spans="1:5" x14ac:dyDescent="0.25">
      <c r="A87" s="10" t="s">
        <v>82</v>
      </c>
      <c r="B87" s="2">
        <v>1.0329999999999999</v>
      </c>
      <c r="C87" s="5">
        <v>7.8E-2</v>
      </c>
      <c r="D87" s="1">
        <f t="shared" si="3"/>
        <v>0.95499999999999996</v>
      </c>
      <c r="E87" s="8">
        <f t="shared" si="4"/>
        <v>224.16214099999996</v>
      </c>
    </row>
    <row r="88" spans="1:5" x14ac:dyDescent="0.25">
      <c r="A88" s="10" t="s">
        <v>83</v>
      </c>
      <c r="B88" s="2">
        <v>0.88100000000000001</v>
      </c>
      <c r="C88" s="5">
        <v>7.8E-2</v>
      </c>
      <c r="D88" s="1">
        <f t="shared" si="3"/>
        <v>0.80300000000000005</v>
      </c>
      <c r="E88" s="8">
        <f t="shared" si="4"/>
        <v>176.64154195999998</v>
      </c>
    </row>
    <row r="89" spans="1:5" x14ac:dyDescent="0.25">
      <c r="A89" s="10" t="s">
        <v>84</v>
      </c>
      <c r="B89" s="2">
        <v>1.454</v>
      </c>
      <c r="C89" s="5">
        <v>7.8E-2</v>
      </c>
      <c r="D89" s="1">
        <f t="shared" si="3"/>
        <v>1.3759999999999999</v>
      </c>
      <c r="E89" s="8">
        <f t="shared" si="4"/>
        <v>380.97606943999995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89"/>
  <sheetViews>
    <sheetView tabSelected="1" workbookViewId="0">
      <selection activeCell="I8" sqref="I8"/>
    </sheetView>
  </sheetViews>
  <sheetFormatPr defaultRowHeight="15" x14ac:dyDescent="0.25"/>
  <cols>
    <col min="1" max="1" width="38.7109375" customWidth="1"/>
    <col min="2" max="2" width="13.7109375" customWidth="1"/>
    <col min="3" max="3" width="13.28515625" customWidth="1"/>
    <col min="4" max="4" width="19.28515625" customWidth="1"/>
    <col min="5" max="6" width="16.28515625" customWidth="1"/>
    <col min="7" max="7" width="63.85546875" customWidth="1"/>
  </cols>
  <sheetData>
    <row r="1" spans="1:7" ht="16.5" thickTop="1" thickBot="1" x14ac:dyDescent="0.3">
      <c r="A1" s="19" t="s">
        <v>201</v>
      </c>
      <c r="B1" s="19" t="s">
        <v>202</v>
      </c>
      <c r="C1" s="19" t="s">
        <v>203</v>
      </c>
      <c r="D1" s="19" t="s">
        <v>204</v>
      </c>
      <c r="E1" s="19" t="s">
        <v>205</v>
      </c>
      <c r="F1" s="19" t="s">
        <v>206</v>
      </c>
      <c r="G1" s="19" t="s">
        <v>207</v>
      </c>
    </row>
    <row r="2" spans="1:7" ht="16.5" thickTop="1" thickBot="1" x14ac:dyDescent="0.3">
      <c r="A2" s="20" t="s">
        <v>227</v>
      </c>
      <c r="B2" s="21" t="s">
        <v>211</v>
      </c>
      <c r="C2" s="22" t="s">
        <v>212</v>
      </c>
      <c r="D2" s="22" t="s">
        <v>208</v>
      </c>
      <c r="E2" s="22" t="s">
        <v>228</v>
      </c>
      <c r="F2" s="22" t="s">
        <v>209</v>
      </c>
      <c r="G2" s="22" t="s">
        <v>210</v>
      </c>
    </row>
    <row r="3" spans="1:7" ht="16.5" thickTop="1" thickBot="1" x14ac:dyDescent="0.3">
      <c r="A3" s="20" t="s">
        <v>225</v>
      </c>
      <c r="B3" s="21" t="s">
        <v>211</v>
      </c>
      <c r="C3" s="22" t="s">
        <v>212</v>
      </c>
      <c r="D3" s="22" t="s">
        <v>208</v>
      </c>
      <c r="E3" s="22" t="s">
        <v>226</v>
      </c>
      <c r="F3" s="22" t="s">
        <v>209</v>
      </c>
      <c r="G3" s="22" t="s">
        <v>210</v>
      </c>
    </row>
    <row r="4" spans="1:7" ht="16.5" thickTop="1" thickBot="1" x14ac:dyDescent="0.3">
      <c r="A4" s="20" t="s">
        <v>223</v>
      </c>
      <c r="B4" s="21" t="s">
        <v>211</v>
      </c>
      <c r="C4" s="22" t="s">
        <v>212</v>
      </c>
      <c r="D4" s="22" t="s">
        <v>208</v>
      </c>
      <c r="E4" s="22" t="s">
        <v>224</v>
      </c>
      <c r="F4" s="22" t="s">
        <v>209</v>
      </c>
      <c r="G4" s="22" t="s">
        <v>210</v>
      </c>
    </row>
    <row r="5" spans="1:7" ht="16.5" thickTop="1" thickBot="1" x14ac:dyDescent="0.3">
      <c r="A5" s="20" t="s">
        <v>221</v>
      </c>
      <c r="B5" s="21" t="s">
        <v>211</v>
      </c>
      <c r="C5" s="22" t="s">
        <v>212</v>
      </c>
      <c r="D5" s="22" t="s">
        <v>208</v>
      </c>
      <c r="E5" s="22" t="s">
        <v>222</v>
      </c>
      <c r="F5" s="22" t="s">
        <v>209</v>
      </c>
      <c r="G5" s="22" t="s">
        <v>210</v>
      </c>
    </row>
    <row r="6" spans="1:7" ht="16.5" thickTop="1" thickBot="1" x14ac:dyDescent="0.3">
      <c r="A6" s="20" t="s">
        <v>218</v>
      </c>
      <c r="B6" s="21" t="s">
        <v>211</v>
      </c>
      <c r="C6" s="22" t="s">
        <v>212</v>
      </c>
      <c r="D6" s="22" t="s">
        <v>208</v>
      </c>
      <c r="E6" s="22" t="s">
        <v>220</v>
      </c>
      <c r="F6" s="22" t="s">
        <v>209</v>
      </c>
      <c r="G6" s="22" t="s">
        <v>210</v>
      </c>
    </row>
    <row r="7" spans="1:7" ht="16.5" thickTop="1" thickBot="1" x14ac:dyDescent="0.3">
      <c r="A7" s="20" t="s">
        <v>216</v>
      </c>
      <c r="B7" s="21" t="s">
        <v>211</v>
      </c>
      <c r="C7" s="22" t="s">
        <v>212</v>
      </c>
      <c r="D7" s="22" t="s">
        <v>219</v>
      </c>
      <c r="E7" s="22" t="s">
        <v>217</v>
      </c>
      <c r="F7" s="22" t="s">
        <v>209</v>
      </c>
      <c r="G7" s="22" t="s">
        <v>210</v>
      </c>
    </row>
    <row r="8" spans="1:7" ht="16.5" thickTop="1" thickBot="1" x14ac:dyDescent="0.3">
      <c r="A8" s="20" t="s">
        <v>214</v>
      </c>
      <c r="B8" s="21" t="s">
        <v>211</v>
      </c>
      <c r="C8" s="22" t="s">
        <v>212</v>
      </c>
      <c r="D8" s="22" t="s">
        <v>208</v>
      </c>
      <c r="E8" s="22" t="s">
        <v>215</v>
      </c>
      <c r="F8" s="22" t="s">
        <v>209</v>
      </c>
      <c r="G8" s="22" t="s">
        <v>210</v>
      </c>
    </row>
    <row r="9" spans="1:7" ht="16.5" thickTop="1" thickBot="1" x14ac:dyDescent="0.3">
      <c r="A9" s="20" t="s">
        <v>214</v>
      </c>
      <c r="B9" s="21" t="s">
        <v>211</v>
      </c>
      <c r="C9" s="22" t="s">
        <v>213</v>
      </c>
      <c r="D9" s="22" t="s">
        <v>208</v>
      </c>
      <c r="E9" s="22" t="s">
        <v>314</v>
      </c>
      <c r="F9" s="22" t="s">
        <v>209</v>
      </c>
      <c r="G9" s="22" t="s">
        <v>210</v>
      </c>
    </row>
    <row r="10" spans="1:7" ht="16.5" thickTop="1" thickBot="1" x14ac:dyDescent="0.3">
      <c r="A10" s="20" t="s">
        <v>229</v>
      </c>
      <c r="B10" s="21" t="s">
        <v>211</v>
      </c>
      <c r="C10" s="22" t="s">
        <v>212</v>
      </c>
      <c r="D10" s="22" t="s">
        <v>208</v>
      </c>
      <c r="E10" s="22" t="s">
        <v>230</v>
      </c>
      <c r="F10" s="22" t="s">
        <v>209</v>
      </c>
      <c r="G10" s="22" t="s">
        <v>210</v>
      </c>
    </row>
    <row r="11" spans="1:7" ht="16.5" thickTop="1" thickBot="1" x14ac:dyDescent="0.3">
      <c r="A11" s="20" t="s">
        <v>231</v>
      </c>
      <c r="B11" s="21" t="s">
        <v>211</v>
      </c>
      <c r="C11" s="22" t="s">
        <v>212</v>
      </c>
      <c r="D11" s="22" t="s">
        <v>208</v>
      </c>
      <c r="E11" s="22" t="s">
        <v>232</v>
      </c>
      <c r="F11" s="22" t="s">
        <v>209</v>
      </c>
      <c r="G11" s="22" t="s">
        <v>210</v>
      </c>
    </row>
    <row r="12" spans="1:7" ht="16.5" thickTop="1" thickBot="1" x14ac:dyDescent="0.3">
      <c r="A12" s="20" t="s">
        <v>233</v>
      </c>
      <c r="B12" s="21" t="s">
        <v>211</v>
      </c>
      <c r="C12" s="22" t="s">
        <v>212</v>
      </c>
      <c r="D12" s="22" t="s">
        <v>208</v>
      </c>
      <c r="E12" s="22" t="s">
        <v>234</v>
      </c>
      <c r="F12" s="22" t="s">
        <v>209</v>
      </c>
      <c r="G12" s="22" t="s">
        <v>210</v>
      </c>
    </row>
    <row r="13" spans="1:7" ht="16.5" thickTop="1" thickBot="1" x14ac:dyDescent="0.3">
      <c r="A13" s="20" t="s">
        <v>235</v>
      </c>
      <c r="B13" s="21" t="s">
        <v>211</v>
      </c>
      <c r="C13" s="22" t="s">
        <v>212</v>
      </c>
      <c r="D13" s="22" t="s">
        <v>197</v>
      </c>
      <c r="E13" s="22" t="s">
        <v>236</v>
      </c>
      <c r="F13" s="22" t="s">
        <v>209</v>
      </c>
      <c r="G13" s="22" t="s">
        <v>210</v>
      </c>
    </row>
    <row r="14" spans="1:7" ht="15.75" thickTop="1" x14ac:dyDescent="0.25"/>
    <row r="114" spans="1:1" x14ac:dyDescent="0.25">
      <c r="A114" s="9" t="s">
        <v>264</v>
      </c>
    </row>
    <row r="115" spans="1:1" x14ac:dyDescent="0.25">
      <c r="A115" t="s">
        <v>260</v>
      </c>
    </row>
    <row r="116" spans="1:1" x14ac:dyDescent="0.25">
      <c r="A116" t="s">
        <v>261</v>
      </c>
    </row>
    <row r="117" spans="1:1" x14ac:dyDescent="0.25">
      <c r="A117" t="s">
        <v>262</v>
      </c>
    </row>
    <row r="118" spans="1:1" x14ac:dyDescent="0.25">
      <c r="A118" t="s">
        <v>258</v>
      </c>
    </row>
    <row r="119" spans="1:1" x14ac:dyDescent="0.25">
      <c r="A119" t="s">
        <v>263</v>
      </c>
    </row>
    <row r="121" spans="1:1" x14ac:dyDescent="0.25">
      <c r="A121" s="9" t="s">
        <v>265</v>
      </c>
    </row>
    <row r="122" spans="1:1" x14ac:dyDescent="0.25">
      <c r="A122" t="s">
        <v>266</v>
      </c>
    </row>
    <row r="123" spans="1:1" x14ac:dyDescent="0.25">
      <c r="A123" t="s">
        <v>267</v>
      </c>
    </row>
    <row r="124" spans="1:1" x14ac:dyDescent="0.25">
      <c r="A124" t="s">
        <v>268</v>
      </c>
    </row>
    <row r="125" spans="1:1" x14ac:dyDescent="0.25">
      <c r="A125" t="s">
        <v>258</v>
      </c>
    </row>
    <row r="126" spans="1:1" x14ac:dyDescent="0.25">
      <c r="A126" t="s">
        <v>269</v>
      </c>
    </row>
    <row r="128" spans="1:1" x14ac:dyDescent="0.25">
      <c r="A128" s="9" t="s">
        <v>270</v>
      </c>
    </row>
    <row r="129" spans="1:1" x14ac:dyDescent="0.25">
      <c r="A129" t="s">
        <v>271</v>
      </c>
    </row>
    <row r="130" spans="1:1" x14ac:dyDescent="0.25">
      <c r="A130" t="s">
        <v>272</v>
      </c>
    </row>
    <row r="131" spans="1:1" x14ac:dyDescent="0.25">
      <c r="A131" t="s">
        <v>273</v>
      </c>
    </row>
    <row r="132" spans="1:1" x14ac:dyDescent="0.25">
      <c r="A132" t="s">
        <v>258</v>
      </c>
    </row>
    <row r="133" spans="1:1" x14ac:dyDescent="0.25">
      <c r="A133" t="s">
        <v>274</v>
      </c>
    </row>
    <row r="135" spans="1:1" x14ac:dyDescent="0.25">
      <c r="A135" s="9" t="s">
        <v>275</v>
      </c>
    </row>
    <row r="136" spans="1:1" x14ac:dyDescent="0.25">
      <c r="A136" t="s">
        <v>278</v>
      </c>
    </row>
    <row r="137" spans="1:1" x14ac:dyDescent="0.25">
      <c r="A137" t="s">
        <v>279</v>
      </c>
    </row>
    <row r="138" spans="1:1" x14ac:dyDescent="0.25">
      <c r="A138" t="s">
        <v>280</v>
      </c>
    </row>
    <row r="139" spans="1:1" x14ac:dyDescent="0.25">
      <c r="A139" t="s">
        <v>258</v>
      </c>
    </row>
    <row r="140" spans="1:1" x14ac:dyDescent="0.25">
      <c r="A140" t="s">
        <v>281</v>
      </c>
    </row>
    <row r="142" spans="1:1" x14ac:dyDescent="0.25">
      <c r="A142" s="9" t="s">
        <v>276</v>
      </c>
    </row>
    <row r="143" spans="1:1" x14ac:dyDescent="0.25">
      <c r="A143" t="s">
        <v>282</v>
      </c>
    </row>
    <row r="144" spans="1:1" x14ac:dyDescent="0.25">
      <c r="A144" t="s">
        <v>283</v>
      </c>
    </row>
    <row r="145" spans="1:1" x14ac:dyDescent="0.25">
      <c r="A145" t="s">
        <v>284</v>
      </c>
    </row>
    <row r="146" spans="1:1" x14ac:dyDescent="0.25">
      <c r="A146" t="s">
        <v>258</v>
      </c>
    </row>
    <row r="147" spans="1:1" x14ac:dyDescent="0.25">
      <c r="A147" t="s">
        <v>285</v>
      </c>
    </row>
    <row r="149" spans="1:1" x14ac:dyDescent="0.25">
      <c r="A149" s="9" t="s">
        <v>277</v>
      </c>
    </row>
    <row r="150" spans="1:1" x14ac:dyDescent="0.25">
      <c r="A150" t="s">
        <v>286</v>
      </c>
    </row>
    <row r="151" spans="1:1" x14ac:dyDescent="0.25">
      <c r="A151" t="s">
        <v>287</v>
      </c>
    </row>
    <row r="152" spans="1:1" x14ac:dyDescent="0.25">
      <c r="A152" t="s">
        <v>288</v>
      </c>
    </row>
    <row r="153" spans="1:1" x14ac:dyDescent="0.25">
      <c r="A153" t="s">
        <v>258</v>
      </c>
    </row>
    <row r="154" spans="1:1" x14ac:dyDescent="0.25">
      <c r="A154" t="s">
        <v>289</v>
      </c>
    </row>
    <row r="156" spans="1:1" x14ac:dyDescent="0.25">
      <c r="A156" s="9" t="s">
        <v>290</v>
      </c>
    </row>
    <row r="157" spans="1:1" x14ac:dyDescent="0.25">
      <c r="A157" t="s">
        <v>291</v>
      </c>
    </row>
    <row r="158" spans="1:1" x14ac:dyDescent="0.25">
      <c r="A158" t="s">
        <v>292</v>
      </c>
    </row>
    <row r="159" spans="1:1" x14ac:dyDescent="0.25">
      <c r="A159" t="s">
        <v>293</v>
      </c>
    </row>
    <row r="160" spans="1:1" x14ac:dyDescent="0.25">
      <c r="A160" t="s">
        <v>258</v>
      </c>
    </row>
    <row r="161" spans="1:1" x14ac:dyDescent="0.25">
      <c r="A161" t="s">
        <v>294</v>
      </c>
    </row>
    <row r="163" spans="1:1" x14ac:dyDescent="0.25">
      <c r="A163" s="9" t="s">
        <v>295</v>
      </c>
    </row>
    <row r="164" spans="1:1" x14ac:dyDescent="0.25">
      <c r="A164" t="s">
        <v>296</v>
      </c>
    </row>
    <row r="165" spans="1:1" x14ac:dyDescent="0.25">
      <c r="A165" t="s">
        <v>297</v>
      </c>
    </row>
    <row r="166" spans="1:1" x14ac:dyDescent="0.25">
      <c r="A166" t="s">
        <v>298</v>
      </c>
    </row>
    <row r="167" spans="1:1" x14ac:dyDescent="0.25">
      <c r="A167" t="s">
        <v>258</v>
      </c>
    </row>
    <row r="168" spans="1:1" x14ac:dyDescent="0.25">
      <c r="A168" t="s">
        <v>299</v>
      </c>
    </row>
    <row r="170" spans="1:1" x14ac:dyDescent="0.25">
      <c r="A170" s="9" t="s">
        <v>300</v>
      </c>
    </row>
    <row r="171" spans="1:1" x14ac:dyDescent="0.25">
      <c r="A171" t="s">
        <v>301</v>
      </c>
    </row>
    <row r="172" spans="1:1" x14ac:dyDescent="0.25">
      <c r="A172" t="s">
        <v>302</v>
      </c>
    </row>
    <row r="173" spans="1:1" x14ac:dyDescent="0.25">
      <c r="A173" t="s">
        <v>303</v>
      </c>
    </row>
    <row r="174" spans="1:1" x14ac:dyDescent="0.25">
      <c r="A174" t="s">
        <v>258</v>
      </c>
    </row>
    <row r="175" spans="1:1" x14ac:dyDescent="0.25">
      <c r="A175" t="s">
        <v>304</v>
      </c>
    </row>
    <row r="177" spans="1:1" x14ac:dyDescent="0.25">
      <c r="A177" s="9" t="s">
        <v>305</v>
      </c>
    </row>
    <row r="178" spans="1:1" x14ac:dyDescent="0.25">
      <c r="A178" t="s">
        <v>306</v>
      </c>
    </row>
    <row r="179" spans="1:1" x14ac:dyDescent="0.25">
      <c r="A179" t="s">
        <v>307</v>
      </c>
    </row>
    <row r="180" spans="1:1" x14ac:dyDescent="0.25">
      <c r="A180" t="s">
        <v>308</v>
      </c>
    </row>
    <row r="181" spans="1:1" x14ac:dyDescent="0.25">
      <c r="A181" t="s">
        <v>258</v>
      </c>
    </row>
    <row r="182" spans="1:1" x14ac:dyDescent="0.25">
      <c r="A182" t="s">
        <v>309</v>
      </c>
    </row>
    <row r="184" spans="1:1" x14ac:dyDescent="0.25">
      <c r="A184" s="9" t="s">
        <v>259</v>
      </c>
    </row>
    <row r="185" spans="1:1" x14ac:dyDescent="0.25">
      <c r="A185" t="s">
        <v>310</v>
      </c>
    </row>
    <row r="186" spans="1:1" x14ac:dyDescent="0.25">
      <c r="A186" t="s">
        <v>311</v>
      </c>
    </row>
    <row r="187" spans="1:1" x14ac:dyDescent="0.25">
      <c r="A187" t="s">
        <v>312</v>
      </c>
    </row>
    <row r="188" spans="1:1" x14ac:dyDescent="0.25">
      <c r="A188" t="s">
        <v>258</v>
      </c>
    </row>
    <row r="189" spans="1:1" x14ac:dyDescent="0.25">
      <c r="A189" t="s">
        <v>313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92"/>
  <sheetViews>
    <sheetView workbookViewId="0">
      <selection activeCell="K7" sqref="K7"/>
    </sheetView>
  </sheetViews>
  <sheetFormatPr defaultRowHeight="15" x14ac:dyDescent="0.25"/>
  <cols>
    <col min="1" max="1" width="17.42578125" customWidth="1"/>
    <col min="2" max="2" width="14" customWidth="1"/>
    <col min="3" max="3" width="13" customWidth="1"/>
    <col min="4" max="4" width="11.5703125" customWidth="1"/>
    <col min="5" max="5" width="18.28515625" customWidth="1"/>
  </cols>
  <sheetData>
    <row r="2" spans="1:9" x14ac:dyDescent="0.25">
      <c r="A2" s="4">
        <v>2.7639999999999998</v>
      </c>
      <c r="B2" s="2">
        <v>2.069</v>
      </c>
      <c r="C2" s="2">
        <v>2.1219999999999999</v>
      </c>
      <c r="D2" s="2">
        <v>1.825</v>
      </c>
      <c r="E2" s="2">
        <v>1.8140000000000001</v>
      </c>
      <c r="F2" s="2">
        <v>1.8149999999999999</v>
      </c>
      <c r="G2" s="2">
        <v>1.861</v>
      </c>
      <c r="H2" s="2">
        <v>1.927</v>
      </c>
      <c r="I2" s="2">
        <v>1.8520000000000001</v>
      </c>
    </row>
    <row r="3" spans="1:9" x14ac:dyDescent="0.25">
      <c r="A3" s="4">
        <v>1.7649999999999999</v>
      </c>
      <c r="B3" s="2">
        <v>2.129</v>
      </c>
      <c r="C3" s="2">
        <v>2.2069999999999999</v>
      </c>
      <c r="D3" s="2">
        <v>2.2970000000000002</v>
      </c>
      <c r="E3" s="2">
        <v>2.1670000000000003</v>
      </c>
      <c r="F3" s="2">
        <v>2.089</v>
      </c>
      <c r="G3" s="2">
        <v>1.82</v>
      </c>
      <c r="H3" s="2">
        <v>1.6879999999999999</v>
      </c>
      <c r="I3" s="2">
        <v>1.706</v>
      </c>
    </row>
    <row r="4" spans="1:9" x14ac:dyDescent="0.25">
      <c r="A4" s="4">
        <v>1.1970000000000001</v>
      </c>
      <c r="B4" s="2">
        <v>1.851</v>
      </c>
      <c r="C4" s="2">
        <v>2.0310000000000001</v>
      </c>
      <c r="D4" s="2">
        <v>1.9430000000000001</v>
      </c>
      <c r="E4" s="2">
        <v>2.08</v>
      </c>
      <c r="F4" s="2">
        <v>2.052</v>
      </c>
      <c r="G4" s="2">
        <v>2.1470000000000002</v>
      </c>
      <c r="H4" s="2">
        <v>2.0110000000000001</v>
      </c>
      <c r="I4" s="2">
        <v>1.782</v>
      </c>
    </row>
    <row r="5" spans="1:9" x14ac:dyDescent="0.25">
      <c r="A5" s="4">
        <v>0.79400000000000004</v>
      </c>
      <c r="B5" s="2">
        <v>1.883</v>
      </c>
      <c r="C5" s="2">
        <v>1.996</v>
      </c>
      <c r="D5" s="2">
        <v>1.7910000000000001</v>
      </c>
      <c r="E5" s="2">
        <v>2.0020000000000002</v>
      </c>
      <c r="F5" s="2">
        <v>1.9930000000000001</v>
      </c>
      <c r="G5" s="2">
        <v>1.78</v>
      </c>
      <c r="H5" s="2">
        <v>2.0209999999999999</v>
      </c>
      <c r="I5" s="2">
        <v>1.8660000000000001</v>
      </c>
    </row>
    <row r="6" spans="1:9" x14ac:dyDescent="0.25">
      <c r="A6" s="4">
        <v>0.436</v>
      </c>
      <c r="B6" s="2">
        <v>2.1430000000000002</v>
      </c>
      <c r="C6" s="2">
        <v>2.536</v>
      </c>
      <c r="D6" s="2">
        <v>1.5820000000000001</v>
      </c>
      <c r="E6" s="2">
        <v>1.409</v>
      </c>
      <c r="F6" s="2">
        <v>1.2829999999999999</v>
      </c>
      <c r="G6" s="2">
        <v>1.5669999999999999</v>
      </c>
      <c r="H6" s="2">
        <v>1.994</v>
      </c>
    </row>
    <row r="7" spans="1:9" x14ac:dyDescent="0.25">
      <c r="A7" s="6">
        <v>9.4E-2</v>
      </c>
      <c r="B7" s="2">
        <v>2.3650000000000002</v>
      </c>
      <c r="C7" s="2">
        <v>2.7189999999999999</v>
      </c>
      <c r="D7" s="2">
        <v>2.0979999999999999</v>
      </c>
      <c r="E7" s="2">
        <v>1.8680000000000001</v>
      </c>
      <c r="F7" s="2">
        <v>1.752</v>
      </c>
      <c r="G7" s="2">
        <v>1.859</v>
      </c>
      <c r="H7" s="2">
        <v>2.0880000000000001</v>
      </c>
    </row>
    <row r="8" spans="1:9" x14ac:dyDescent="0.25">
      <c r="B8" s="2">
        <v>2.121</v>
      </c>
      <c r="C8" s="2">
        <v>2.0939999999999999</v>
      </c>
      <c r="D8" s="2">
        <v>1.67</v>
      </c>
      <c r="E8" s="2">
        <v>2.1230000000000002</v>
      </c>
      <c r="F8" s="2">
        <v>1.8580000000000001</v>
      </c>
      <c r="G8" s="2">
        <v>1.8160000000000001</v>
      </c>
      <c r="H8" s="2">
        <v>2.0699999999999998</v>
      </c>
    </row>
    <row r="9" spans="1:9" x14ac:dyDescent="0.25">
      <c r="B9" s="2">
        <v>1.9950000000000001</v>
      </c>
      <c r="C9" s="2">
        <v>2.1710000000000003</v>
      </c>
      <c r="D9" s="2">
        <v>2.0990000000000002</v>
      </c>
      <c r="E9" s="2">
        <v>2.3759999999999999</v>
      </c>
      <c r="F9" s="2">
        <v>1.956</v>
      </c>
      <c r="G9" s="2">
        <v>1.921</v>
      </c>
      <c r="H9" s="2">
        <v>1.611</v>
      </c>
    </row>
    <row r="15" spans="1:9" x14ac:dyDescent="0.25">
      <c r="B15" s="7" t="s">
        <v>1</v>
      </c>
      <c r="C15" s="7" t="s">
        <v>2</v>
      </c>
      <c r="D15" s="7" t="s">
        <v>3</v>
      </c>
      <c r="E15" s="7" t="s">
        <v>4</v>
      </c>
    </row>
    <row r="16" spans="1:9" x14ac:dyDescent="0.25">
      <c r="A16" t="s">
        <v>5</v>
      </c>
      <c r="B16" s="4">
        <v>2.7639999999999998</v>
      </c>
      <c r="C16" s="1">
        <f>B16-B21</f>
        <v>2.67</v>
      </c>
      <c r="D16" s="1">
        <v>72</v>
      </c>
      <c r="E16" s="8">
        <f>(6.3507*C16*C16)+(10.236*C16)-(0.2467)</f>
        <v>72.356925230000002</v>
      </c>
    </row>
    <row r="17" spans="1:11" x14ac:dyDescent="0.25">
      <c r="A17" t="s">
        <v>6</v>
      </c>
      <c r="B17" s="4">
        <v>1.7649999999999999</v>
      </c>
      <c r="C17" s="1">
        <f>B17-B21</f>
        <v>1.6709999999999998</v>
      </c>
      <c r="D17" s="1">
        <v>36</v>
      </c>
      <c r="E17" s="8">
        <f t="shared" ref="E17:E21" si="0">(6.3507*C17*C17)+(10.236*C17)-(0.2467)</f>
        <v>34.590340918700001</v>
      </c>
    </row>
    <row r="18" spans="1:11" x14ac:dyDescent="0.25">
      <c r="A18" t="s">
        <v>7</v>
      </c>
      <c r="B18" s="4">
        <v>1.1970000000000001</v>
      </c>
      <c r="C18" s="1">
        <f>B18-B21</f>
        <v>1.103</v>
      </c>
      <c r="D18" s="1">
        <v>18</v>
      </c>
      <c r="E18" s="8">
        <f t="shared" si="0"/>
        <v>18.7699267763</v>
      </c>
    </row>
    <row r="19" spans="1:11" x14ac:dyDescent="0.25">
      <c r="A19" t="s">
        <v>8</v>
      </c>
      <c r="B19" s="4">
        <v>0.79400000000000004</v>
      </c>
      <c r="C19" s="1">
        <f>B19-B21</f>
        <v>0.70000000000000007</v>
      </c>
      <c r="D19" s="1">
        <v>9</v>
      </c>
      <c r="E19" s="8">
        <f t="shared" si="0"/>
        <v>10.030343000000002</v>
      </c>
    </row>
    <row r="20" spans="1:11" x14ac:dyDescent="0.25">
      <c r="A20" t="s">
        <v>9</v>
      </c>
      <c r="B20" s="4">
        <v>0.436</v>
      </c>
      <c r="C20" s="1">
        <f>B20-B21</f>
        <v>0.34199999999999997</v>
      </c>
      <c r="D20" s="1">
        <v>4.5</v>
      </c>
      <c r="E20" s="8">
        <f t="shared" si="0"/>
        <v>3.9968152747999999</v>
      </c>
    </row>
    <row r="21" spans="1:11" x14ac:dyDescent="0.25">
      <c r="A21" t="s">
        <v>10</v>
      </c>
      <c r="B21" s="6">
        <v>9.4E-2</v>
      </c>
      <c r="C21" s="1">
        <f>B21-B21</f>
        <v>0</v>
      </c>
      <c r="D21" s="1">
        <v>0</v>
      </c>
      <c r="E21" s="8">
        <f t="shared" si="0"/>
        <v>-0.2467</v>
      </c>
    </row>
    <row r="27" spans="1:11" x14ac:dyDescent="0.25">
      <c r="J27" s="9" t="s">
        <v>12</v>
      </c>
      <c r="K27" s="9"/>
    </row>
    <row r="32" spans="1:11" x14ac:dyDescent="0.25">
      <c r="A32" s="10" t="s">
        <v>13</v>
      </c>
      <c r="B32" s="2" t="s">
        <v>14</v>
      </c>
      <c r="C32" s="5" t="s">
        <v>10</v>
      </c>
      <c r="D32" s="1" t="s">
        <v>2</v>
      </c>
      <c r="E32" s="11" t="s">
        <v>16</v>
      </c>
    </row>
    <row r="33" spans="1:5" x14ac:dyDescent="0.25">
      <c r="A33" s="10" t="s">
        <v>25</v>
      </c>
      <c r="B33" s="2">
        <v>2.069</v>
      </c>
      <c r="C33" s="6">
        <v>9.4E-2</v>
      </c>
      <c r="D33" s="1">
        <f t="shared" ref="D33:D64" si="1">(B33-C33)</f>
        <v>1.9749999999999999</v>
      </c>
      <c r="E33" s="8">
        <f t="shared" ref="E33:E64" si="2">(6.3507*D33*D33)+(10.236*D33)-(0.2467)</f>
        <v>44.741099187499998</v>
      </c>
    </row>
    <row r="34" spans="1:5" x14ac:dyDescent="0.25">
      <c r="A34" s="10" t="s">
        <v>26</v>
      </c>
      <c r="B34" s="2">
        <v>2.129</v>
      </c>
      <c r="C34" s="6">
        <v>9.4E-2</v>
      </c>
      <c r="D34" s="1">
        <f t="shared" si="1"/>
        <v>2.0350000000000001</v>
      </c>
      <c r="E34" s="8">
        <f t="shared" si="2"/>
        <v>46.883237607500007</v>
      </c>
    </row>
    <row r="35" spans="1:5" x14ac:dyDescent="0.25">
      <c r="A35" s="10" t="s">
        <v>27</v>
      </c>
      <c r="B35" s="2">
        <v>1.851</v>
      </c>
      <c r="C35" s="6">
        <v>9.4E-2</v>
      </c>
      <c r="D35" s="1">
        <f t="shared" si="1"/>
        <v>1.7569999999999999</v>
      </c>
      <c r="E35" s="8">
        <f t="shared" si="2"/>
        <v>37.3428740843</v>
      </c>
    </row>
    <row r="36" spans="1:5" x14ac:dyDescent="0.25">
      <c r="A36" s="10" t="s">
        <v>28</v>
      </c>
      <c r="B36" s="2">
        <v>1.883</v>
      </c>
      <c r="C36" s="6">
        <v>9.4E-2</v>
      </c>
      <c r="D36" s="1">
        <f t="shared" si="1"/>
        <v>1.7889999999999999</v>
      </c>
      <c r="E36" s="8">
        <f t="shared" si="2"/>
        <v>38.391052714700002</v>
      </c>
    </row>
    <row r="37" spans="1:5" x14ac:dyDescent="0.25">
      <c r="A37" s="10" t="s">
        <v>29</v>
      </c>
      <c r="B37" s="2">
        <v>2.1430000000000002</v>
      </c>
      <c r="C37" s="6">
        <v>9.4E-2</v>
      </c>
      <c r="D37" s="1">
        <f t="shared" si="1"/>
        <v>2.0490000000000004</v>
      </c>
      <c r="E37" s="8">
        <f t="shared" si="2"/>
        <v>47.389649230700023</v>
      </c>
    </row>
    <row r="38" spans="1:5" x14ac:dyDescent="0.25">
      <c r="A38" s="10" t="s">
        <v>30</v>
      </c>
      <c r="B38" s="2">
        <v>2.3650000000000002</v>
      </c>
      <c r="C38" s="6">
        <v>9.4E-2</v>
      </c>
      <c r="D38" s="1">
        <f t="shared" si="1"/>
        <v>2.2710000000000004</v>
      </c>
      <c r="E38" s="8">
        <f t="shared" si="2"/>
        <v>55.752616558700019</v>
      </c>
    </row>
    <row r="39" spans="1:5" x14ac:dyDescent="0.25">
      <c r="A39" s="10" t="s">
        <v>31</v>
      </c>
      <c r="B39" s="2">
        <v>2.121</v>
      </c>
      <c r="C39" s="6">
        <v>9.4E-2</v>
      </c>
      <c r="D39" s="1">
        <f t="shared" si="1"/>
        <v>2.0270000000000001</v>
      </c>
      <c r="E39" s="8">
        <f t="shared" si="2"/>
        <v>46.594977260300006</v>
      </c>
    </row>
    <row r="40" spans="1:5" x14ac:dyDescent="0.25">
      <c r="A40" s="10" t="s">
        <v>32</v>
      </c>
      <c r="B40" s="2">
        <v>1.9950000000000001</v>
      </c>
      <c r="C40" s="6">
        <v>9.4E-2</v>
      </c>
      <c r="D40" s="1">
        <f t="shared" si="1"/>
        <v>1.901</v>
      </c>
      <c r="E40" s="8">
        <f t="shared" si="2"/>
        <v>42.162102010700004</v>
      </c>
    </row>
    <row r="41" spans="1:5" x14ac:dyDescent="0.25">
      <c r="A41" s="10" t="s">
        <v>33</v>
      </c>
      <c r="B41" s="2">
        <v>2.1219999999999999</v>
      </c>
      <c r="C41" s="6">
        <v>9.4E-2</v>
      </c>
      <c r="D41" s="1">
        <f t="shared" si="1"/>
        <v>2.028</v>
      </c>
      <c r="E41" s="8">
        <f t="shared" si="2"/>
        <v>46.630965348800004</v>
      </c>
    </row>
    <row r="42" spans="1:5" x14ac:dyDescent="0.25">
      <c r="A42" s="10" t="s">
        <v>34</v>
      </c>
      <c r="B42" s="2">
        <v>2.2069999999999999</v>
      </c>
      <c r="C42" s="6">
        <v>9.4E-2</v>
      </c>
      <c r="D42" s="1">
        <f t="shared" si="1"/>
        <v>2.113</v>
      </c>
      <c r="E42" s="8">
        <f t="shared" si="2"/>
        <v>49.736376488300003</v>
      </c>
    </row>
    <row r="43" spans="1:5" x14ac:dyDescent="0.25">
      <c r="A43" s="10" t="s">
        <v>35</v>
      </c>
      <c r="B43" s="2">
        <v>2.0310000000000001</v>
      </c>
      <c r="C43" s="6">
        <v>9.4E-2</v>
      </c>
      <c r="D43" s="1">
        <f t="shared" si="1"/>
        <v>1.9370000000000001</v>
      </c>
      <c r="E43" s="8">
        <f t="shared" si="2"/>
        <v>43.408061528300003</v>
      </c>
    </row>
    <row r="44" spans="1:5" x14ac:dyDescent="0.25">
      <c r="A44" s="10" t="s">
        <v>36</v>
      </c>
      <c r="B44" s="2">
        <v>1.996</v>
      </c>
      <c r="C44" s="6">
        <v>9.4E-2</v>
      </c>
      <c r="D44" s="1">
        <f t="shared" si="1"/>
        <v>1.9019999999999999</v>
      </c>
      <c r="E44" s="8">
        <f t="shared" si="2"/>
        <v>42.196489722800003</v>
      </c>
    </row>
    <row r="45" spans="1:5" x14ac:dyDescent="0.25">
      <c r="A45" s="10" t="s">
        <v>37</v>
      </c>
      <c r="B45" s="2">
        <v>2.536</v>
      </c>
      <c r="C45" s="6">
        <v>9.4E-2</v>
      </c>
      <c r="D45" s="1">
        <f t="shared" si="1"/>
        <v>2.4420000000000002</v>
      </c>
      <c r="E45" s="8">
        <f t="shared" si="2"/>
        <v>62.621147754800013</v>
      </c>
    </row>
    <row r="46" spans="1:5" x14ac:dyDescent="0.25">
      <c r="A46" s="10" t="s">
        <v>38</v>
      </c>
      <c r="B46" s="2">
        <v>2.7189999999999999</v>
      </c>
      <c r="C46" s="6">
        <v>9.4E-2</v>
      </c>
      <c r="D46" s="1">
        <f t="shared" si="1"/>
        <v>2.625</v>
      </c>
      <c r="E46" s="8">
        <f t="shared" si="2"/>
        <v>70.383092187499997</v>
      </c>
    </row>
    <row r="47" spans="1:5" x14ac:dyDescent="0.25">
      <c r="A47" s="10" t="s">
        <v>39</v>
      </c>
      <c r="B47" s="2">
        <v>2.0939999999999999</v>
      </c>
      <c r="C47" s="6">
        <v>9.4E-2</v>
      </c>
      <c r="D47" s="1">
        <f t="shared" si="1"/>
        <v>1.9999999999999998</v>
      </c>
      <c r="E47" s="8">
        <f t="shared" si="2"/>
        <v>45.628099999999996</v>
      </c>
    </row>
    <row r="48" spans="1:5" x14ac:dyDescent="0.25">
      <c r="A48" s="10" t="s">
        <v>40</v>
      </c>
      <c r="B48" s="2">
        <v>2.1710000000000003</v>
      </c>
      <c r="C48" s="6">
        <v>9.4E-2</v>
      </c>
      <c r="D48" s="1">
        <f t="shared" si="1"/>
        <v>2.0770000000000004</v>
      </c>
      <c r="E48" s="8">
        <f t="shared" si="2"/>
        <v>48.409940900300015</v>
      </c>
    </row>
    <row r="49" spans="1:5" x14ac:dyDescent="0.25">
      <c r="A49" s="10" t="s">
        <v>41</v>
      </c>
      <c r="B49" s="2">
        <v>1.825</v>
      </c>
      <c r="C49" s="6">
        <v>9.4E-2</v>
      </c>
      <c r="D49" s="1">
        <f t="shared" si="1"/>
        <v>1.7309999999999999</v>
      </c>
      <c r="E49" s="8">
        <f t="shared" si="2"/>
        <v>36.5008058027</v>
      </c>
    </row>
    <row r="50" spans="1:5" x14ac:dyDescent="0.25">
      <c r="A50" s="10" t="s">
        <v>42</v>
      </c>
      <c r="B50" s="2">
        <v>2.2970000000000002</v>
      </c>
      <c r="C50" s="6">
        <v>9.4E-2</v>
      </c>
      <c r="D50" s="1">
        <f t="shared" si="1"/>
        <v>2.2030000000000003</v>
      </c>
      <c r="E50" s="8">
        <f t="shared" si="2"/>
        <v>53.124482396300017</v>
      </c>
    </row>
    <row r="51" spans="1:5" x14ac:dyDescent="0.25">
      <c r="A51" s="10" t="s">
        <v>43</v>
      </c>
      <c r="B51" s="2">
        <v>1.9430000000000001</v>
      </c>
      <c r="C51" s="6">
        <v>9.4E-2</v>
      </c>
      <c r="D51" s="1">
        <f t="shared" si="1"/>
        <v>1.849</v>
      </c>
      <c r="E51" s="8">
        <f t="shared" si="2"/>
        <v>40.3914435107</v>
      </c>
    </row>
    <row r="52" spans="1:5" x14ac:dyDescent="0.25">
      <c r="A52" s="10" t="s">
        <v>44</v>
      </c>
      <c r="B52" s="2">
        <v>1.7910000000000001</v>
      </c>
      <c r="C52" s="6">
        <v>9.4E-2</v>
      </c>
      <c r="D52" s="1">
        <f t="shared" si="1"/>
        <v>1.6970000000000001</v>
      </c>
      <c r="E52" s="8">
        <f t="shared" si="2"/>
        <v>35.41259501630001</v>
      </c>
    </row>
    <row r="53" spans="1:5" x14ac:dyDescent="0.25">
      <c r="A53" s="10" t="s">
        <v>45</v>
      </c>
      <c r="B53" s="2">
        <v>1.5820000000000001</v>
      </c>
      <c r="C53" s="6">
        <v>9.4E-2</v>
      </c>
      <c r="D53" s="1">
        <f t="shared" si="1"/>
        <v>1.488</v>
      </c>
      <c r="E53" s="8">
        <f t="shared" si="2"/>
        <v>29.045832300799997</v>
      </c>
    </row>
    <row r="54" spans="1:5" x14ac:dyDescent="0.25">
      <c r="A54" s="10" t="s">
        <v>46</v>
      </c>
      <c r="B54" s="2">
        <v>2.0979999999999999</v>
      </c>
      <c r="C54" s="6">
        <v>9.4E-2</v>
      </c>
      <c r="D54" s="1">
        <f t="shared" si="1"/>
        <v>2.004</v>
      </c>
      <c r="E54" s="8">
        <f t="shared" si="2"/>
        <v>45.770756811200002</v>
      </c>
    </row>
    <row r="55" spans="1:5" x14ac:dyDescent="0.25">
      <c r="A55" s="10" t="s">
        <v>47</v>
      </c>
      <c r="B55" s="2">
        <v>1.67</v>
      </c>
      <c r="C55" s="6">
        <v>9.4E-2</v>
      </c>
      <c r="D55" s="1">
        <f t="shared" si="1"/>
        <v>1.5759999999999998</v>
      </c>
      <c r="E55" s="8">
        <f t="shared" si="2"/>
        <v>31.658952243199995</v>
      </c>
    </row>
    <row r="56" spans="1:5" x14ac:dyDescent="0.25">
      <c r="A56" s="10" t="s">
        <v>48</v>
      </c>
      <c r="B56" s="2">
        <v>2.0990000000000002</v>
      </c>
      <c r="C56" s="6">
        <v>9.4E-2</v>
      </c>
      <c r="D56" s="1">
        <f t="shared" si="1"/>
        <v>2.0050000000000003</v>
      </c>
      <c r="E56" s="8">
        <f t="shared" si="2"/>
        <v>45.806452767500012</v>
      </c>
    </row>
    <row r="57" spans="1:5" x14ac:dyDescent="0.25">
      <c r="A57" s="10" t="s">
        <v>49</v>
      </c>
      <c r="B57" s="2">
        <v>1.8140000000000001</v>
      </c>
      <c r="C57" s="6">
        <v>9.4E-2</v>
      </c>
      <c r="D57" s="1">
        <f t="shared" si="1"/>
        <v>1.72</v>
      </c>
      <c r="E57" s="8">
        <f t="shared" si="2"/>
        <v>36.147130879999999</v>
      </c>
    </row>
    <row r="58" spans="1:5" x14ac:dyDescent="0.25">
      <c r="A58" s="10" t="s">
        <v>50</v>
      </c>
      <c r="B58" s="2">
        <v>2.1670000000000003</v>
      </c>
      <c r="C58" s="6">
        <v>9.4E-2</v>
      </c>
      <c r="D58" s="1">
        <f t="shared" si="1"/>
        <v>2.0730000000000004</v>
      </c>
      <c r="E58" s="8">
        <f t="shared" si="2"/>
        <v>48.263575280300017</v>
      </c>
    </row>
    <row r="59" spans="1:5" x14ac:dyDescent="0.25">
      <c r="A59" s="10" t="s">
        <v>51</v>
      </c>
      <c r="B59" s="2">
        <v>2.08</v>
      </c>
      <c r="C59" s="6">
        <v>9.4E-2</v>
      </c>
      <c r="D59" s="1">
        <f t="shared" si="1"/>
        <v>1.986</v>
      </c>
      <c r="E59" s="8">
        <f t="shared" si="2"/>
        <v>45.130401537200008</v>
      </c>
    </row>
    <row r="60" spans="1:5" x14ac:dyDescent="0.25">
      <c r="A60" s="10" t="s">
        <v>52</v>
      </c>
      <c r="B60" s="2">
        <v>2.0020000000000002</v>
      </c>
      <c r="C60" s="6">
        <v>9.4E-2</v>
      </c>
      <c r="D60" s="1">
        <f t="shared" si="1"/>
        <v>1.9080000000000001</v>
      </c>
      <c r="E60" s="8">
        <f t="shared" si="2"/>
        <v>42.403082724800008</v>
      </c>
    </row>
    <row r="61" spans="1:5" x14ac:dyDescent="0.25">
      <c r="A61" s="10" t="s">
        <v>53</v>
      </c>
      <c r="B61" s="2">
        <v>1.409</v>
      </c>
      <c r="C61" s="6">
        <v>9.4E-2</v>
      </c>
      <c r="D61" s="1">
        <f t="shared" si="1"/>
        <v>1.3149999999999999</v>
      </c>
      <c r="E61" s="8">
        <f t="shared" si="2"/>
        <v>24.195429207499995</v>
      </c>
    </row>
    <row r="62" spans="1:5" x14ac:dyDescent="0.25">
      <c r="A62" s="10" t="s">
        <v>54</v>
      </c>
      <c r="B62" s="2">
        <v>1.8680000000000001</v>
      </c>
      <c r="C62" s="6">
        <v>9.4E-2</v>
      </c>
      <c r="D62" s="1">
        <f t="shared" si="1"/>
        <v>1.774</v>
      </c>
      <c r="E62" s="8">
        <f t="shared" si="2"/>
        <v>37.898099553200005</v>
      </c>
    </row>
    <row r="63" spans="1:5" x14ac:dyDescent="0.25">
      <c r="A63" s="10" t="s">
        <v>55</v>
      </c>
      <c r="B63" s="2">
        <v>2.1230000000000002</v>
      </c>
      <c r="C63" s="6">
        <v>9.4E-2</v>
      </c>
      <c r="D63" s="1">
        <f t="shared" si="1"/>
        <v>2.0290000000000004</v>
      </c>
      <c r="E63" s="8">
        <f t="shared" si="2"/>
        <v>46.666966138700012</v>
      </c>
    </row>
    <row r="64" spans="1:5" x14ac:dyDescent="0.25">
      <c r="A64" s="10" t="s">
        <v>56</v>
      </c>
      <c r="B64" s="2">
        <v>2.3759999999999999</v>
      </c>
      <c r="C64" s="6">
        <v>9.4E-2</v>
      </c>
      <c r="D64" s="1">
        <f t="shared" si="1"/>
        <v>2.282</v>
      </c>
      <c r="E64" s="8">
        <f t="shared" si="2"/>
        <v>56.18327466680001</v>
      </c>
    </row>
    <row r="65" spans="1:5" x14ac:dyDescent="0.25">
      <c r="A65" s="10" t="s">
        <v>57</v>
      </c>
      <c r="B65" s="2">
        <v>1.8149999999999999</v>
      </c>
      <c r="C65" s="6">
        <v>9.4E-2</v>
      </c>
      <c r="D65" s="1">
        <f t="shared" ref="D65:D96" si="3">(B65-C65)</f>
        <v>1.7209999999999999</v>
      </c>
      <c r="E65" s="8">
        <f t="shared" ref="E65:E96" si="4">(6.3507*D65*D65)+(10.236*D65)-(0.2467)</f>
        <v>36.179219638699998</v>
      </c>
    </row>
    <row r="66" spans="1:5" x14ac:dyDescent="0.25">
      <c r="A66" s="10" t="s">
        <v>58</v>
      </c>
      <c r="B66" s="2">
        <v>2.089</v>
      </c>
      <c r="C66" s="6">
        <v>9.4E-2</v>
      </c>
      <c r="D66" s="1">
        <f t="shared" si="3"/>
        <v>1.9949999999999999</v>
      </c>
      <c r="E66" s="8">
        <f t="shared" si="4"/>
        <v>45.450064767500002</v>
      </c>
    </row>
    <row r="67" spans="1:5" x14ac:dyDescent="0.25">
      <c r="A67" s="10" t="s">
        <v>59</v>
      </c>
      <c r="B67" s="2">
        <v>2.052</v>
      </c>
      <c r="C67" s="6">
        <v>9.4E-2</v>
      </c>
      <c r="D67" s="1">
        <f t="shared" si="3"/>
        <v>1.958</v>
      </c>
      <c r="E67" s="8">
        <f t="shared" si="4"/>
        <v>44.142473034799998</v>
      </c>
    </row>
    <row r="68" spans="1:5" x14ac:dyDescent="0.25">
      <c r="A68" s="10" t="s">
        <v>60</v>
      </c>
      <c r="B68" s="2">
        <v>1.9930000000000001</v>
      </c>
      <c r="C68" s="6">
        <v>9.4E-2</v>
      </c>
      <c r="D68" s="1">
        <f t="shared" si="3"/>
        <v>1.899</v>
      </c>
      <c r="E68" s="8">
        <f t="shared" si="4"/>
        <v>42.093364690700007</v>
      </c>
    </row>
    <row r="69" spans="1:5" x14ac:dyDescent="0.25">
      <c r="A69" s="10" t="s">
        <v>61</v>
      </c>
      <c r="B69" s="2">
        <v>1.2829999999999999</v>
      </c>
      <c r="C69" s="6">
        <v>9.4E-2</v>
      </c>
      <c r="D69" s="1">
        <f t="shared" si="3"/>
        <v>1.1889999999999998</v>
      </c>
      <c r="E69" s="8">
        <f t="shared" si="4"/>
        <v>20.902021954699993</v>
      </c>
    </row>
    <row r="70" spans="1:5" x14ac:dyDescent="0.25">
      <c r="A70" s="10" t="s">
        <v>62</v>
      </c>
      <c r="B70" s="2">
        <v>1.752</v>
      </c>
      <c r="C70" s="6">
        <v>9.4E-2</v>
      </c>
      <c r="D70" s="1">
        <f t="shared" si="3"/>
        <v>1.6579999999999999</v>
      </c>
      <c r="E70" s="8">
        <f t="shared" si="4"/>
        <v>34.182433674800002</v>
      </c>
    </row>
    <row r="71" spans="1:5" x14ac:dyDescent="0.25">
      <c r="A71" s="10" t="s">
        <v>63</v>
      </c>
      <c r="B71" s="2">
        <v>1.8580000000000001</v>
      </c>
      <c r="C71" s="6">
        <v>9.4E-2</v>
      </c>
      <c r="D71" s="1">
        <f t="shared" si="3"/>
        <v>1.764</v>
      </c>
      <c r="E71" s="8">
        <f t="shared" si="4"/>
        <v>37.571051787200005</v>
      </c>
    </row>
    <row r="72" spans="1:5" x14ac:dyDescent="0.25">
      <c r="A72" s="10" t="s">
        <v>64</v>
      </c>
      <c r="B72" s="2">
        <v>1.956</v>
      </c>
      <c r="C72" s="6">
        <v>9.4E-2</v>
      </c>
      <c r="D72" s="1">
        <f t="shared" si="3"/>
        <v>1.8619999999999999</v>
      </c>
      <c r="E72" s="8">
        <f t="shared" si="4"/>
        <v>40.830888330800001</v>
      </c>
    </row>
    <row r="73" spans="1:5" x14ac:dyDescent="0.25">
      <c r="A73" s="10" t="s">
        <v>65</v>
      </c>
      <c r="B73" s="2">
        <v>1.861</v>
      </c>
      <c r="C73" s="6">
        <v>9.4E-2</v>
      </c>
      <c r="D73" s="1">
        <f t="shared" si="3"/>
        <v>1.7669999999999999</v>
      </c>
      <c r="E73" s="8">
        <f t="shared" si="4"/>
        <v>37.669032752300005</v>
      </c>
    </row>
    <row r="74" spans="1:5" x14ac:dyDescent="0.25">
      <c r="A74" s="10" t="s">
        <v>66</v>
      </c>
      <c r="B74" s="2">
        <v>1.82</v>
      </c>
      <c r="C74" s="6">
        <v>9.4E-2</v>
      </c>
      <c r="D74" s="1">
        <f t="shared" si="3"/>
        <v>1.726</v>
      </c>
      <c r="E74" s="8">
        <f t="shared" si="4"/>
        <v>36.339853953200006</v>
      </c>
    </row>
    <row r="75" spans="1:5" x14ac:dyDescent="0.25">
      <c r="A75" s="10" t="s">
        <v>67</v>
      </c>
      <c r="B75" s="2">
        <v>2.1470000000000002</v>
      </c>
      <c r="C75" s="6">
        <v>9.4E-2</v>
      </c>
      <c r="D75" s="1">
        <f t="shared" si="3"/>
        <v>2.0530000000000004</v>
      </c>
      <c r="E75" s="8">
        <f t="shared" si="4"/>
        <v>47.534795516300015</v>
      </c>
    </row>
    <row r="76" spans="1:5" x14ac:dyDescent="0.25">
      <c r="A76" s="10" t="s">
        <v>68</v>
      </c>
      <c r="B76" s="2">
        <v>1.78</v>
      </c>
      <c r="C76" s="6">
        <v>9.4E-2</v>
      </c>
      <c r="D76" s="1">
        <f t="shared" si="3"/>
        <v>1.6859999999999999</v>
      </c>
      <c r="E76" s="8">
        <f t="shared" si="4"/>
        <v>35.063670417200001</v>
      </c>
    </row>
    <row r="77" spans="1:5" x14ac:dyDescent="0.25">
      <c r="A77" s="10" t="s">
        <v>69</v>
      </c>
      <c r="B77" s="2">
        <v>1.5669999999999999</v>
      </c>
      <c r="C77" s="6">
        <v>9.4E-2</v>
      </c>
      <c r="D77" s="1">
        <f t="shared" si="3"/>
        <v>1.4729999999999999</v>
      </c>
      <c r="E77" s="8">
        <f t="shared" si="4"/>
        <v>28.610225960299996</v>
      </c>
    </row>
    <row r="78" spans="1:5" x14ac:dyDescent="0.25">
      <c r="A78" s="10" t="s">
        <v>70</v>
      </c>
      <c r="B78" s="2">
        <v>1.859</v>
      </c>
      <c r="C78" s="6">
        <v>9.4E-2</v>
      </c>
      <c r="D78" s="1">
        <f t="shared" si="3"/>
        <v>1.7649999999999999</v>
      </c>
      <c r="E78" s="8">
        <f t="shared" si="4"/>
        <v>37.603699407499995</v>
      </c>
    </row>
    <row r="79" spans="1:5" x14ac:dyDescent="0.25">
      <c r="A79" s="10" t="s">
        <v>71</v>
      </c>
      <c r="B79" s="2">
        <v>1.8160000000000001</v>
      </c>
      <c r="C79" s="6">
        <v>9.4E-2</v>
      </c>
      <c r="D79" s="1">
        <f t="shared" si="3"/>
        <v>1.722</v>
      </c>
      <c r="E79" s="8">
        <f t="shared" si="4"/>
        <v>36.211321098799999</v>
      </c>
    </row>
    <row r="80" spans="1:5" x14ac:dyDescent="0.25">
      <c r="A80" s="10" t="s">
        <v>72</v>
      </c>
      <c r="B80" s="2">
        <v>1.921</v>
      </c>
      <c r="C80" s="6">
        <v>9.4E-2</v>
      </c>
      <c r="D80" s="1">
        <f t="shared" si="3"/>
        <v>1.827</v>
      </c>
      <c r="E80" s="8">
        <f t="shared" si="4"/>
        <v>39.652657700300004</v>
      </c>
    </row>
    <row r="81" spans="1:5" x14ac:dyDescent="0.25">
      <c r="A81" s="10" t="s">
        <v>73</v>
      </c>
      <c r="B81" s="2">
        <v>1.927</v>
      </c>
      <c r="C81" s="6">
        <v>9.4E-2</v>
      </c>
      <c r="D81" s="1">
        <f t="shared" si="3"/>
        <v>1.833</v>
      </c>
      <c r="E81" s="8">
        <f t="shared" si="4"/>
        <v>39.853535072300005</v>
      </c>
    </row>
    <row r="82" spans="1:5" x14ac:dyDescent="0.25">
      <c r="A82" s="10" t="s">
        <v>74</v>
      </c>
      <c r="B82" s="2">
        <v>1.6879999999999999</v>
      </c>
      <c r="C82" s="6">
        <v>9.4E-2</v>
      </c>
      <c r="D82" s="1">
        <f t="shared" si="3"/>
        <v>1.5939999999999999</v>
      </c>
      <c r="E82" s="8">
        <f t="shared" si="4"/>
        <v>32.2055711852</v>
      </c>
    </row>
    <row r="83" spans="1:5" x14ac:dyDescent="0.25">
      <c r="A83" s="10" t="s">
        <v>75</v>
      </c>
      <c r="B83" s="2">
        <v>2.0110000000000001</v>
      </c>
      <c r="C83" s="6">
        <v>9.4E-2</v>
      </c>
      <c r="D83" s="1">
        <f t="shared" si="3"/>
        <v>1.917</v>
      </c>
      <c r="E83" s="8">
        <f t="shared" si="4"/>
        <v>42.713829572300007</v>
      </c>
    </row>
    <row r="84" spans="1:5" x14ac:dyDescent="0.25">
      <c r="A84" s="10" t="s">
        <v>76</v>
      </c>
      <c r="B84" s="2">
        <v>2.0209999999999999</v>
      </c>
      <c r="C84" s="6">
        <v>9.4E-2</v>
      </c>
      <c r="D84" s="1">
        <f t="shared" si="3"/>
        <v>1.9269999999999998</v>
      </c>
      <c r="E84" s="8">
        <f t="shared" si="4"/>
        <v>43.060310480299997</v>
      </c>
    </row>
    <row r="85" spans="1:5" x14ac:dyDescent="0.25">
      <c r="A85" s="10" t="s">
        <v>77</v>
      </c>
      <c r="B85" s="2">
        <v>1.994</v>
      </c>
      <c r="C85" s="6">
        <v>9.4E-2</v>
      </c>
      <c r="D85" s="1">
        <f t="shared" si="3"/>
        <v>1.9</v>
      </c>
      <c r="E85" s="8">
        <f t="shared" si="4"/>
        <v>42.127727</v>
      </c>
    </row>
    <row r="86" spans="1:5" x14ac:dyDescent="0.25">
      <c r="A86" s="10" t="s">
        <v>78</v>
      </c>
      <c r="B86" s="2">
        <v>2.0880000000000001</v>
      </c>
      <c r="C86" s="6">
        <v>9.4E-2</v>
      </c>
      <c r="D86" s="1">
        <f t="shared" si="3"/>
        <v>1.994</v>
      </c>
      <c r="E86" s="8">
        <f t="shared" si="4"/>
        <v>45.4144958252</v>
      </c>
    </row>
    <row r="87" spans="1:5" x14ac:dyDescent="0.25">
      <c r="A87" s="10" t="s">
        <v>79</v>
      </c>
      <c r="B87" s="2">
        <v>2.0699999999999998</v>
      </c>
      <c r="C87" s="6">
        <v>9.4E-2</v>
      </c>
      <c r="D87" s="1">
        <f t="shared" si="3"/>
        <v>1.9759999999999998</v>
      </c>
      <c r="E87" s="8">
        <f t="shared" si="4"/>
        <v>44.776426803199996</v>
      </c>
    </row>
    <row r="88" spans="1:5" x14ac:dyDescent="0.25">
      <c r="A88" s="10" t="s">
        <v>80</v>
      </c>
      <c r="B88" s="2">
        <v>1.611</v>
      </c>
      <c r="C88" s="6">
        <v>9.4E-2</v>
      </c>
      <c r="D88" s="1">
        <f t="shared" si="3"/>
        <v>1.5169999999999999</v>
      </c>
      <c r="E88" s="8">
        <f t="shared" si="4"/>
        <v>29.896108052299997</v>
      </c>
    </row>
    <row r="89" spans="1:5" x14ac:dyDescent="0.25">
      <c r="A89" s="10" t="s">
        <v>81</v>
      </c>
      <c r="B89" s="2">
        <v>1.8520000000000001</v>
      </c>
      <c r="C89" s="6">
        <v>9.4E-2</v>
      </c>
      <c r="D89" s="1">
        <f t="shared" si="3"/>
        <v>1.758</v>
      </c>
      <c r="E89" s="8">
        <f t="shared" si="4"/>
        <v>37.375432794799998</v>
      </c>
    </row>
    <row r="90" spans="1:5" x14ac:dyDescent="0.25">
      <c r="A90" s="10" t="s">
        <v>82</v>
      </c>
      <c r="B90" s="2">
        <v>1.706</v>
      </c>
      <c r="C90" s="6">
        <v>9.4E-2</v>
      </c>
      <c r="D90" s="1">
        <f t="shared" si="3"/>
        <v>1.6119999999999999</v>
      </c>
      <c r="E90" s="8">
        <f t="shared" si="4"/>
        <v>32.756305380800001</v>
      </c>
    </row>
    <row r="91" spans="1:5" x14ac:dyDescent="0.25">
      <c r="A91" s="10" t="s">
        <v>83</v>
      </c>
      <c r="B91" s="2">
        <v>1.782</v>
      </c>
      <c r="C91" s="6">
        <v>9.4E-2</v>
      </c>
      <c r="D91" s="1">
        <f t="shared" si="3"/>
        <v>1.6879999999999999</v>
      </c>
      <c r="E91" s="8">
        <f t="shared" si="4"/>
        <v>35.126996940800005</v>
      </c>
    </row>
    <row r="92" spans="1:5" x14ac:dyDescent="0.25">
      <c r="A92" s="10" t="s">
        <v>84</v>
      </c>
      <c r="B92" s="2">
        <v>1.8660000000000001</v>
      </c>
      <c r="C92" s="6">
        <v>9.4E-2</v>
      </c>
      <c r="D92" s="1">
        <f t="shared" si="3"/>
        <v>1.772</v>
      </c>
      <c r="E92" s="8">
        <f t="shared" si="4"/>
        <v>37.832588388800005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113"/>
  <sheetViews>
    <sheetView workbookViewId="0">
      <selection activeCell="N4" sqref="N4"/>
    </sheetView>
  </sheetViews>
  <sheetFormatPr defaultRowHeight="15" x14ac:dyDescent="0.25"/>
  <cols>
    <col min="1" max="1" width="21.28515625" customWidth="1"/>
    <col min="2" max="2" width="12" customWidth="1"/>
    <col min="3" max="3" width="11.7109375" customWidth="1"/>
    <col min="4" max="4" width="13" customWidth="1"/>
    <col min="5" max="5" width="21.85546875" customWidth="1"/>
  </cols>
  <sheetData>
    <row r="2" spans="1:12" x14ac:dyDescent="0.25">
      <c r="A2" s="4">
        <v>2.7810000000000001</v>
      </c>
      <c r="B2" s="4">
        <v>0.93300000000000005</v>
      </c>
      <c r="C2" s="2">
        <v>2.605</v>
      </c>
      <c r="D2" s="2">
        <v>2.5630000000000002</v>
      </c>
      <c r="E2" s="2">
        <v>2.1890000000000001</v>
      </c>
      <c r="F2" s="2">
        <v>2.0449999999999999</v>
      </c>
      <c r="G2" s="2">
        <v>1.7290000000000001</v>
      </c>
      <c r="H2" s="2">
        <v>1.724</v>
      </c>
      <c r="I2" s="2">
        <v>1.784</v>
      </c>
      <c r="J2" s="2">
        <v>1.4450000000000001</v>
      </c>
      <c r="K2" s="2">
        <v>1.6040000000000001</v>
      </c>
      <c r="L2" s="2">
        <v>1.8920000000000001</v>
      </c>
    </row>
    <row r="3" spans="1:12" x14ac:dyDescent="0.25">
      <c r="A3" s="4">
        <v>1.6419999999999999</v>
      </c>
      <c r="B3" s="4">
        <v>0.58299999999999996</v>
      </c>
      <c r="C3" s="2">
        <v>2.0920000000000001</v>
      </c>
      <c r="D3" s="2">
        <v>2.3239999999999998</v>
      </c>
      <c r="E3" s="2">
        <v>1.887</v>
      </c>
      <c r="F3" s="2">
        <v>1.83</v>
      </c>
      <c r="G3" s="2">
        <v>1.913</v>
      </c>
      <c r="H3" s="2">
        <v>1.768</v>
      </c>
      <c r="I3" s="2">
        <v>2.008</v>
      </c>
      <c r="J3" s="2">
        <v>1.71</v>
      </c>
      <c r="K3" s="2">
        <v>1.4470000000000001</v>
      </c>
      <c r="L3" s="2">
        <v>1.7150000000000001</v>
      </c>
    </row>
    <row r="4" spans="1:12" x14ac:dyDescent="0.25">
      <c r="A4" s="4">
        <v>0.93200000000000005</v>
      </c>
      <c r="B4" s="4">
        <v>0.33800000000000002</v>
      </c>
      <c r="C4" s="2">
        <v>2.964</v>
      </c>
      <c r="D4" s="2">
        <v>2.8069999999999999</v>
      </c>
      <c r="E4" s="2">
        <v>2.415</v>
      </c>
      <c r="F4" s="2">
        <v>2.2680000000000002</v>
      </c>
      <c r="G4" s="2">
        <v>2.2080000000000002</v>
      </c>
      <c r="H4" s="2">
        <v>2.218</v>
      </c>
      <c r="I4" s="2">
        <v>2.218</v>
      </c>
      <c r="J4" s="2">
        <v>2.5180000000000002</v>
      </c>
      <c r="K4" s="2">
        <v>1.8169999999999999</v>
      </c>
      <c r="L4" s="2">
        <v>1.3580000000000001</v>
      </c>
    </row>
    <row r="5" spans="1:12" x14ac:dyDescent="0.25">
      <c r="A5" s="4">
        <v>0.57499999999999996</v>
      </c>
      <c r="B5" s="6">
        <v>9.6000000000000002E-2</v>
      </c>
      <c r="C5" s="2">
        <v>2.6059999999999999</v>
      </c>
      <c r="D5" s="2">
        <v>2.2469999999999999</v>
      </c>
      <c r="E5" s="2">
        <v>2.1120000000000001</v>
      </c>
      <c r="F5" s="2">
        <v>1.9970000000000001</v>
      </c>
      <c r="G5" s="2">
        <v>1.5050000000000001</v>
      </c>
      <c r="H5" s="2">
        <v>1.716</v>
      </c>
      <c r="I5" s="2">
        <v>1.9180000000000001</v>
      </c>
      <c r="J5" s="2">
        <v>2.1619999999999999</v>
      </c>
      <c r="K5" s="2">
        <v>1.7969999999999999</v>
      </c>
      <c r="L5" s="2">
        <v>1.2490000000000001</v>
      </c>
    </row>
    <row r="6" spans="1:12" x14ac:dyDescent="0.25">
      <c r="A6" s="4">
        <v>0.32200000000000001</v>
      </c>
      <c r="B6" s="2">
        <v>2.278</v>
      </c>
      <c r="C6" s="2">
        <v>2.331</v>
      </c>
      <c r="D6" s="2">
        <v>2.2240000000000002</v>
      </c>
      <c r="E6" s="2">
        <v>2.0710000000000002</v>
      </c>
      <c r="F6" s="2">
        <v>1.7150000000000001</v>
      </c>
      <c r="G6" s="2">
        <v>1.9870000000000001</v>
      </c>
      <c r="H6" s="2">
        <v>1.835</v>
      </c>
      <c r="I6" s="2">
        <v>1.663</v>
      </c>
      <c r="J6" s="2">
        <v>2.1429999999999998</v>
      </c>
      <c r="K6" s="2">
        <v>1.6340000000000001</v>
      </c>
      <c r="L6" s="2">
        <v>1.7870000000000001</v>
      </c>
    </row>
    <row r="7" spans="1:12" x14ac:dyDescent="0.25">
      <c r="A7" s="6">
        <v>9.8000000000000004E-2</v>
      </c>
      <c r="B7" s="2">
        <v>2.0680000000000001</v>
      </c>
      <c r="C7" s="2">
        <v>2.2680000000000002</v>
      </c>
      <c r="D7" s="2">
        <v>2.0950000000000002</v>
      </c>
      <c r="E7" s="2">
        <v>2.226</v>
      </c>
      <c r="F7" s="2">
        <v>1.8009999999999999</v>
      </c>
      <c r="G7" s="2">
        <v>2.0129999999999999</v>
      </c>
      <c r="H7" s="2">
        <v>1.7730000000000001</v>
      </c>
      <c r="I7" s="2">
        <v>1.5680000000000001</v>
      </c>
      <c r="J7" s="2">
        <v>2.1760000000000002</v>
      </c>
      <c r="K7" s="2">
        <v>1.4890000000000001</v>
      </c>
      <c r="L7" s="2">
        <v>1.6890000000000001</v>
      </c>
    </row>
    <row r="8" spans="1:12" x14ac:dyDescent="0.25">
      <c r="A8" s="4">
        <v>2.7600000000000002</v>
      </c>
      <c r="B8" s="2">
        <v>2.0670000000000002</v>
      </c>
      <c r="C8" s="2">
        <v>1.512</v>
      </c>
      <c r="D8" s="2">
        <v>1.6659999999999999</v>
      </c>
      <c r="E8" s="2">
        <v>1.444</v>
      </c>
      <c r="F8" s="2">
        <v>1.6640000000000001</v>
      </c>
      <c r="G8" s="2">
        <v>2.052</v>
      </c>
      <c r="H8" s="2">
        <v>1.6719999999999999</v>
      </c>
      <c r="I8" s="2">
        <v>1.4690000000000001</v>
      </c>
      <c r="J8" s="2">
        <v>1.635</v>
      </c>
      <c r="K8" s="2">
        <v>1.85</v>
      </c>
      <c r="L8" s="2">
        <v>1.032</v>
      </c>
    </row>
    <row r="9" spans="1:12" x14ac:dyDescent="0.25">
      <c r="A9" s="4">
        <v>1.8380000000000001</v>
      </c>
      <c r="B9" s="2">
        <v>2.4649999999999999</v>
      </c>
      <c r="C9" s="2">
        <v>1.8240000000000001</v>
      </c>
      <c r="D9" s="2">
        <v>1.579</v>
      </c>
      <c r="E9" s="2">
        <v>1.6819999999999999</v>
      </c>
      <c r="F9" s="2">
        <v>1.4730000000000001</v>
      </c>
      <c r="G9" s="2">
        <v>1.5150000000000001</v>
      </c>
      <c r="H9" s="2">
        <v>1.5720000000000001</v>
      </c>
      <c r="I9" s="2">
        <v>1.6400000000000001</v>
      </c>
      <c r="J9" s="2">
        <v>1.3069999999999999</v>
      </c>
      <c r="K9" s="2">
        <v>1.292</v>
      </c>
      <c r="L9" s="2">
        <v>0.68600000000000005</v>
      </c>
    </row>
    <row r="15" spans="1:12" x14ac:dyDescent="0.25">
      <c r="B15" s="7" t="s">
        <v>85</v>
      </c>
      <c r="C15" s="7" t="s">
        <v>2</v>
      </c>
      <c r="D15" s="7" t="s">
        <v>3</v>
      </c>
      <c r="E15" s="7" t="s">
        <v>4</v>
      </c>
    </row>
    <row r="16" spans="1:12" x14ac:dyDescent="0.25">
      <c r="A16" t="s">
        <v>5</v>
      </c>
      <c r="B16" s="14">
        <v>2.7705000000000002</v>
      </c>
      <c r="C16" s="1">
        <f>B16-B21</f>
        <v>2.6735000000000002</v>
      </c>
      <c r="D16" s="1">
        <v>3200</v>
      </c>
      <c r="E16" s="8">
        <f>(180.77*C16*C16)+(698.73*C16)+(23.759)</f>
        <v>3183.8857137325003</v>
      </c>
    </row>
    <row r="17" spans="1:12" x14ac:dyDescent="0.25">
      <c r="A17" t="s">
        <v>6</v>
      </c>
      <c r="B17" s="4">
        <v>1.74</v>
      </c>
      <c r="C17" s="1">
        <f>B17-B21</f>
        <v>1.643</v>
      </c>
      <c r="D17" s="1">
        <v>1600</v>
      </c>
      <c r="E17" s="8">
        <f t="shared" ref="E17:E21" si="0">(180.77*C17*C17)+(698.73*C17)+(23.759)</f>
        <v>1659.7517857300002</v>
      </c>
    </row>
    <row r="18" spans="1:12" x14ac:dyDescent="0.25">
      <c r="A18" t="s">
        <v>7</v>
      </c>
      <c r="B18" s="15">
        <v>0.93250000000000011</v>
      </c>
      <c r="C18" s="1">
        <f>B18-B21</f>
        <v>0.83550000000000013</v>
      </c>
      <c r="D18" s="1">
        <v>800</v>
      </c>
      <c r="E18" s="8">
        <f t="shared" si="0"/>
        <v>733.73626639250017</v>
      </c>
    </row>
    <row r="19" spans="1:12" x14ac:dyDescent="0.25">
      <c r="A19" t="s">
        <v>8</v>
      </c>
      <c r="B19" s="4">
        <v>0.57899999999999996</v>
      </c>
      <c r="C19" s="1">
        <f>B19-B21</f>
        <v>0.48199999999999998</v>
      </c>
      <c r="D19" s="1">
        <v>400</v>
      </c>
      <c r="E19" s="8">
        <f t="shared" si="0"/>
        <v>402.54406948000002</v>
      </c>
    </row>
    <row r="20" spans="1:12" x14ac:dyDescent="0.25">
      <c r="A20" t="s">
        <v>9</v>
      </c>
      <c r="B20" s="4">
        <v>0.33</v>
      </c>
      <c r="C20" s="1">
        <f>B20-B21</f>
        <v>0.23300000000000001</v>
      </c>
      <c r="D20" s="1">
        <v>200</v>
      </c>
      <c r="E20" s="8">
        <f t="shared" si="0"/>
        <v>196.37691253000003</v>
      </c>
    </row>
    <row r="21" spans="1:12" x14ac:dyDescent="0.25">
      <c r="A21" t="s">
        <v>10</v>
      </c>
      <c r="B21" s="6">
        <v>9.7000000000000003E-2</v>
      </c>
      <c r="C21" s="1">
        <f>B21-B21</f>
        <v>0</v>
      </c>
      <c r="D21" s="1">
        <v>0</v>
      </c>
      <c r="E21" s="8">
        <f t="shared" si="0"/>
        <v>23.759</v>
      </c>
    </row>
    <row r="27" spans="1:12" x14ac:dyDescent="0.25">
      <c r="K27" s="9" t="s">
        <v>86</v>
      </c>
      <c r="L27" s="9"/>
    </row>
    <row r="31" spans="1:12" x14ac:dyDescent="0.25">
      <c r="A31" s="10" t="s">
        <v>13</v>
      </c>
      <c r="B31" s="2" t="s">
        <v>14</v>
      </c>
      <c r="C31" s="5" t="s">
        <v>10</v>
      </c>
      <c r="D31" s="1" t="s">
        <v>2</v>
      </c>
      <c r="E31" s="11" t="s">
        <v>186</v>
      </c>
    </row>
    <row r="32" spans="1:12" x14ac:dyDescent="0.25">
      <c r="A32" s="10">
        <v>1501425</v>
      </c>
      <c r="B32" s="2">
        <v>2.278</v>
      </c>
      <c r="C32" s="6">
        <v>9.7000000000000003E-2</v>
      </c>
      <c r="D32" s="1">
        <f t="shared" ref="D32:D63" si="1">(B32-C32)</f>
        <v>2.181</v>
      </c>
      <c r="E32" s="8">
        <f t="shared" ref="E32:E63" si="2">(180.77*D32*D32)+(698.73*D32)+(23.759)</f>
        <v>2407.5688159700003</v>
      </c>
    </row>
    <row r="33" spans="1:5" x14ac:dyDescent="0.25">
      <c r="A33" s="10">
        <v>1428</v>
      </c>
      <c r="B33" s="2">
        <v>2.0680000000000001</v>
      </c>
      <c r="C33" s="6">
        <v>9.7000000000000003E-2</v>
      </c>
      <c r="D33" s="1">
        <f t="shared" si="1"/>
        <v>1.9710000000000001</v>
      </c>
      <c r="E33" s="8">
        <f t="shared" si="2"/>
        <v>2103.2185375700001</v>
      </c>
    </row>
    <row r="34" spans="1:5" x14ac:dyDescent="0.25">
      <c r="A34" s="10" t="s">
        <v>87</v>
      </c>
      <c r="B34" s="2">
        <v>2.0670000000000002</v>
      </c>
      <c r="C34" s="6">
        <v>9.7000000000000003E-2</v>
      </c>
      <c r="D34" s="1">
        <f t="shared" si="1"/>
        <v>1.9700000000000002</v>
      </c>
      <c r="E34" s="8">
        <f t="shared" si="2"/>
        <v>2101.8073930000005</v>
      </c>
    </row>
    <row r="35" spans="1:5" x14ac:dyDescent="0.25">
      <c r="A35" s="10" t="s">
        <v>88</v>
      </c>
      <c r="B35" s="2">
        <v>2.4649999999999999</v>
      </c>
      <c r="C35" s="6">
        <v>9.7000000000000003E-2</v>
      </c>
      <c r="D35" s="1">
        <f t="shared" si="1"/>
        <v>2.3679999999999999</v>
      </c>
      <c r="E35" s="8">
        <f t="shared" si="2"/>
        <v>2692.0056764800001</v>
      </c>
    </row>
    <row r="36" spans="1:5" x14ac:dyDescent="0.25">
      <c r="A36" s="10">
        <v>1444</v>
      </c>
      <c r="B36" s="2">
        <v>2.605</v>
      </c>
      <c r="C36" s="6">
        <v>9.7000000000000003E-2</v>
      </c>
      <c r="D36" s="1">
        <f t="shared" si="1"/>
        <v>2.508</v>
      </c>
      <c r="E36" s="8">
        <f t="shared" si="2"/>
        <v>2913.2287092800002</v>
      </c>
    </row>
    <row r="37" spans="1:5" x14ac:dyDescent="0.25">
      <c r="A37" s="10">
        <v>1447</v>
      </c>
      <c r="B37" s="2">
        <v>2.0920000000000001</v>
      </c>
      <c r="C37" s="6">
        <v>9.7000000000000003E-2</v>
      </c>
      <c r="D37" s="1">
        <f t="shared" si="1"/>
        <v>1.9950000000000001</v>
      </c>
      <c r="E37" s="8">
        <f t="shared" si="2"/>
        <v>2137.1944692500001</v>
      </c>
    </row>
    <row r="38" spans="1:5" x14ac:dyDescent="0.25">
      <c r="A38" s="10">
        <v>1448</v>
      </c>
      <c r="B38" s="2">
        <v>2.964</v>
      </c>
      <c r="C38" s="6">
        <v>9.7000000000000003E-2</v>
      </c>
      <c r="D38" s="1">
        <f t="shared" si="1"/>
        <v>2.867</v>
      </c>
      <c r="E38" s="8">
        <f t="shared" si="2"/>
        <v>3512.8910905299999</v>
      </c>
    </row>
    <row r="39" spans="1:5" x14ac:dyDescent="0.25">
      <c r="A39" s="10">
        <v>1451</v>
      </c>
      <c r="B39" s="2">
        <v>2.6059999999999999</v>
      </c>
      <c r="C39" s="6">
        <v>9.7000000000000003E-2</v>
      </c>
      <c r="D39" s="1">
        <f t="shared" si="1"/>
        <v>2.5089999999999999</v>
      </c>
      <c r="E39" s="8">
        <f t="shared" si="2"/>
        <v>2914.8343623700002</v>
      </c>
    </row>
    <row r="40" spans="1:5" x14ac:dyDescent="0.25">
      <c r="A40" s="10">
        <v>1480</v>
      </c>
      <c r="B40" s="2">
        <v>2.331</v>
      </c>
      <c r="C40" s="6">
        <v>9.7000000000000003E-2</v>
      </c>
      <c r="D40" s="1">
        <f t="shared" si="1"/>
        <v>2.234</v>
      </c>
      <c r="E40" s="8">
        <f t="shared" si="2"/>
        <v>2486.9007821200003</v>
      </c>
    </row>
    <row r="41" spans="1:5" x14ac:dyDescent="0.25">
      <c r="A41" s="10">
        <v>1496</v>
      </c>
      <c r="B41" s="2">
        <v>2.2680000000000002</v>
      </c>
      <c r="C41" s="6">
        <v>9.7000000000000003E-2</v>
      </c>
      <c r="D41" s="1">
        <f t="shared" si="1"/>
        <v>2.1710000000000003</v>
      </c>
      <c r="E41" s="8">
        <f t="shared" si="2"/>
        <v>2392.7144055700005</v>
      </c>
    </row>
    <row r="42" spans="1:5" x14ac:dyDescent="0.25">
      <c r="A42" s="10">
        <v>1498</v>
      </c>
      <c r="B42" s="2">
        <v>1.512</v>
      </c>
      <c r="C42" s="6">
        <v>9.7000000000000003E-2</v>
      </c>
      <c r="D42" s="1">
        <f t="shared" si="1"/>
        <v>1.415</v>
      </c>
      <c r="E42" s="8">
        <f t="shared" si="2"/>
        <v>1374.4041632500002</v>
      </c>
    </row>
    <row r="43" spans="1:5" x14ac:dyDescent="0.25">
      <c r="A43" s="10">
        <v>1429</v>
      </c>
      <c r="B43" s="2">
        <v>1.8240000000000001</v>
      </c>
      <c r="C43" s="6">
        <v>9.7000000000000003E-2</v>
      </c>
      <c r="D43" s="1">
        <f t="shared" si="1"/>
        <v>1.7270000000000001</v>
      </c>
      <c r="E43" s="8">
        <f t="shared" si="2"/>
        <v>1769.6174773300004</v>
      </c>
    </row>
    <row r="44" spans="1:5" x14ac:dyDescent="0.25">
      <c r="A44" s="10">
        <v>1455</v>
      </c>
      <c r="B44" s="2">
        <v>2.5630000000000002</v>
      </c>
      <c r="C44" s="6">
        <v>9.7000000000000003E-2</v>
      </c>
      <c r="D44" s="1">
        <f t="shared" si="1"/>
        <v>2.4660000000000002</v>
      </c>
      <c r="E44" s="8">
        <f t="shared" si="2"/>
        <v>2846.1177501200004</v>
      </c>
    </row>
    <row r="45" spans="1:5" x14ac:dyDescent="0.25">
      <c r="A45" s="10">
        <v>1482</v>
      </c>
      <c r="B45" s="2">
        <v>2.3239999999999998</v>
      </c>
      <c r="C45" s="6">
        <v>9.7000000000000003E-2</v>
      </c>
      <c r="D45" s="1">
        <f t="shared" si="1"/>
        <v>2.2269999999999999</v>
      </c>
      <c r="E45" s="8">
        <f t="shared" si="2"/>
        <v>2476.3647673300002</v>
      </c>
    </row>
    <row r="46" spans="1:5" x14ac:dyDescent="0.25">
      <c r="A46" s="10">
        <v>1485</v>
      </c>
      <c r="B46" s="2">
        <v>2.8069999999999999</v>
      </c>
      <c r="C46" s="6">
        <v>9.7000000000000003E-2</v>
      </c>
      <c r="D46" s="1">
        <f t="shared" si="1"/>
        <v>2.71</v>
      </c>
      <c r="E46" s="8">
        <f t="shared" si="2"/>
        <v>3244.910257</v>
      </c>
    </row>
    <row r="47" spans="1:5" x14ac:dyDescent="0.25">
      <c r="A47" s="10">
        <v>1492</v>
      </c>
      <c r="B47" s="2">
        <v>2.2469999999999999</v>
      </c>
      <c r="C47" s="6">
        <v>9.7000000000000003E-2</v>
      </c>
      <c r="D47" s="1">
        <f t="shared" si="1"/>
        <v>2.15</v>
      </c>
      <c r="E47" s="8">
        <f t="shared" si="2"/>
        <v>2361.6378249999998</v>
      </c>
    </row>
    <row r="48" spans="1:5" x14ac:dyDescent="0.25">
      <c r="A48" s="10" t="s">
        <v>89</v>
      </c>
      <c r="B48" s="2">
        <v>2.2240000000000002</v>
      </c>
      <c r="C48" s="6">
        <v>9.7000000000000003E-2</v>
      </c>
      <c r="D48" s="1">
        <f t="shared" si="1"/>
        <v>2.1270000000000002</v>
      </c>
      <c r="E48" s="8">
        <f t="shared" si="2"/>
        <v>2327.7845093300002</v>
      </c>
    </row>
    <row r="49" spans="1:5" x14ac:dyDescent="0.25">
      <c r="A49" s="10" t="s">
        <v>90</v>
      </c>
      <c r="B49" s="2">
        <v>2.0950000000000002</v>
      </c>
      <c r="C49" s="6">
        <v>9.7000000000000003E-2</v>
      </c>
      <c r="D49" s="1">
        <f t="shared" si="1"/>
        <v>1.9980000000000002</v>
      </c>
      <c r="E49" s="8">
        <f t="shared" si="2"/>
        <v>2141.4561030800005</v>
      </c>
    </row>
    <row r="50" spans="1:5" x14ac:dyDescent="0.25">
      <c r="A50" s="10" t="s">
        <v>91</v>
      </c>
      <c r="B50" s="2">
        <v>1.6659999999999999</v>
      </c>
      <c r="C50" s="6">
        <v>9.7000000000000003E-2</v>
      </c>
      <c r="D50" s="1">
        <f t="shared" si="1"/>
        <v>1.569</v>
      </c>
      <c r="E50" s="8">
        <f t="shared" si="2"/>
        <v>1565.0789059700001</v>
      </c>
    </row>
    <row r="51" spans="1:5" x14ac:dyDescent="0.25">
      <c r="A51" s="10" t="s">
        <v>92</v>
      </c>
      <c r="B51" s="2">
        <v>1.579</v>
      </c>
      <c r="C51" s="6">
        <v>9.7000000000000003E-2</v>
      </c>
      <c r="D51" s="1">
        <f t="shared" si="1"/>
        <v>1.482</v>
      </c>
      <c r="E51" s="8">
        <f t="shared" si="2"/>
        <v>1456.3063494799999</v>
      </c>
    </row>
    <row r="52" spans="1:5" x14ac:dyDescent="0.25">
      <c r="A52" s="10" t="s">
        <v>93</v>
      </c>
      <c r="B52" s="2">
        <v>2.1890000000000001</v>
      </c>
      <c r="C52" s="6">
        <v>9.7000000000000003E-2</v>
      </c>
      <c r="D52" s="1">
        <f t="shared" si="1"/>
        <v>2.0920000000000001</v>
      </c>
      <c r="E52" s="8">
        <f t="shared" si="2"/>
        <v>2276.6355572800003</v>
      </c>
    </row>
    <row r="53" spans="1:5" x14ac:dyDescent="0.25">
      <c r="A53" s="10">
        <v>966</v>
      </c>
      <c r="B53" s="2">
        <v>1.887</v>
      </c>
      <c r="C53" s="6">
        <v>9.7000000000000003E-2</v>
      </c>
      <c r="D53" s="1">
        <f t="shared" si="1"/>
        <v>1.79</v>
      </c>
      <c r="E53" s="8">
        <f t="shared" si="2"/>
        <v>1853.6908570000001</v>
      </c>
    </row>
    <row r="54" spans="1:5" x14ac:dyDescent="0.25">
      <c r="A54" s="10" t="s">
        <v>94</v>
      </c>
      <c r="B54" s="2">
        <v>2.415</v>
      </c>
      <c r="C54" s="6">
        <v>9.7000000000000003E-2</v>
      </c>
      <c r="D54" s="1">
        <f t="shared" si="1"/>
        <v>2.3180000000000001</v>
      </c>
      <c r="E54" s="8">
        <f t="shared" si="2"/>
        <v>2614.7147654800001</v>
      </c>
    </row>
    <row r="55" spans="1:5" x14ac:dyDescent="0.25">
      <c r="A55" s="10" t="s">
        <v>95</v>
      </c>
      <c r="B55" s="2">
        <v>2.1120000000000001</v>
      </c>
      <c r="C55" s="6">
        <v>9.7000000000000003E-2</v>
      </c>
      <c r="D55" s="1">
        <f t="shared" si="1"/>
        <v>2.0150000000000001</v>
      </c>
      <c r="E55" s="8">
        <f t="shared" si="2"/>
        <v>2165.6668232500006</v>
      </c>
    </row>
    <row r="56" spans="1:5" x14ac:dyDescent="0.25">
      <c r="A56" s="10" t="s">
        <v>96</v>
      </c>
      <c r="B56" s="2">
        <v>2.0710000000000002</v>
      </c>
      <c r="C56" s="6">
        <v>9.7000000000000003E-2</v>
      </c>
      <c r="D56" s="1">
        <f t="shared" si="1"/>
        <v>1.9740000000000002</v>
      </c>
      <c r="E56" s="8">
        <f t="shared" si="2"/>
        <v>2107.4541405200002</v>
      </c>
    </row>
    <row r="57" spans="1:5" x14ac:dyDescent="0.25">
      <c r="A57" s="10" t="s">
        <v>97</v>
      </c>
      <c r="B57" s="2">
        <v>2.226</v>
      </c>
      <c r="C57" s="6">
        <v>9.7000000000000003E-2</v>
      </c>
      <c r="D57" s="1">
        <f t="shared" si="1"/>
        <v>2.129</v>
      </c>
      <c r="E57" s="8">
        <f t="shared" si="2"/>
        <v>2330.7206835699999</v>
      </c>
    </row>
    <row r="58" spans="1:5" x14ac:dyDescent="0.25">
      <c r="A58" s="10" t="s">
        <v>98</v>
      </c>
      <c r="B58" s="2">
        <v>1.444</v>
      </c>
      <c r="C58" s="6">
        <v>9.7000000000000003E-2</v>
      </c>
      <c r="D58" s="1">
        <f t="shared" si="1"/>
        <v>1.347</v>
      </c>
      <c r="E58" s="8">
        <f t="shared" si="2"/>
        <v>1292.93902493</v>
      </c>
    </row>
    <row r="59" spans="1:5" x14ac:dyDescent="0.25">
      <c r="A59" s="10">
        <v>978</v>
      </c>
      <c r="B59" s="2">
        <v>1.6819999999999999</v>
      </c>
      <c r="C59" s="6">
        <v>9.7000000000000003E-2</v>
      </c>
      <c r="D59" s="1">
        <f t="shared" si="1"/>
        <v>1.585</v>
      </c>
      <c r="E59" s="8">
        <f t="shared" si="2"/>
        <v>1585.3809632499999</v>
      </c>
    </row>
    <row r="60" spans="1:5" x14ac:dyDescent="0.25">
      <c r="A60" s="10" t="s">
        <v>99</v>
      </c>
      <c r="B60" s="2">
        <v>2.0449999999999999</v>
      </c>
      <c r="C60" s="6">
        <v>9.7000000000000003E-2</v>
      </c>
      <c r="D60" s="1">
        <f t="shared" si="1"/>
        <v>1.948</v>
      </c>
      <c r="E60" s="8">
        <f t="shared" si="2"/>
        <v>2070.85368208</v>
      </c>
    </row>
    <row r="61" spans="1:5" x14ac:dyDescent="0.25">
      <c r="A61" s="10" t="s">
        <v>100</v>
      </c>
      <c r="B61" s="2">
        <v>1.83</v>
      </c>
      <c r="C61" s="6">
        <v>9.7000000000000003E-2</v>
      </c>
      <c r="D61" s="1">
        <f t="shared" si="1"/>
        <v>1.7330000000000001</v>
      </c>
      <c r="E61" s="8">
        <f t="shared" si="2"/>
        <v>1777.5626425300002</v>
      </c>
    </row>
    <row r="62" spans="1:5" x14ac:dyDescent="0.25">
      <c r="A62" s="10" t="s">
        <v>101</v>
      </c>
      <c r="B62" s="2">
        <v>2.2680000000000002</v>
      </c>
      <c r="C62" s="6">
        <v>9.7000000000000003E-2</v>
      </c>
      <c r="D62" s="1">
        <f t="shared" si="1"/>
        <v>2.1710000000000003</v>
      </c>
      <c r="E62" s="8">
        <f t="shared" si="2"/>
        <v>2392.7144055700005</v>
      </c>
    </row>
    <row r="63" spans="1:5" x14ac:dyDescent="0.25">
      <c r="A63" s="10" t="s">
        <v>102</v>
      </c>
      <c r="B63" s="2">
        <v>1.9970000000000001</v>
      </c>
      <c r="C63" s="6">
        <v>9.7000000000000003E-2</v>
      </c>
      <c r="D63" s="1">
        <f t="shared" si="1"/>
        <v>1.9000000000000001</v>
      </c>
      <c r="E63" s="8">
        <f t="shared" si="2"/>
        <v>2003.9257000000002</v>
      </c>
    </row>
    <row r="64" spans="1:5" x14ac:dyDescent="0.25">
      <c r="A64" s="10" t="s">
        <v>103</v>
      </c>
      <c r="B64" s="2">
        <v>1.7150000000000001</v>
      </c>
      <c r="C64" s="6">
        <v>9.7000000000000003E-2</v>
      </c>
      <c r="D64" s="1">
        <f t="shared" ref="D64:D95" si="3">(B64-C64)</f>
        <v>1.6180000000000001</v>
      </c>
      <c r="E64" s="8">
        <f t="shared" ref="E64:E95" si="4">(180.77*D64*D64)+(698.73*D64)+(23.759)</f>
        <v>1627.5462614800003</v>
      </c>
    </row>
    <row r="65" spans="1:5" x14ac:dyDescent="0.25">
      <c r="A65" s="10" t="s">
        <v>104</v>
      </c>
      <c r="B65" s="2">
        <v>1.8009999999999999</v>
      </c>
      <c r="C65" s="6">
        <v>9.7000000000000003E-2</v>
      </c>
      <c r="D65" s="1">
        <f t="shared" si="3"/>
        <v>1.704</v>
      </c>
      <c r="E65" s="8">
        <f t="shared" si="4"/>
        <v>1739.2815843200001</v>
      </c>
    </row>
    <row r="66" spans="1:5" x14ac:dyDescent="0.25">
      <c r="A66" s="10" t="s">
        <v>105</v>
      </c>
      <c r="B66" s="2">
        <v>1.6640000000000001</v>
      </c>
      <c r="C66" s="6">
        <v>9.7000000000000003E-2</v>
      </c>
      <c r="D66" s="1">
        <f t="shared" si="3"/>
        <v>1.5670000000000002</v>
      </c>
      <c r="E66" s="8">
        <f t="shared" si="4"/>
        <v>1562.5476565300003</v>
      </c>
    </row>
    <row r="67" spans="1:5" x14ac:dyDescent="0.25">
      <c r="A67" s="10" t="s">
        <v>106</v>
      </c>
      <c r="B67" s="2">
        <v>1.4730000000000001</v>
      </c>
      <c r="C67" s="6">
        <v>9.7000000000000003E-2</v>
      </c>
      <c r="D67" s="1">
        <f t="shared" si="3"/>
        <v>1.3760000000000001</v>
      </c>
      <c r="E67" s="8">
        <f t="shared" si="4"/>
        <v>1327.4770595200002</v>
      </c>
    </row>
    <row r="68" spans="1:5" x14ac:dyDescent="0.25">
      <c r="A68" s="10" t="s">
        <v>107</v>
      </c>
      <c r="B68" s="2">
        <v>1.7290000000000001</v>
      </c>
      <c r="C68" s="6">
        <v>9.7000000000000003E-2</v>
      </c>
      <c r="D68" s="1">
        <f t="shared" si="3"/>
        <v>1.6320000000000001</v>
      </c>
      <c r="E68" s="8">
        <f t="shared" si="4"/>
        <v>1645.5535164800001</v>
      </c>
    </row>
    <row r="69" spans="1:5" x14ac:dyDescent="0.25">
      <c r="A69" s="10">
        <v>1265</v>
      </c>
      <c r="B69" s="2">
        <v>1.913</v>
      </c>
      <c r="C69" s="6">
        <v>9.7000000000000003E-2</v>
      </c>
      <c r="D69" s="1">
        <f t="shared" si="3"/>
        <v>1.8160000000000001</v>
      </c>
      <c r="E69" s="8">
        <f t="shared" si="4"/>
        <v>1888.8061091200002</v>
      </c>
    </row>
    <row r="70" spans="1:5" x14ac:dyDescent="0.25">
      <c r="A70" s="10">
        <v>1271</v>
      </c>
      <c r="B70" s="2">
        <v>2.2080000000000002</v>
      </c>
      <c r="C70" s="6">
        <v>9.7000000000000003E-2</v>
      </c>
      <c r="D70" s="1">
        <f t="shared" si="3"/>
        <v>2.1110000000000002</v>
      </c>
      <c r="E70" s="8">
        <f t="shared" si="4"/>
        <v>2304.3471771700006</v>
      </c>
    </row>
    <row r="71" spans="1:5" x14ac:dyDescent="0.25">
      <c r="A71" s="10">
        <v>1272</v>
      </c>
      <c r="B71" s="2">
        <v>1.5050000000000001</v>
      </c>
      <c r="C71" s="6">
        <v>9.7000000000000003E-2</v>
      </c>
      <c r="D71" s="1">
        <f t="shared" si="3"/>
        <v>1.4080000000000001</v>
      </c>
      <c r="E71" s="8">
        <f t="shared" si="4"/>
        <v>1365.9408572800003</v>
      </c>
    </row>
    <row r="72" spans="1:5" x14ac:dyDescent="0.25">
      <c r="A72" s="10">
        <v>1273</v>
      </c>
      <c r="B72" s="2">
        <v>1.9870000000000001</v>
      </c>
      <c r="C72" s="6">
        <v>9.7000000000000003E-2</v>
      </c>
      <c r="D72" s="1">
        <f t="shared" si="3"/>
        <v>1.8900000000000001</v>
      </c>
      <c r="E72" s="8">
        <f t="shared" si="4"/>
        <v>1990.0872170000002</v>
      </c>
    </row>
    <row r="73" spans="1:5" x14ac:dyDescent="0.25">
      <c r="A73" s="10" t="s">
        <v>108</v>
      </c>
      <c r="B73" s="2">
        <v>2.0129999999999999</v>
      </c>
      <c r="C73" s="6">
        <v>9.7000000000000003E-2</v>
      </c>
      <c r="D73" s="1">
        <f t="shared" si="3"/>
        <v>1.9159999999999999</v>
      </c>
      <c r="E73" s="8">
        <f t="shared" si="4"/>
        <v>2026.14247312</v>
      </c>
    </row>
    <row r="74" spans="1:5" x14ac:dyDescent="0.25">
      <c r="A74" s="10">
        <v>1280</v>
      </c>
      <c r="B74" s="2">
        <v>2.052</v>
      </c>
      <c r="C74" s="6">
        <v>9.7000000000000003E-2</v>
      </c>
      <c r="D74" s="1">
        <f t="shared" si="3"/>
        <v>1.9550000000000001</v>
      </c>
      <c r="E74" s="8">
        <f t="shared" si="4"/>
        <v>2080.6836092500002</v>
      </c>
    </row>
    <row r="75" spans="1:5" x14ac:dyDescent="0.25">
      <c r="A75" s="10">
        <v>1281</v>
      </c>
      <c r="B75" s="2">
        <v>1.5150000000000001</v>
      </c>
      <c r="C75" s="6">
        <v>9.7000000000000003E-2</v>
      </c>
      <c r="D75" s="1">
        <f t="shared" si="3"/>
        <v>1.4180000000000001</v>
      </c>
      <c r="E75" s="8">
        <f t="shared" si="4"/>
        <v>1378.0367174800003</v>
      </c>
    </row>
    <row r="76" spans="1:5" x14ac:dyDescent="0.25">
      <c r="A76" s="10">
        <v>1282</v>
      </c>
      <c r="B76" s="2">
        <v>1.724</v>
      </c>
      <c r="C76" s="6">
        <v>9.7000000000000003E-2</v>
      </c>
      <c r="D76" s="1">
        <f t="shared" si="3"/>
        <v>1.627</v>
      </c>
      <c r="E76" s="8">
        <f t="shared" si="4"/>
        <v>1639.1142193300002</v>
      </c>
    </row>
    <row r="77" spans="1:5" x14ac:dyDescent="0.25">
      <c r="A77" s="10">
        <v>1286</v>
      </c>
      <c r="B77" s="2">
        <v>1.768</v>
      </c>
      <c r="C77" s="6">
        <v>9.7000000000000003E-2</v>
      </c>
      <c r="D77" s="1">
        <f t="shared" si="3"/>
        <v>1.671</v>
      </c>
      <c r="E77" s="8">
        <f t="shared" si="4"/>
        <v>1696.09023557</v>
      </c>
    </row>
    <row r="78" spans="1:5" x14ac:dyDescent="0.25">
      <c r="A78" s="10">
        <v>1288</v>
      </c>
      <c r="B78" s="2">
        <v>2.218</v>
      </c>
      <c r="C78" s="6">
        <v>9.7000000000000003E-2</v>
      </c>
      <c r="D78" s="1">
        <f t="shared" si="3"/>
        <v>2.121</v>
      </c>
      <c r="E78" s="8">
        <f t="shared" si="4"/>
        <v>2318.9846635700001</v>
      </c>
    </row>
    <row r="79" spans="1:5" x14ac:dyDescent="0.25">
      <c r="A79" s="10">
        <v>1289</v>
      </c>
      <c r="B79" s="2">
        <v>1.716</v>
      </c>
      <c r="C79" s="6">
        <v>9.7000000000000003E-2</v>
      </c>
      <c r="D79" s="1">
        <f t="shared" si="3"/>
        <v>1.619</v>
      </c>
      <c r="E79" s="8">
        <f t="shared" si="4"/>
        <v>1628.8301439700001</v>
      </c>
    </row>
    <row r="80" spans="1:5" x14ac:dyDescent="0.25">
      <c r="A80" s="10">
        <v>1297</v>
      </c>
      <c r="B80" s="2">
        <v>1.835</v>
      </c>
      <c r="C80" s="6">
        <v>9.7000000000000003E-2</v>
      </c>
      <c r="D80" s="1">
        <f t="shared" si="3"/>
        <v>1.738</v>
      </c>
      <c r="E80" s="8">
        <f t="shared" si="4"/>
        <v>1784.1935558800001</v>
      </c>
    </row>
    <row r="81" spans="1:5" x14ac:dyDescent="0.25">
      <c r="A81" s="10" t="s">
        <v>109</v>
      </c>
      <c r="B81" s="2">
        <v>1.7730000000000001</v>
      </c>
      <c r="C81" s="6">
        <v>9.7000000000000003E-2</v>
      </c>
      <c r="D81" s="1">
        <f t="shared" si="3"/>
        <v>1.6760000000000002</v>
      </c>
      <c r="E81" s="8">
        <f t="shared" si="4"/>
        <v>1702.6090715200003</v>
      </c>
    </row>
    <row r="82" spans="1:5" x14ac:dyDescent="0.25">
      <c r="A82" s="10">
        <v>1303</v>
      </c>
      <c r="B82" s="2">
        <v>1.6719999999999999</v>
      </c>
      <c r="C82" s="6">
        <v>9.7000000000000003E-2</v>
      </c>
      <c r="D82" s="1">
        <f t="shared" si="3"/>
        <v>1.575</v>
      </c>
      <c r="E82" s="8">
        <f t="shared" si="4"/>
        <v>1572.6813312499999</v>
      </c>
    </row>
    <row r="83" spans="1:5" x14ac:dyDescent="0.25">
      <c r="A83" s="10">
        <v>1304</v>
      </c>
      <c r="B83" s="2">
        <v>1.5720000000000001</v>
      </c>
      <c r="C83" s="6">
        <v>9.7000000000000003E-2</v>
      </c>
      <c r="D83" s="1">
        <f t="shared" si="3"/>
        <v>1.4750000000000001</v>
      </c>
      <c r="E83" s="8">
        <f t="shared" si="4"/>
        <v>1447.6734812500003</v>
      </c>
    </row>
    <row r="84" spans="1:5" x14ac:dyDescent="0.25">
      <c r="A84" s="10">
        <v>1310</v>
      </c>
      <c r="B84" s="2">
        <v>1.784</v>
      </c>
      <c r="C84" s="6">
        <v>9.7000000000000003E-2</v>
      </c>
      <c r="D84" s="1">
        <f t="shared" si="3"/>
        <v>1.6870000000000001</v>
      </c>
      <c r="E84" s="8">
        <f t="shared" si="4"/>
        <v>1716.9823261300003</v>
      </c>
    </row>
    <row r="85" spans="1:5" x14ac:dyDescent="0.25">
      <c r="A85" s="10">
        <v>1326</v>
      </c>
      <c r="B85" s="2">
        <v>2.008</v>
      </c>
      <c r="C85" s="6">
        <v>9.7000000000000003E-2</v>
      </c>
      <c r="D85" s="1">
        <f t="shared" si="3"/>
        <v>1.911</v>
      </c>
      <c r="E85" s="8">
        <f t="shared" si="4"/>
        <v>2019.18978917</v>
      </c>
    </row>
    <row r="86" spans="1:5" x14ac:dyDescent="0.25">
      <c r="A86" s="10">
        <v>1349</v>
      </c>
      <c r="B86" s="2">
        <v>2.218</v>
      </c>
      <c r="C86" s="6">
        <v>9.7000000000000003E-2</v>
      </c>
      <c r="D86" s="1">
        <f t="shared" si="3"/>
        <v>2.121</v>
      </c>
      <c r="E86" s="8">
        <f t="shared" si="4"/>
        <v>2318.9846635700001</v>
      </c>
    </row>
    <row r="87" spans="1:5" x14ac:dyDescent="0.25">
      <c r="A87" s="10">
        <v>1351</v>
      </c>
      <c r="B87" s="2">
        <v>1.9180000000000001</v>
      </c>
      <c r="C87" s="6">
        <v>9.7000000000000003E-2</v>
      </c>
      <c r="D87" s="1">
        <f t="shared" si="3"/>
        <v>1.8210000000000002</v>
      </c>
      <c r="E87" s="8">
        <f t="shared" si="4"/>
        <v>1895.5870615700005</v>
      </c>
    </row>
    <row r="88" spans="1:5" x14ac:dyDescent="0.25">
      <c r="A88" s="10" t="s">
        <v>110</v>
      </c>
      <c r="B88" s="2">
        <v>1.663</v>
      </c>
      <c r="C88" s="6">
        <v>9.7000000000000003E-2</v>
      </c>
      <c r="D88" s="1">
        <f t="shared" si="3"/>
        <v>1.5660000000000001</v>
      </c>
      <c r="E88" s="8">
        <f t="shared" si="4"/>
        <v>1561.2825741199999</v>
      </c>
    </row>
    <row r="89" spans="1:5" x14ac:dyDescent="0.25">
      <c r="A89" s="10" t="s">
        <v>111</v>
      </c>
      <c r="B89" s="2">
        <v>1.5680000000000001</v>
      </c>
      <c r="C89" s="6">
        <v>9.7000000000000003E-2</v>
      </c>
      <c r="D89" s="1">
        <f t="shared" si="3"/>
        <v>1.4710000000000001</v>
      </c>
      <c r="E89" s="8">
        <f t="shared" si="4"/>
        <v>1442.7483675700003</v>
      </c>
    </row>
    <row r="90" spans="1:5" x14ac:dyDescent="0.25">
      <c r="A90" s="10" t="s">
        <v>82</v>
      </c>
      <c r="B90" s="2">
        <v>1.4690000000000001</v>
      </c>
      <c r="C90" s="6">
        <v>9.7000000000000003E-2</v>
      </c>
      <c r="D90" s="1">
        <f t="shared" si="3"/>
        <v>1.3720000000000001</v>
      </c>
      <c r="E90" s="8">
        <f t="shared" si="4"/>
        <v>1322.6951156800001</v>
      </c>
    </row>
    <row r="91" spans="1:5" x14ac:dyDescent="0.25">
      <c r="A91" s="10" t="s">
        <v>83</v>
      </c>
      <c r="B91" s="2">
        <v>1.6400000000000001</v>
      </c>
      <c r="C91" s="6">
        <v>9.7000000000000003E-2</v>
      </c>
      <c r="D91" s="1">
        <f t="shared" si="3"/>
        <v>1.5430000000000001</v>
      </c>
      <c r="E91" s="8">
        <f t="shared" si="4"/>
        <v>1532.2854637300002</v>
      </c>
    </row>
    <row r="92" spans="1:5" x14ac:dyDescent="0.25">
      <c r="A92" s="10" t="s">
        <v>80</v>
      </c>
      <c r="B92" s="2">
        <v>1.4450000000000001</v>
      </c>
      <c r="C92" s="6">
        <v>9.7000000000000003E-2</v>
      </c>
      <c r="D92" s="1">
        <f t="shared" si="3"/>
        <v>1.3480000000000001</v>
      </c>
      <c r="E92" s="8">
        <f t="shared" si="4"/>
        <v>1294.12493008</v>
      </c>
    </row>
    <row r="93" spans="1:5" x14ac:dyDescent="0.25">
      <c r="A93" s="10" t="s">
        <v>81</v>
      </c>
      <c r="B93" s="2">
        <v>1.71</v>
      </c>
      <c r="C93" s="6">
        <v>9.7000000000000003E-2</v>
      </c>
      <c r="D93" s="1">
        <f t="shared" si="3"/>
        <v>1.613</v>
      </c>
      <c r="E93" s="8">
        <f t="shared" si="4"/>
        <v>1621.13227213</v>
      </c>
    </row>
    <row r="94" spans="1:5" x14ac:dyDescent="0.25">
      <c r="A94" s="10" t="s">
        <v>78</v>
      </c>
      <c r="B94" s="2">
        <v>2.5180000000000002</v>
      </c>
      <c r="C94" s="6">
        <v>9.7000000000000003E-2</v>
      </c>
      <c r="D94" s="1">
        <f t="shared" si="3"/>
        <v>2.4210000000000003</v>
      </c>
      <c r="E94" s="8">
        <f t="shared" si="4"/>
        <v>2774.9208655700004</v>
      </c>
    </row>
    <row r="95" spans="1:5" x14ac:dyDescent="0.25">
      <c r="A95" s="10" t="s">
        <v>79</v>
      </c>
      <c r="B95" s="2">
        <v>2.1619999999999999</v>
      </c>
      <c r="C95" s="6">
        <v>9.7000000000000003E-2</v>
      </c>
      <c r="D95" s="1">
        <f t="shared" si="3"/>
        <v>2.0649999999999999</v>
      </c>
      <c r="E95" s="8">
        <f t="shared" si="4"/>
        <v>2237.4804032500001</v>
      </c>
    </row>
    <row r="96" spans="1:5" x14ac:dyDescent="0.25">
      <c r="A96" s="10" t="s">
        <v>76</v>
      </c>
      <c r="B96" s="2">
        <v>2.1429999999999998</v>
      </c>
      <c r="C96" s="6">
        <v>9.7000000000000003E-2</v>
      </c>
      <c r="D96" s="1">
        <f t="shared" ref="D96:D127" si="5">(B96-C96)</f>
        <v>2.0459999999999998</v>
      </c>
      <c r="E96" s="8">
        <f t="shared" ref="E96:E127" si="6">(180.77*D96*D96)+(698.73*D96)+(23.759)</f>
        <v>2210.0847693199999</v>
      </c>
    </row>
    <row r="97" spans="1:5" x14ac:dyDescent="0.25">
      <c r="A97" s="10" t="s">
        <v>77</v>
      </c>
      <c r="B97" s="2">
        <v>2.1760000000000002</v>
      </c>
      <c r="C97" s="6">
        <v>9.7000000000000003E-2</v>
      </c>
      <c r="D97" s="1">
        <f t="shared" si="5"/>
        <v>2.0790000000000002</v>
      </c>
      <c r="E97" s="8">
        <f t="shared" si="6"/>
        <v>2257.7501755700005</v>
      </c>
    </row>
    <row r="98" spans="1:5" x14ac:dyDescent="0.25">
      <c r="A98" s="10" t="s">
        <v>74</v>
      </c>
      <c r="B98" s="2">
        <v>1.635</v>
      </c>
      <c r="C98" s="6">
        <v>9.7000000000000003E-2</v>
      </c>
      <c r="D98" s="1">
        <f t="shared" si="5"/>
        <v>1.538</v>
      </c>
      <c r="E98" s="8">
        <f t="shared" si="6"/>
        <v>1526.0070518800003</v>
      </c>
    </row>
    <row r="99" spans="1:5" x14ac:dyDescent="0.25">
      <c r="A99" s="10" t="s">
        <v>75</v>
      </c>
      <c r="B99" s="2">
        <v>1.3069999999999999</v>
      </c>
      <c r="C99" s="6">
        <v>9.7000000000000003E-2</v>
      </c>
      <c r="D99" s="1">
        <f t="shared" si="5"/>
        <v>1.21</v>
      </c>
      <c r="E99" s="8">
        <f t="shared" si="6"/>
        <v>1133.887657</v>
      </c>
    </row>
    <row r="100" spans="1:5" x14ac:dyDescent="0.25">
      <c r="A100" s="10" t="s">
        <v>72</v>
      </c>
      <c r="B100" s="2">
        <v>1.6040000000000001</v>
      </c>
      <c r="C100" s="6">
        <v>9.7000000000000003E-2</v>
      </c>
      <c r="D100" s="1">
        <f t="shared" si="5"/>
        <v>1.5070000000000001</v>
      </c>
      <c r="E100" s="8">
        <f t="shared" si="6"/>
        <v>1487.2826377300003</v>
      </c>
    </row>
    <row r="101" spans="1:5" x14ac:dyDescent="0.25">
      <c r="A101" s="10" t="s">
        <v>73</v>
      </c>
      <c r="B101" s="2">
        <v>1.4470000000000001</v>
      </c>
      <c r="C101" s="6">
        <v>9.7000000000000003E-2</v>
      </c>
      <c r="D101" s="1">
        <f t="shared" si="5"/>
        <v>1.35</v>
      </c>
      <c r="E101" s="8">
        <f t="shared" si="6"/>
        <v>1296.4978250000001</v>
      </c>
    </row>
    <row r="102" spans="1:5" x14ac:dyDescent="0.25">
      <c r="A102" s="10" t="s">
        <v>69</v>
      </c>
      <c r="B102" s="2">
        <v>1.8169999999999999</v>
      </c>
      <c r="C102" s="6">
        <v>9.7000000000000003E-2</v>
      </c>
      <c r="D102" s="1">
        <f t="shared" si="5"/>
        <v>1.72</v>
      </c>
      <c r="E102" s="8">
        <f t="shared" si="6"/>
        <v>1760.364568</v>
      </c>
    </row>
    <row r="103" spans="1:5" x14ac:dyDescent="0.25">
      <c r="A103" s="10" t="s">
        <v>70</v>
      </c>
      <c r="B103" s="2">
        <v>1.7969999999999999</v>
      </c>
      <c r="C103" s="6">
        <v>9.7000000000000003E-2</v>
      </c>
      <c r="D103" s="1">
        <f t="shared" si="5"/>
        <v>1.7</v>
      </c>
      <c r="E103" s="8">
        <f t="shared" si="6"/>
        <v>1734.0252999999998</v>
      </c>
    </row>
    <row r="104" spans="1:5" x14ac:dyDescent="0.25">
      <c r="A104" s="10" t="s">
        <v>67</v>
      </c>
      <c r="B104" s="2">
        <v>1.6340000000000001</v>
      </c>
      <c r="C104" s="6">
        <v>9.7000000000000003E-2</v>
      </c>
      <c r="D104" s="1">
        <f t="shared" si="5"/>
        <v>1.5370000000000001</v>
      </c>
      <c r="E104" s="8">
        <f t="shared" si="6"/>
        <v>1524.7524541300002</v>
      </c>
    </row>
    <row r="105" spans="1:5" x14ac:dyDescent="0.25">
      <c r="A105" s="10" t="s">
        <v>68</v>
      </c>
      <c r="B105" s="2">
        <v>1.4890000000000001</v>
      </c>
      <c r="C105" s="6">
        <v>9.7000000000000003E-2</v>
      </c>
      <c r="D105" s="1">
        <f t="shared" si="5"/>
        <v>1.3920000000000001</v>
      </c>
      <c r="E105" s="8">
        <f t="shared" si="6"/>
        <v>1346.6626812800002</v>
      </c>
    </row>
    <row r="106" spans="1:5" x14ac:dyDescent="0.25">
      <c r="A106" s="10" t="s">
        <v>65</v>
      </c>
      <c r="B106" s="2">
        <v>1.85</v>
      </c>
      <c r="C106" s="6">
        <v>9.7000000000000003E-2</v>
      </c>
      <c r="D106" s="1">
        <f t="shared" si="5"/>
        <v>1.7530000000000001</v>
      </c>
      <c r="E106" s="8">
        <f t="shared" si="6"/>
        <v>1804.1405269300003</v>
      </c>
    </row>
    <row r="107" spans="1:5" x14ac:dyDescent="0.25">
      <c r="A107" s="10" t="s">
        <v>66</v>
      </c>
      <c r="B107" s="2">
        <v>1.292</v>
      </c>
      <c r="C107" s="6">
        <v>9.7000000000000003E-2</v>
      </c>
      <c r="D107" s="1">
        <f t="shared" si="5"/>
        <v>1.1950000000000001</v>
      </c>
      <c r="E107" s="8">
        <f t="shared" si="6"/>
        <v>1116.8854292500002</v>
      </c>
    </row>
    <row r="108" spans="1:5" x14ac:dyDescent="0.25">
      <c r="A108" s="10" t="s">
        <v>63</v>
      </c>
      <c r="B108" s="2">
        <v>1.8920000000000001</v>
      </c>
      <c r="C108" s="6">
        <v>9.7000000000000003E-2</v>
      </c>
      <c r="D108" s="1">
        <f t="shared" si="5"/>
        <v>1.7950000000000002</v>
      </c>
      <c r="E108" s="8">
        <f t="shared" si="6"/>
        <v>1860.4248092500002</v>
      </c>
    </row>
    <row r="109" spans="1:5" x14ac:dyDescent="0.25">
      <c r="A109" s="10" t="s">
        <v>64</v>
      </c>
      <c r="B109" s="2">
        <v>1.7150000000000001</v>
      </c>
      <c r="C109" s="6">
        <v>9.7000000000000003E-2</v>
      </c>
      <c r="D109" s="1">
        <f t="shared" si="5"/>
        <v>1.6180000000000001</v>
      </c>
      <c r="E109" s="8">
        <f t="shared" si="6"/>
        <v>1627.5462614800003</v>
      </c>
    </row>
    <row r="110" spans="1:5" x14ac:dyDescent="0.25">
      <c r="A110" s="10" t="s">
        <v>112</v>
      </c>
      <c r="B110" s="2">
        <v>1.3580000000000001</v>
      </c>
      <c r="C110" s="6">
        <v>9.7000000000000003E-2</v>
      </c>
      <c r="D110" s="1">
        <f t="shared" si="5"/>
        <v>1.2610000000000001</v>
      </c>
      <c r="E110" s="8">
        <f t="shared" si="6"/>
        <v>1192.3037031700001</v>
      </c>
    </row>
    <row r="111" spans="1:5" x14ac:dyDescent="0.25">
      <c r="A111" s="10" t="s">
        <v>113</v>
      </c>
      <c r="B111" s="2">
        <v>1.2490000000000001</v>
      </c>
      <c r="C111" s="6">
        <v>9.7000000000000003E-2</v>
      </c>
      <c r="D111" s="1">
        <f t="shared" si="5"/>
        <v>1.1520000000000001</v>
      </c>
      <c r="E111" s="8">
        <f t="shared" si="6"/>
        <v>1068.5965500800003</v>
      </c>
    </row>
    <row r="112" spans="1:5" x14ac:dyDescent="0.25">
      <c r="A112" s="10" t="s">
        <v>59</v>
      </c>
      <c r="B112" s="2">
        <v>1.7870000000000001</v>
      </c>
      <c r="C112" s="6">
        <v>9.7000000000000003E-2</v>
      </c>
      <c r="D112" s="1">
        <f t="shared" si="5"/>
        <v>1.6900000000000002</v>
      </c>
      <c r="E112" s="8">
        <f t="shared" si="6"/>
        <v>1720.9098970000005</v>
      </c>
    </row>
    <row r="113" spans="1:5" x14ac:dyDescent="0.25">
      <c r="A113" s="10" t="s">
        <v>60</v>
      </c>
      <c r="B113" s="2">
        <v>1.6890000000000001</v>
      </c>
      <c r="C113" s="6">
        <v>9.7000000000000003E-2</v>
      </c>
      <c r="D113" s="1">
        <f t="shared" si="5"/>
        <v>1.5920000000000001</v>
      </c>
      <c r="E113" s="8">
        <f t="shared" si="6"/>
        <v>1594.2922172799999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108"/>
  <sheetViews>
    <sheetView workbookViewId="0">
      <selection activeCell="R6" sqref="R6"/>
    </sheetView>
  </sheetViews>
  <sheetFormatPr defaultRowHeight="15" x14ac:dyDescent="0.25"/>
  <cols>
    <col min="1" max="1" width="20" customWidth="1"/>
    <col min="2" max="2" width="12.140625" customWidth="1"/>
    <col min="3" max="3" width="11.28515625" customWidth="1"/>
    <col min="4" max="4" width="12" customWidth="1"/>
    <col min="5" max="5" width="21.140625" customWidth="1"/>
  </cols>
  <sheetData>
    <row r="2" spans="1:12" x14ac:dyDescent="0.25">
      <c r="A2" s="4">
        <v>2.8180000000000001</v>
      </c>
      <c r="B2" s="4">
        <v>2.8770000000000002</v>
      </c>
      <c r="C2" s="2">
        <v>1.8560000000000001</v>
      </c>
      <c r="D2" s="2">
        <v>1.607</v>
      </c>
      <c r="E2" s="2">
        <v>1.6260000000000001</v>
      </c>
      <c r="F2" s="2">
        <v>1.784</v>
      </c>
      <c r="G2" s="2">
        <v>1.1320000000000001</v>
      </c>
      <c r="H2" s="2">
        <v>1.3660000000000001</v>
      </c>
      <c r="I2" s="2">
        <v>2.9990000000000001</v>
      </c>
      <c r="J2" s="2">
        <v>2.0880000000000001</v>
      </c>
      <c r="K2" s="2">
        <v>1.6879999999999999</v>
      </c>
      <c r="L2" s="2">
        <v>1.3580000000000001</v>
      </c>
    </row>
    <row r="3" spans="1:12" x14ac:dyDescent="0.25">
      <c r="A3" s="4">
        <v>1.958</v>
      </c>
      <c r="B3" s="4">
        <v>1.9059999999999999</v>
      </c>
      <c r="C3" s="2">
        <v>1.3140000000000001</v>
      </c>
      <c r="D3" s="2">
        <v>1.4079999999999999</v>
      </c>
      <c r="E3" s="2">
        <v>1.431</v>
      </c>
      <c r="F3" s="2">
        <v>1.776</v>
      </c>
      <c r="G3" s="2">
        <v>1.5110000000000001</v>
      </c>
      <c r="H3" s="2">
        <v>1.627</v>
      </c>
      <c r="I3" s="2">
        <v>1.835</v>
      </c>
      <c r="J3" s="2">
        <v>1.956</v>
      </c>
      <c r="K3" s="2">
        <v>1.7790000000000001</v>
      </c>
      <c r="L3" s="2">
        <v>2.157</v>
      </c>
    </row>
    <row r="4" spans="1:12" x14ac:dyDescent="0.25">
      <c r="A4" s="4">
        <v>1.302</v>
      </c>
      <c r="B4" s="4">
        <v>1.266</v>
      </c>
      <c r="C4" s="2">
        <v>2.282</v>
      </c>
      <c r="D4" s="2">
        <v>2.0420000000000003</v>
      </c>
      <c r="E4" s="2">
        <v>1.363</v>
      </c>
      <c r="F4" s="2">
        <v>1.6919999999999999</v>
      </c>
      <c r="G4" s="2">
        <v>1.6719999999999999</v>
      </c>
      <c r="H4" s="2">
        <v>1.5250000000000001</v>
      </c>
      <c r="I4" s="2">
        <v>1.601</v>
      </c>
      <c r="J4" s="2">
        <v>1.901</v>
      </c>
      <c r="K4" s="2">
        <v>1.927</v>
      </c>
      <c r="L4" s="2">
        <v>2.3890000000000002</v>
      </c>
    </row>
    <row r="5" spans="1:12" x14ac:dyDescent="0.25">
      <c r="A5" s="4">
        <v>0.81500000000000006</v>
      </c>
      <c r="B5" s="4">
        <v>0.77600000000000002</v>
      </c>
      <c r="C5" s="2">
        <v>1.734</v>
      </c>
      <c r="D5" s="2">
        <v>1.841</v>
      </c>
      <c r="E5" s="2">
        <v>1.573</v>
      </c>
      <c r="F5" s="2">
        <v>2.0649999999999999</v>
      </c>
      <c r="G5" s="2">
        <v>1.621</v>
      </c>
      <c r="H5" s="2">
        <v>1.7270000000000001</v>
      </c>
      <c r="I5" s="2">
        <v>2.6510000000000002</v>
      </c>
      <c r="J5" s="2">
        <v>1.6819999999999999</v>
      </c>
      <c r="K5" s="2">
        <v>1.887</v>
      </c>
      <c r="L5" s="2">
        <v>2.8380000000000001</v>
      </c>
    </row>
    <row r="6" spans="1:12" x14ac:dyDescent="0.25">
      <c r="A6" s="4">
        <v>0.53600000000000003</v>
      </c>
      <c r="B6" s="4">
        <v>0.52</v>
      </c>
      <c r="C6" s="2">
        <v>1.827</v>
      </c>
      <c r="D6" s="2">
        <v>1.9710000000000001</v>
      </c>
      <c r="E6" s="2">
        <v>1.599</v>
      </c>
      <c r="F6" s="2">
        <v>2.3079999999999998</v>
      </c>
      <c r="G6" s="2">
        <v>1.78</v>
      </c>
      <c r="H6" s="2">
        <v>1.9339999999999999</v>
      </c>
      <c r="I6" s="2">
        <v>2.2309999999999999</v>
      </c>
      <c r="J6" s="2">
        <v>1.921</v>
      </c>
      <c r="K6" s="2">
        <v>2.581</v>
      </c>
    </row>
    <row r="7" spans="1:12" x14ac:dyDescent="0.25">
      <c r="A7" s="6">
        <v>9.2999999999999999E-2</v>
      </c>
      <c r="B7" s="6">
        <v>8.1000000000000003E-2</v>
      </c>
      <c r="C7" s="2">
        <v>2.3970000000000002</v>
      </c>
      <c r="D7" s="2">
        <v>2.0910000000000002</v>
      </c>
      <c r="E7" s="2">
        <v>1.407</v>
      </c>
      <c r="F7" s="2">
        <v>2.1640000000000001</v>
      </c>
      <c r="G7" s="2">
        <v>1.974</v>
      </c>
      <c r="H7" s="2">
        <v>1.262</v>
      </c>
      <c r="I7" s="2">
        <v>2.4010000000000002</v>
      </c>
      <c r="J7" s="2">
        <v>1.6970000000000001</v>
      </c>
      <c r="K7" s="2">
        <v>1.84</v>
      </c>
    </row>
    <row r="8" spans="1:12" x14ac:dyDescent="0.25">
      <c r="C8" s="2">
        <v>2.714</v>
      </c>
      <c r="D8" s="2">
        <v>1.9930000000000001</v>
      </c>
      <c r="E8" s="2">
        <v>1.716</v>
      </c>
      <c r="F8" s="2">
        <v>2.129</v>
      </c>
      <c r="G8" s="2">
        <v>1.875</v>
      </c>
      <c r="H8" s="2">
        <v>1.3640000000000001</v>
      </c>
      <c r="I8" s="2">
        <v>2.0510000000000002</v>
      </c>
      <c r="J8" s="2">
        <v>2.0750000000000002</v>
      </c>
      <c r="K8" s="2">
        <v>2.371</v>
      </c>
    </row>
    <row r="9" spans="1:12" x14ac:dyDescent="0.25">
      <c r="C9" s="2">
        <v>2.052</v>
      </c>
      <c r="D9" s="2">
        <v>1.9120000000000001</v>
      </c>
      <c r="E9" s="2">
        <v>1.778</v>
      </c>
      <c r="F9" s="2">
        <v>2.06</v>
      </c>
      <c r="G9" s="2">
        <v>2.1520000000000001</v>
      </c>
      <c r="H9" s="2">
        <v>2.0260000000000002</v>
      </c>
      <c r="I9" s="2">
        <v>2.3930000000000002</v>
      </c>
      <c r="J9" s="2">
        <v>2.2360000000000002</v>
      </c>
      <c r="K9" s="2">
        <v>2.41</v>
      </c>
    </row>
    <row r="15" spans="1:12" x14ac:dyDescent="0.25">
      <c r="B15" s="7" t="s">
        <v>85</v>
      </c>
      <c r="C15" s="7" t="s">
        <v>2</v>
      </c>
      <c r="D15" s="7" t="s">
        <v>3</v>
      </c>
      <c r="E15" s="7" t="s">
        <v>4</v>
      </c>
    </row>
    <row r="16" spans="1:12" x14ac:dyDescent="0.25">
      <c r="A16" t="s">
        <v>5</v>
      </c>
      <c r="B16" s="15">
        <v>2.8475000000000001</v>
      </c>
      <c r="C16" s="13">
        <f>B16-B21</f>
        <v>2.7605</v>
      </c>
      <c r="D16" s="1">
        <v>3200</v>
      </c>
      <c r="E16" s="8">
        <f>(311.27*C16*C16)+(294.41*C16)+(9.8343)</f>
        <v>3194.5426400174997</v>
      </c>
    </row>
    <row r="17" spans="1:11" x14ac:dyDescent="0.25">
      <c r="A17" t="s">
        <v>6</v>
      </c>
      <c r="B17" s="15">
        <v>1.9319999999999999</v>
      </c>
      <c r="C17" s="13">
        <f>B17-B21</f>
        <v>1.845</v>
      </c>
      <c r="D17" s="1">
        <v>1600</v>
      </c>
      <c r="E17" s="8">
        <f t="shared" ref="E17:E21" si="0">(311.27*C17*C17)+(294.41*C17)+(9.8343)</f>
        <v>1612.5916117500001</v>
      </c>
    </row>
    <row r="18" spans="1:11" x14ac:dyDescent="0.25">
      <c r="A18" t="s">
        <v>7</v>
      </c>
      <c r="B18" s="15">
        <v>1.284</v>
      </c>
      <c r="C18" s="1">
        <f>B18-B21</f>
        <v>1.1970000000000001</v>
      </c>
      <c r="D18" s="1">
        <v>800</v>
      </c>
      <c r="E18" s="8">
        <f t="shared" si="0"/>
        <v>808.23352743000009</v>
      </c>
    </row>
    <row r="19" spans="1:11" x14ac:dyDescent="0.25">
      <c r="A19" t="s">
        <v>8</v>
      </c>
      <c r="B19" s="15">
        <v>0.7955000000000001</v>
      </c>
      <c r="C19" s="13">
        <f>B19-B21</f>
        <v>0.70850000000000013</v>
      </c>
      <c r="D19" s="1">
        <v>400</v>
      </c>
      <c r="E19" s="8">
        <f t="shared" si="0"/>
        <v>374.67268725750012</v>
      </c>
    </row>
    <row r="20" spans="1:11" x14ac:dyDescent="0.25">
      <c r="A20" t="s">
        <v>9</v>
      </c>
      <c r="B20" s="15">
        <v>0.52800000000000002</v>
      </c>
      <c r="C20" s="1">
        <f>B20-B21</f>
        <v>0.44100000000000006</v>
      </c>
      <c r="D20" s="1">
        <v>200</v>
      </c>
      <c r="E20" s="8">
        <f t="shared" si="0"/>
        <v>200.20521087000006</v>
      </c>
    </row>
    <row r="21" spans="1:11" x14ac:dyDescent="0.25">
      <c r="A21" t="s">
        <v>10</v>
      </c>
      <c r="B21" s="16">
        <v>8.6999999999999994E-2</v>
      </c>
      <c r="C21" s="1">
        <f>B21-B21</f>
        <v>0</v>
      </c>
      <c r="D21" s="1">
        <v>0</v>
      </c>
      <c r="E21" s="8">
        <f t="shared" si="0"/>
        <v>9.8343000000000007</v>
      </c>
    </row>
    <row r="27" spans="1:11" x14ac:dyDescent="0.25">
      <c r="J27" s="9" t="s">
        <v>86</v>
      </c>
      <c r="K27" s="9"/>
    </row>
    <row r="32" spans="1:11" x14ac:dyDescent="0.25">
      <c r="A32" s="10" t="s">
        <v>13</v>
      </c>
      <c r="B32" s="2" t="s">
        <v>14</v>
      </c>
      <c r="C32" s="5" t="s">
        <v>10</v>
      </c>
      <c r="D32" s="1" t="s">
        <v>2</v>
      </c>
      <c r="E32" s="11" t="s">
        <v>186</v>
      </c>
    </row>
    <row r="33" spans="1:5" x14ac:dyDescent="0.25">
      <c r="A33" s="10" t="s">
        <v>57</v>
      </c>
      <c r="B33" s="2">
        <v>1.8560000000000001</v>
      </c>
      <c r="C33" s="16">
        <v>8.6999999999999994E-2</v>
      </c>
      <c r="D33" s="13">
        <f t="shared" ref="D33:D64" si="1">(B33-C33)</f>
        <v>1.7690000000000001</v>
      </c>
      <c r="E33" s="8">
        <f t="shared" ref="E33:E64" si="2">(311.27*D33*D33)+(294.41*D33)+(9.8343)</f>
        <v>1504.7217884700001</v>
      </c>
    </row>
    <row r="34" spans="1:5" x14ac:dyDescent="0.25">
      <c r="A34" s="10" t="s">
        <v>114</v>
      </c>
      <c r="B34" s="2">
        <v>1.3140000000000001</v>
      </c>
      <c r="C34" s="16">
        <v>8.6999999999999994E-2</v>
      </c>
      <c r="D34" s="13">
        <f t="shared" si="1"/>
        <v>1.2270000000000001</v>
      </c>
      <c r="E34" s="8">
        <f t="shared" si="2"/>
        <v>839.70138183000006</v>
      </c>
    </row>
    <row r="35" spans="1:5" x14ac:dyDescent="0.25">
      <c r="A35" s="10" t="s">
        <v>55</v>
      </c>
      <c r="B35" s="2">
        <v>2.282</v>
      </c>
      <c r="C35" s="16">
        <v>8.6999999999999994E-2</v>
      </c>
      <c r="D35" s="13">
        <f t="shared" si="1"/>
        <v>2.1949999999999998</v>
      </c>
      <c r="E35" s="8">
        <f t="shared" si="2"/>
        <v>2155.7708917499999</v>
      </c>
    </row>
    <row r="36" spans="1:5" x14ac:dyDescent="0.25">
      <c r="A36" s="10" t="s">
        <v>115</v>
      </c>
      <c r="B36" s="2">
        <v>1.734</v>
      </c>
      <c r="C36" s="16">
        <v>8.6999999999999994E-2</v>
      </c>
      <c r="D36" s="13">
        <f t="shared" si="1"/>
        <v>1.647</v>
      </c>
      <c r="E36" s="8">
        <f t="shared" si="2"/>
        <v>1339.08137343</v>
      </c>
    </row>
    <row r="37" spans="1:5" x14ac:dyDescent="0.25">
      <c r="A37" s="10" t="s">
        <v>116</v>
      </c>
      <c r="B37" s="2">
        <v>1.827</v>
      </c>
      <c r="C37" s="16">
        <v>8.6999999999999994E-2</v>
      </c>
      <c r="D37" s="13">
        <f t="shared" si="1"/>
        <v>1.74</v>
      </c>
      <c r="E37" s="8">
        <f t="shared" si="2"/>
        <v>1464.508752</v>
      </c>
    </row>
    <row r="38" spans="1:5" x14ac:dyDescent="0.25">
      <c r="A38" s="10" t="s">
        <v>117</v>
      </c>
      <c r="B38" s="2">
        <v>2.3970000000000002</v>
      </c>
      <c r="C38" s="16">
        <v>8.6999999999999994E-2</v>
      </c>
      <c r="D38" s="13">
        <f t="shared" si="1"/>
        <v>2.31</v>
      </c>
      <c r="E38" s="8">
        <f t="shared" si="2"/>
        <v>2350.8892470000001</v>
      </c>
    </row>
    <row r="39" spans="1:5" x14ac:dyDescent="0.25">
      <c r="A39" s="10" t="s">
        <v>118</v>
      </c>
      <c r="B39" s="2">
        <v>2.714</v>
      </c>
      <c r="C39" s="16">
        <v>8.6999999999999994E-2</v>
      </c>
      <c r="D39" s="13">
        <f t="shared" si="1"/>
        <v>2.6269999999999998</v>
      </c>
      <c r="E39" s="8">
        <f t="shared" si="2"/>
        <v>2931.3637938299994</v>
      </c>
    </row>
    <row r="40" spans="1:5" x14ac:dyDescent="0.25">
      <c r="A40" s="10" t="s">
        <v>119</v>
      </c>
      <c r="B40" s="2">
        <v>2.052</v>
      </c>
      <c r="C40" s="16">
        <v>8.6999999999999994E-2</v>
      </c>
      <c r="D40" s="13">
        <f t="shared" si="1"/>
        <v>1.9650000000000001</v>
      </c>
      <c r="E40" s="8">
        <f t="shared" si="2"/>
        <v>1790.2334557500001</v>
      </c>
    </row>
    <row r="41" spans="1:5" x14ac:dyDescent="0.25">
      <c r="A41" s="10" t="s">
        <v>120</v>
      </c>
      <c r="B41" s="2">
        <v>1.607</v>
      </c>
      <c r="C41" s="16">
        <v>8.6999999999999994E-2</v>
      </c>
      <c r="D41" s="13">
        <f t="shared" si="1"/>
        <v>1.52</v>
      </c>
      <c r="E41" s="8">
        <f t="shared" si="2"/>
        <v>1176.4957079999999</v>
      </c>
    </row>
    <row r="42" spans="1:5" x14ac:dyDescent="0.25">
      <c r="A42" s="10" t="s">
        <v>121</v>
      </c>
      <c r="B42" s="2">
        <v>1.4079999999999999</v>
      </c>
      <c r="C42" s="16">
        <v>8.6999999999999994E-2</v>
      </c>
      <c r="D42" s="13">
        <f t="shared" si="1"/>
        <v>1.321</v>
      </c>
      <c r="E42" s="8">
        <f t="shared" si="2"/>
        <v>941.92882206999991</v>
      </c>
    </row>
    <row r="43" spans="1:5" x14ac:dyDescent="0.25">
      <c r="A43" s="10" t="s">
        <v>122</v>
      </c>
      <c r="B43" s="2">
        <v>2.0420000000000003</v>
      </c>
      <c r="C43" s="16">
        <v>8.6999999999999994E-2</v>
      </c>
      <c r="D43" s="13">
        <f t="shared" si="1"/>
        <v>1.9550000000000003</v>
      </c>
      <c r="E43" s="8">
        <f t="shared" si="2"/>
        <v>1775.0875717500003</v>
      </c>
    </row>
    <row r="44" spans="1:5" x14ac:dyDescent="0.25">
      <c r="A44" s="10" t="s">
        <v>123</v>
      </c>
      <c r="B44" s="2">
        <v>1.841</v>
      </c>
      <c r="C44" s="16">
        <v>8.6999999999999994E-2</v>
      </c>
      <c r="D44" s="13">
        <f t="shared" si="1"/>
        <v>1.754</v>
      </c>
      <c r="E44" s="8">
        <f t="shared" si="2"/>
        <v>1483.85657532</v>
      </c>
    </row>
    <row r="45" spans="1:5" x14ac:dyDescent="0.25">
      <c r="A45" s="10" t="s">
        <v>124</v>
      </c>
      <c r="B45" s="2">
        <v>1.9710000000000001</v>
      </c>
      <c r="C45" s="16">
        <v>8.6999999999999994E-2</v>
      </c>
      <c r="D45" s="13">
        <f t="shared" si="1"/>
        <v>1.8840000000000001</v>
      </c>
      <c r="E45" s="8">
        <f t="shared" si="2"/>
        <v>1669.3419091200003</v>
      </c>
    </row>
    <row r="46" spans="1:5" x14ac:dyDescent="0.25">
      <c r="A46" s="10" t="s">
        <v>125</v>
      </c>
      <c r="B46" s="2">
        <v>2.0910000000000002</v>
      </c>
      <c r="C46" s="16">
        <v>8.6999999999999994E-2</v>
      </c>
      <c r="D46" s="13">
        <f t="shared" si="1"/>
        <v>2.004</v>
      </c>
      <c r="E46" s="8">
        <f t="shared" si="2"/>
        <v>1849.89724032</v>
      </c>
    </row>
    <row r="47" spans="1:5" x14ac:dyDescent="0.25">
      <c r="A47" s="10" t="s">
        <v>126</v>
      </c>
      <c r="B47" s="2">
        <v>1.9930000000000001</v>
      </c>
      <c r="C47" s="16">
        <v>8.6999999999999994E-2</v>
      </c>
      <c r="D47" s="13">
        <f t="shared" si="1"/>
        <v>1.9060000000000001</v>
      </c>
      <c r="E47" s="8">
        <f t="shared" si="2"/>
        <v>1701.7726217200002</v>
      </c>
    </row>
    <row r="48" spans="1:5" x14ac:dyDescent="0.25">
      <c r="A48" s="10" t="s">
        <v>127</v>
      </c>
      <c r="B48" s="2">
        <v>1.9120000000000001</v>
      </c>
      <c r="C48" s="16">
        <v>8.6999999999999994E-2</v>
      </c>
      <c r="D48" s="13">
        <f t="shared" si="1"/>
        <v>1.8250000000000002</v>
      </c>
      <c r="E48" s="8">
        <f t="shared" si="2"/>
        <v>1583.8561937500003</v>
      </c>
    </row>
    <row r="49" spans="1:5" x14ac:dyDescent="0.25">
      <c r="A49" s="10" t="s">
        <v>69</v>
      </c>
      <c r="B49" s="2">
        <v>1.6260000000000001</v>
      </c>
      <c r="C49" s="16">
        <v>8.6999999999999994E-2</v>
      </c>
      <c r="D49" s="13">
        <f t="shared" si="1"/>
        <v>1.5390000000000001</v>
      </c>
      <c r="E49" s="8">
        <f t="shared" si="2"/>
        <v>1200.1808216700001</v>
      </c>
    </row>
    <row r="50" spans="1:5" x14ac:dyDescent="0.25">
      <c r="A50" s="10" t="s">
        <v>70</v>
      </c>
      <c r="B50" s="2">
        <v>1.431</v>
      </c>
      <c r="C50" s="16">
        <v>8.6999999999999994E-2</v>
      </c>
      <c r="D50" s="13">
        <f t="shared" si="1"/>
        <v>1.3440000000000001</v>
      </c>
      <c r="E50" s="8">
        <f t="shared" si="2"/>
        <v>967.7795467200001</v>
      </c>
    </row>
    <row r="51" spans="1:5" x14ac:dyDescent="0.25">
      <c r="A51" s="10" t="s">
        <v>128</v>
      </c>
      <c r="B51" s="2">
        <v>1.363</v>
      </c>
      <c r="C51" s="16">
        <v>8.6999999999999994E-2</v>
      </c>
      <c r="D51" s="13">
        <f t="shared" si="1"/>
        <v>1.276</v>
      </c>
      <c r="E51" s="8">
        <f t="shared" si="2"/>
        <v>892.30380351999997</v>
      </c>
    </row>
    <row r="52" spans="1:5" x14ac:dyDescent="0.25">
      <c r="A52" s="10" t="s">
        <v>129</v>
      </c>
      <c r="B52" s="2">
        <v>1.573</v>
      </c>
      <c r="C52" s="16">
        <v>8.6999999999999994E-2</v>
      </c>
      <c r="D52" s="13">
        <f t="shared" si="1"/>
        <v>1.486</v>
      </c>
      <c r="E52" s="8">
        <f t="shared" si="2"/>
        <v>1134.6727289200001</v>
      </c>
    </row>
    <row r="53" spans="1:5" x14ac:dyDescent="0.25">
      <c r="A53" s="10" t="s">
        <v>130</v>
      </c>
      <c r="B53" s="2">
        <v>1.599</v>
      </c>
      <c r="C53" s="16">
        <v>8.6999999999999994E-2</v>
      </c>
      <c r="D53" s="13">
        <f t="shared" si="1"/>
        <v>1.512</v>
      </c>
      <c r="E53" s="8">
        <f t="shared" si="2"/>
        <v>1166.59026288</v>
      </c>
    </row>
    <row r="54" spans="1:5" x14ac:dyDescent="0.25">
      <c r="A54" s="10" t="s">
        <v>131</v>
      </c>
      <c r="B54" s="2">
        <v>1.407</v>
      </c>
      <c r="C54" s="16">
        <v>8.6999999999999994E-2</v>
      </c>
      <c r="D54" s="13">
        <f t="shared" si="1"/>
        <v>1.32</v>
      </c>
      <c r="E54" s="8">
        <f t="shared" si="2"/>
        <v>940.81234800000004</v>
      </c>
    </row>
    <row r="55" spans="1:5" x14ac:dyDescent="0.25">
      <c r="A55" s="10" t="s">
        <v>132</v>
      </c>
      <c r="B55" s="2">
        <v>1.716</v>
      </c>
      <c r="C55" s="16">
        <v>8.6999999999999994E-2</v>
      </c>
      <c r="D55" s="13">
        <f t="shared" si="1"/>
        <v>1.629</v>
      </c>
      <c r="E55" s="8">
        <f t="shared" si="2"/>
        <v>1315.42702407</v>
      </c>
    </row>
    <row r="56" spans="1:5" x14ac:dyDescent="0.25">
      <c r="A56" s="10" t="s">
        <v>133</v>
      </c>
      <c r="B56" s="2">
        <v>1.778</v>
      </c>
      <c r="C56" s="16">
        <v>8.6999999999999994E-2</v>
      </c>
      <c r="D56" s="13">
        <f t="shared" si="1"/>
        <v>1.6910000000000001</v>
      </c>
      <c r="E56" s="8">
        <f t="shared" si="2"/>
        <v>1397.7522608700001</v>
      </c>
    </row>
    <row r="57" spans="1:5" x14ac:dyDescent="0.25">
      <c r="A57" s="10" t="s">
        <v>134</v>
      </c>
      <c r="B57" s="2">
        <v>1.784</v>
      </c>
      <c r="C57" s="16">
        <v>8.6999999999999994E-2</v>
      </c>
      <c r="D57" s="13">
        <f t="shared" si="1"/>
        <v>1.6970000000000001</v>
      </c>
      <c r="E57" s="8">
        <f t="shared" si="2"/>
        <v>1405.84621743</v>
      </c>
    </row>
    <row r="58" spans="1:5" x14ac:dyDescent="0.25">
      <c r="A58" s="10" t="s">
        <v>135</v>
      </c>
      <c r="B58" s="2">
        <v>1.776</v>
      </c>
      <c r="C58" s="16">
        <v>8.6999999999999994E-2</v>
      </c>
      <c r="D58" s="13">
        <f t="shared" si="1"/>
        <v>1.6890000000000001</v>
      </c>
      <c r="E58" s="8">
        <f t="shared" si="2"/>
        <v>1395.0592556699999</v>
      </c>
    </row>
    <row r="59" spans="1:5" x14ac:dyDescent="0.25">
      <c r="A59" s="10" t="s">
        <v>136</v>
      </c>
      <c r="B59" s="2">
        <v>1.6919999999999999</v>
      </c>
      <c r="C59" s="16">
        <v>8.6999999999999994E-2</v>
      </c>
      <c r="D59" s="13">
        <f t="shared" si="1"/>
        <v>1.605</v>
      </c>
      <c r="E59" s="8">
        <f t="shared" si="2"/>
        <v>1284.2016517500001</v>
      </c>
    </row>
    <row r="60" spans="1:5" x14ac:dyDescent="0.25">
      <c r="A60" s="10" t="s">
        <v>137</v>
      </c>
      <c r="B60" s="2">
        <v>2.0649999999999999</v>
      </c>
      <c r="C60" s="16">
        <v>8.6999999999999994E-2</v>
      </c>
      <c r="D60" s="13">
        <f t="shared" si="1"/>
        <v>1.978</v>
      </c>
      <c r="E60" s="8">
        <f t="shared" si="2"/>
        <v>1810.0161746799999</v>
      </c>
    </row>
    <row r="61" spans="1:5" x14ac:dyDescent="0.25">
      <c r="A61" s="10" t="s">
        <v>138</v>
      </c>
      <c r="B61" s="2">
        <v>2.3079999999999998</v>
      </c>
      <c r="C61" s="16">
        <v>8.6999999999999994E-2</v>
      </c>
      <c r="D61" s="13">
        <f t="shared" si="1"/>
        <v>2.2209999999999996</v>
      </c>
      <c r="E61" s="8">
        <f t="shared" si="2"/>
        <v>2199.1643280699991</v>
      </c>
    </row>
    <row r="62" spans="1:5" x14ac:dyDescent="0.25">
      <c r="A62" s="10" t="s">
        <v>139</v>
      </c>
      <c r="B62" s="2">
        <v>2.1640000000000001</v>
      </c>
      <c r="C62" s="16">
        <v>8.6999999999999994E-2</v>
      </c>
      <c r="D62" s="13">
        <f t="shared" si="1"/>
        <v>2.077</v>
      </c>
      <c r="E62" s="8">
        <f t="shared" si="2"/>
        <v>1964.1205498300001</v>
      </c>
    </row>
    <row r="63" spans="1:5" x14ac:dyDescent="0.25">
      <c r="A63" s="10" t="s">
        <v>140</v>
      </c>
      <c r="B63" s="2">
        <v>2.129</v>
      </c>
      <c r="C63" s="16">
        <v>8.6999999999999994E-2</v>
      </c>
      <c r="D63" s="13">
        <f t="shared" si="1"/>
        <v>2.0419999999999998</v>
      </c>
      <c r="E63" s="8">
        <f t="shared" si="2"/>
        <v>1908.9419602799994</v>
      </c>
    </row>
    <row r="64" spans="1:5" x14ac:dyDescent="0.25">
      <c r="A64" s="10" t="s">
        <v>141</v>
      </c>
      <c r="B64" s="2">
        <v>2.06</v>
      </c>
      <c r="C64" s="16">
        <v>8.6999999999999994E-2</v>
      </c>
      <c r="D64" s="13">
        <f t="shared" si="1"/>
        <v>1.9730000000000001</v>
      </c>
      <c r="E64" s="8">
        <f t="shared" si="2"/>
        <v>1802.3949858300002</v>
      </c>
    </row>
    <row r="65" spans="1:5" x14ac:dyDescent="0.25">
      <c r="A65" s="10" t="s">
        <v>142</v>
      </c>
      <c r="B65" s="2">
        <v>1.1320000000000001</v>
      </c>
      <c r="C65" s="16">
        <v>8.6999999999999994E-2</v>
      </c>
      <c r="D65" s="13">
        <f t="shared" ref="D65:D96" si="3">(B65-C65)</f>
        <v>1.0450000000000002</v>
      </c>
      <c r="E65" s="8">
        <f t="shared" ref="E65:E96" si="4">(311.27*D65*D65)+(294.41*D65)+(9.8343)</f>
        <v>657.40737175000004</v>
      </c>
    </row>
    <row r="66" spans="1:5" x14ac:dyDescent="0.25">
      <c r="A66" s="10" t="s">
        <v>143</v>
      </c>
      <c r="B66" s="2">
        <v>1.5110000000000001</v>
      </c>
      <c r="C66" s="16">
        <v>8.6999999999999994E-2</v>
      </c>
      <c r="D66" s="13">
        <f t="shared" si="3"/>
        <v>1.4240000000000002</v>
      </c>
      <c r="E66" s="8">
        <f t="shared" si="4"/>
        <v>1060.2599755200001</v>
      </c>
    </row>
    <row r="67" spans="1:5" x14ac:dyDescent="0.25">
      <c r="A67" s="10" t="s">
        <v>144</v>
      </c>
      <c r="B67" s="2">
        <v>1.6719999999999999</v>
      </c>
      <c r="C67" s="16">
        <v>8.6999999999999994E-2</v>
      </c>
      <c r="D67" s="13">
        <f t="shared" si="3"/>
        <v>1.585</v>
      </c>
      <c r="E67" s="8">
        <f t="shared" si="4"/>
        <v>1258.4544257499999</v>
      </c>
    </row>
    <row r="68" spans="1:5" x14ac:dyDescent="0.25">
      <c r="A68" s="10" t="s">
        <v>145</v>
      </c>
      <c r="B68" s="2">
        <v>1.621</v>
      </c>
      <c r="C68" s="16">
        <v>8.6999999999999994E-2</v>
      </c>
      <c r="D68" s="13">
        <f t="shared" si="3"/>
        <v>1.534</v>
      </c>
      <c r="E68" s="8">
        <f t="shared" si="4"/>
        <v>1193.92610812</v>
      </c>
    </row>
    <row r="69" spans="1:5" x14ac:dyDescent="0.25">
      <c r="A69" s="10" t="s">
        <v>146</v>
      </c>
      <c r="B69" s="2">
        <v>1.78</v>
      </c>
      <c r="C69" s="16">
        <v>8.6999999999999994E-2</v>
      </c>
      <c r="D69" s="13">
        <f t="shared" si="3"/>
        <v>1.6930000000000001</v>
      </c>
      <c r="E69" s="8">
        <f t="shared" si="4"/>
        <v>1400.4477562299999</v>
      </c>
    </row>
    <row r="70" spans="1:5" x14ac:dyDescent="0.25">
      <c r="A70" s="10" t="s">
        <v>147</v>
      </c>
      <c r="B70" s="2">
        <v>1.974</v>
      </c>
      <c r="C70" s="16">
        <v>8.6999999999999994E-2</v>
      </c>
      <c r="D70" s="13">
        <f t="shared" si="3"/>
        <v>1.887</v>
      </c>
      <c r="E70" s="8">
        <f t="shared" si="4"/>
        <v>1673.74653663</v>
      </c>
    </row>
    <row r="71" spans="1:5" x14ac:dyDescent="0.25">
      <c r="A71" s="10" t="s">
        <v>148</v>
      </c>
      <c r="B71" s="2">
        <v>1.875</v>
      </c>
      <c r="C71" s="16">
        <v>8.6999999999999994E-2</v>
      </c>
      <c r="D71" s="13">
        <f t="shared" si="3"/>
        <v>1.788</v>
      </c>
      <c r="E71" s="8">
        <f t="shared" si="4"/>
        <v>1531.35213888</v>
      </c>
    </row>
    <row r="72" spans="1:5" x14ac:dyDescent="0.25">
      <c r="A72" s="10" t="s">
        <v>149</v>
      </c>
      <c r="B72" s="2">
        <v>2.1520000000000001</v>
      </c>
      <c r="C72" s="16">
        <v>8.6999999999999994E-2</v>
      </c>
      <c r="D72" s="13">
        <f t="shared" si="3"/>
        <v>2.0649999999999999</v>
      </c>
      <c r="E72" s="8">
        <f t="shared" si="4"/>
        <v>1945.1162657499999</v>
      </c>
    </row>
    <row r="73" spans="1:5" x14ac:dyDescent="0.25">
      <c r="A73" s="10" t="s">
        <v>150</v>
      </c>
      <c r="B73" s="2">
        <v>1.3660000000000001</v>
      </c>
      <c r="C73" s="16">
        <v>8.6999999999999994E-2</v>
      </c>
      <c r="D73" s="13">
        <f t="shared" si="3"/>
        <v>1.2790000000000001</v>
      </c>
      <c r="E73" s="8">
        <f t="shared" si="4"/>
        <v>895.57291807000001</v>
      </c>
    </row>
    <row r="74" spans="1:5" x14ac:dyDescent="0.25">
      <c r="A74" s="10" t="s">
        <v>151</v>
      </c>
      <c r="B74" s="2">
        <v>1.627</v>
      </c>
      <c r="C74" s="16">
        <v>8.6999999999999994E-2</v>
      </c>
      <c r="D74" s="13">
        <f t="shared" si="3"/>
        <v>1.54</v>
      </c>
      <c r="E74" s="8">
        <f t="shared" si="4"/>
        <v>1201.433632</v>
      </c>
    </row>
    <row r="75" spans="1:5" x14ac:dyDescent="0.25">
      <c r="A75" s="10" t="s">
        <v>152</v>
      </c>
      <c r="B75" s="2">
        <v>1.5250000000000001</v>
      </c>
      <c r="C75" s="16">
        <v>8.6999999999999994E-2</v>
      </c>
      <c r="D75" s="13">
        <f t="shared" si="3"/>
        <v>1.4380000000000002</v>
      </c>
      <c r="E75" s="8">
        <f t="shared" si="4"/>
        <v>1076.8536818800001</v>
      </c>
    </row>
    <row r="76" spans="1:5" x14ac:dyDescent="0.25">
      <c r="A76" s="10" t="s">
        <v>153</v>
      </c>
      <c r="B76" s="2">
        <v>1.7270000000000001</v>
      </c>
      <c r="C76" s="16">
        <v>8.6999999999999994E-2</v>
      </c>
      <c r="D76" s="13">
        <f t="shared" si="3"/>
        <v>1.6400000000000001</v>
      </c>
      <c r="E76" s="8">
        <f t="shared" si="4"/>
        <v>1329.8584920000001</v>
      </c>
    </row>
    <row r="77" spans="1:5" x14ac:dyDescent="0.25">
      <c r="A77" s="10" t="s">
        <v>154</v>
      </c>
      <c r="B77" s="2">
        <v>1.9339999999999999</v>
      </c>
      <c r="C77" s="16">
        <v>8.6999999999999994E-2</v>
      </c>
      <c r="D77" s="13">
        <f t="shared" si="3"/>
        <v>1.847</v>
      </c>
      <c r="E77" s="8">
        <f t="shared" si="4"/>
        <v>1615.4788494299999</v>
      </c>
    </row>
    <row r="78" spans="1:5" x14ac:dyDescent="0.25">
      <c r="A78" s="10" t="s">
        <v>155</v>
      </c>
      <c r="B78" s="2">
        <v>1.262</v>
      </c>
      <c r="C78" s="16">
        <v>8.6999999999999994E-2</v>
      </c>
      <c r="D78" s="13">
        <f t="shared" si="3"/>
        <v>1.175</v>
      </c>
      <c r="E78" s="8">
        <f t="shared" si="4"/>
        <v>785.51319375000003</v>
      </c>
    </row>
    <row r="79" spans="1:5" x14ac:dyDescent="0.25">
      <c r="A79" s="10" t="s">
        <v>156</v>
      </c>
      <c r="B79" s="2">
        <v>1.3640000000000001</v>
      </c>
      <c r="C79" s="16">
        <v>8.6999999999999994E-2</v>
      </c>
      <c r="D79" s="13">
        <f t="shared" si="3"/>
        <v>1.2770000000000001</v>
      </c>
      <c r="E79" s="8">
        <f t="shared" si="4"/>
        <v>893.39288583000007</v>
      </c>
    </row>
    <row r="80" spans="1:5" x14ac:dyDescent="0.25">
      <c r="A80" s="10" t="s">
        <v>157</v>
      </c>
      <c r="B80" s="2">
        <v>2.0260000000000002</v>
      </c>
      <c r="C80" s="16">
        <v>8.6999999999999994E-2</v>
      </c>
      <c r="D80" s="13">
        <f t="shared" si="3"/>
        <v>1.9390000000000003</v>
      </c>
      <c r="E80" s="8">
        <f t="shared" si="4"/>
        <v>1750.9836456700004</v>
      </c>
    </row>
    <row r="81" spans="1:5" x14ac:dyDescent="0.25">
      <c r="A81" s="10" t="s">
        <v>158</v>
      </c>
      <c r="B81" s="2">
        <v>2.9990000000000001</v>
      </c>
      <c r="C81" s="16">
        <v>8.6999999999999994E-2</v>
      </c>
      <c r="D81" s="13">
        <f t="shared" si="3"/>
        <v>2.9119999999999999</v>
      </c>
      <c r="E81" s="8">
        <f t="shared" si="4"/>
        <v>3506.6461348799999</v>
      </c>
    </row>
    <row r="82" spans="1:5" x14ac:dyDescent="0.25">
      <c r="A82" s="10" t="s">
        <v>159</v>
      </c>
      <c r="B82" s="2">
        <v>1.835</v>
      </c>
      <c r="C82" s="16">
        <v>8.6999999999999994E-2</v>
      </c>
      <c r="D82" s="13">
        <f t="shared" si="3"/>
        <v>1.748</v>
      </c>
      <c r="E82" s="8">
        <f t="shared" si="4"/>
        <v>1475.5497100800001</v>
      </c>
    </row>
    <row r="83" spans="1:5" x14ac:dyDescent="0.25">
      <c r="A83" s="10" t="s">
        <v>160</v>
      </c>
      <c r="B83" s="2">
        <v>1.601</v>
      </c>
      <c r="C83" s="16">
        <v>8.6999999999999994E-2</v>
      </c>
      <c r="D83" s="13">
        <f t="shared" si="3"/>
        <v>1.514</v>
      </c>
      <c r="E83" s="8">
        <f t="shared" si="4"/>
        <v>1169.06288892</v>
      </c>
    </row>
    <row r="84" spans="1:5" x14ac:dyDescent="0.25">
      <c r="A84" s="10" t="s">
        <v>161</v>
      </c>
      <c r="B84" s="2">
        <v>2.6510000000000002</v>
      </c>
      <c r="C84" s="16">
        <v>8.6999999999999994E-2</v>
      </c>
      <c r="D84" s="13">
        <f t="shared" si="3"/>
        <v>2.5640000000000001</v>
      </c>
      <c r="E84" s="8">
        <f t="shared" si="4"/>
        <v>2811.02040192</v>
      </c>
    </row>
    <row r="85" spans="1:5" x14ac:dyDescent="0.25">
      <c r="A85" s="10" t="s">
        <v>162</v>
      </c>
      <c r="B85" s="2">
        <v>2.2309999999999999</v>
      </c>
      <c r="C85" s="16">
        <v>8.6999999999999994E-2</v>
      </c>
      <c r="D85" s="13">
        <f t="shared" si="3"/>
        <v>2.1439999999999997</v>
      </c>
      <c r="E85" s="8">
        <f t="shared" si="4"/>
        <v>2071.8753547199995</v>
      </c>
    </row>
    <row r="86" spans="1:5" x14ac:dyDescent="0.25">
      <c r="A86" s="10" t="s">
        <v>163</v>
      </c>
      <c r="B86" s="2">
        <v>2.4010000000000002</v>
      </c>
      <c r="C86" s="16">
        <v>8.6999999999999994E-2</v>
      </c>
      <c r="D86" s="13">
        <f t="shared" si="3"/>
        <v>2.3140000000000001</v>
      </c>
      <c r="E86" s="8">
        <f t="shared" si="4"/>
        <v>2357.82413692</v>
      </c>
    </row>
    <row r="87" spans="1:5" x14ac:dyDescent="0.25">
      <c r="A87" s="10" t="s">
        <v>164</v>
      </c>
      <c r="B87" s="2">
        <v>2.0510000000000002</v>
      </c>
      <c r="C87" s="16">
        <v>8.6999999999999994E-2</v>
      </c>
      <c r="D87" s="13">
        <f t="shared" si="3"/>
        <v>1.9640000000000002</v>
      </c>
      <c r="E87" s="8">
        <f t="shared" si="4"/>
        <v>1788.7160659200003</v>
      </c>
    </row>
    <row r="88" spans="1:5" x14ac:dyDescent="0.25">
      <c r="A88" s="10" t="s">
        <v>165</v>
      </c>
      <c r="B88" s="2">
        <v>2.3930000000000002</v>
      </c>
      <c r="C88" s="16">
        <v>8.6999999999999994E-2</v>
      </c>
      <c r="D88" s="13">
        <f t="shared" si="3"/>
        <v>2.306</v>
      </c>
      <c r="E88" s="8">
        <f t="shared" si="4"/>
        <v>2343.9643177200001</v>
      </c>
    </row>
    <row r="89" spans="1:5" x14ac:dyDescent="0.25">
      <c r="A89" s="10" t="s">
        <v>166</v>
      </c>
      <c r="B89" s="2">
        <v>2.0880000000000001</v>
      </c>
      <c r="C89" s="16">
        <v>8.6999999999999994E-2</v>
      </c>
      <c r="D89" s="13">
        <f t="shared" si="3"/>
        <v>2.0009999999999999</v>
      </c>
      <c r="E89" s="8">
        <f t="shared" si="4"/>
        <v>1845.2741012699998</v>
      </c>
    </row>
    <row r="90" spans="1:5" x14ac:dyDescent="0.25">
      <c r="A90" s="10" t="s">
        <v>167</v>
      </c>
      <c r="B90" s="2">
        <v>1.956</v>
      </c>
      <c r="C90" s="16">
        <v>8.6999999999999994E-2</v>
      </c>
      <c r="D90" s="13">
        <f t="shared" si="3"/>
        <v>1.869</v>
      </c>
      <c r="E90" s="8">
        <f t="shared" si="4"/>
        <v>1647.4028144700001</v>
      </c>
    </row>
    <row r="91" spans="1:5" x14ac:dyDescent="0.25">
      <c r="A91" s="10" t="s">
        <v>168</v>
      </c>
      <c r="B91" s="2">
        <v>1.901</v>
      </c>
      <c r="C91" s="16">
        <v>8.6999999999999994E-2</v>
      </c>
      <c r="D91" s="13">
        <f t="shared" si="3"/>
        <v>1.8140000000000001</v>
      </c>
      <c r="E91" s="8">
        <f t="shared" si="4"/>
        <v>1568.1578569200001</v>
      </c>
    </row>
    <row r="92" spans="1:5" x14ac:dyDescent="0.25">
      <c r="A92" s="10" t="s">
        <v>169</v>
      </c>
      <c r="B92" s="2">
        <v>1.6819999999999999</v>
      </c>
      <c r="C92" s="16">
        <v>8.6999999999999994E-2</v>
      </c>
      <c r="D92" s="13">
        <f t="shared" si="3"/>
        <v>1.595</v>
      </c>
      <c r="E92" s="8">
        <f t="shared" si="4"/>
        <v>1271.2969117499999</v>
      </c>
    </row>
    <row r="93" spans="1:5" x14ac:dyDescent="0.25">
      <c r="A93" s="10" t="s">
        <v>170</v>
      </c>
      <c r="B93" s="2">
        <v>1.921</v>
      </c>
      <c r="C93" s="16">
        <v>8.6999999999999994E-2</v>
      </c>
      <c r="D93" s="13">
        <f t="shared" si="3"/>
        <v>1.8340000000000001</v>
      </c>
      <c r="E93" s="8">
        <f t="shared" si="4"/>
        <v>1596.7563161200001</v>
      </c>
    </row>
    <row r="94" spans="1:5" x14ac:dyDescent="0.25">
      <c r="A94" s="10" t="s">
        <v>171</v>
      </c>
      <c r="B94" s="2">
        <v>1.6970000000000001</v>
      </c>
      <c r="C94" s="16">
        <v>8.6999999999999994E-2</v>
      </c>
      <c r="D94" s="13">
        <f t="shared" si="3"/>
        <v>1.61</v>
      </c>
      <c r="E94" s="8">
        <f t="shared" si="4"/>
        <v>1290.6773670000002</v>
      </c>
    </row>
    <row r="95" spans="1:5" x14ac:dyDescent="0.25">
      <c r="A95" s="10" t="s">
        <v>172</v>
      </c>
      <c r="B95" s="2">
        <v>2.0750000000000002</v>
      </c>
      <c r="C95" s="16">
        <v>8.6999999999999994E-2</v>
      </c>
      <c r="D95" s="13">
        <f t="shared" si="3"/>
        <v>1.9880000000000002</v>
      </c>
      <c r="E95" s="8">
        <f t="shared" si="4"/>
        <v>1825.3052428800002</v>
      </c>
    </row>
    <row r="96" spans="1:5" x14ac:dyDescent="0.25">
      <c r="A96" s="10" t="s">
        <v>173</v>
      </c>
      <c r="B96" s="2">
        <v>2.2360000000000002</v>
      </c>
      <c r="C96" s="16">
        <v>8.6999999999999994E-2</v>
      </c>
      <c r="D96" s="13">
        <f t="shared" si="3"/>
        <v>2.149</v>
      </c>
      <c r="E96" s="8">
        <f t="shared" si="4"/>
        <v>2080.02881527</v>
      </c>
    </row>
    <row r="97" spans="1:5" x14ac:dyDescent="0.25">
      <c r="A97" s="10" t="s">
        <v>174</v>
      </c>
      <c r="B97" s="2">
        <v>1.6879999999999999</v>
      </c>
      <c r="C97" s="16">
        <v>8.6999999999999994E-2</v>
      </c>
      <c r="D97" s="13">
        <f t="shared" ref="D97:D128" si="5">(B97-C97)</f>
        <v>1.601</v>
      </c>
      <c r="E97" s="8">
        <f t="shared" ref="E97:E128" si="6">(311.27*D97*D97)+(294.41*D97)+(9.8343)</f>
        <v>1279.0322852699999</v>
      </c>
    </row>
    <row r="98" spans="1:5" x14ac:dyDescent="0.25">
      <c r="A98" s="10" t="s">
        <v>175</v>
      </c>
      <c r="B98" s="2">
        <v>1.7790000000000001</v>
      </c>
      <c r="C98" s="16">
        <v>8.6999999999999994E-2</v>
      </c>
      <c r="D98" s="13">
        <f t="shared" si="5"/>
        <v>1.6920000000000002</v>
      </c>
      <c r="E98" s="8">
        <f t="shared" si="6"/>
        <v>1399.0996972800003</v>
      </c>
    </row>
    <row r="99" spans="1:5" x14ac:dyDescent="0.25">
      <c r="A99" s="10" t="s">
        <v>176</v>
      </c>
      <c r="B99" s="2">
        <v>1.927</v>
      </c>
      <c r="C99" s="16">
        <v>8.6999999999999994E-2</v>
      </c>
      <c r="D99" s="13">
        <f t="shared" si="5"/>
        <v>1.84</v>
      </c>
      <c r="E99" s="8">
        <f t="shared" si="6"/>
        <v>1605.3844120000001</v>
      </c>
    </row>
    <row r="100" spans="1:5" x14ac:dyDescent="0.25">
      <c r="A100" s="10" t="s">
        <v>177</v>
      </c>
      <c r="B100" s="2">
        <v>1.887</v>
      </c>
      <c r="C100" s="16">
        <v>8.6999999999999994E-2</v>
      </c>
      <c r="D100" s="13">
        <f t="shared" si="5"/>
        <v>1.8</v>
      </c>
      <c r="E100" s="8">
        <f t="shared" si="6"/>
        <v>1548.2871</v>
      </c>
    </row>
    <row r="101" spans="1:5" x14ac:dyDescent="0.25">
      <c r="A101" s="10" t="s">
        <v>178</v>
      </c>
      <c r="B101" s="2">
        <v>2.581</v>
      </c>
      <c r="C101" s="16">
        <v>8.6999999999999994E-2</v>
      </c>
      <c r="D101" s="13">
        <f t="shared" si="5"/>
        <v>2.4939999999999998</v>
      </c>
      <c r="E101" s="8">
        <f t="shared" si="6"/>
        <v>2680.2034457199993</v>
      </c>
    </row>
    <row r="102" spans="1:5" x14ac:dyDescent="0.25">
      <c r="A102" s="10" t="s">
        <v>179</v>
      </c>
      <c r="B102" s="2">
        <v>1.84</v>
      </c>
      <c r="C102" s="16">
        <v>8.6999999999999994E-2</v>
      </c>
      <c r="D102" s="13">
        <f t="shared" si="5"/>
        <v>1.7530000000000001</v>
      </c>
      <c r="E102" s="8">
        <f t="shared" si="6"/>
        <v>1482.4705414300001</v>
      </c>
    </row>
    <row r="103" spans="1:5" x14ac:dyDescent="0.25">
      <c r="A103" s="10" t="s">
        <v>180</v>
      </c>
      <c r="B103" s="2">
        <v>2.371</v>
      </c>
      <c r="C103" s="16">
        <v>8.6999999999999994E-2</v>
      </c>
      <c r="D103" s="13">
        <f t="shared" si="5"/>
        <v>2.2839999999999998</v>
      </c>
      <c r="E103" s="8">
        <f t="shared" si="6"/>
        <v>2306.0552531199996</v>
      </c>
    </row>
    <row r="104" spans="1:5" x14ac:dyDescent="0.25">
      <c r="A104" s="10" t="s">
        <v>181</v>
      </c>
      <c r="B104" s="2">
        <v>2.41</v>
      </c>
      <c r="C104" s="16">
        <v>8.6999999999999994E-2</v>
      </c>
      <c r="D104" s="13">
        <f t="shared" si="5"/>
        <v>2.323</v>
      </c>
      <c r="E104" s="8">
        <f t="shared" si="6"/>
        <v>2373.46405783</v>
      </c>
    </row>
    <row r="105" spans="1:5" x14ac:dyDescent="0.25">
      <c r="A105" s="10" t="s">
        <v>182</v>
      </c>
      <c r="B105" s="2">
        <v>1.3580000000000001</v>
      </c>
      <c r="C105" s="16">
        <v>8.6999999999999994E-2</v>
      </c>
      <c r="D105" s="13">
        <f t="shared" si="5"/>
        <v>1.2710000000000001</v>
      </c>
      <c r="E105" s="8">
        <f t="shared" si="6"/>
        <v>886.86773007000011</v>
      </c>
    </row>
    <row r="106" spans="1:5" x14ac:dyDescent="0.25">
      <c r="A106" s="10" t="s">
        <v>183</v>
      </c>
      <c r="B106" s="2">
        <v>2.157</v>
      </c>
      <c r="C106" s="16">
        <v>8.6999999999999994E-2</v>
      </c>
      <c r="D106" s="13">
        <f t="shared" si="5"/>
        <v>2.0699999999999998</v>
      </c>
      <c r="E106" s="8">
        <f t="shared" si="6"/>
        <v>1953.0238229999995</v>
      </c>
    </row>
    <row r="107" spans="1:5" x14ac:dyDescent="0.25">
      <c r="A107" s="10" t="s">
        <v>184</v>
      </c>
      <c r="B107" s="2">
        <v>2.3890000000000002</v>
      </c>
      <c r="C107" s="16">
        <v>8.6999999999999994E-2</v>
      </c>
      <c r="D107" s="13">
        <f t="shared" si="5"/>
        <v>2.302</v>
      </c>
      <c r="E107" s="8">
        <f t="shared" si="6"/>
        <v>2337.04934908</v>
      </c>
    </row>
    <row r="108" spans="1:5" x14ac:dyDescent="0.25">
      <c r="A108" s="10" t="s">
        <v>185</v>
      </c>
      <c r="B108" s="2">
        <v>2.8380000000000001</v>
      </c>
      <c r="C108" s="16">
        <v>8.6999999999999994E-2</v>
      </c>
      <c r="D108" s="13">
        <f t="shared" si="5"/>
        <v>2.7509999999999999</v>
      </c>
      <c r="E108" s="8">
        <f t="shared" si="6"/>
        <v>3175.4478812699995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113"/>
  <sheetViews>
    <sheetView workbookViewId="0">
      <selection activeCell="N7" sqref="N7"/>
    </sheetView>
  </sheetViews>
  <sheetFormatPr defaultRowHeight="15" x14ac:dyDescent="0.25"/>
  <cols>
    <col min="1" max="1" width="19.5703125" customWidth="1"/>
    <col min="2" max="2" width="13.42578125" customWidth="1"/>
    <col min="3" max="3" width="12.85546875" customWidth="1"/>
    <col min="4" max="4" width="11" customWidth="1"/>
    <col min="5" max="5" width="19.28515625" customWidth="1"/>
  </cols>
  <sheetData>
    <row r="2" spans="1:12" x14ac:dyDescent="0.25">
      <c r="A2" s="4">
        <v>2.77</v>
      </c>
      <c r="B2" s="4">
        <v>1.149</v>
      </c>
      <c r="C2" s="2">
        <v>1.806</v>
      </c>
      <c r="D2" s="2">
        <v>2.36</v>
      </c>
      <c r="E2" s="2">
        <v>2.65</v>
      </c>
      <c r="F2" s="2">
        <v>1.6420000000000001</v>
      </c>
      <c r="G2" s="2">
        <v>2.0619999999999998</v>
      </c>
      <c r="H2" s="2">
        <v>1.992</v>
      </c>
      <c r="I2" s="2">
        <v>2.0380000000000003</v>
      </c>
      <c r="J2" s="2">
        <v>1.772</v>
      </c>
      <c r="K2" s="2">
        <v>1.347</v>
      </c>
      <c r="L2" s="2">
        <v>1.173</v>
      </c>
    </row>
    <row r="3" spans="1:12" x14ac:dyDescent="0.25">
      <c r="A3" s="4">
        <v>1.893</v>
      </c>
      <c r="B3" s="4">
        <v>0.79900000000000004</v>
      </c>
      <c r="C3" s="2">
        <v>2.6390000000000002</v>
      </c>
      <c r="D3" s="2">
        <v>2.585</v>
      </c>
      <c r="E3" s="2">
        <v>2.4079999999999999</v>
      </c>
      <c r="F3" s="2">
        <v>2.3170000000000002</v>
      </c>
      <c r="G3" s="2">
        <v>2.0939999999999999</v>
      </c>
      <c r="H3" s="2">
        <v>2.202</v>
      </c>
      <c r="I3" s="2">
        <v>1.4510000000000001</v>
      </c>
      <c r="J3" s="2">
        <v>2.09</v>
      </c>
      <c r="K3" s="2">
        <v>1.8940000000000001</v>
      </c>
      <c r="L3" s="2">
        <v>2.0230000000000001</v>
      </c>
    </row>
    <row r="4" spans="1:12" x14ac:dyDescent="0.25">
      <c r="A4" s="4">
        <v>1.032</v>
      </c>
      <c r="B4" s="4">
        <v>0.32600000000000001</v>
      </c>
      <c r="C4" s="2">
        <v>2.5140000000000002</v>
      </c>
      <c r="D4" s="2">
        <v>2.2680000000000002</v>
      </c>
      <c r="E4" s="2">
        <v>2.1930000000000001</v>
      </c>
      <c r="F4" s="2">
        <v>2.0990000000000002</v>
      </c>
      <c r="G4" s="2">
        <v>2.165</v>
      </c>
      <c r="H4" s="2">
        <v>2.1949999999999998</v>
      </c>
      <c r="I4" s="2">
        <v>2.0840000000000001</v>
      </c>
      <c r="J4" s="2">
        <v>2.2200000000000002</v>
      </c>
      <c r="K4" s="2">
        <v>1.7450000000000001</v>
      </c>
      <c r="L4" s="2">
        <v>1.5</v>
      </c>
    </row>
    <row r="5" spans="1:12" x14ac:dyDescent="0.25">
      <c r="A5" s="4">
        <v>0.78300000000000003</v>
      </c>
      <c r="B5" s="6">
        <v>7.8E-2</v>
      </c>
      <c r="C5" s="2">
        <v>2.782</v>
      </c>
      <c r="D5" s="2">
        <v>2.6240000000000001</v>
      </c>
      <c r="E5" s="2">
        <v>2.109</v>
      </c>
      <c r="F5" s="2">
        <v>2.4700000000000002</v>
      </c>
      <c r="G5" s="2">
        <v>2.4090000000000003</v>
      </c>
      <c r="H5" s="2">
        <v>1.589</v>
      </c>
      <c r="I5" s="2">
        <v>1.907</v>
      </c>
      <c r="J5" s="2">
        <v>1.9350000000000001</v>
      </c>
      <c r="K5" s="2">
        <v>1.657</v>
      </c>
      <c r="L5" s="2">
        <v>1.6180000000000001</v>
      </c>
    </row>
    <row r="6" spans="1:12" x14ac:dyDescent="0.25">
      <c r="A6" s="4">
        <v>0.32100000000000001</v>
      </c>
      <c r="B6" s="2">
        <v>2.8170000000000002</v>
      </c>
      <c r="C6" s="2">
        <v>2.3420000000000001</v>
      </c>
      <c r="D6" s="2">
        <v>2.1989999999999998</v>
      </c>
      <c r="E6" s="2">
        <v>1.9319999999999999</v>
      </c>
      <c r="F6" s="2">
        <v>2.008</v>
      </c>
      <c r="G6" s="2">
        <v>1.984</v>
      </c>
      <c r="H6" s="2">
        <v>1.345</v>
      </c>
      <c r="I6" s="2">
        <v>1.798</v>
      </c>
      <c r="J6" s="2">
        <v>1.845</v>
      </c>
      <c r="K6" s="2">
        <v>1.391</v>
      </c>
      <c r="L6" s="2">
        <v>1.9180000000000001</v>
      </c>
    </row>
    <row r="7" spans="1:12" x14ac:dyDescent="0.25">
      <c r="A7" s="6">
        <v>7.4999999999999997E-2</v>
      </c>
      <c r="B7" s="2">
        <v>0.81400000000000006</v>
      </c>
      <c r="C7" s="2">
        <v>2.3210000000000002</v>
      </c>
      <c r="D7" s="2">
        <v>2.0230000000000001</v>
      </c>
      <c r="E7" s="2">
        <v>2.141</v>
      </c>
      <c r="F7" s="2">
        <v>1.976</v>
      </c>
      <c r="G7" s="2">
        <v>1.865</v>
      </c>
      <c r="H7" s="2">
        <v>1.474</v>
      </c>
      <c r="I7" s="2">
        <v>1.806</v>
      </c>
      <c r="J7" s="2">
        <v>1.8919999999999999</v>
      </c>
      <c r="K7" s="2">
        <v>1.907</v>
      </c>
      <c r="L7" s="2">
        <v>2.0840000000000001</v>
      </c>
    </row>
    <row r="8" spans="1:12" x14ac:dyDescent="0.25">
      <c r="A8" s="4">
        <v>2.73</v>
      </c>
      <c r="B8" s="2">
        <v>1.7629999999999999</v>
      </c>
      <c r="C8" s="2">
        <v>2.621</v>
      </c>
      <c r="D8" s="2">
        <v>2.5390000000000001</v>
      </c>
      <c r="E8" s="2">
        <v>2.34</v>
      </c>
      <c r="F8" s="2">
        <v>2.407</v>
      </c>
      <c r="G8" s="2">
        <v>2.2789999999999999</v>
      </c>
      <c r="H8" s="2">
        <v>2.2549999999999999</v>
      </c>
      <c r="I8" s="2">
        <v>1.859</v>
      </c>
      <c r="J8" s="2">
        <v>1.778</v>
      </c>
      <c r="K8" s="2">
        <v>1.7550000000000001</v>
      </c>
    </row>
    <row r="9" spans="1:12" x14ac:dyDescent="0.25">
      <c r="A9" s="4">
        <v>1.956</v>
      </c>
      <c r="B9" s="2">
        <v>1.8720000000000001</v>
      </c>
      <c r="C9" s="2">
        <v>2.6909999999999998</v>
      </c>
      <c r="D9" s="2">
        <v>2.3839999999999999</v>
      </c>
      <c r="E9" s="2">
        <v>2.1909999999999998</v>
      </c>
      <c r="F9" s="2">
        <v>1.54</v>
      </c>
      <c r="G9" s="2">
        <v>1.86</v>
      </c>
      <c r="H9" s="2">
        <v>1.871</v>
      </c>
      <c r="I9" s="2">
        <v>1.9370000000000001</v>
      </c>
      <c r="J9" s="2">
        <v>1.7190000000000001</v>
      </c>
      <c r="K9" s="2">
        <v>1.5250000000000001</v>
      </c>
    </row>
    <row r="15" spans="1:12" x14ac:dyDescent="0.25">
      <c r="B15" s="7" t="s">
        <v>85</v>
      </c>
      <c r="C15" s="7" t="s">
        <v>2</v>
      </c>
      <c r="D15" s="7" t="s">
        <v>3</v>
      </c>
      <c r="E15" s="7" t="s">
        <v>4</v>
      </c>
    </row>
    <row r="16" spans="1:12" x14ac:dyDescent="0.25">
      <c r="A16" t="s">
        <v>5</v>
      </c>
      <c r="B16" s="4">
        <v>2.75</v>
      </c>
      <c r="C16" s="13">
        <f>B16-B21</f>
        <v>2.6739999999999999</v>
      </c>
      <c r="D16" s="1">
        <v>240</v>
      </c>
      <c r="E16" s="8">
        <f>(24.192*C16*C16)+(22.426*C16)+(4.1607)</f>
        <v>237.10730099199998</v>
      </c>
    </row>
    <row r="17" spans="1:12" x14ac:dyDescent="0.25">
      <c r="A17" t="s">
        <v>6</v>
      </c>
      <c r="B17" s="4">
        <v>1.9239999999999999</v>
      </c>
      <c r="C17" s="13">
        <f>B17-B21</f>
        <v>1.8479999999999999</v>
      </c>
      <c r="D17" s="1">
        <v>120</v>
      </c>
      <c r="E17" s="8">
        <f t="shared" ref="E17:E21" si="0">(24.192*C17*C17)+(22.426*C17)+(4.1607)</f>
        <v>128.22214396799998</v>
      </c>
    </row>
    <row r="18" spans="1:12" x14ac:dyDescent="0.25">
      <c r="A18" t="s">
        <v>7</v>
      </c>
      <c r="B18" s="4">
        <v>1.0900000000000001</v>
      </c>
      <c r="C18" s="1">
        <f>B18-B21</f>
        <v>1.014</v>
      </c>
      <c r="D18" s="1">
        <v>60</v>
      </c>
      <c r="E18" s="8">
        <f t="shared" si="0"/>
        <v>51.774781631999993</v>
      </c>
    </row>
    <row r="19" spans="1:12" x14ac:dyDescent="0.25">
      <c r="A19" t="s">
        <v>8</v>
      </c>
      <c r="B19" s="4">
        <v>0.79100000000000004</v>
      </c>
      <c r="C19" s="13">
        <f>B19-B21</f>
        <v>0.71500000000000008</v>
      </c>
      <c r="D19" s="1">
        <v>30</v>
      </c>
      <c r="E19" s="8">
        <f t="shared" si="0"/>
        <v>32.562845200000005</v>
      </c>
    </row>
    <row r="20" spans="1:12" x14ac:dyDescent="0.25">
      <c r="A20" t="s">
        <v>9</v>
      </c>
      <c r="B20" s="4">
        <v>0.32300000000000001</v>
      </c>
      <c r="C20" s="1">
        <f>B20-B21</f>
        <v>0.247</v>
      </c>
      <c r="D20" s="1">
        <v>15</v>
      </c>
      <c r="E20" s="8">
        <f t="shared" si="0"/>
        <v>11.175851728</v>
      </c>
    </row>
    <row r="21" spans="1:12" x14ac:dyDescent="0.25">
      <c r="A21" t="s">
        <v>10</v>
      </c>
      <c r="B21" s="6">
        <v>7.5999999999999998E-2</v>
      </c>
      <c r="C21" s="1">
        <f>B21-B21</f>
        <v>0</v>
      </c>
      <c r="D21" s="1">
        <v>0</v>
      </c>
      <c r="E21" s="8">
        <f t="shared" si="0"/>
        <v>4.1607000000000003</v>
      </c>
    </row>
    <row r="27" spans="1:12" x14ac:dyDescent="0.25">
      <c r="K27" s="9" t="s">
        <v>187</v>
      </c>
      <c r="L27" s="9"/>
    </row>
    <row r="31" spans="1:12" x14ac:dyDescent="0.25">
      <c r="A31" s="10" t="s">
        <v>13</v>
      </c>
      <c r="B31" s="2" t="s">
        <v>14</v>
      </c>
      <c r="C31" s="5" t="s">
        <v>10</v>
      </c>
      <c r="D31" s="1" t="s">
        <v>2</v>
      </c>
      <c r="E31" s="11" t="s">
        <v>188</v>
      </c>
    </row>
    <row r="32" spans="1:12" x14ac:dyDescent="0.25">
      <c r="A32" s="10">
        <v>1501425</v>
      </c>
      <c r="B32" s="2">
        <v>2.8170000000000002</v>
      </c>
      <c r="C32" s="6">
        <v>7.5999999999999998E-2</v>
      </c>
      <c r="D32" s="1">
        <f t="shared" ref="D32:D63" si="1">(B32-C32)</f>
        <v>2.7410000000000001</v>
      </c>
      <c r="E32" s="8">
        <f t="shared" ref="E32:E63" si="2">(24.192*D32*D32)+(22.426*D32)+(4.1607)</f>
        <v>247.38682155199999</v>
      </c>
    </row>
    <row r="33" spans="1:5" x14ac:dyDescent="0.25">
      <c r="A33" s="10">
        <v>1428</v>
      </c>
      <c r="B33" s="2">
        <v>0.81400000000000006</v>
      </c>
      <c r="C33" s="6">
        <v>7.5999999999999998E-2</v>
      </c>
      <c r="D33" s="1">
        <f t="shared" si="1"/>
        <v>0.7380000000000001</v>
      </c>
      <c r="E33" s="8">
        <f t="shared" si="2"/>
        <v>33.887115648000005</v>
      </c>
    </row>
    <row r="34" spans="1:5" x14ac:dyDescent="0.25">
      <c r="A34" s="10" t="s">
        <v>87</v>
      </c>
      <c r="B34" s="2">
        <v>1.7629999999999999</v>
      </c>
      <c r="C34" s="6">
        <v>7.5999999999999998E-2</v>
      </c>
      <c r="D34" s="1">
        <f t="shared" si="1"/>
        <v>1.6869999999999998</v>
      </c>
      <c r="E34" s="8">
        <f t="shared" si="2"/>
        <v>110.84304404799998</v>
      </c>
    </row>
    <row r="35" spans="1:5" x14ac:dyDescent="0.25">
      <c r="A35" s="10" t="s">
        <v>88</v>
      </c>
      <c r="B35" s="2">
        <v>1.8720000000000001</v>
      </c>
      <c r="C35" s="6">
        <v>7.5999999999999998E-2</v>
      </c>
      <c r="D35" s="1">
        <f t="shared" si="1"/>
        <v>1.796</v>
      </c>
      <c r="E35" s="8">
        <f t="shared" si="2"/>
        <v>122.47189827200002</v>
      </c>
    </row>
    <row r="36" spans="1:5" x14ac:dyDescent="0.25">
      <c r="A36" s="10">
        <v>1444</v>
      </c>
      <c r="B36" s="2">
        <v>1.806</v>
      </c>
      <c r="C36" s="6">
        <v>7.5999999999999998E-2</v>
      </c>
      <c r="D36" s="1">
        <f t="shared" si="1"/>
        <v>1.73</v>
      </c>
      <c r="E36" s="8">
        <f t="shared" si="2"/>
        <v>115.3619168</v>
      </c>
    </row>
    <row r="37" spans="1:5" x14ac:dyDescent="0.25">
      <c r="A37" s="10">
        <v>1447</v>
      </c>
      <c r="B37" s="2">
        <v>2.6390000000000002</v>
      </c>
      <c r="C37" s="6">
        <v>7.5999999999999998E-2</v>
      </c>
      <c r="D37" s="1">
        <f t="shared" si="1"/>
        <v>2.5630000000000002</v>
      </c>
      <c r="E37" s="8">
        <f t="shared" si="2"/>
        <v>220.55503604800001</v>
      </c>
    </row>
    <row r="38" spans="1:5" x14ac:dyDescent="0.25">
      <c r="A38" s="10">
        <v>1448</v>
      </c>
      <c r="B38" s="2">
        <v>2.5140000000000002</v>
      </c>
      <c r="C38" s="6">
        <v>7.5999999999999998E-2</v>
      </c>
      <c r="D38" s="1">
        <f t="shared" si="1"/>
        <v>2.4380000000000002</v>
      </c>
      <c r="E38" s="8">
        <f t="shared" si="2"/>
        <v>202.628762048</v>
      </c>
    </row>
    <row r="39" spans="1:5" x14ac:dyDescent="0.25">
      <c r="A39" s="10">
        <v>1451</v>
      </c>
      <c r="B39" s="2">
        <v>2.782</v>
      </c>
      <c r="C39" s="6">
        <v>7.5999999999999998E-2</v>
      </c>
      <c r="D39" s="1">
        <f t="shared" si="1"/>
        <v>2.706</v>
      </c>
      <c r="E39" s="8">
        <f t="shared" si="2"/>
        <v>241.98982771199996</v>
      </c>
    </row>
    <row r="40" spans="1:5" x14ac:dyDescent="0.25">
      <c r="A40" s="10">
        <v>1480</v>
      </c>
      <c r="B40" s="2">
        <v>2.3420000000000001</v>
      </c>
      <c r="C40" s="6">
        <v>7.5999999999999998E-2</v>
      </c>
      <c r="D40" s="1">
        <f t="shared" si="1"/>
        <v>2.266</v>
      </c>
      <c r="E40" s="8">
        <f t="shared" si="2"/>
        <v>179.19803315199999</v>
      </c>
    </row>
    <row r="41" spans="1:5" x14ac:dyDescent="0.25">
      <c r="A41" s="10">
        <v>1496</v>
      </c>
      <c r="B41" s="2">
        <v>2.3210000000000002</v>
      </c>
      <c r="C41" s="6">
        <v>7.5999999999999998E-2</v>
      </c>
      <c r="D41" s="1">
        <f t="shared" si="1"/>
        <v>2.2450000000000001</v>
      </c>
      <c r="E41" s="8">
        <f t="shared" si="2"/>
        <v>176.4353548</v>
      </c>
    </row>
    <row r="42" spans="1:5" x14ac:dyDescent="0.25">
      <c r="A42" s="10">
        <v>1498</v>
      </c>
      <c r="B42" s="2">
        <v>2.621</v>
      </c>
      <c r="C42" s="6">
        <v>7.5999999999999998E-2</v>
      </c>
      <c r="D42" s="1">
        <f t="shared" si="1"/>
        <v>2.5449999999999999</v>
      </c>
      <c r="E42" s="8">
        <f t="shared" si="2"/>
        <v>217.92705879999997</v>
      </c>
    </row>
    <row r="43" spans="1:5" x14ac:dyDescent="0.25">
      <c r="A43" s="10">
        <v>1429</v>
      </c>
      <c r="B43" s="2">
        <v>2.6909999999999998</v>
      </c>
      <c r="C43" s="6">
        <v>7.5999999999999998E-2</v>
      </c>
      <c r="D43" s="1">
        <f t="shared" si="1"/>
        <v>2.6149999999999998</v>
      </c>
      <c r="E43" s="8">
        <f t="shared" si="2"/>
        <v>228.23502919999996</v>
      </c>
    </row>
    <row r="44" spans="1:5" x14ac:dyDescent="0.25">
      <c r="A44" s="10">
        <v>1455</v>
      </c>
      <c r="B44" s="2">
        <v>2.36</v>
      </c>
      <c r="C44" s="6">
        <v>7.5999999999999998E-2</v>
      </c>
      <c r="D44" s="1">
        <f t="shared" si="1"/>
        <v>2.2839999999999998</v>
      </c>
      <c r="E44" s="8">
        <f t="shared" si="2"/>
        <v>181.58302595199996</v>
      </c>
    </row>
    <row r="45" spans="1:5" x14ac:dyDescent="0.25">
      <c r="A45" s="10">
        <v>1482</v>
      </c>
      <c r="B45" s="2">
        <v>2.585</v>
      </c>
      <c r="C45" s="6">
        <v>7.5999999999999998E-2</v>
      </c>
      <c r="D45" s="1">
        <f t="shared" si="1"/>
        <v>2.5089999999999999</v>
      </c>
      <c r="E45" s="8">
        <f t="shared" si="2"/>
        <v>212.71813355199995</v>
      </c>
    </row>
    <row r="46" spans="1:5" x14ac:dyDescent="0.25">
      <c r="A46" s="10">
        <v>1485</v>
      </c>
      <c r="B46" s="2">
        <v>2.2680000000000002</v>
      </c>
      <c r="C46" s="6">
        <v>7.5999999999999998E-2</v>
      </c>
      <c r="D46" s="1">
        <f t="shared" si="1"/>
        <v>2.1920000000000002</v>
      </c>
      <c r="E46" s="8">
        <f t="shared" si="2"/>
        <v>169.55776188800002</v>
      </c>
    </row>
    <row r="47" spans="1:5" x14ac:dyDescent="0.25">
      <c r="A47" s="10">
        <v>1492</v>
      </c>
      <c r="B47" s="2">
        <v>2.6240000000000001</v>
      </c>
      <c r="C47" s="6">
        <v>7.5999999999999998E-2</v>
      </c>
      <c r="D47" s="1">
        <f t="shared" si="1"/>
        <v>2.548</v>
      </c>
      <c r="E47" s="8">
        <f t="shared" si="2"/>
        <v>218.36396636799998</v>
      </c>
    </row>
    <row r="48" spans="1:5" x14ac:dyDescent="0.25">
      <c r="A48" s="10" t="s">
        <v>89</v>
      </c>
      <c r="B48" s="2">
        <v>2.1989999999999998</v>
      </c>
      <c r="C48" s="6">
        <v>7.5999999999999998E-2</v>
      </c>
      <c r="D48" s="1">
        <f t="shared" si="1"/>
        <v>2.1229999999999998</v>
      </c>
      <c r="E48" s="8">
        <f t="shared" si="2"/>
        <v>160.80756276799994</v>
      </c>
    </row>
    <row r="49" spans="1:5" x14ac:dyDescent="0.25">
      <c r="A49" s="10" t="s">
        <v>90</v>
      </c>
      <c r="B49" s="2">
        <v>2.0230000000000001</v>
      </c>
      <c r="C49" s="6">
        <v>7.5999999999999998E-2</v>
      </c>
      <c r="D49" s="1">
        <f t="shared" si="1"/>
        <v>1.9470000000000001</v>
      </c>
      <c r="E49" s="8">
        <f t="shared" si="2"/>
        <v>139.531373328</v>
      </c>
    </row>
    <row r="50" spans="1:5" x14ac:dyDescent="0.25">
      <c r="A50" s="10" t="s">
        <v>91</v>
      </c>
      <c r="B50" s="2">
        <v>2.5390000000000001</v>
      </c>
      <c r="C50" s="6">
        <v>7.5999999999999998E-2</v>
      </c>
      <c r="D50" s="1">
        <f t="shared" si="1"/>
        <v>2.4630000000000001</v>
      </c>
      <c r="E50" s="8">
        <f t="shared" si="2"/>
        <v>206.15353684800002</v>
      </c>
    </row>
    <row r="51" spans="1:5" x14ac:dyDescent="0.25">
      <c r="A51" s="10" t="s">
        <v>92</v>
      </c>
      <c r="B51" s="2">
        <v>2.3839999999999999</v>
      </c>
      <c r="C51" s="6">
        <v>7.5999999999999998E-2</v>
      </c>
      <c r="D51" s="1">
        <f t="shared" si="1"/>
        <v>2.3079999999999998</v>
      </c>
      <c r="E51" s="8">
        <f t="shared" si="2"/>
        <v>184.78740188799998</v>
      </c>
    </row>
    <row r="52" spans="1:5" x14ac:dyDescent="0.25">
      <c r="A52" s="10" t="s">
        <v>93</v>
      </c>
      <c r="B52" s="2">
        <v>2.65</v>
      </c>
      <c r="C52" s="6">
        <v>7.5999999999999998E-2</v>
      </c>
      <c r="D52" s="1">
        <f t="shared" si="1"/>
        <v>2.5739999999999998</v>
      </c>
      <c r="E52" s="8">
        <f t="shared" si="2"/>
        <v>222.16873939199996</v>
      </c>
    </row>
    <row r="53" spans="1:5" x14ac:dyDescent="0.25">
      <c r="A53" s="10">
        <v>966</v>
      </c>
      <c r="B53" s="2">
        <v>2.4079999999999999</v>
      </c>
      <c r="C53" s="6">
        <v>7.5999999999999998E-2</v>
      </c>
      <c r="D53" s="1">
        <f t="shared" si="1"/>
        <v>2.3319999999999999</v>
      </c>
      <c r="E53" s="8">
        <f t="shared" si="2"/>
        <v>188.01964700799996</v>
      </c>
    </row>
    <row r="54" spans="1:5" x14ac:dyDescent="0.25">
      <c r="A54" s="10" t="s">
        <v>94</v>
      </c>
      <c r="B54" s="2">
        <v>2.1930000000000001</v>
      </c>
      <c r="C54" s="6">
        <v>7.5999999999999998E-2</v>
      </c>
      <c r="D54" s="1">
        <f t="shared" si="1"/>
        <v>2.117</v>
      </c>
      <c r="E54" s="8">
        <f t="shared" si="2"/>
        <v>160.05756228799999</v>
      </c>
    </row>
    <row r="55" spans="1:5" x14ac:dyDescent="0.25">
      <c r="A55" s="10" t="s">
        <v>95</v>
      </c>
      <c r="B55" s="2">
        <v>2.109</v>
      </c>
      <c r="C55" s="6">
        <v>7.5999999999999998E-2</v>
      </c>
      <c r="D55" s="1">
        <f t="shared" si="1"/>
        <v>2.0329999999999999</v>
      </c>
      <c r="E55" s="8">
        <f t="shared" si="2"/>
        <v>149.74044708799997</v>
      </c>
    </row>
    <row r="56" spans="1:5" x14ac:dyDescent="0.25">
      <c r="A56" s="10" t="s">
        <v>96</v>
      </c>
      <c r="B56" s="2">
        <v>1.9319999999999999</v>
      </c>
      <c r="C56" s="6">
        <v>7.5999999999999998E-2</v>
      </c>
      <c r="D56" s="1">
        <f t="shared" si="1"/>
        <v>1.8559999999999999</v>
      </c>
      <c r="E56" s="8">
        <f t="shared" si="2"/>
        <v>129.11840931199998</v>
      </c>
    </row>
    <row r="57" spans="1:5" x14ac:dyDescent="0.25">
      <c r="A57" s="10" t="s">
        <v>97</v>
      </c>
      <c r="B57" s="2">
        <v>2.141</v>
      </c>
      <c r="C57" s="6">
        <v>7.5999999999999998E-2</v>
      </c>
      <c r="D57" s="1">
        <f t="shared" si="1"/>
        <v>2.0649999999999999</v>
      </c>
      <c r="E57" s="8">
        <f t="shared" si="2"/>
        <v>153.63052119999998</v>
      </c>
    </row>
    <row r="58" spans="1:5" x14ac:dyDescent="0.25">
      <c r="A58" s="10" t="s">
        <v>98</v>
      </c>
      <c r="B58" s="2">
        <v>2.34</v>
      </c>
      <c r="C58" s="6">
        <v>7.5999999999999998E-2</v>
      </c>
      <c r="D58" s="1">
        <f t="shared" si="1"/>
        <v>2.2639999999999998</v>
      </c>
      <c r="E58" s="8">
        <f t="shared" si="2"/>
        <v>178.93400163199996</v>
      </c>
    </row>
    <row r="59" spans="1:5" x14ac:dyDescent="0.25">
      <c r="A59" s="10">
        <v>978</v>
      </c>
      <c r="B59" s="2">
        <v>2.1909999999999998</v>
      </c>
      <c r="C59" s="6">
        <v>7.5999999999999998E-2</v>
      </c>
      <c r="D59" s="1">
        <f t="shared" si="1"/>
        <v>2.1149999999999998</v>
      </c>
      <c r="E59" s="8">
        <f t="shared" si="2"/>
        <v>159.80794919999997</v>
      </c>
    </row>
    <row r="60" spans="1:5" x14ac:dyDescent="0.25">
      <c r="A60" s="10" t="s">
        <v>99</v>
      </c>
      <c r="B60" s="2">
        <v>1.6420000000000001</v>
      </c>
      <c r="C60" s="6">
        <v>7.5999999999999998E-2</v>
      </c>
      <c r="D60" s="1">
        <f t="shared" si="1"/>
        <v>1.5660000000000001</v>
      </c>
      <c r="E60" s="8">
        <f t="shared" si="2"/>
        <v>98.607212352000019</v>
      </c>
    </row>
    <row r="61" spans="1:5" x14ac:dyDescent="0.25">
      <c r="A61" s="10" t="s">
        <v>100</v>
      </c>
      <c r="B61" s="2">
        <v>2.3170000000000002</v>
      </c>
      <c r="C61" s="6">
        <v>7.5999999999999998E-2</v>
      </c>
      <c r="D61" s="1">
        <f t="shared" si="1"/>
        <v>2.2410000000000001</v>
      </c>
      <c r="E61" s="8">
        <f t="shared" si="2"/>
        <v>175.911549552</v>
      </c>
    </row>
    <row r="62" spans="1:5" x14ac:dyDescent="0.25">
      <c r="A62" s="10" t="s">
        <v>101</v>
      </c>
      <c r="B62" s="2">
        <v>2.0990000000000002</v>
      </c>
      <c r="C62" s="6">
        <v>7.5999999999999998E-2</v>
      </c>
      <c r="D62" s="1">
        <f t="shared" si="1"/>
        <v>2.0230000000000001</v>
      </c>
      <c r="E62" s="8">
        <f t="shared" si="2"/>
        <v>148.534959568</v>
      </c>
    </row>
    <row r="63" spans="1:5" x14ac:dyDescent="0.25">
      <c r="A63" s="10" t="s">
        <v>102</v>
      </c>
      <c r="B63" s="2">
        <v>2.4700000000000002</v>
      </c>
      <c r="C63" s="6">
        <v>7.5999999999999998E-2</v>
      </c>
      <c r="D63" s="1">
        <f t="shared" si="1"/>
        <v>2.3940000000000001</v>
      </c>
      <c r="E63" s="8">
        <f t="shared" si="2"/>
        <v>196.49860531200002</v>
      </c>
    </row>
    <row r="64" spans="1:5" x14ac:dyDescent="0.25">
      <c r="A64" s="10" t="s">
        <v>103</v>
      </c>
      <c r="B64" s="2">
        <v>2.008</v>
      </c>
      <c r="C64" s="6">
        <v>7.5999999999999998E-2</v>
      </c>
      <c r="D64" s="1">
        <f t="shared" ref="D64:D95" si="3">(B64-C64)</f>
        <v>1.9319999999999999</v>
      </c>
      <c r="E64" s="8">
        <f t="shared" ref="E64:E95" si="4">(24.192*D64*D64)+(22.426*D64)+(4.1607)</f>
        <v>137.78737180799999</v>
      </c>
    </row>
    <row r="65" spans="1:5" x14ac:dyDescent="0.25">
      <c r="A65" s="10" t="s">
        <v>104</v>
      </c>
      <c r="B65" s="2">
        <v>1.976</v>
      </c>
      <c r="C65" s="6">
        <v>7.5999999999999998E-2</v>
      </c>
      <c r="D65" s="1">
        <f t="shared" si="3"/>
        <v>1.9</v>
      </c>
      <c r="E65" s="8">
        <f t="shared" si="4"/>
        <v>134.10321999999999</v>
      </c>
    </row>
    <row r="66" spans="1:5" x14ac:dyDescent="0.25">
      <c r="A66" s="10" t="s">
        <v>105</v>
      </c>
      <c r="B66" s="2">
        <v>2.407</v>
      </c>
      <c r="C66" s="6">
        <v>7.5999999999999998E-2</v>
      </c>
      <c r="D66" s="1">
        <f t="shared" si="3"/>
        <v>2.331</v>
      </c>
      <c r="E66" s="8">
        <f t="shared" si="4"/>
        <v>187.88441371199997</v>
      </c>
    </row>
    <row r="67" spans="1:5" x14ac:dyDescent="0.25">
      <c r="A67" s="10" t="s">
        <v>106</v>
      </c>
      <c r="B67" s="2">
        <v>1.54</v>
      </c>
      <c r="C67" s="6">
        <v>7.5999999999999998E-2</v>
      </c>
      <c r="D67" s="1">
        <f t="shared" si="3"/>
        <v>1.464</v>
      </c>
      <c r="E67" s="8">
        <f t="shared" si="4"/>
        <v>88.842980832000009</v>
      </c>
    </row>
    <row r="68" spans="1:5" x14ac:dyDescent="0.25">
      <c r="A68" s="10" t="s">
        <v>107</v>
      </c>
      <c r="B68" s="2">
        <v>2.0619999999999998</v>
      </c>
      <c r="C68" s="6">
        <v>7.5999999999999998E-2</v>
      </c>
      <c r="D68" s="1">
        <f t="shared" si="3"/>
        <v>1.9859999999999998</v>
      </c>
      <c r="E68" s="8">
        <f t="shared" si="4"/>
        <v>144.11672563199997</v>
      </c>
    </row>
    <row r="69" spans="1:5" x14ac:dyDescent="0.25">
      <c r="A69" s="10">
        <v>1265</v>
      </c>
      <c r="B69" s="2">
        <v>2.0939999999999999</v>
      </c>
      <c r="C69" s="6">
        <v>7.5999999999999998E-2</v>
      </c>
      <c r="D69" s="1">
        <f t="shared" si="3"/>
        <v>2.0179999999999998</v>
      </c>
      <c r="E69" s="8">
        <f t="shared" si="4"/>
        <v>147.93403020799997</v>
      </c>
    </row>
    <row r="70" spans="1:5" x14ac:dyDescent="0.25">
      <c r="A70" s="10">
        <v>1271</v>
      </c>
      <c r="B70" s="2">
        <v>2.165</v>
      </c>
      <c r="C70" s="6">
        <v>7.5999999999999998E-2</v>
      </c>
      <c r="D70" s="1">
        <f t="shared" si="3"/>
        <v>2.089</v>
      </c>
      <c r="E70" s="8">
        <f t="shared" si="4"/>
        <v>156.58059083199998</v>
      </c>
    </row>
    <row r="71" spans="1:5" x14ac:dyDescent="0.25">
      <c r="A71" s="10">
        <v>1272</v>
      </c>
      <c r="B71" s="2">
        <v>2.4090000000000003</v>
      </c>
      <c r="C71" s="6">
        <v>7.5999999999999998E-2</v>
      </c>
      <c r="D71" s="1">
        <f t="shared" si="3"/>
        <v>2.3330000000000002</v>
      </c>
      <c r="E71" s="8">
        <f t="shared" si="4"/>
        <v>188.15492868800001</v>
      </c>
    </row>
    <row r="72" spans="1:5" x14ac:dyDescent="0.25">
      <c r="A72" s="10">
        <v>1273</v>
      </c>
      <c r="B72" s="2">
        <v>1.984</v>
      </c>
      <c r="C72" s="6">
        <v>7.5999999999999998E-2</v>
      </c>
      <c r="D72" s="1">
        <f t="shared" si="3"/>
        <v>1.9079999999999999</v>
      </c>
      <c r="E72" s="8">
        <f t="shared" si="4"/>
        <v>135.01961308799997</v>
      </c>
    </row>
    <row r="73" spans="1:5" x14ac:dyDescent="0.25">
      <c r="A73" s="10" t="s">
        <v>108</v>
      </c>
      <c r="B73" s="2">
        <v>1.865</v>
      </c>
      <c r="C73" s="6">
        <v>7.5999999999999998E-2</v>
      </c>
      <c r="D73" s="1">
        <f t="shared" si="3"/>
        <v>1.7889999999999999</v>
      </c>
      <c r="E73" s="8">
        <f t="shared" si="4"/>
        <v>121.70781803199999</v>
      </c>
    </row>
    <row r="74" spans="1:5" x14ac:dyDescent="0.25">
      <c r="A74" s="10">
        <v>1280</v>
      </c>
      <c r="B74" s="2">
        <v>2.2789999999999999</v>
      </c>
      <c r="C74" s="6">
        <v>7.5999999999999998E-2</v>
      </c>
      <c r="D74" s="1">
        <f t="shared" si="3"/>
        <v>2.2029999999999998</v>
      </c>
      <c r="E74" s="8">
        <f t="shared" si="4"/>
        <v>170.97401012799997</v>
      </c>
    </row>
    <row r="75" spans="1:5" x14ac:dyDescent="0.25">
      <c r="A75" s="10">
        <v>1281</v>
      </c>
      <c r="B75" s="2">
        <v>1.86</v>
      </c>
      <c r="C75" s="6">
        <v>7.5999999999999998E-2</v>
      </c>
      <c r="D75" s="1">
        <f t="shared" si="3"/>
        <v>1.784</v>
      </c>
      <c r="E75" s="8">
        <f t="shared" si="4"/>
        <v>121.16349795200001</v>
      </c>
    </row>
    <row r="76" spans="1:5" x14ac:dyDescent="0.25">
      <c r="A76" s="10">
        <v>1282</v>
      </c>
      <c r="B76" s="2">
        <v>1.992</v>
      </c>
      <c r="C76" s="6">
        <v>7.5999999999999998E-2</v>
      </c>
      <c r="D76" s="1">
        <f t="shared" si="3"/>
        <v>1.9159999999999999</v>
      </c>
      <c r="E76" s="8">
        <f t="shared" si="4"/>
        <v>135.93910275199997</v>
      </c>
    </row>
    <row r="77" spans="1:5" x14ac:dyDescent="0.25">
      <c r="A77" s="10">
        <v>1286</v>
      </c>
      <c r="B77" s="2">
        <v>2.202</v>
      </c>
      <c r="C77" s="6">
        <v>7.5999999999999998E-2</v>
      </c>
      <c r="D77" s="1">
        <f t="shared" si="3"/>
        <v>2.1259999999999999</v>
      </c>
      <c r="E77" s="8">
        <f t="shared" si="4"/>
        <v>161.18321619199997</v>
      </c>
    </row>
    <row r="78" spans="1:5" x14ac:dyDescent="0.25">
      <c r="A78" s="10">
        <v>1288</v>
      </c>
      <c r="B78" s="2">
        <v>2.1949999999999998</v>
      </c>
      <c r="C78" s="6">
        <v>7.5999999999999998E-2</v>
      </c>
      <c r="D78" s="1">
        <f t="shared" si="3"/>
        <v>2.1189999999999998</v>
      </c>
      <c r="E78" s="8">
        <f t="shared" si="4"/>
        <v>160.30736891199999</v>
      </c>
    </row>
    <row r="79" spans="1:5" x14ac:dyDescent="0.25">
      <c r="A79" s="10">
        <v>1289</v>
      </c>
      <c r="B79" s="2">
        <v>1.589</v>
      </c>
      <c r="C79" s="6">
        <v>7.5999999999999998E-2</v>
      </c>
      <c r="D79" s="1">
        <f t="shared" si="3"/>
        <v>1.5129999999999999</v>
      </c>
      <c r="E79" s="8">
        <f t="shared" si="4"/>
        <v>93.470814447999985</v>
      </c>
    </row>
    <row r="80" spans="1:5" x14ac:dyDescent="0.25">
      <c r="A80" s="10">
        <v>1297</v>
      </c>
      <c r="B80" s="2">
        <v>1.345</v>
      </c>
      <c r="C80" s="6">
        <v>7.5999999999999998E-2</v>
      </c>
      <c r="D80" s="1">
        <f t="shared" si="3"/>
        <v>1.2689999999999999</v>
      </c>
      <c r="E80" s="8">
        <f t="shared" si="4"/>
        <v>71.577147311999994</v>
      </c>
    </row>
    <row r="81" spans="1:5" x14ac:dyDescent="0.25">
      <c r="A81" s="10" t="s">
        <v>109</v>
      </c>
      <c r="B81" s="2">
        <v>1.474</v>
      </c>
      <c r="C81" s="6">
        <v>7.5999999999999998E-2</v>
      </c>
      <c r="D81" s="1">
        <f t="shared" si="3"/>
        <v>1.3979999999999999</v>
      </c>
      <c r="E81" s="8">
        <f t="shared" si="4"/>
        <v>82.793189567999988</v>
      </c>
    </row>
    <row r="82" spans="1:5" x14ac:dyDescent="0.25">
      <c r="A82" s="10">
        <v>1303</v>
      </c>
      <c r="B82" s="2">
        <v>2.2549999999999999</v>
      </c>
      <c r="C82" s="6">
        <v>7.5999999999999998E-2</v>
      </c>
      <c r="D82" s="1">
        <f t="shared" si="3"/>
        <v>2.1789999999999998</v>
      </c>
      <c r="E82" s="8">
        <f t="shared" si="4"/>
        <v>167.89156187199995</v>
      </c>
    </row>
    <row r="83" spans="1:5" x14ac:dyDescent="0.25">
      <c r="A83" s="10">
        <v>1304</v>
      </c>
      <c r="B83" s="2">
        <v>1.871</v>
      </c>
      <c r="C83" s="6">
        <v>7.5999999999999998E-2</v>
      </c>
      <c r="D83" s="1">
        <f t="shared" si="3"/>
        <v>1.7949999999999999</v>
      </c>
      <c r="E83" s="8">
        <f t="shared" si="4"/>
        <v>122.36259879999999</v>
      </c>
    </row>
    <row r="84" spans="1:5" x14ac:dyDescent="0.25">
      <c r="A84" s="10">
        <v>1310</v>
      </c>
      <c r="B84" s="2">
        <v>2.0380000000000003</v>
      </c>
      <c r="C84" s="6">
        <v>7.5999999999999998E-2</v>
      </c>
      <c r="D84" s="1">
        <f t="shared" si="3"/>
        <v>1.9620000000000002</v>
      </c>
      <c r="E84" s="8">
        <f t="shared" si="4"/>
        <v>141.28626124800002</v>
      </c>
    </row>
    <row r="85" spans="1:5" x14ac:dyDescent="0.25">
      <c r="A85" s="10">
        <v>1326</v>
      </c>
      <c r="B85" s="2">
        <v>1.4510000000000001</v>
      </c>
      <c r="C85" s="6">
        <v>7.5999999999999998E-2</v>
      </c>
      <c r="D85" s="1">
        <f t="shared" si="3"/>
        <v>1.375</v>
      </c>
      <c r="E85" s="8">
        <f t="shared" si="4"/>
        <v>80.73445000000001</v>
      </c>
    </row>
    <row r="86" spans="1:5" x14ac:dyDescent="0.25">
      <c r="A86" s="10">
        <v>1349</v>
      </c>
      <c r="B86" s="2">
        <v>2.0840000000000001</v>
      </c>
      <c r="C86" s="6">
        <v>7.5999999999999998E-2</v>
      </c>
      <c r="D86" s="1">
        <f t="shared" si="3"/>
        <v>2.008</v>
      </c>
      <c r="E86" s="8">
        <f t="shared" si="4"/>
        <v>146.73580028799998</v>
      </c>
    </row>
    <row r="87" spans="1:5" x14ac:dyDescent="0.25">
      <c r="A87" s="10">
        <v>1351</v>
      </c>
      <c r="B87" s="2">
        <v>1.907</v>
      </c>
      <c r="C87" s="6">
        <v>7.5999999999999998E-2</v>
      </c>
      <c r="D87" s="1">
        <f t="shared" si="3"/>
        <v>1.831</v>
      </c>
      <c r="E87" s="8">
        <f t="shared" si="4"/>
        <v>126.327861712</v>
      </c>
    </row>
    <row r="88" spans="1:5" x14ac:dyDescent="0.25">
      <c r="A88" s="10" t="s">
        <v>110</v>
      </c>
      <c r="B88" s="2">
        <v>1.798</v>
      </c>
      <c r="C88" s="6">
        <v>7.5999999999999998E-2</v>
      </c>
      <c r="D88" s="1">
        <f t="shared" si="3"/>
        <v>1.722</v>
      </c>
      <c r="E88" s="8">
        <f t="shared" si="4"/>
        <v>114.51442252800001</v>
      </c>
    </row>
    <row r="89" spans="1:5" x14ac:dyDescent="0.25">
      <c r="A89" s="10" t="s">
        <v>111</v>
      </c>
      <c r="B89" s="2">
        <v>1.806</v>
      </c>
      <c r="C89" s="6">
        <v>7.5999999999999998E-2</v>
      </c>
      <c r="D89" s="1">
        <f t="shared" si="3"/>
        <v>1.73</v>
      </c>
      <c r="E89" s="8">
        <f t="shared" si="4"/>
        <v>115.3619168</v>
      </c>
    </row>
    <row r="90" spans="1:5" x14ac:dyDescent="0.25">
      <c r="A90" s="10" t="s">
        <v>82</v>
      </c>
      <c r="B90" s="2">
        <v>1.859</v>
      </c>
      <c r="C90" s="6">
        <v>7.5999999999999998E-2</v>
      </c>
      <c r="D90" s="1">
        <f t="shared" si="3"/>
        <v>1.7829999999999999</v>
      </c>
      <c r="E90" s="8">
        <f t="shared" si="4"/>
        <v>121.05477908799999</v>
      </c>
    </row>
    <row r="91" spans="1:5" x14ac:dyDescent="0.25">
      <c r="A91" s="10" t="s">
        <v>83</v>
      </c>
      <c r="B91" s="2">
        <v>1.9370000000000001</v>
      </c>
      <c r="C91" s="6">
        <v>7.5999999999999998E-2</v>
      </c>
      <c r="D91" s="1">
        <f t="shared" si="3"/>
        <v>1.861</v>
      </c>
      <c r="E91" s="8">
        <f t="shared" si="4"/>
        <v>129.680147632</v>
      </c>
    </row>
    <row r="92" spans="1:5" x14ac:dyDescent="0.25">
      <c r="A92" s="10" t="s">
        <v>80</v>
      </c>
      <c r="B92" s="2">
        <v>1.772</v>
      </c>
      <c r="C92" s="6">
        <v>7.5999999999999998E-2</v>
      </c>
      <c r="D92" s="1">
        <f t="shared" si="3"/>
        <v>1.696</v>
      </c>
      <c r="E92" s="8">
        <f t="shared" si="4"/>
        <v>111.78145187200001</v>
      </c>
    </row>
    <row r="93" spans="1:5" x14ac:dyDescent="0.25">
      <c r="A93" s="10" t="s">
        <v>81</v>
      </c>
      <c r="B93" s="2">
        <v>2.09</v>
      </c>
      <c r="C93" s="6">
        <v>7.5999999999999998E-2</v>
      </c>
      <c r="D93" s="1">
        <f t="shared" si="3"/>
        <v>2.0139999999999998</v>
      </c>
      <c r="E93" s="8">
        <f t="shared" si="4"/>
        <v>147.45415763199998</v>
      </c>
    </row>
    <row r="94" spans="1:5" x14ac:dyDescent="0.25">
      <c r="A94" s="10" t="s">
        <v>78</v>
      </c>
      <c r="B94" s="2">
        <v>2.2200000000000002</v>
      </c>
      <c r="C94" s="6">
        <v>7.5999999999999998E-2</v>
      </c>
      <c r="D94" s="1">
        <f t="shared" si="3"/>
        <v>2.1440000000000001</v>
      </c>
      <c r="E94" s="8">
        <f t="shared" si="4"/>
        <v>163.44628131200002</v>
      </c>
    </row>
    <row r="95" spans="1:5" x14ac:dyDescent="0.25">
      <c r="A95" s="10" t="s">
        <v>79</v>
      </c>
      <c r="B95" s="2">
        <v>1.9350000000000001</v>
      </c>
      <c r="C95" s="6">
        <v>7.5999999999999998E-2</v>
      </c>
      <c r="D95" s="1">
        <f t="shared" si="3"/>
        <v>1.859</v>
      </c>
      <c r="E95" s="8">
        <f t="shared" si="4"/>
        <v>129.45530715199999</v>
      </c>
    </row>
    <row r="96" spans="1:5" x14ac:dyDescent="0.25">
      <c r="A96" s="10" t="s">
        <v>76</v>
      </c>
      <c r="B96" s="2">
        <v>1.845</v>
      </c>
      <c r="C96" s="6">
        <v>7.5999999999999998E-2</v>
      </c>
      <c r="D96" s="1">
        <f t="shared" ref="D96:D127" si="5">(B96-C96)</f>
        <v>1.7689999999999999</v>
      </c>
      <c r="E96" s="8">
        <f t="shared" ref="E96:E127" si="6">(24.192*D96*D96)+(22.426*D96)+(4.1607)</f>
        <v>119.537795312</v>
      </c>
    </row>
    <row r="97" spans="1:5" x14ac:dyDescent="0.25">
      <c r="A97" s="10" t="s">
        <v>77</v>
      </c>
      <c r="B97" s="2">
        <v>1.8919999999999999</v>
      </c>
      <c r="C97" s="6">
        <v>7.5999999999999998E-2</v>
      </c>
      <c r="D97" s="1">
        <f t="shared" si="5"/>
        <v>1.8159999999999998</v>
      </c>
      <c r="E97" s="8">
        <f t="shared" si="6"/>
        <v>124.66804835199999</v>
      </c>
    </row>
    <row r="98" spans="1:5" x14ac:dyDescent="0.25">
      <c r="A98" s="10" t="s">
        <v>74</v>
      </c>
      <c r="B98" s="2">
        <v>1.778</v>
      </c>
      <c r="C98" s="6">
        <v>7.5999999999999998E-2</v>
      </c>
      <c r="D98" s="1">
        <f t="shared" si="5"/>
        <v>1.702</v>
      </c>
      <c r="E98" s="8">
        <f t="shared" si="6"/>
        <v>112.409234368</v>
      </c>
    </row>
    <row r="99" spans="1:5" x14ac:dyDescent="0.25">
      <c r="A99" s="10" t="s">
        <v>75</v>
      </c>
      <c r="B99" s="2">
        <v>1.7190000000000001</v>
      </c>
      <c r="C99" s="6">
        <v>7.5999999999999998E-2</v>
      </c>
      <c r="D99" s="1">
        <f t="shared" si="5"/>
        <v>1.643</v>
      </c>
      <c r="E99" s="8">
        <f t="shared" si="6"/>
        <v>106.31168820800001</v>
      </c>
    </row>
    <row r="100" spans="1:5" x14ac:dyDescent="0.25">
      <c r="A100" s="10" t="s">
        <v>72</v>
      </c>
      <c r="B100" s="2">
        <v>1.347</v>
      </c>
      <c r="C100" s="6">
        <v>7.5999999999999998E-2</v>
      </c>
      <c r="D100" s="1">
        <f t="shared" si="5"/>
        <v>1.2709999999999999</v>
      </c>
      <c r="E100" s="8">
        <f t="shared" si="6"/>
        <v>71.744894672000001</v>
      </c>
    </row>
    <row r="101" spans="1:5" x14ac:dyDescent="0.25">
      <c r="A101" s="10" t="s">
        <v>73</v>
      </c>
      <c r="B101" s="2">
        <v>1.8940000000000001</v>
      </c>
      <c r="C101" s="6">
        <v>7.5999999999999998E-2</v>
      </c>
      <c r="D101" s="1">
        <f t="shared" si="5"/>
        <v>1.8180000000000001</v>
      </c>
      <c r="E101" s="8">
        <f t="shared" si="6"/>
        <v>124.88872780800001</v>
      </c>
    </row>
    <row r="102" spans="1:5" x14ac:dyDescent="0.25">
      <c r="A102" s="10" t="s">
        <v>69</v>
      </c>
      <c r="B102" s="2">
        <v>1.7450000000000001</v>
      </c>
      <c r="C102" s="6">
        <v>7.5999999999999998E-2</v>
      </c>
      <c r="D102" s="1">
        <f t="shared" si="5"/>
        <v>1.669</v>
      </c>
      <c r="E102" s="8">
        <f t="shared" si="6"/>
        <v>108.97798571200001</v>
      </c>
    </row>
    <row r="103" spans="1:5" x14ac:dyDescent="0.25">
      <c r="A103" s="10" t="s">
        <v>70</v>
      </c>
      <c r="B103" s="2">
        <v>1.657</v>
      </c>
      <c r="C103" s="6">
        <v>7.5999999999999998E-2</v>
      </c>
      <c r="D103" s="1">
        <f t="shared" si="5"/>
        <v>1.581</v>
      </c>
      <c r="E103" s="8">
        <f t="shared" si="6"/>
        <v>100.085585712</v>
      </c>
    </row>
    <row r="104" spans="1:5" x14ac:dyDescent="0.25">
      <c r="A104" s="10" t="s">
        <v>67</v>
      </c>
      <c r="B104" s="2">
        <v>1.391</v>
      </c>
      <c r="C104" s="6">
        <v>7.5999999999999998E-2</v>
      </c>
      <c r="D104" s="1">
        <f t="shared" si="5"/>
        <v>1.3149999999999999</v>
      </c>
      <c r="E104" s="8">
        <f t="shared" si="6"/>
        <v>75.48430119999999</v>
      </c>
    </row>
    <row r="105" spans="1:5" x14ac:dyDescent="0.25">
      <c r="A105" s="10" t="s">
        <v>68</v>
      </c>
      <c r="B105" s="2">
        <v>1.907</v>
      </c>
      <c r="C105" s="6">
        <v>7.5999999999999998E-2</v>
      </c>
      <c r="D105" s="1">
        <f t="shared" si="5"/>
        <v>1.831</v>
      </c>
      <c r="E105" s="8">
        <f t="shared" si="6"/>
        <v>126.327861712</v>
      </c>
    </row>
    <row r="106" spans="1:5" x14ac:dyDescent="0.25">
      <c r="A106" s="10" t="s">
        <v>65</v>
      </c>
      <c r="B106" s="2">
        <v>1.7550000000000001</v>
      </c>
      <c r="C106" s="6">
        <v>7.5999999999999998E-2</v>
      </c>
      <c r="D106" s="1">
        <f t="shared" si="5"/>
        <v>1.679</v>
      </c>
      <c r="E106" s="8">
        <f t="shared" si="6"/>
        <v>110.012193872</v>
      </c>
    </row>
    <row r="107" spans="1:5" x14ac:dyDescent="0.25">
      <c r="A107" s="10" t="s">
        <v>66</v>
      </c>
      <c r="B107" s="2">
        <v>1.5250000000000001</v>
      </c>
      <c r="C107" s="6">
        <v>7.5999999999999998E-2</v>
      </c>
      <c r="D107" s="1">
        <f t="shared" si="5"/>
        <v>1.4490000000000001</v>
      </c>
      <c r="E107" s="8">
        <f t="shared" si="6"/>
        <v>87.449521392000023</v>
      </c>
    </row>
    <row r="108" spans="1:5" x14ac:dyDescent="0.25">
      <c r="A108" s="10" t="s">
        <v>63</v>
      </c>
      <c r="B108" s="2">
        <v>1.173</v>
      </c>
      <c r="C108" s="6">
        <v>7.5999999999999998E-2</v>
      </c>
      <c r="D108" s="1">
        <f t="shared" si="5"/>
        <v>1.097</v>
      </c>
      <c r="E108" s="8">
        <f t="shared" si="6"/>
        <v>57.874892527999997</v>
      </c>
    </row>
    <row r="109" spans="1:5" x14ac:dyDescent="0.25">
      <c r="A109" s="10" t="s">
        <v>64</v>
      </c>
      <c r="B109" s="2">
        <v>2.0230000000000001</v>
      </c>
      <c r="C109" s="6">
        <v>7.5999999999999998E-2</v>
      </c>
      <c r="D109" s="1">
        <f t="shared" si="5"/>
        <v>1.9470000000000001</v>
      </c>
      <c r="E109" s="8">
        <f t="shared" si="6"/>
        <v>139.531373328</v>
      </c>
    </row>
    <row r="110" spans="1:5" x14ac:dyDescent="0.25">
      <c r="A110" s="10" t="s">
        <v>112</v>
      </c>
      <c r="B110" s="2">
        <v>1.5</v>
      </c>
      <c r="C110" s="6">
        <v>7.5999999999999998E-2</v>
      </c>
      <c r="D110" s="1">
        <f t="shared" si="5"/>
        <v>1.4239999999999999</v>
      </c>
      <c r="E110" s="8">
        <f t="shared" si="6"/>
        <v>85.151280991999997</v>
      </c>
    </row>
    <row r="111" spans="1:5" x14ac:dyDescent="0.25">
      <c r="A111" s="10" t="s">
        <v>113</v>
      </c>
      <c r="B111" s="2">
        <v>1.6180000000000001</v>
      </c>
      <c r="C111" s="6">
        <v>7.5999999999999998E-2</v>
      </c>
      <c r="D111" s="1">
        <f t="shared" si="5"/>
        <v>1.542</v>
      </c>
      <c r="E111" s="8">
        <f t="shared" si="6"/>
        <v>96.264458688000005</v>
      </c>
    </row>
    <row r="112" spans="1:5" x14ac:dyDescent="0.25">
      <c r="A112" s="10" t="s">
        <v>59</v>
      </c>
      <c r="B112" s="2">
        <v>1.9180000000000001</v>
      </c>
      <c r="C112" s="6">
        <v>7.5999999999999998E-2</v>
      </c>
      <c r="D112" s="1">
        <f t="shared" si="5"/>
        <v>1.8420000000000001</v>
      </c>
      <c r="E112" s="8">
        <f t="shared" si="6"/>
        <v>127.55197708800002</v>
      </c>
    </row>
    <row r="113" spans="1:5" x14ac:dyDescent="0.25">
      <c r="A113" s="10" t="s">
        <v>60</v>
      </c>
      <c r="B113" s="2">
        <v>2.0840000000000001</v>
      </c>
      <c r="C113" s="6">
        <v>7.5999999999999998E-2</v>
      </c>
      <c r="D113" s="1">
        <f t="shared" si="5"/>
        <v>2.008</v>
      </c>
      <c r="E113" s="8">
        <f t="shared" si="6"/>
        <v>146.73580028799998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108"/>
  <sheetViews>
    <sheetView workbookViewId="0">
      <selection activeCell="N8" sqref="N8"/>
    </sheetView>
  </sheetViews>
  <sheetFormatPr defaultRowHeight="15" x14ac:dyDescent="0.25"/>
  <cols>
    <col min="1" max="1" width="21.7109375" customWidth="1"/>
    <col min="2" max="2" width="14" customWidth="1"/>
    <col min="3" max="3" width="12.140625" customWidth="1"/>
    <col min="4" max="4" width="12.42578125" customWidth="1"/>
    <col min="5" max="5" width="20" customWidth="1"/>
  </cols>
  <sheetData>
    <row r="2" spans="1:12" x14ac:dyDescent="0.25">
      <c r="A2" s="4">
        <v>2.492</v>
      </c>
      <c r="B2" s="4">
        <v>2.4820000000000002</v>
      </c>
      <c r="C2" s="2">
        <v>1.591</v>
      </c>
      <c r="D2" s="2">
        <v>1.5940000000000001</v>
      </c>
      <c r="E2" s="2">
        <v>1.23</v>
      </c>
      <c r="F2" s="2">
        <v>1.4219999999999999</v>
      </c>
      <c r="G2" s="2">
        <v>1.0489999999999999</v>
      </c>
      <c r="H2" s="2">
        <v>1.4870000000000001</v>
      </c>
      <c r="I2" s="2">
        <v>1.8120000000000001</v>
      </c>
      <c r="J2" s="2">
        <v>1.526</v>
      </c>
      <c r="K2" s="2">
        <v>1.3920000000000001</v>
      </c>
      <c r="L2" s="2">
        <v>1.2710000000000001</v>
      </c>
    </row>
    <row r="3" spans="1:12" x14ac:dyDescent="0.25">
      <c r="A3" s="4">
        <v>1.522</v>
      </c>
      <c r="B3" s="4">
        <v>1.52</v>
      </c>
      <c r="C3" s="2">
        <v>0.96199999999999997</v>
      </c>
      <c r="D3" s="2">
        <v>1.147</v>
      </c>
      <c r="E3" s="2">
        <v>0.76600000000000001</v>
      </c>
      <c r="F3" s="2">
        <v>1.222</v>
      </c>
      <c r="G3" s="2">
        <v>1.2730000000000001</v>
      </c>
      <c r="H3" s="2">
        <v>1.278</v>
      </c>
      <c r="I3" s="2">
        <v>1.2010000000000001</v>
      </c>
      <c r="J3" s="2">
        <v>1.214</v>
      </c>
      <c r="K3" s="2">
        <v>0.99199999999999999</v>
      </c>
      <c r="L3" s="2">
        <v>1.359</v>
      </c>
    </row>
    <row r="4" spans="1:12" x14ac:dyDescent="0.25">
      <c r="A4" s="4">
        <v>0.82500000000000007</v>
      </c>
      <c r="B4" s="4">
        <v>0.78200000000000003</v>
      </c>
      <c r="C4" s="2">
        <v>1.6739999999999999</v>
      </c>
      <c r="D4" s="2">
        <v>1.2450000000000001</v>
      </c>
      <c r="E4" s="2">
        <v>0.94800000000000006</v>
      </c>
      <c r="F4" s="2">
        <v>1.36</v>
      </c>
      <c r="G4" s="2">
        <v>1.3320000000000001</v>
      </c>
      <c r="H4" s="2">
        <v>1.2690000000000001</v>
      </c>
      <c r="I4" s="2">
        <v>1.306</v>
      </c>
      <c r="J4" s="2">
        <v>1.181</v>
      </c>
      <c r="K4" s="2">
        <v>1.359</v>
      </c>
      <c r="L4" s="2">
        <v>1.7290000000000001</v>
      </c>
    </row>
    <row r="5" spans="1:12" x14ac:dyDescent="0.25">
      <c r="A5" s="4">
        <v>0.58699999999999997</v>
      </c>
      <c r="B5" s="4">
        <v>0.55900000000000005</v>
      </c>
      <c r="C5" s="2">
        <v>1.264</v>
      </c>
      <c r="D5" s="2">
        <v>1.093</v>
      </c>
      <c r="E5" s="2">
        <v>0.94000000000000006</v>
      </c>
      <c r="F5" s="2">
        <v>0.98899999999999999</v>
      </c>
      <c r="G5" s="2">
        <v>0.93500000000000005</v>
      </c>
      <c r="H5" s="2">
        <v>1.127</v>
      </c>
      <c r="I5" s="2">
        <v>1.823</v>
      </c>
      <c r="J5" s="2">
        <v>1.036</v>
      </c>
      <c r="K5" s="2">
        <v>1.0960000000000001</v>
      </c>
      <c r="L5" s="2">
        <v>1.665</v>
      </c>
    </row>
    <row r="6" spans="1:12" x14ac:dyDescent="0.25">
      <c r="A6" s="4">
        <v>0.30099999999999999</v>
      </c>
      <c r="B6" s="4">
        <v>0.30399999999999999</v>
      </c>
      <c r="C6" s="2">
        <v>0.80900000000000005</v>
      </c>
      <c r="D6" s="2">
        <v>1.538</v>
      </c>
      <c r="E6" s="2">
        <v>1.2070000000000001</v>
      </c>
      <c r="F6" s="2">
        <v>1.778</v>
      </c>
      <c r="G6" s="2">
        <v>1.292</v>
      </c>
      <c r="H6" s="2">
        <v>1.0780000000000001</v>
      </c>
      <c r="I6" s="2">
        <v>0.95100000000000007</v>
      </c>
      <c r="J6" s="2">
        <v>1.1480000000000001</v>
      </c>
      <c r="K6" s="2">
        <v>1.869</v>
      </c>
    </row>
    <row r="7" spans="1:12" x14ac:dyDescent="0.25">
      <c r="A7" s="6">
        <v>8.4000000000000005E-2</v>
      </c>
      <c r="B7" s="6">
        <v>8.8999999999999996E-2</v>
      </c>
      <c r="C7" s="2">
        <v>1.4359999999999999</v>
      </c>
      <c r="D7" s="2">
        <v>1.5680000000000001</v>
      </c>
      <c r="E7" s="2">
        <v>1.08</v>
      </c>
      <c r="F7" s="2">
        <v>1.603</v>
      </c>
      <c r="G7" s="2">
        <v>1.448</v>
      </c>
      <c r="H7" s="2">
        <v>0.98399999999999999</v>
      </c>
      <c r="I7" s="2">
        <v>1.8680000000000001</v>
      </c>
      <c r="J7" s="2">
        <v>1.18</v>
      </c>
      <c r="K7" s="2">
        <v>1.4590000000000001</v>
      </c>
    </row>
    <row r="8" spans="1:12" x14ac:dyDescent="0.25">
      <c r="C8" s="2">
        <v>1.544</v>
      </c>
      <c r="D8" s="2">
        <v>1.179</v>
      </c>
      <c r="E8" s="2">
        <v>1.1500000000000001</v>
      </c>
      <c r="F8" s="2">
        <v>1.4259999999999999</v>
      </c>
      <c r="G8" s="2">
        <v>1.456</v>
      </c>
      <c r="H8" s="2">
        <v>1.075</v>
      </c>
      <c r="I8" s="2">
        <v>1.4950000000000001</v>
      </c>
      <c r="J8" s="2">
        <v>1.573</v>
      </c>
      <c r="K8" s="2">
        <v>2.1320000000000001</v>
      </c>
    </row>
    <row r="9" spans="1:12" x14ac:dyDescent="0.25">
      <c r="C9" s="2">
        <v>0.95500000000000007</v>
      </c>
      <c r="D9" s="2">
        <v>1.165</v>
      </c>
      <c r="E9" s="2">
        <v>1.1120000000000001</v>
      </c>
      <c r="F9" s="2">
        <v>1.252</v>
      </c>
      <c r="G9" s="2">
        <v>1.4870000000000001</v>
      </c>
      <c r="H9" s="2">
        <v>1.569</v>
      </c>
      <c r="I9" s="2">
        <v>1.96</v>
      </c>
      <c r="J9" s="2">
        <v>0.10100000000000001</v>
      </c>
      <c r="K9" s="2">
        <v>1.512</v>
      </c>
    </row>
    <row r="16" spans="1:12" x14ac:dyDescent="0.25">
      <c r="B16" s="7" t="s">
        <v>85</v>
      </c>
      <c r="C16" s="7" t="s">
        <v>2</v>
      </c>
      <c r="D16" s="7" t="s">
        <v>3</v>
      </c>
      <c r="E16" s="7" t="s">
        <v>4</v>
      </c>
    </row>
    <row r="17" spans="1:11" x14ac:dyDescent="0.25">
      <c r="A17" t="s">
        <v>5</v>
      </c>
      <c r="B17" s="4">
        <v>2.4870000000000001</v>
      </c>
      <c r="C17" s="13">
        <f>B17-B22</f>
        <v>2.4010000000000002</v>
      </c>
      <c r="D17" s="1">
        <v>240</v>
      </c>
      <c r="E17" s="8">
        <f>(14.882*C17*C17)+(63.981*C17)+(0.0674)</f>
        <v>239.47754948200006</v>
      </c>
    </row>
    <row r="18" spans="1:11" x14ac:dyDescent="0.25">
      <c r="A18" t="s">
        <v>6</v>
      </c>
      <c r="B18" s="4">
        <v>1.5209999999999999</v>
      </c>
      <c r="C18" s="13">
        <f>B18-B22</f>
        <v>1.4349999999999998</v>
      </c>
      <c r="D18" s="1">
        <v>120</v>
      </c>
      <c r="E18" s="8">
        <f t="shared" ref="E18:E22" si="0">(14.882*C18*C18)+(63.981*C18)+(0.0674)</f>
        <v>122.52552144999999</v>
      </c>
    </row>
    <row r="19" spans="1:11" x14ac:dyDescent="0.25">
      <c r="A19" t="s">
        <v>7</v>
      </c>
      <c r="B19" s="4">
        <v>0.80300000000000005</v>
      </c>
      <c r="C19" s="1">
        <f>B19-B22</f>
        <v>0.71700000000000008</v>
      </c>
      <c r="D19" s="1">
        <v>60</v>
      </c>
      <c r="E19" s="8">
        <f t="shared" si="0"/>
        <v>53.592449498000015</v>
      </c>
    </row>
    <row r="20" spans="1:11" x14ac:dyDescent="0.25">
      <c r="A20" t="s">
        <v>8</v>
      </c>
      <c r="B20" s="4">
        <v>0.57299999999999995</v>
      </c>
      <c r="C20" s="13">
        <f>B20-B22</f>
        <v>0.48699999999999999</v>
      </c>
      <c r="D20" s="1">
        <v>30</v>
      </c>
      <c r="E20" s="8">
        <f t="shared" si="0"/>
        <v>34.755696057999998</v>
      </c>
    </row>
    <row r="21" spans="1:11" x14ac:dyDescent="0.25">
      <c r="A21" t="s">
        <v>9</v>
      </c>
      <c r="B21" s="4">
        <v>0.30199999999999999</v>
      </c>
      <c r="C21" s="1">
        <f>B21-B22</f>
        <v>0.216</v>
      </c>
      <c r="D21" s="1">
        <v>15</v>
      </c>
      <c r="E21" s="8">
        <f t="shared" si="0"/>
        <v>14.581630592</v>
      </c>
    </row>
    <row r="22" spans="1:11" x14ac:dyDescent="0.25">
      <c r="A22" t="s">
        <v>10</v>
      </c>
      <c r="B22" s="6">
        <v>8.5999999999999993E-2</v>
      </c>
      <c r="C22" s="1">
        <f>B22-B22</f>
        <v>0</v>
      </c>
      <c r="D22" s="1">
        <v>0</v>
      </c>
      <c r="E22" s="8">
        <f t="shared" si="0"/>
        <v>6.7400000000000002E-2</v>
      </c>
    </row>
    <row r="28" spans="1:11" x14ac:dyDescent="0.25">
      <c r="J28" s="9" t="s">
        <v>187</v>
      </c>
      <c r="K28" s="9"/>
    </row>
    <row r="32" spans="1:11" x14ac:dyDescent="0.25">
      <c r="A32" s="10" t="s">
        <v>13</v>
      </c>
      <c r="B32" s="2" t="s">
        <v>14</v>
      </c>
      <c r="C32" s="5" t="s">
        <v>10</v>
      </c>
      <c r="D32" s="1" t="s">
        <v>2</v>
      </c>
      <c r="E32" s="11" t="s">
        <v>188</v>
      </c>
    </row>
    <row r="33" spans="1:5" x14ac:dyDescent="0.25">
      <c r="A33" s="10" t="s">
        <v>57</v>
      </c>
      <c r="B33" s="2">
        <v>1.591</v>
      </c>
      <c r="C33" s="6">
        <v>8.5999999999999993E-2</v>
      </c>
      <c r="D33" s="1">
        <f t="shared" ref="D33:D64" si="1">(B33-C33)</f>
        <v>1.5049999999999999</v>
      </c>
      <c r="E33" s="8">
        <f t="shared" ref="E33:E64" si="2">(14.882*D33*D33)+(63.981*D33)+(0.0674)</f>
        <v>130.06690704999997</v>
      </c>
    </row>
    <row r="34" spans="1:5" x14ac:dyDescent="0.25">
      <c r="A34" s="10" t="s">
        <v>114</v>
      </c>
      <c r="B34" s="2">
        <v>0.96199999999999997</v>
      </c>
      <c r="C34" s="6">
        <v>8.5999999999999993E-2</v>
      </c>
      <c r="D34" s="1">
        <f t="shared" si="1"/>
        <v>0.876</v>
      </c>
      <c r="E34" s="8">
        <f t="shared" si="2"/>
        <v>67.534845632</v>
      </c>
    </row>
    <row r="35" spans="1:5" x14ac:dyDescent="0.25">
      <c r="A35" s="10" t="s">
        <v>55</v>
      </c>
      <c r="B35" s="2">
        <v>1.6739999999999999</v>
      </c>
      <c r="C35" s="6">
        <v>8.5999999999999993E-2</v>
      </c>
      <c r="D35" s="1">
        <f t="shared" si="1"/>
        <v>1.5879999999999999</v>
      </c>
      <c r="E35" s="8">
        <f t="shared" si="2"/>
        <v>139.19782220799999</v>
      </c>
    </row>
    <row r="36" spans="1:5" x14ac:dyDescent="0.25">
      <c r="A36" s="10" t="s">
        <v>115</v>
      </c>
      <c r="B36" s="2">
        <v>1.264</v>
      </c>
      <c r="C36" s="6">
        <v>8.5999999999999993E-2</v>
      </c>
      <c r="D36" s="1">
        <f t="shared" si="1"/>
        <v>1.1779999999999999</v>
      </c>
      <c r="E36" s="8">
        <f t="shared" si="2"/>
        <v>96.088531287999999</v>
      </c>
    </row>
    <row r="37" spans="1:5" x14ac:dyDescent="0.25">
      <c r="A37" s="10" t="s">
        <v>116</v>
      </c>
      <c r="B37" s="2">
        <v>0.80900000000000005</v>
      </c>
      <c r="C37" s="6">
        <v>8.5999999999999993E-2</v>
      </c>
      <c r="D37" s="1">
        <f t="shared" si="1"/>
        <v>0.72300000000000009</v>
      </c>
      <c r="E37" s="8">
        <f t="shared" si="2"/>
        <v>54.104915978000008</v>
      </c>
    </row>
    <row r="38" spans="1:5" x14ac:dyDescent="0.25">
      <c r="A38" s="10" t="s">
        <v>117</v>
      </c>
      <c r="B38" s="2">
        <v>1.4359999999999999</v>
      </c>
      <c r="C38" s="6">
        <v>8.5999999999999993E-2</v>
      </c>
      <c r="D38" s="1">
        <f t="shared" si="1"/>
        <v>1.3499999999999999</v>
      </c>
      <c r="E38" s="8">
        <f t="shared" si="2"/>
        <v>113.564195</v>
      </c>
    </row>
    <row r="39" spans="1:5" x14ac:dyDescent="0.25">
      <c r="A39" s="10" t="s">
        <v>118</v>
      </c>
      <c r="B39" s="2">
        <v>1.544</v>
      </c>
      <c r="C39" s="6">
        <v>8.5999999999999993E-2</v>
      </c>
      <c r="D39" s="1">
        <f t="shared" si="1"/>
        <v>1.458</v>
      </c>
      <c r="E39" s="8">
        <f t="shared" si="2"/>
        <v>124.98731784800002</v>
      </c>
    </row>
    <row r="40" spans="1:5" x14ac:dyDescent="0.25">
      <c r="A40" s="10" t="s">
        <v>119</v>
      </c>
      <c r="B40" s="2">
        <v>0.95500000000000007</v>
      </c>
      <c r="C40" s="6">
        <v>8.5999999999999993E-2</v>
      </c>
      <c r="D40" s="1">
        <f t="shared" si="1"/>
        <v>0.86900000000000011</v>
      </c>
      <c r="E40" s="8">
        <f t="shared" si="2"/>
        <v>66.905195002000013</v>
      </c>
    </row>
    <row r="41" spans="1:5" x14ac:dyDescent="0.25">
      <c r="A41" s="10" t="s">
        <v>120</v>
      </c>
      <c r="B41" s="2">
        <v>1.5940000000000001</v>
      </c>
      <c r="C41" s="6">
        <v>8.5999999999999993E-2</v>
      </c>
      <c r="D41" s="1">
        <f t="shared" si="1"/>
        <v>1.508</v>
      </c>
      <c r="E41" s="8">
        <f t="shared" si="2"/>
        <v>130.39336844799999</v>
      </c>
    </row>
    <row r="42" spans="1:5" x14ac:dyDescent="0.25">
      <c r="A42" s="10" t="s">
        <v>121</v>
      </c>
      <c r="B42" s="2">
        <v>1.147</v>
      </c>
      <c r="C42" s="6">
        <v>8.5999999999999993E-2</v>
      </c>
      <c r="D42" s="1">
        <f t="shared" si="1"/>
        <v>1.0609999999999999</v>
      </c>
      <c r="E42" s="8">
        <f t="shared" si="2"/>
        <v>84.704220922000005</v>
      </c>
    </row>
    <row r="43" spans="1:5" x14ac:dyDescent="0.25">
      <c r="A43" s="10" t="s">
        <v>122</v>
      </c>
      <c r="B43" s="2">
        <v>1.2450000000000001</v>
      </c>
      <c r="C43" s="6">
        <v>8.5999999999999993E-2</v>
      </c>
      <c r="D43" s="1">
        <f t="shared" si="1"/>
        <v>1.159</v>
      </c>
      <c r="E43" s="8">
        <f t="shared" si="2"/>
        <v>94.212086842000019</v>
      </c>
    </row>
    <row r="44" spans="1:5" x14ac:dyDescent="0.25">
      <c r="A44" s="10" t="s">
        <v>123</v>
      </c>
      <c r="B44" s="2">
        <v>1.093</v>
      </c>
      <c r="C44" s="6">
        <v>8.5999999999999993E-2</v>
      </c>
      <c r="D44" s="1">
        <f t="shared" si="1"/>
        <v>1.0069999999999999</v>
      </c>
      <c r="E44" s="8">
        <f t="shared" si="2"/>
        <v>79.587344217999998</v>
      </c>
    </row>
    <row r="45" spans="1:5" x14ac:dyDescent="0.25">
      <c r="A45" s="10" t="s">
        <v>124</v>
      </c>
      <c r="B45" s="2">
        <v>1.538</v>
      </c>
      <c r="C45" s="6">
        <v>8.5999999999999993E-2</v>
      </c>
      <c r="D45" s="1">
        <f t="shared" si="1"/>
        <v>1.452</v>
      </c>
      <c r="E45" s="8">
        <f t="shared" si="2"/>
        <v>124.343592128</v>
      </c>
    </row>
    <row r="46" spans="1:5" x14ac:dyDescent="0.25">
      <c r="A46" s="10" t="s">
        <v>125</v>
      </c>
      <c r="B46" s="2">
        <v>1.5680000000000001</v>
      </c>
      <c r="C46" s="6">
        <v>8.5999999999999993E-2</v>
      </c>
      <c r="D46" s="1">
        <f t="shared" si="1"/>
        <v>1.482</v>
      </c>
      <c r="E46" s="8">
        <f t="shared" si="2"/>
        <v>127.57293576800002</v>
      </c>
    </row>
    <row r="47" spans="1:5" x14ac:dyDescent="0.25">
      <c r="A47" s="10" t="s">
        <v>126</v>
      </c>
      <c r="B47" s="2">
        <v>1.179</v>
      </c>
      <c r="C47" s="6">
        <v>8.5999999999999993E-2</v>
      </c>
      <c r="D47" s="1">
        <f t="shared" si="1"/>
        <v>1.093</v>
      </c>
      <c r="E47" s="8">
        <f t="shared" si="2"/>
        <v>87.777399418000016</v>
      </c>
    </row>
    <row r="48" spans="1:5" x14ac:dyDescent="0.25">
      <c r="A48" s="10" t="s">
        <v>127</v>
      </c>
      <c r="B48" s="2">
        <v>1.165</v>
      </c>
      <c r="C48" s="6">
        <v>8.5999999999999993E-2</v>
      </c>
      <c r="D48" s="1">
        <f t="shared" si="1"/>
        <v>1.079</v>
      </c>
      <c r="E48" s="8">
        <f t="shared" si="2"/>
        <v>86.429133562000004</v>
      </c>
    </row>
    <row r="49" spans="1:5" x14ac:dyDescent="0.25">
      <c r="A49" s="10" t="s">
        <v>69</v>
      </c>
      <c r="B49" s="2">
        <v>1.23</v>
      </c>
      <c r="C49" s="6">
        <v>8.5999999999999993E-2</v>
      </c>
      <c r="D49" s="1">
        <f t="shared" si="1"/>
        <v>1.1439999999999999</v>
      </c>
      <c r="E49" s="8">
        <f t="shared" si="2"/>
        <v>92.738273151999991</v>
      </c>
    </row>
    <row r="50" spans="1:5" x14ac:dyDescent="0.25">
      <c r="A50" s="10" t="s">
        <v>70</v>
      </c>
      <c r="B50" s="2">
        <v>0.76600000000000001</v>
      </c>
      <c r="C50" s="6">
        <v>8.5999999999999993E-2</v>
      </c>
      <c r="D50" s="1">
        <f t="shared" si="1"/>
        <v>0.68</v>
      </c>
      <c r="E50" s="8">
        <f t="shared" si="2"/>
        <v>50.455916800000004</v>
      </c>
    </row>
    <row r="51" spans="1:5" x14ac:dyDescent="0.25">
      <c r="A51" s="10" t="s">
        <v>128</v>
      </c>
      <c r="B51" s="2">
        <v>0.94800000000000006</v>
      </c>
      <c r="C51" s="6">
        <v>8.5999999999999993E-2</v>
      </c>
      <c r="D51" s="1">
        <f t="shared" si="1"/>
        <v>0.8620000000000001</v>
      </c>
      <c r="E51" s="8">
        <f t="shared" si="2"/>
        <v>66.27700280800002</v>
      </c>
    </row>
    <row r="52" spans="1:5" x14ac:dyDescent="0.25">
      <c r="A52" s="10" t="s">
        <v>129</v>
      </c>
      <c r="B52" s="2">
        <v>0.94000000000000006</v>
      </c>
      <c r="C52" s="6">
        <v>8.5999999999999993E-2</v>
      </c>
      <c r="D52" s="1">
        <f t="shared" si="1"/>
        <v>0.85400000000000009</v>
      </c>
      <c r="E52" s="8">
        <f t="shared" si="2"/>
        <v>65.560854712000022</v>
      </c>
    </row>
    <row r="53" spans="1:5" x14ac:dyDescent="0.25">
      <c r="A53" s="10" t="s">
        <v>130</v>
      </c>
      <c r="B53" s="2">
        <v>1.2070000000000001</v>
      </c>
      <c r="C53" s="6">
        <v>8.5999999999999993E-2</v>
      </c>
      <c r="D53" s="1">
        <f t="shared" si="1"/>
        <v>1.121</v>
      </c>
      <c r="E53" s="8">
        <f t="shared" si="2"/>
        <v>90.491432361999998</v>
      </c>
    </row>
    <row r="54" spans="1:5" x14ac:dyDescent="0.25">
      <c r="A54" s="10" t="s">
        <v>131</v>
      </c>
      <c r="B54" s="2">
        <v>1.08</v>
      </c>
      <c r="C54" s="6">
        <v>8.5999999999999993E-2</v>
      </c>
      <c r="D54" s="1">
        <f t="shared" si="1"/>
        <v>0.99400000000000011</v>
      </c>
      <c r="E54" s="8">
        <f t="shared" si="2"/>
        <v>78.36846575200002</v>
      </c>
    </row>
    <row r="55" spans="1:5" x14ac:dyDescent="0.25">
      <c r="A55" s="10" t="s">
        <v>132</v>
      </c>
      <c r="B55" s="2">
        <v>1.1500000000000001</v>
      </c>
      <c r="C55" s="6">
        <v>8.5999999999999993E-2</v>
      </c>
      <c r="D55" s="1">
        <f t="shared" si="1"/>
        <v>1.0640000000000001</v>
      </c>
      <c r="E55" s="8">
        <f t="shared" si="2"/>
        <v>84.991036672000007</v>
      </c>
    </row>
    <row r="56" spans="1:5" x14ac:dyDescent="0.25">
      <c r="A56" s="10" t="s">
        <v>133</v>
      </c>
      <c r="B56" s="2">
        <v>1.1120000000000001</v>
      </c>
      <c r="C56" s="6">
        <v>8.5999999999999993E-2</v>
      </c>
      <c r="D56" s="1">
        <f t="shared" si="1"/>
        <v>1.026</v>
      </c>
      <c r="E56" s="8">
        <f t="shared" si="2"/>
        <v>81.377830232000008</v>
      </c>
    </row>
    <row r="57" spans="1:5" x14ac:dyDescent="0.25">
      <c r="A57" s="10" t="s">
        <v>134</v>
      </c>
      <c r="B57" s="2">
        <v>1.4219999999999999</v>
      </c>
      <c r="C57" s="6">
        <v>8.5999999999999993E-2</v>
      </c>
      <c r="D57" s="1">
        <f t="shared" si="1"/>
        <v>1.3359999999999999</v>
      </c>
      <c r="E57" s="8">
        <f t="shared" si="2"/>
        <v>112.10883827199999</v>
      </c>
    </row>
    <row r="58" spans="1:5" x14ac:dyDescent="0.25">
      <c r="A58" s="10" t="s">
        <v>135</v>
      </c>
      <c r="B58" s="2">
        <v>1.222</v>
      </c>
      <c r="C58" s="6">
        <v>8.5999999999999993E-2</v>
      </c>
      <c r="D58" s="1">
        <f t="shared" si="1"/>
        <v>1.1359999999999999</v>
      </c>
      <c r="E58" s="8">
        <f t="shared" si="2"/>
        <v>91.954977471999996</v>
      </c>
    </row>
    <row r="59" spans="1:5" x14ac:dyDescent="0.25">
      <c r="A59" s="10" t="s">
        <v>136</v>
      </c>
      <c r="B59" s="2">
        <v>1.36</v>
      </c>
      <c r="C59" s="6">
        <v>8.5999999999999993E-2</v>
      </c>
      <c r="D59" s="1">
        <f t="shared" si="1"/>
        <v>1.274</v>
      </c>
      <c r="E59" s="8">
        <f t="shared" si="2"/>
        <v>105.73381103200002</v>
      </c>
    </row>
    <row r="60" spans="1:5" x14ac:dyDescent="0.25">
      <c r="A60" s="10" t="s">
        <v>137</v>
      </c>
      <c r="B60" s="2">
        <v>0.98899999999999999</v>
      </c>
      <c r="C60" s="6">
        <v>8.5999999999999993E-2</v>
      </c>
      <c r="D60" s="1">
        <f t="shared" si="1"/>
        <v>0.90300000000000002</v>
      </c>
      <c r="E60" s="8">
        <f t="shared" si="2"/>
        <v>69.977159738000012</v>
      </c>
    </row>
    <row r="61" spans="1:5" x14ac:dyDescent="0.25">
      <c r="A61" s="10" t="s">
        <v>138</v>
      </c>
      <c r="B61" s="2">
        <v>1.778</v>
      </c>
      <c r="C61" s="6">
        <v>8.5999999999999993E-2</v>
      </c>
      <c r="D61" s="1">
        <f t="shared" si="1"/>
        <v>1.6919999999999999</v>
      </c>
      <c r="E61" s="8">
        <f t="shared" si="2"/>
        <v>150.928394048</v>
      </c>
    </row>
    <row r="62" spans="1:5" x14ac:dyDescent="0.25">
      <c r="A62" s="10" t="s">
        <v>139</v>
      </c>
      <c r="B62" s="2">
        <v>1.603</v>
      </c>
      <c r="C62" s="6">
        <v>8.5999999999999993E-2</v>
      </c>
      <c r="D62" s="1">
        <f t="shared" si="1"/>
        <v>1.5169999999999999</v>
      </c>
      <c r="E62" s="8">
        <f t="shared" si="2"/>
        <v>131.37435989799999</v>
      </c>
    </row>
    <row r="63" spans="1:5" x14ac:dyDescent="0.25">
      <c r="A63" s="10" t="s">
        <v>140</v>
      </c>
      <c r="B63" s="2">
        <v>1.4259999999999999</v>
      </c>
      <c r="C63" s="6">
        <v>8.5999999999999993E-2</v>
      </c>
      <c r="D63" s="1">
        <f t="shared" si="1"/>
        <v>1.3399999999999999</v>
      </c>
      <c r="E63" s="8">
        <f t="shared" si="2"/>
        <v>112.5240592</v>
      </c>
    </row>
    <row r="64" spans="1:5" x14ac:dyDescent="0.25">
      <c r="A64" s="10" t="s">
        <v>141</v>
      </c>
      <c r="B64" s="2">
        <v>1.252</v>
      </c>
      <c r="C64" s="6">
        <v>8.5999999999999993E-2</v>
      </c>
      <c r="D64" s="1">
        <f t="shared" si="1"/>
        <v>1.1659999999999999</v>
      </c>
      <c r="E64" s="8">
        <f t="shared" si="2"/>
        <v>94.902158392000004</v>
      </c>
    </row>
    <row r="65" spans="1:5" x14ac:dyDescent="0.25">
      <c r="A65" s="10" t="s">
        <v>142</v>
      </c>
      <c r="B65" s="2">
        <v>1.0489999999999999</v>
      </c>
      <c r="C65" s="6">
        <v>8.5999999999999993E-2</v>
      </c>
      <c r="D65" s="1">
        <f t="shared" ref="D65:D96" si="3">(B65-C65)</f>
        <v>0.96299999999999997</v>
      </c>
      <c r="E65" s="8">
        <f t="shared" ref="E65:E96" si="4">(14.882*D65*D65)+(63.981*D65)+(0.0674)</f>
        <v>75.482208458000002</v>
      </c>
    </row>
    <row r="66" spans="1:5" x14ac:dyDescent="0.25">
      <c r="A66" s="10" t="s">
        <v>143</v>
      </c>
      <c r="B66" s="2">
        <v>1.2730000000000001</v>
      </c>
      <c r="C66" s="6">
        <v>8.5999999999999993E-2</v>
      </c>
      <c r="D66" s="1">
        <f t="shared" si="3"/>
        <v>1.1870000000000001</v>
      </c>
      <c r="E66" s="8">
        <f t="shared" si="4"/>
        <v>96.981123658000016</v>
      </c>
    </row>
    <row r="67" spans="1:5" x14ac:dyDescent="0.25">
      <c r="A67" s="10" t="s">
        <v>144</v>
      </c>
      <c r="B67" s="2">
        <v>1.3320000000000001</v>
      </c>
      <c r="C67" s="6">
        <v>8.5999999999999993E-2</v>
      </c>
      <c r="D67" s="1">
        <f t="shared" si="3"/>
        <v>1.246</v>
      </c>
      <c r="E67" s="8">
        <f t="shared" si="4"/>
        <v>102.89226911200001</v>
      </c>
    </row>
    <row r="68" spans="1:5" x14ac:dyDescent="0.25">
      <c r="A68" s="10" t="s">
        <v>145</v>
      </c>
      <c r="B68" s="2">
        <v>0.93500000000000005</v>
      </c>
      <c r="C68" s="6">
        <v>8.5999999999999993E-2</v>
      </c>
      <c r="D68" s="1">
        <f t="shared" si="3"/>
        <v>0.84900000000000009</v>
      </c>
      <c r="E68" s="8">
        <f t="shared" si="4"/>
        <v>65.114229482000013</v>
      </c>
    </row>
    <row r="69" spans="1:5" x14ac:dyDescent="0.25">
      <c r="A69" s="10" t="s">
        <v>146</v>
      </c>
      <c r="B69" s="2">
        <v>1.292</v>
      </c>
      <c r="C69" s="6">
        <v>8.5999999999999993E-2</v>
      </c>
      <c r="D69" s="1">
        <f t="shared" si="3"/>
        <v>1.206</v>
      </c>
      <c r="E69" s="8">
        <f t="shared" si="4"/>
        <v>98.873402552000002</v>
      </c>
    </row>
    <row r="70" spans="1:5" x14ac:dyDescent="0.25">
      <c r="A70" s="10" t="s">
        <v>147</v>
      </c>
      <c r="B70" s="2">
        <v>1.448</v>
      </c>
      <c r="C70" s="6">
        <v>8.5999999999999993E-2</v>
      </c>
      <c r="D70" s="1">
        <f t="shared" si="3"/>
        <v>1.3619999999999999</v>
      </c>
      <c r="E70" s="8">
        <f t="shared" si="4"/>
        <v>114.816286808</v>
      </c>
    </row>
    <row r="71" spans="1:5" x14ac:dyDescent="0.25">
      <c r="A71" s="10" t="s">
        <v>148</v>
      </c>
      <c r="B71" s="2">
        <v>1.456</v>
      </c>
      <c r="C71" s="6">
        <v>8.5999999999999993E-2</v>
      </c>
      <c r="D71" s="1">
        <f t="shared" si="3"/>
        <v>1.3699999999999999</v>
      </c>
      <c r="E71" s="8">
        <f t="shared" si="4"/>
        <v>115.65339580000001</v>
      </c>
    </row>
    <row r="72" spans="1:5" x14ac:dyDescent="0.25">
      <c r="A72" s="10" t="s">
        <v>149</v>
      </c>
      <c r="B72" s="2">
        <v>1.4870000000000001</v>
      </c>
      <c r="C72" s="6">
        <v>8.5999999999999993E-2</v>
      </c>
      <c r="D72" s="1">
        <f t="shared" si="3"/>
        <v>1.401</v>
      </c>
      <c r="E72" s="8">
        <f t="shared" si="4"/>
        <v>118.91518548200001</v>
      </c>
    </row>
    <row r="73" spans="1:5" x14ac:dyDescent="0.25">
      <c r="A73" s="10" t="s">
        <v>150</v>
      </c>
      <c r="B73" s="2">
        <v>1.4870000000000001</v>
      </c>
      <c r="C73" s="6">
        <v>8.5999999999999993E-2</v>
      </c>
      <c r="D73" s="1">
        <f t="shared" si="3"/>
        <v>1.401</v>
      </c>
      <c r="E73" s="8">
        <f t="shared" si="4"/>
        <v>118.91518548200001</v>
      </c>
    </row>
    <row r="74" spans="1:5" x14ac:dyDescent="0.25">
      <c r="A74" s="10" t="s">
        <v>151</v>
      </c>
      <c r="B74" s="2">
        <v>1.278</v>
      </c>
      <c r="C74" s="6">
        <v>8.5999999999999993E-2</v>
      </c>
      <c r="D74" s="1">
        <f t="shared" si="3"/>
        <v>1.1919999999999999</v>
      </c>
      <c r="E74" s="8">
        <f t="shared" si="4"/>
        <v>97.478050048</v>
      </c>
    </row>
    <row r="75" spans="1:5" x14ac:dyDescent="0.25">
      <c r="A75" s="10" t="s">
        <v>152</v>
      </c>
      <c r="B75" s="2">
        <v>1.2690000000000001</v>
      </c>
      <c r="C75" s="6">
        <v>8.5999999999999993E-2</v>
      </c>
      <c r="D75" s="1">
        <f t="shared" si="3"/>
        <v>1.1830000000000001</v>
      </c>
      <c r="E75" s="8">
        <f t="shared" si="4"/>
        <v>96.584118298000021</v>
      </c>
    </row>
    <row r="76" spans="1:5" x14ac:dyDescent="0.25">
      <c r="A76" s="10" t="s">
        <v>153</v>
      </c>
      <c r="B76" s="2">
        <v>1.127</v>
      </c>
      <c r="C76" s="6">
        <v>8.5999999999999993E-2</v>
      </c>
      <c r="D76" s="1">
        <f t="shared" si="3"/>
        <v>1.0409999999999999</v>
      </c>
      <c r="E76" s="8">
        <f t="shared" si="4"/>
        <v>82.798961641999995</v>
      </c>
    </row>
    <row r="77" spans="1:5" x14ac:dyDescent="0.25">
      <c r="A77" s="10" t="s">
        <v>154</v>
      </c>
      <c r="B77" s="2">
        <v>1.0780000000000001</v>
      </c>
      <c r="C77" s="6">
        <v>8.5999999999999993E-2</v>
      </c>
      <c r="D77" s="1">
        <f t="shared" si="3"/>
        <v>0.9920000000000001</v>
      </c>
      <c r="E77" s="8">
        <f t="shared" si="4"/>
        <v>78.181392448000011</v>
      </c>
    </row>
    <row r="78" spans="1:5" x14ac:dyDescent="0.25">
      <c r="A78" s="10" t="s">
        <v>155</v>
      </c>
      <c r="B78" s="2">
        <v>0.98399999999999999</v>
      </c>
      <c r="C78" s="6">
        <v>8.5999999999999993E-2</v>
      </c>
      <c r="D78" s="1">
        <f t="shared" si="3"/>
        <v>0.89800000000000002</v>
      </c>
      <c r="E78" s="8">
        <f t="shared" si="4"/>
        <v>69.523242328000009</v>
      </c>
    </row>
    <row r="79" spans="1:5" x14ac:dyDescent="0.25">
      <c r="A79" s="10" t="s">
        <v>156</v>
      </c>
      <c r="B79" s="2">
        <v>1.075</v>
      </c>
      <c r="C79" s="6">
        <v>8.5999999999999993E-2</v>
      </c>
      <c r="D79" s="1">
        <f t="shared" si="3"/>
        <v>0.98899999999999999</v>
      </c>
      <c r="E79" s="8">
        <f t="shared" si="4"/>
        <v>77.901005722000008</v>
      </c>
    </row>
    <row r="80" spans="1:5" x14ac:dyDescent="0.25">
      <c r="A80" s="10" t="s">
        <v>157</v>
      </c>
      <c r="B80" s="2">
        <v>1.569</v>
      </c>
      <c r="C80" s="6">
        <v>8.5999999999999993E-2</v>
      </c>
      <c r="D80" s="1">
        <f t="shared" si="3"/>
        <v>1.4829999999999999</v>
      </c>
      <c r="E80" s="8">
        <f t="shared" si="4"/>
        <v>127.681041898</v>
      </c>
    </row>
    <row r="81" spans="1:5" x14ac:dyDescent="0.25">
      <c r="A81" s="10" t="s">
        <v>158</v>
      </c>
      <c r="B81" s="2">
        <v>1.8120000000000001</v>
      </c>
      <c r="C81" s="6">
        <v>8.5999999999999993E-2</v>
      </c>
      <c r="D81" s="1">
        <f t="shared" si="3"/>
        <v>1.726</v>
      </c>
      <c r="E81" s="8">
        <f t="shared" si="4"/>
        <v>154.833215032</v>
      </c>
    </row>
    <row r="82" spans="1:5" x14ac:dyDescent="0.25">
      <c r="A82" s="10" t="s">
        <v>159</v>
      </c>
      <c r="B82" s="2">
        <v>1.2010000000000001</v>
      </c>
      <c r="C82" s="6">
        <v>8.5999999999999993E-2</v>
      </c>
      <c r="D82" s="1">
        <f t="shared" si="3"/>
        <v>1.115</v>
      </c>
      <c r="E82" s="8">
        <f t="shared" si="4"/>
        <v>89.907889449999999</v>
      </c>
    </row>
    <row r="83" spans="1:5" x14ac:dyDescent="0.25">
      <c r="A83" s="10" t="s">
        <v>160</v>
      </c>
      <c r="B83" s="2">
        <v>1.306</v>
      </c>
      <c r="C83" s="6">
        <v>8.5999999999999993E-2</v>
      </c>
      <c r="D83" s="1">
        <f t="shared" si="3"/>
        <v>1.22</v>
      </c>
      <c r="E83" s="8">
        <f t="shared" si="4"/>
        <v>100.2745888</v>
      </c>
    </row>
    <row r="84" spans="1:5" x14ac:dyDescent="0.25">
      <c r="A84" s="10" t="s">
        <v>161</v>
      </c>
      <c r="B84" s="2">
        <v>1.823</v>
      </c>
      <c r="C84" s="6">
        <v>8.5999999999999993E-2</v>
      </c>
      <c r="D84" s="1">
        <f t="shared" si="3"/>
        <v>1.7369999999999999</v>
      </c>
      <c r="E84" s="8">
        <f t="shared" si="4"/>
        <v>156.10390605799998</v>
      </c>
    </row>
    <row r="85" spans="1:5" x14ac:dyDescent="0.25">
      <c r="A85" s="10" t="s">
        <v>162</v>
      </c>
      <c r="B85" s="2">
        <v>0.95100000000000007</v>
      </c>
      <c r="C85" s="6">
        <v>8.5999999999999993E-2</v>
      </c>
      <c r="D85" s="1">
        <f t="shared" si="3"/>
        <v>0.8650000000000001</v>
      </c>
      <c r="E85" s="8">
        <f t="shared" si="4"/>
        <v>66.546049450000012</v>
      </c>
    </row>
    <row r="86" spans="1:5" x14ac:dyDescent="0.25">
      <c r="A86" s="10" t="s">
        <v>163</v>
      </c>
      <c r="B86" s="2">
        <v>1.8680000000000001</v>
      </c>
      <c r="C86" s="6">
        <v>8.5999999999999993E-2</v>
      </c>
      <c r="D86" s="1">
        <f t="shared" si="3"/>
        <v>1.782</v>
      </c>
      <c r="E86" s="8">
        <f t="shared" si="4"/>
        <v>161.339690168</v>
      </c>
    </row>
    <row r="87" spans="1:5" x14ac:dyDescent="0.25">
      <c r="A87" s="10" t="s">
        <v>164</v>
      </c>
      <c r="B87" s="2">
        <v>1.4950000000000001</v>
      </c>
      <c r="C87" s="6">
        <v>8.5999999999999993E-2</v>
      </c>
      <c r="D87" s="1">
        <f t="shared" si="3"/>
        <v>1.409</v>
      </c>
      <c r="E87" s="8">
        <f t="shared" si="4"/>
        <v>119.76158084200001</v>
      </c>
    </row>
    <row r="88" spans="1:5" x14ac:dyDescent="0.25">
      <c r="A88" s="10" t="s">
        <v>165</v>
      </c>
      <c r="B88" s="2">
        <v>1.96</v>
      </c>
      <c r="C88" s="6">
        <v>8.5999999999999993E-2</v>
      </c>
      <c r="D88" s="1">
        <f t="shared" si="3"/>
        <v>1.8739999999999999</v>
      </c>
      <c r="E88" s="8">
        <f t="shared" si="4"/>
        <v>172.23153263199998</v>
      </c>
    </row>
    <row r="89" spans="1:5" x14ac:dyDescent="0.25">
      <c r="A89" s="10" t="s">
        <v>166</v>
      </c>
      <c r="B89" s="2">
        <v>1.526</v>
      </c>
      <c r="C89" s="6">
        <v>8.5999999999999993E-2</v>
      </c>
      <c r="D89" s="1">
        <f t="shared" si="3"/>
        <v>1.44</v>
      </c>
      <c r="E89" s="8">
        <f t="shared" si="4"/>
        <v>123.0593552</v>
      </c>
    </row>
    <row r="90" spans="1:5" x14ac:dyDescent="0.25">
      <c r="A90" s="10" t="s">
        <v>167</v>
      </c>
      <c r="B90" s="2">
        <v>1.214</v>
      </c>
      <c r="C90" s="6">
        <v>8.5999999999999993E-2</v>
      </c>
      <c r="D90" s="1">
        <f t="shared" si="3"/>
        <v>1.1279999999999999</v>
      </c>
      <c r="E90" s="8">
        <f t="shared" si="4"/>
        <v>91.173586687999986</v>
      </c>
    </row>
    <row r="91" spans="1:5" x14ac:dyDescent="0.25">
      <c r="A91" s="10" t="s">
        <v>168</v>
      </c>
      <c r="B91" s="2">
        <v>1.181</v>
      </c>
      <c r="C91" s="6">
        <v>8.5999999999999993E-2</v>
      </c>
      <c r="D91" s="1">
        <f t="shared" si="3"/>
        <v>1.095</v>
      </c>
      <c r="E91" s="8">
        <f t="shared" si="4"/>
        <v>87.970485050000008</v>
      </c>
    </row>
    <row r="92" spans="1:5" x14ac:dyDescent="0.25">
      <c r="A92" s="10" t="s">
        <v>169</v>
      </c>
      <c r="B92" s="2">
        <v>1.036</v>
      </c>
      <c r="C92" s="6">
        <v>8.5999999999999993E-2</v>
      </c>
      <c r="D92" s="1">
        <f t="shared" si="3"/>
        <v>0.95000000000000007</v>
      </c>
      <c r="E92" s="8">
        <f t="shared" si="4"/>
        <v>74.280355000000014</v>
      </c>
    </row>
    <row r="93" spans="1:5" x14ac:dyDescent="0.25">
      <c r="A93" s="10" t="s">
        <v>170</v>
      </c>
      <c r="B93" s="2">
        <v>1.1480000000000001</v>
      </c>
      <c r="C93" s="6">
        <v>8.5999999999999993E-2</v>
      </c>
      <c r="D93" s="1">
        <f t="shared" si="3"/>
        <v>1.0620000000000001</v>
      </c>
      <c r="E93" s="8">
        <f t="shared" si="4"/>
        <v>84.799796408000006</v>
      </c>
    </row>
    <row r="94" spans="1:5" x14ac:dyDescent="0.25">
      <c r="A94" s="10" t="s">
        <v>171</v>
      </c>
      <c r="B94" s="2">
        <v>1.18</v>
      </c>
      <c r="C94" s="6">
        <v>8.5999999999999993E-2</v>
      </c>
      <c r="D94" s="1">
        <f t="shared" si="3"/>
        <v>1.0939999999999999</v>
      </c>
      <c r="E94" s="8">
        <f t="shared" si="4"/>
        <v>87.873927351999995</v>
      </c>
    </row>
    <row r="95" spans="1:5" x14ac:dyDescent="0.25">
      <c r="A95" s="10" t="s">
        <v>172</v>
      </c>
      <c r="B95" s="2">
        <v>1.573</v>
      </c>
      <c r="C95" s="6">
        <v>8.5999999999999993E-2</v>
      </c>
      <c r="D95" s="1">
        <f t="shared" si="3"/>
        <v>1.4869999999999999</v>
      </c>
      <c r="E95" s="8">
        <f t="shared" si="4"/>
        <v>128.11376405799999</v>
      </c>
    </row>
    <row r="96" spans="1:5" x14ac:dyDescent="0.25">
      <c r="A96" s="10" t="s">
        <v>173</v>
      </c>
      <c r="B96" s="2">
        <v>0.10100000000000001</v>
      </c>
      <c r="C96" s="6">
        <v>8.5999999999999993E-2</v>
      </c>
      <c r="D96" s="1">
        <f t="shared" si="3"/>
        <v>1.5000000000000013E-2</v>
      </c>
      <c r="E96" s="8">
        <f t="shared" si="4"/>
        <v>1.0304634500000009</v>
      </c>
    </row>
    <row r="97" spans="1:5" x14ac:dyDescent="0.25">
      <c r="A97" s="10" t="s">
        <v>174</v>
      </c>
      <c r="B97" s="2">
        <v>1.3920000000000001</v>
      </c>
      <c r="C97" s="6">
        <v>8.5999999999999993E-2</v>
      </c>
      <c r="D97" s="1">
        <f t="shared" ref="D97:D128" si="5">(B97-C97)</f>
        <v>1.306</v>
      </c>
      <c r="E97" s="8">
        <f t="shared" ref="E97:E128" si="6">(14.882*D97*D97)+(63.981*D97)+(0.0674)</f>
        <v>109.00986095200001</v>
      </c>
    </row>
    <row r="98" spans="1:5" x14ac:dyDescent="0.25">
      <c r="A98" s="10" t="s">
        <v>175</v>
      </c>
      <c r="B98" s="2">
        <v>0.99199999999999999</v>
      </c>
      <c r="C98" s="6">
        <v>8.5999999999999993E-2</v>
      </c>
      <c r="D98" s="1">
        <f t="shared" si="5"/>
        <v>0.90600000000000003</v>
      </c>
      <c r="E98" s="8">
        <f t="shared" si="6"/>
        <v>70.24986735200001</v>
      </c>
    </row>
    <row r="99" spans="1:5" x14ac:dyDescent="0.25">
      <c r="A99" s="10" t="s">
        <v>176</v>
      </c>
      <c r="B99" s="2">
        <v>1.359</v>
      </c>
      <c r="C99" s="6">
        <v>8.5999999999999993E-2</v>
      </c>
      <c r="D99" s="1">
        <f t="shared" si="5"/>
        <v>1.2729999999999999</v>
      </c>
      <c r="E99" s="8">
        <f t="shared" si="6"/>
        <v>105.63192557799999</v>
      </c>
    </row>
    <row r="100" spans="1:5" x14ac:dyDescent="0.25">
      <c r="A100" s="10" t="s">
        <v>177</v>
      </c>
      <c r="B100" s="2">
        <v>1.0960000000000001</v>
      </c>
      <c r="C100" s="6">
        <v>8.5999999999999993E-2</v>
      </c>
      <c r="D100" s="1">
        <f t="shared" si="5"/>
        <v>1.01</v>
      </c>
      <c r="E100" s="8">
        <f t="shared" si="6"/>
        <v>79.869338200000016</v>
      </c>
    </row>
    <row r="101" spans="1:5" x14ac:dyDescent="0.25">
      <c r="A101" s="10" t="s">
        <v>178</v>
      </c>
      <c r="B101" s="2">
        <v>1.869</v>
      </c>
      <c r="C101" s="6">
        <v>8.5999999999999993E-2</v>
      </c>
      <c r="D101" s="1">
        <f t="shared" si="5"/>
        <v>1.7829999999999999</v>
      </c>
      <c r="E101" s="8">
        <f t="shared" si="6"/>
        <v>161.45672549799997</v>
      </c>
    </row>
    <row r="102" spans="1:5" x14ac:dyDescent="0.25">
      <c r="A102" s="10" t="s">
        <v>179</v>
      </c>
      <c r="B102" s="2">
        <v>1.4590000000000001</v>
      </c>
      <c r="C102" s="6">
        <v>8.5999999999999993E-2</v>
      </c>
      <c r="D102" s="1">
        <f t="shared" si="5"/>
        <v>1.373</v>
      </c>
      <c r="E102" s="8">
        <f t="shared" si="6"/>
        <v>115.96780277800001</v>
      </c>
    </row>
    <row r="103" spans="1:5" x14ac:dyDescent="0.25">
      <c r="A103" s="10" t="s">
        <v>180</v>
      </c>
      <c r="B103" s="2">
        <v>2.1320000000000001</v>
      </c>
      <c r="C103" s="6">
        <v>8.5999999999999993E-2</v>
      </c>
      <c r="D103" s="1">
        <f t="shared" si="5"/>
        <v>2.0460000000000003</v>
      </c>
      <c r="E103" s="8">
        <f t="shared" si="6"/>
        <v>193.27030431200004</v>
      </c>
    </row>
    <row r="104" spans="1:5" x14ac:dyDescent="0.25">
      <c r="A104" s="10" t="s">
        <v>181</v>
      </c>
      <c r="B104" s="2">
        <v>1.512</v>
      </c>
      <c r="C104" s="6">
        <v>8.5999999999999993E-2</v>
      </c>
      <c r="D104" s="1">
        <f t="shared" si="5"/>
        <v>1.4259999999999999</v>
      </c>
      <c r="E104" s="8">
        <f t="shared" si="6"/>
        <v>121.566495832</v>
      </c>
    </row>
    <row r="105" spans="1:5" x14ac:dyDescent="0.25">
      <c r="A105" s="10" t="s">
        <v>182</v>
      </c>
      <c r="B105" s="2">
        <v>1.2710000000000001</v>
      </c>
      <c r="C105" s="6">
        <v>8.5999999999999993E-2</v>
      </c>
      <c r="D105" s="1">
        <f t="shared" si="5"/>
        <v>1.1850000000000001</v>
      </c>
      <c r="E105" s="8">
        <f t="shared" si="6"/>
        <v>96.782561450000017</v>
      </c>
    </row>
    <row r="106" spans="1:5" x14ac:dyDescent="0.25">
      <c r="A106" s="10" t="s">
        <v>183</v>
      </c>
      <c r="B106" s="2">
        <v>1.359</v>
      </c>
      <c r="C106" s="6">
        <v>8.5999999999999993E-2</v>
      </c>
      <c r="D106" s="1">
        <f t="shared" si="5"/>
        <v>1.2729999999999999</v>
      </c>
      <c r="E106" s="8">
        <f t="shared" si="6"/>
        <v>105.63192557799999</v>
      </c>
    </row>
    <row r="107" spans="1:5" x14ac:dyDescent="0.25">
      <c r="A107" s="10" t="s">
        <v>184</v>
      </c>
      <c r="B107" s="2">
        <v>1.7290000000000001</v>
      </c>
      <c r="C107" s="6">
        <v>8.5999999999999993E-2</v>
      </c>
      <c r="D107" s="1">
        <f t="shared" si="5"/>
        <v>1.643</v>
      </c>
      <c r="E107" s="8">
        <f t="shared" si="6"/>
        <v>145.361383018</v>
      </c>
    </row>
    <row r="108" spans="1:5" x14ac:dyDescent="0.25">
      <c r="A108" s="10" t="s">
        <v>185</v>
      </c>
      <c r="B108" s="2">
        <v>1.665</v>
      </c>
      <c r="C108" s="6">
        <v>8.5999999999999993E-2</v>
      </c>
      <c r="D108" s="1">
        <f t="shared" si="5"/>
        <v>1.579</v>
      </c>
      <c r="E108" s="8">
        <f t="shared" si="6"/>
        <v>138.197811562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114"/>
  <sheetViews>
    <sheetView workbookViewId="0">
      <selection activeCell="O4" sqref="O4"/>
    </sheetView>
  </sheetViews>
  <sheetFormatPr defaultRowHeight="15" x14ac:dyDescent="0.25"/>
  <cols>
    <col min="1" max="1" width="17.7109375" customWidth="1"/>
    <col min="2" max="2" width="11.28515625" customWidth="1"/>
    <col min="3" max="3" width="11.140625" customWidth="1"/>
    <col min="4" max="4" width="12" customWidth="1"/>
    <col min="5" max="5" width="17.5703125" customWidth="1"/>
  </cols>
  <sheetData>
    <row r="2" spans="1:12" x14ac:dyDescent="0.25">
      <c r="A2" s="4">
        <v>2.5430000000000001</v>
      </c>
      <c r="B2" s="4">
        <v>1.1830000000000001</v>
      </c>
      <c r="C2" s="2">
        <v>1.6460000000000001</v>
      </c>
      <c r="D2" s="2">
        <v>1.9430000000000001</v>
      </c>
      <c r="E2" s="2">
        <v>1.7870000000000001</v>
      </c>
      <c r="F2" s="2">
        <v>1.6240000000000001</v>
      </c>
      <c r="G2" s="2">
        <v>2.16</v>
      </c>
      <c r="H2" s="2">
        <v>1.4870000000000001</v>
      </c>
      <c r="I2" s="2">
        <v>1.4060000000000001</v>
      </c>
      <c r="J2" s="2">
        <v>1.321</v>
      </c>
      <c r="K2" s="2">
        <v>1.349</v>
      </c>
      <c r="L2" s="2">
        <v>1.5389999999999999</v>
      </c>
    </row>
    <row r="3" spans="1:12" x14ac:dyDescent="0.25">
      <c r="A3" s="4">
        <v>1.6839999999999999</v>
      </c>
      <c r="B3" s="4">
        <v>0.74399999999999999</v>
      </c>
      <c r="C3" s="2">
        <v>2.0209999999999999</v>
      </c>
      <c r="D3" s="2">
        <v>1.667</v>
      </c>
      <c r="E3" s="2">
        <v>1.742</v>
      </c>
      <c r="F3" s="2">
        <v>1.94</v>
      </c>
      <c r="G3" s="2">
        <v>1.5330000000000001</v>
      </c>
      <c r="H3" s="2">
        <v>1.9430000000000001</v>
      </c>
      <c r="I3" s="2">
        <v>1.5030000000000001</v>
      </c>
      <c r="J3" s="2">
        <v>1.7810000000000001</v>
      </c>
      <c r="K3" s="2">
        <v>1.6160000000000001</v>
      </c>
      <c r="L3" s="2">
        <v>1.764</v>
      </c>
    </row>
    <row r="4" spans="1:12" x14ac:dyDescent="0.25">
      <c r="A4" s="4">
        <v>1.167</v>
      </c>
      <c r="B4" s="4">
        <v>0.34699999999999998</v>
      </c>
      <c r="C4" s="2">
        <v>2.3119999999999998</v>
      </c>
      <c r="D4" s="2">
        <v>1.464</v>
      </c>
      <c r="E4" s="2">
        <v>1.7450000000000001</v>
      </c>
      <c r="F4" s="2">
        <v>1.5880000000000001</v>
      </c>
      <c r="G4" s="2">
        <v>1.6040000000000001</v>
      </c>
      <c r="H4" s="2">
        <v>1.401</v>
      </c>
      <c r="I4" s="2">
        <v>1.1000000000000001</v>
      </c>
      <c r="J4" s="2">
        <v>1.6870000000000001</v>
      </c>
      <c r="K4" s="2">
        <v>1.381</v>
      </c>
      <c r="L4" s="2">
        <v>1.224</v>
      </c>
    </row>
    <row r="5" spans="1:12" x14ac:dyDescent="0.25">
      <c r="A5" s="4">
        <v>0.753</v>
      </c>
      <c r="B5" s="6">
        <v>8.4000000000000005E-2</v>
      </c>
      <c r="C5" s="2">
        <v>2.1310000000000002</v>
      </c>
      <c r="D5" s="2">
        <v>1.3560000000000001</v>
      </c>
      <c r="E5" s="2">
        <v>1.7410000000000001</v>
      </c>
      <c r="F5" s="2">
        <v>1.7150000000000001</v>
      </c>
      <c r="G5" s="2">
        <v>1.4450000000000001</v>
      </c>
      <c r="H5" s="2">
        <v>1.772</v>
      </c>
      <c r="I5" s="2">
        <v>1.5230000000000001</v>
      </c>
      <c r="J5" s="2">
        <v>2.0569999999999999</v>
      </c>
      <c r="K5" s="2">
        <v>1.952</v>
      </c>
      <c r="L5" s="2">
        <v>1.6080000000000001</v>
      </c>
    </row>
    <row r="6" spans="1:12" x14ac:dyDescent="0.25">
      <c r="A6" s="4">
        <v>0.35699999999999998</v>
      </c>
      <c r="B6" s="2">
        <v>2.3210000000000002</v>
      </c>
      <c r="C6" s="2">
        <v>1.966</v>
      </c>
      <c r="D6" s="2">
        <v>2.077</v>
      </c>
      <c r="E6" s="2">
        <v>2.0950000000000002</v>
      </c>
      <c r="F6" s="2">
        <v>1.663</v>
      </c>
      <c r="G6" s="2">
        <v>1.792</v>
      </c>
      <c r="H6" s="2">
        <v>1.764</v>
      </c>
      <c r="I6" s="2">
        <v>1.7410000000000001</v>
      </c>
      <c r="J6" s="2">
        <v>2.032</v>
      </c>
      <c r="K6" s="2">
        <v>1.9000000000000001</v>
      </c>
      <c r="L6" s="2">
        <v>2.3610000000000002</v>
      </c>
    </row>
    <row r="7" spans="1:12" x14ac:dyDescent="0.25">
      <c r="A7" s="6">
        <v>8.3000000000000004E-2</v>
      </c>
      <c r="B7" s="2">
        <v>2.7010000000000001</v>
      </c>
      <c r="C7" s="2">
        <v>2.4170000000000003</v>
      </c>
      <c r="D7" s="2">
        <v>1.59</v>
      </c>
      <c r="E7" s="2">
        <v>2.1750000000000003</v>
      </c>
      <c r="F7" s="2">
        <v>2.125</v>
      </c>
      <c r="G7" s="2">
        <v>2.1179999999999999</v>
      </c>
      <c r="H7" s="2">
        <v>1.7690000000000001</v>
      </c>
      <c r="I7" s="2">
        <v>1.927</v>
      </c>
      <c r="J7" s="2">
        <v>2.165</v>
      </c>
      <c r="K7" s="2">
        <v>1.8029999999999999</v>
      </c>
      <c r="L7" s="2">
        <v>2.3780000000000001</v>
      </c>
    </row>
    <row r="8" spans="1:12" x14ac:dyDescent="0.25">
      <c r="A8" s="4">
        <v>2.5670000000000002</v>
      </c>
      <c r="B8" s="2">
        <v>2.4590000000000001</v>
      </c>
      <c r="C8" s="2">
        <v>1.978</v>
      </c>
      <c r="D8" s="2">
        <v>2.262</v>
      </c>
      <c r="E8" s="2">
        <v>2.2530000000000001</v>
      </c>
      <c r="F8" s="2">
        <v>2.2709999999999999</v>
      </c>
      <c r="G8" s="2">
        <v>2.15</v>
      </c>
      <c r="H8" s="2">
        <v>1.6970000000000001</v>
      </c>
      <c r="I8" s="2">
        <v>1.81</v>
      </c>
      <c r="J8" s="2">
        <v>2.0070000000000001</v>
      </c>
      <c r="K8" s="2">
        <v>1.8580000000000001</v>
      </c>
    </row>
    <row r="9" spans="1:12" x14ac:dyDescent="0.25">
      <c r="A9" s="4">
        <v>1.696</v>
      </c>
      <c r="B9" s="2">
        <v>2.5640000000000001</v>
      </c>
      <c r="C9" s="2">
        <v>2.1</v>
      </c>
      <c r="D9" s="2">
        <v>2.1739999999999999</v>
      </c>
      <c r="E9" s="2">
        <v>2.2650000000000001</v>
      </c>
      <c r="F9" s="2">
        <v>0.82500000000000007</v>
      </c>
      <c r="G9" s="2">
        <v>2.1040000000000001</v>
      </c>
      <c r="H9" s="2">
        <v>2.17</v>
      </c>
      <c r="I9" s="2">
        <v>1.8240000000000001</v>
      </c>
      <c r="J9" s="2">
        <v>1.849</v>
      </c>
      <c r="K9" s="2">
        <v>1.8260000000000001</v>
      </c>
    </row>
    <row r="15" spans="1:12" x14ac:dyDescent="0.25">
      <c r="B15" s="7" t="s">
        <v>85</v>
      </c>
      <c r="C15" s="7" t="s">
        <v>2</v>
      </c>
      <c r="D15" s="7" t="s">
        <v>3</v>
      </c>
      <c r="E15" s="7" t="s">
        <v>4</v>
      </c>
    </row>
    <row r="16" spans="1:12" x14ac:dyDescent="0.25">
      <c r="A16" t="s">
        <v>5</v>
      </c>
      <c r="B16" s="4">
        <v>2.5550000000000002</v>
      </c>
      <c r="C16" s="13">
        <f>B16-B21</f>
        <v>2.472</v>
      </c>
      <c r="D16" s="1">
        <v>240</v>
      </c>
      <c r="E16" s="8">
        <f>(29.027*C16*C16)+(24.786*C16)+(1.9644)</f>
        <v>240.61311916800003</v>
      </c>
    </row>
    <row r="17" spans="1:11" x14ac:dyDescent="0.25">
      <c r="A17" t="s">
        <v>6</v>
      </c>
      <c r="B17" s="4">
        <v>1.69</v>
      </c>
      <c r="C17" s="13">
        <f>B17-B21</f>
        <v>1.607</v>
      </c>
      <c r="D17" s="1">
        <v>120</v>
      </c>
      <c r="E17" s="8">
        <f t="shared" ref="E17:E21" si="0">(29.027*C17*C17)+(24.786*C17)+(1.9644)</f>
        <v>116.756249123</v>
      </c>
    </row>
    <row r="18" spans="1:11" x14ac:dyDescent="0.25">
      <c r="A18" t="s">
        <v>7</v>
      </c>
      <c r="B18" s="4">
        <v>1.175</v>
      </c>
      <c r="C18" s="1">
        <f>B18-B21</f>
        <v>1.0920000000000001</v>
      </c>
      <c r="D18" s="1">
        <v>60</v>
      </c>
      <c r="E18" s="8">
        <f t="shared" si="0"/>
        <v>63.644364528000004</v>
      </c>
    </row>
    <row r="19" spans="1:11" x14ac:dyDescent="0.25">
      <c r="A19" t="s">
        <v>8</v>
      </c>
      <c r="B19" s="4">
        <v>0.748</v>
      </c>
      <c r="C19" s="13">
        <f>B19-B21</f>
        <v>0.66500000000000004</v>
      </c>
      <c r="D19" s="1">
        <v>30</v>
      </c>
      <c r="E19" s="8">
        <f t="shared" si="0"/>
        <v>31.283555075000006</v>
      </c>
    </row>
    <row r="20" spans="1:11" x14ac:dyDescent="0.25">
      <c r="A20" t="s">
        <v>9</v>
      </c>
      <c r="B20" s="4">
        <v>0.35199999999999998</v>
      </c>
      <c r="C20" s="1">
        <f>B20-B21</f>
        <v>0.26899999999999996</v>
      </c>
      <c r="D20" s="1">
        <v>15</v>
      </c>
      <c r="E20" s="8">
        <f t="shared" si="0"/>
        <v>10.732256746999999</v>
      </c>
    </row>
    <row r="21" spans="1:11" x14ac:dyDescent="0.25">
      <c r="A21" t="s">
        <v>10</v>
      </c>
      <c r="B21" s="6">
        <v>8.3000000000000004E-2</v>
      </c>
      <c r="C21" s="1">
        <f>B21-B21</f>
        <v>0</v>
      </c>
      <c r="D21" s="1">
        <v>0</v>
      </c>
      <c r="E21" s="8">
        <f t="shared" si="0"/>
        <v>1.9643999999999999</v>
      </c>
    </row>
    <row r="27" spans="1:11" x14ac:dyDescent="0.25">
      <c r="J27" s="9" t="s">
        <v>187</v>
      </c>
      <c r="K27" s="9"/>
    </row>
    <row r="32" spans="1:11" x14ac:dyDescent="0.25">
      <c r="A32" s="10" t="s">
        <v>13</v>
      </c>
      <c r="B32" s="2" t="s">
        <v>14</v>
      </c>
      <c r="C32" s="5" t="s">
        <v>10</v>
      </c>
      <c r="D32" s="1" t="s">
        <v>2</v>
      </c>
      <c r="E32" s="11" t="s">
        <v>188</v>
      </c>
    </row>
    <row r="33" spans="1:5" x14ac:dyDescent="0.25">
      <c r="A33" s="10">
        <v>1501425</v>
      </c>
      <c r="B33" s="2">
        <v>2.3210000000000002</v>
      </c>
      <c r="C33" s="6">
        <v>8.3000000000000004E-2</v>
      </c>
      <c r="D33" s="1">
        <f t="shared" ref="D33:D64" si="1">(B33-C33)</f>
        <v>2.238</v>
      </c>
      <c r="E33" s="8">
        <f t="shared" ref="E33:E64" si="2">(29.027*D33*D33)+(24.786*D33)+(1.9644)</f>
        <v>202.82137738800003</v>
      </c>
    </row>
    <row r="34" spans="1:5" x14ac:dyDescent="0.25">
      <c r="A34" s="10">
        <v>1428</v>
      </c>
      <c r="B34" s="2">
        <v>2.7010000000000001</v>
      </c>
      <c r="C34" s="6">
        <v>8.3000000000000004E-2</v>
      </c>
      <c r="D34" s="1">
        <f t="shared" si="1"/>
        <v>2.6179999999999999</v>
      </c>
      <c r="E34" s="8">
        <f t="shared" si="2"/>
        <v>265.80299994800004</v>
      </c>
    </row>
    <row r="35" spans="1:5" x14ac:dyDescent="0.25">
      <c r="A35" s="10" t="s">
        <v>87</v>
      </c>
      <c r="B35" s="2">
        <v>2.4590000000000001</v>
      </c>
      <c r="C35" s="6">
        <v>8.3000000000000004E-2</v>
      </c>
      <c r="D35" s="1">
        <f t="shared" si="1"/>
        <v>2.3759999999999999</v>
      </c>
      <c r="E35" s="8">
        <f t="shared" si="2"/>
        <v>224.72426515200002</v>
      </c>
    </row>
    <row r="36" spans="1:5" x14ac:dyDescent="0.25">
      <c r="A36" s="10" t="s">
        <v>88</v>
      </c>
      <c r="B36" s="2">
        <v>2.5640000000000001</v>
      </c>
      <c r="C36" s="6">
        <v>8.3000000000000004E-2</v>
      </c>
      <c r="D36" s="1">
        <f t="shared" si="1"/>
        <v>2.4809999999999999</v>
      </c>
      <c r="E36" s="8">
        <f t="shared" si="2"/>
        <v>242.13012974699998</v>
      </c>
    </row>
    <row r="37" spans="1:5" x14ac:dyDescent="0.25">
      <c r="A37" s="10">
        <v>1444</v>
      </c>
      <c r="B37" s="2">
        <v>1.6460000000000001</v>
      </c>
      <c r="C37" s="6">
        <v>8.3000000000000004E-2</v>
      </c>
      <c r="D37" s="1">
        <f t="shared" si="1"/>
        <v>1.5630000000000002</v>
      </c>
      <c r="E37" s="8">
        <f t="shared" si="2"/>
        <v>111.61697916300002</v>
      </c>
    </row>
    <row r="38" spans="1:5" x14ac:dyDescent="0.25">
      <c r="A38" s="10">
        <v>1447</v>
      </c>
      <c r="B38" s="2">
        <v>2.0209999999999999</v>
      </c>
      <c r="C38" s="6">
        <v>8.3000000000000004E-2</v>
      </c>
      <c r="D38" s="1">
        <f t="shared" si="1"/>
        <v>1.9379999999999999</v>
      </c>
      <c r="E38" s="8">
        <f t="shared" si="2"/>
        <v>159.02055178800001</v>
      </c>
    </row>
    <row r="39" spans="1:5" x14ac:dyDescent="0.25">
      <c r="A39" s="10">
        <v>1448</v>
      </c>
      <c r="B39" s="2">
        <v>2.3119999999999998</v>
      </c>
      <c r="C39" s="6">
        <v>8.3000000000000004E-2</v>
      </c>
      <c r="D39" s="1">
        <f t="shared" si="1"/>
        <v>2.2289999999999996</v>
      </c>
      <c r="E39" s="8">
        <f t="shared" si="2"/>
        <v>201.43133090699996</v>
      </c>
    </row>
    <row r="40" spans="1:5" x14ac:dyDescent="0.25">
      <c r="A40" s="10">
        <v>1451</v>
      </c>
      <c r="B40" s="2">
        <v>2.1310000000000002</v>
      </c>
      <c r="C40" s="6">
        <v>8.3000000000000004E-2</v>
      </c>
      <c r="D40" s="1">
        <f t="shared" si="1"/>
        <v>2.048</v>
      </c>
      <c r="E40" s="8">
        <f t="shared" si="2"/>
        <v>174.47419020800004</v>
      </c>
    </row>
    <row r="41" spans="1:5" x14ac:dyDescent="0.25">
      <c r="A41" s="10">
        <v>1480</v>
      </c>
      <c r="B41" s="2">
        <v>1.966</v>
      </c>
      <c r="C41" s="6">
        <v>8.3000000000000004E-2</v>
      </c>
      <c r="D41" s="1">
        <f t="shared" si="1"/>
        <v>1.883</v>
      </c>
      <c r="E41" s="8">
        <f t="shared" si="2"/>
        <v>151.55715260300002</v>
      </c>
    </row>
    <row r="42" spans="1:5" x14ac:dyDescent="0.25">
      <c r="A42" s="10">
        <v>1496</v>
      </c>
      <c r="B42" s="2">
        <v>2.4170000000000003</v>
      </c>
      <c r="C42" s="6">
        <v>8.3000000000000004E-2</v>
      </c>
      <c r="D42" s="1">
        <f t="shared" si="1"/>
        <v>2.3340000000000001</v>
      </c>
      <c r="E42" s="8">
        <f t="shared" si="2"/>
        <v>217.94113201200003</v>
      </c>
    </row>
    <row r="43" spans="1:5" x14ac:dyDescent="0.25">
      <c r="A43" s="10">
        <v>1498</v>
      </c>
      <c r="B43" s="2">
        <v>1.978</v>
      </c>
      <c r="C43" s="6">
        <v>8.3000000000000004E-2</v>
      </c>
      <c r="D43" s="1">
        <f t="shared" si="1"/>
        <v>1.895</v>
      </c>
      <c r="E43" s="8">
        <f t="shared" si="2"/>
        <v>153.17055267500001</v>
      </c>
    </row>
    <row r="44" spans="1:5" x14ac:dyDescent="0.25">
      <c r="A44" s="10">
        <v>1429</v>
      </c>
      <c r="B44" s="2">
        <v>2.1</v>
      </c>
      <c r="C44" s="6">
        <v>8.3000000000000004E-2</v>
      </c>
      <c r="D44" s="1">
        <f t="shared" si="1"/>
        <v>2.0169999999999999</v>
      </c>
      <c r="E44" s="8">
        <f t="shared" si="2"/>
        <v>170.04798680299999</v>
      </c>
    </row>
    <row r="45" spans="1:5" x14ac:dyDescent="0.25">
      <c r="A45" s="10">
        <v>1455</v>
      </c>
      <c r="B45" s="2">
        <v>1.9430000000000001</v>
      </c>
      <c r="C45" s="6">
        <v>8.3000000000000004E-2</v>
      </c>
      <c r="D45" s="1">
        <f t="shared" si="1"/>
        <v>1.86</v>
      </c>
      <c r="E45" s="8">
        <f t="shared" si="2"/>
        <v>148.48816920000004</v>
      </c>
    </row>
    <row r="46" spans="1:5" x14ac:dyDescent="0.25">
      <c r="A46" s="10">
        <v>1482</v>
      </c>
      <c r="B46" s="2">
        <v>1.667</v>
      </c>
      <c r="C46" s="6">
        <v>8.3000000000000004E-2</v>
      </c>
      <c r="D46" s="1">
        <f t="shared" si="1"/>
        <v>1.5840000000000001</v>
      </c>
      <c r="E46" s="8">
        <f t="shared" si="2"/>
        <v>114.05579251200001</v>
      </c>
    </row>
    <row r="47" spans="1:5" x14ac:dyDescent="0.25">
      <c r="A47" s="10">
        <v>1485</v>
      </c>
      <c r="B47" s="2">
        <v>1.464</v>
      </c>
      <c r="C47" s="6">
        <v>8.3000000000000004E-2</v>
      </c>
      <c r="D47" s="1">
        <f t="shared" si="1"/>
        <v>1.381</v>
      </c>
      <c r="E47" s="8">
        <f t="shared" si="2"/>
        <v>91.553028346999994</v>
      </c>
    </row>
    <row r="48" spans="1:5" x14ac:dyDescent="0.25">
      <c r="A48" s="10">
        <v>1492</v>
      </c>
      <c r="B48" s="2">
        <v>1.3560000000000001</v>
      </c>
      <c r="C48" s="6">
        <v>8.3000000000000004E-2</v>
      </c>
      <c r="D48" s="1">
        <f t="shared" si="1"/>
        <v>1.2730000000000001</v>
      </c>
      <c r="E48" s="8">
        <f t="shared" si="2"/>
        <v>80.556073283000003</v>
      </c>
    </row>
    <row r="49" spans="1:5" x14ac:dyDescent="0.25">
      <c r="A49" s="10" t="s">
        <v>89</v>
      </c>
      <c r="B49" s="2">
        <v>2.077</v>
      </c>
      <c r="C49" s="6">
        <v>8.3000000000000004E-2</v>
      </c>
      <c r="D49" s="1">
        <f t="shared" si="1"/>
        <v>1.994</v>
      </c>
      <c r="E49" s="8">
        <f t="shared" si="2"/>
        <v>166.80008097200002</v>
      </c>
    </row>
    <row r="50" spans="1:5" x14ac:dyDescent="0.25">
      <c r="A50" s="10" t="s">
        <v>90</v>
      </c>
      <c r="B50" s="2">
        <v>1.59</v>
      </c>
      <c r="C50" s="6">
        <v>8.3000000000000004E-2</v>
      </c>
      <c r="D50" s="1">
        <f t="shared" si="1"/>
        <v>1.5070000000000001</v>
      </c>
      <c r="E50" s="8">
        <f t="shared" si="2"/>
        <v>105.23864132300001</v>
      </c>
    </row>
    <row r="51" spans="1:5" x14ac:dyDescent="0.25">
      <c r="A51" s="10" t="s">
        <v>91</v>
      </c>
      <c r="B51" s="2">
        <v>2.262</v>
      </c>
      <c r="C51" s="6">
        <v>8.3000000000000004E-2</v>
      </c>
      <c r="D51" s="1">
        <f t="shared" si="1"/>
        <v>2.1789999999999998</v>
      </c>
      <c r="E51" s="8">
        <f t="shared" si="2"/>
        <v>193.79448010699997</v>
      </c>
    </row>
    <row r="52" spans="1:5" x14ac:dyDescent="0.25">
      <c r="A52" s="10" t="s">
        <v>92</v>
      </c>
      <c r="B52" s="2">
        <v>2.1739999999999999</v>
      </c>
      <c r="C52" s="6">
        <v>8.3000000000000004E-2</v>
      </c>
      <c r="D52" s="1">
        <f t="shared" si="1"/>
        <v>2.0909999999999997</v>
      </c>
      <c r="E52" s="8">
        <f t="shared" si="2"/>
        <v>180.706126587</v>
      </c>
    </row>
    <row r="53" spans="1:5" x14ac:dyDescent="0.25">
      <c r="A53" s="10" t="s">
        <v>93</v>
      </c>
      <c r="B53" s="2">
        <v>1.7870000000000001</v>
      </c>
      <c r="C53" s="6">
        <v>8.3000000000000004E-2</v>
      </c>
      <c r="D53" s="1">
        <f t="shared" si="1"/>
        <v>1.7040000000000002</v>
      </c>
      <c r="E53" s="8">
        <f t="shared" si="2"/>
        <v>128.48300563200004</v>
      </c>
    </row>
    <row r="54" spans="1:5" x14ac:dyDescent="0.25">
      <c r="A54" s="10">
        <v>966</v>
      </c>
      <c r="B54" s="2">
        <v>1.742</v>
      </c>
      <c r="C54" s="6">
        <v>8.3000000000000004E-2</v>
      </c>
      <c r="D54" s="1">
        <f t="shared" si="1"/>
        <v>1.659</v>
      </c>
      <c r="E54" s="8">
        <f t="shared" si="2"/>
        <v>122.97483458700002</v>
      </c>
    </row>
    <row r="55" spans="1:5" x14ac:dyDescent="0.25">
      <c r="A55" s="10" t="s">
        <v>94</v>
      </c>
      <c r="B55" s="2">
        <v>1.7450000000000001</v>
      </c>
      <c r="C55" s="6">
        <v>8.3000000000000004E-2</v>
      </c>
      <c r="D55" s="1">
        <f t="shared" si="1"/>
        <v>1.6620000000000001</v>
      </c>
      <c r="E55" s="8">
        <f t="shared" si="2"/>
        <v>123.33838858800002</v>
      </c>
    </row>
    <row r="56" spans="1:5" x14ac:dyDescent="0.25">
      <c r="A56" s="10" t="s">
        <v>95</v>
      </c>
      <c r="B56" s="2">
        <v>1.7410000000000001</v>
      </c>
      <c r="C56" s="6">
        <v>8.3000000000000004E-2</v>
      </c>
      <c r="D56" s="1">
        <f t="shared" si="1"/>
        <v>1.6580000000000001</v>
      </c>
      <c r="E56" s="8">
        <f t="shared" si="2"/>
        <v>122.85376602800002</v>
      </c>
    </row>
    <row r="57" spans="1:5" x14ac:dyDescent="0.25">
      <c r="A57" s="10" t="s">
        <v>96</v>
      </c>
      <c r="B57" s="2">
        <v>2.0950000000000002</v>
      </c>
      <c r="C57" s="6">
        <v>8.3000000000000004E-2</v>
      </c>
      <c r="D57" s="1">
        <f t="shared" si="1"/>
        <v>2.012</v>
      </c>
      <c r="E57" s="8">
        <f t="shared" si="2"/>
        <v>169.33930788800001</v>
      </c>
    </row>
    <row r="58" spans="1:5" x14ac:dyDescent="0.25">
      <c r="A58" s="10" t="s">
        <v>97</v>
      </c>
      <c r="B58" s="2">
        <v>2.1750000000000003</v>
      </c>
      <c r="C58" s="6">
        <v>8.3000000000000004E-2</v>
      </c>
      <c r="D58" s="1">
        <f t="shared" si="1"/>
        <v>2.0920000000000001</v>
      </c>
      <c r="E58" s="8">
        <f t="shared" si="2"/>
        <v>180.85233252800003</v>
      </c>
    </row>
    <row r="59" spans="1:5" x14ac:dyDescent="0.25">
      <c r="A59" s="10" t="s">
        <v>98</v>
      </c>
      <c r="B59" s="2">
        <v>2.2530000000000001</v>
      </c>
      <c r="C59" s="6">
        <v>8.3000000000000004E-2</v>
      </c>
      <c r="D59" s="1">
        <f t="shared" si="1"/>
        <v>2.17</v>
      </c>
      <c r="E59" s="8">
        <f t="shared" si="2"/>
        <v>192.43526030000001</v>
      </c>
    </row>
    <row r="60" spans="1:5" x14ac:dyDescent="0.25">
      <c r="A60" s="10">
        <v>978</v>
      </c>
      <c r="B60" s="2">
        <v>2.2650000000000001</v>
      </c>
      <c r="C60" s="6">
        <v>8.3000000000000004E-2</v>
      </c>
      <c r="D60" s="1">
        <f t="shared" si="1"/>
        <v>2.1819999999999999</v>
      </c>
      <c r="E60" s="8">
        <f t="shared" si="2"/>
        <v>194.24859834800003</v>
      </c>
    </row>
    <row r="61" spans="1:5" x14ac:dyDescent="0.25">
      <c r="A61" s="10" t="s">
        <v>99</v>
      </c>
      <c r="B61" s="2">
        <v>1.6240000000000001</v>
      </c>
      <c r="C61" s="6">
        <v>8.3000000000000004E-2</v>
      </c>
      <c r="D61" s="1">
        <f t="shared" si="1"/>
        <v>1.5410000000000001</v>
      </c>
      <c r="E61" s="8">
        <f t="shared" si="2"/>
        <v>109.08949138700002</v>
      </c>
    </row>
    <row r="62" spans="1:5" x14ac:dyDescent="0.25">
      <c r="A62" s="10" t="s">
        <v>100</v>
      </c>
      <c r="B62" s="2">
        <v>1.94</v>
      </c>
      <c r="C62" s="6">
        <v>8.3000000000000004E-2</v>
      </c>
      <c r="D62" s="1">
        <f t="shared" si="1"/>
        <v>1.857</v>
      </c>
      <c r="E62" s="8">
        <f t="shared" si="2"/>
        <v>148.09013112300002</v>
      </c>
    </row>
    <row r="63" spans="1:5" x14ac:dyDescent="0.25">
      <c r="A63" s="10" t="s">
        <v>101</v>
      </c>
      <c r="B63" s="2">
        <v>1.5880000000000001</v>
      </c>
      <c r="C63" s="6">
        <v>8.3000000000000004E-2</v>
      </c>
      <c r="D63" s="1">
        <f t="shared" si="1"/>
        <v>1.5050000000000001</v>
      </c>
      <c r="E63" s="8">
        <f t="shared" si="2"/>
        <v>105.01421067500002</v>
      </c>
    </row>
    <row r="64" spans="1:5" x14ac:dyDescent="0.25">
      <c r="A64" s="10" t="s">
        <v>102</v>
      </c>
      <c r="B64" s="2">
        <v>1.7150000000000001</v>
      </c>
      <c r="C64" s="6">
        <v>8.3000000000000004E-2</v>
      </c>
      <c r="D64" s="1">
        <f t="shared" si="1"/>
        <v>1.6320000000000001</v>
      </c>
      <c r="E64" s="8">
        <f t="shared" si="2"/>
        <v>119.72636044800001</v>
      </c>
    </row>
    <row r="65" spans="1:5" x14ac:dyDescent="0.25">
      <c r="A65" s="10" t="s">
        <v>103</v>
      </c>
      <c r="B65" s="2">
        <v>1.663</v>
      </c>
      <c r="C65" s="6">
        <v>8.3000000000000004E-2</v>
      </c>
      <c r="D65" s="1">
        <f t="shared" ref="D65:D96" si="3">(B65-C65)</f>
        <v>1.58</v>
      </c>
      <c r="E65" s="8">
        <f t="shared" ref="E65:E96" si="4">(29.027*D65*D65)+(24.786*D65)+(1.9644)</f>
        <v>113.58928280000002</v>
      </c>
    </row>
    <row r="66" spans="1:5" x14ac:dyDescent="0.25">
      <c r="A66" s="10" t="s">
        <v>104</v>
      </c>
      <c r="B66" s="2">
        <v>2.125</v>
      </c>
      <c r="C66" s="6">
        <v>8.3000000000000004E-2</v>
      </c>
      <c r="D66" s="1">
        <f t="shared" si="3"/>
        <v>2.0419999999999998</v>
      </c>
      <c r="E66" s="8">
        <f t="shared" si="4"/>
        <v>173.613151628</v>
      </c>
    </row>
    <row r="67" spans="1:5" x14ac:dyDescent="0.25">
      <c r="A67" s="10" t="s">
        <v>105</v>
      </c>
      <c r="B67" s="2">
        <v>2.2709999999999999</v>
      </c>
      <c r="C67" s="6">
        <v>8.3000000000000004E-2</v>
      </c>
      <c r="D67" s="1">
        <f t="shared" si="3"/>
        <v>2.1879999999999997</v>
      </c>
      <c r="E67" s="8">
        <f t="shared" si="4"/>
        <v>195.15840228799996</v>
      </c>
    </row>
    <row r="68" spans="1:5" x14ac:dyDescent="0.25">
      <c r="A68" s="10" t="s">
        <v>106</v>
      </c>
      <c r="B68" s="2">
        <v>0.82500000000000007</v>
      </c>
      <c r="C68" s="6">
        <v>8.3000000000000004E-2</v>
      </c>
      <c r="D68" s="1">
        <f t="shared" si="3"/>
        <v>0.7420000000000001</v>
      </c>
      <c r="E68" s="8">
        <f t="shared" si="4"/>
        <v>36.336833228000003</v>
      </c>
    </row>
    <row r="69" spans="1:5" x14ac:dyDescent="0.25">
      <c r="A69" s="10" t="s">
        <v>107</v>
      </c>
      <c r="B69" s="2">
        <v>2.16</v>
      </c>
      <c r="C69" s="6">
        <v>8.3000000000000004E-2</v>
      </c>
      <c r="D69" s="1">
        <f t="shared" si="3"/>
        <v>2.077</v>
      </c>
      <c r="E69" s="8">
        <f t="shared" si="4"/>
        <v>178.66533908300002</v>
      </c>
    </row>
    <row r="70" spans="1:5" x14ac:dyDescent="0.25">
      <c r="A70" s="10">
        <v>1265</v>
      </c>
      <c r="B70" s="2">
        <v>1.5330000000000001</v>
      </c>
      <c r="C70" s="6">
        <v>8.3000000000000004E-2</v>
      </c>
      <c r="D70" s="1">
        <f t="shared" si="3"/>
        <v>1.4500000000000002</v>
      </c>
      <c r="E70" s="8">
        <f t="shared" si="4"/>
        <v>98.933367500000017</v>
      </c>
    </row>
    <row r="71" spans="1:5" x14ac:dyDescent="0.25">
      <c r="A71" s="10">
        <v>1271</v>
      </c>
      <c r="B71" s="2">
        <v>1.6040000000000001</v>
      </c>
      <c r="C71" s="6">
        <v>8.3000000000000004E-2</v>
      </c>
      <c r="D71" s="1">
        <f t="shared" si="3"/>
        <v>1.5210000000000001</v>
      </c>
      <c r="E71" s="8">
        <f t="shared" si="4"/>
        <v>106.81615790700003</v>
      </c>
    </row>
    <row r="72" spans="1:5" x14ac:dyDescent="0.25">
      <c r="A72" s="10">
        <v>1272</v>
      </c>
      <c r="B72" s="2">
        <v>1.4450000000000001</v>
      </c>
      <c r="C72" s="6">
        <v>8.3000000000000004E-2</v>
      </c>
      <c r="D72" s="1">
        <f t="shared" si="3"/>
        <v>1.3620000000000001</v>
      </c>
      <c r="E72" s="8">
        <f t="shared" si="4"/>
        <v>89.569294188000015</v>
      </c>
    </row>
    <row r="73" spans="1:5" x14ac:dyDescent="0.25">
      <c r="A73" s="10">
        <v>1273</v>
      </c>
      <c r="B73" s="2">
        <v>1.792</v>
      </c>
      <c r="C73" s="6">
        <v>8.3000000000000004E-2</v>
      </c>
      <c r="D73" s="1">
        <f t="shared" si="3"/>
        <v>1.7090000000000001</v>
      </c>
      <c r="E73" s="8">
        <f t="shared" si="4"/>
        <v>129.10228138700003</v>
      </c>
    </row>
    <row r="74" spans="1:5" x14ac:dyDescent="0.25">
      <c r="A74" s="10" t="s">
        <v>108</v>
      </c>
      <c r="B74" s="2">
        <v>2.1179999999999999</v>
      </c>
      <c r="C74" s="6">
        <v>8.3000000000000004E-2</v>
      </c>
      <c r="D74" s="1">
        <f t="shared" si="3"/>
        <v>2.0349999999999997</v>
      </c>
      <c r="E74" s="8">
        <f t="shared" si="4"/>
        <v>172.61124807499999</v>
      </c>
    </row>
    <row r="75" spans="1:5" x14ac:dyDescent="0.25">
      <c r="A75" s="10">
        <v>1280</v>
      </c>
      <c r="B75" s="2">
        <v>2.15</v>
      </c>
      <c r="C75" s="6">
        <v>8.3000000000000004E-2</v>
      </c>
      <c r="D75" s="1">
        <f t="shared" si="3"/>
        <v>2.0669999999999997</v>
      </c>
      <c r="E75" s="8">
        <f t="shared" si="4"/>
        <v>177.21460020299997</v>
      </c>
    </row>
    <row r="76" spans="1:5" x14ac:dyDescent="0.25">
      <c r="A76" s="10">
        <v>1281</v>
      </c>
      <c r="B76" s="2">
        <v>2.1040000000000001</v>
      </c>
      <c r="C76" s="6">
        <v>8.3000000000000004E-2</v>
      </c>
      <c r="D76" s="1">
        <f t="shared" si="3"/>
        <v>2.0209999999999999</v>
      </c>
      <c r="E76" s="8">
        <f t="shared" si="4"/>
        <v>170.61597490700001</v>
      </c>
    </row>
    <row r="77" spans="1:5" x14ac:dyDescent="0.25">
      <c r="A77" s="10">
        <v>1282</v>
      </c>
      <c r="B77" s="2">
        <v>1.4870000000000001</v>
      </c>
      <c r="C77" s="6">
        <v>8.3000000000000004E-2</v>
      </c>
      <c r="D77" s="1">
        <f t="shared" si="3"/>
        <v>1.4040000000000001</v>
      </c>
      <c r="E77" s="8">
        <f t="shared" si="4"/>
        <v>93.98243083200002</v>
      </c>
    </row>
    <row r="78" spans="1:5" x14ac:dyDescent="0.25">
      <c r="A78" s="10">
        <v>1286</v>
      </c>
      <c r="B78" s="2">
        <v>1.9430000000000001</v>
      </c>
      <c r="C78" s="6">
        <v>8.3000000000000004E-2</v>
      </c>
      <c r="D78" s="1">
        <f t="shared" si="3"/>
        <v>1.86</v>
      </c>
      <c r="E78" s="8">
        <f t="shared" si="4"/>
        <v>148.48816920000004</v>
      </c>
    </row>
    <row r="79" spans="1:5" x14ac:dyDescent="0.25">
      <c r="A79" s="10">
        <v>1288</v>
      </c>
      <c r="B79" s="2">
        <v>1.401</v>
      </c>
      <c r="C79" s="6">
        <v>8.3000000000000004E-2</v>
      </c>
      <c r="D79" s="1">
        <f t="shared" si="3"/>
        <v>1.3180000000000001</v>
      </c>
      <c r="E79" s="8">
        <f t="shared" si="4"/>
        <v>85.055846348000003</v>
      </c>
    </row>
    <row r="80" spans="1:5" x14ac:dyDescent="0.25">
      <c r="A80" s="10">
        <v>1289</v>
      </c>
      <c r="B80" s="2">
        <v>1.772</v>
      </c>
      <c r="C80" s="6">
        <v>8.3000000000000004E-2</v>
      </c>
      <c r="D80" s="1">
        <f t="shared" si="3"/>
        <v>1.6890000000000001</v>
      </c>
      <c r="E80" s="8">
        <f t="shared" si="4"/>
        <v>126.63388646700001</v>
      </c>
    </row>
    <row r="81" spans="1:5" x14ac:dyDescent="0.25">
      <c r="A81" s="10">
        <v>1297</v>
      </c>
      <c r="B81" s="2">
        <v>1.764</v>
      </c>
      <c r="C81" s="6">
        <v>8.3000000000000004E-2</v>
      </c>
      <c r="D81" s="1">
        <f t="shared" si="3"/>
        <v>1.681</v>
      </c>
      <c r="E81" s="8">
        <f t="shared" si="4"/>
        <v>125.653030547</v>
      </c>
    </row>
    <row r="82" spans="1:5" x14ac:dyDescent="0.25">
      <c r="A82" s="10" t="s">
        <v>109</v>
      </c>
      <c r="B82" s="2">
        <v>1.7690000000000001</v>
      </c>
      <c r="C82" s="6">
        <v>8.3000000000000004E-2</v>
      </c>
      <c r="D82" s="1">
        <f t="shared" si="3"/>
        <v>1.6860000000000002</v>
      </c>
      <c r="E82" s="8">
        <f t="shared" si="4"/>
        <v>126.26563009200001</v>
      </c>
    </row>
    <row r="83" spans="1:5" x14ac:dyDescent="0.25">
      <c r="A83" s="10">
        <v>1303</v>
      </c>
      <c r="B83" s="2">
        <v>1.6970000000000001</v>
      </c>
      <c r="C83" s="6">
        <v>8.3000000000000004E-2</v>
      </c>
      <c r="D83" s="1">
        <f t="shared" si="3"/>
        <v>1.6140000000000001</v>
      </c>
      <c r="E83" s="8">
        <f t="shared" si="4"/>
        <v>117.584222892</v>
      </c>
    </row>
    <row r="84" spans="1:5" x14ac:dyDescent="0.25">
      <c r="A84" s="10">
        <v>1304</v>
      </c>
      <c r="B84" s="2">
        <v>2.17</v>
      </c>
      <c r="C84" s="6">
        <v>8.3000000000000004E-2</v>
      </c>
      <c r="D84" s="1">
        <f t="shared" si="3"/>
        <v>2.0869999999999997</v>
      </c>
      <c r="E84" s="8">
        <f t="shared" si="4"/>
        <v>180.12188336299999</v>
      </c>
    </row>
    <row r="85" spans="1:5" x14ac:dyDescent="0.25">
      <c r="A85" s="10">
        <v>1310</v>
      </c>
      <c r="B85" s="2">
        <v>1.4060000000000001</v>
      </c>
      <c r="C85" s="6">
        <v>8.3000000000000004E-2</v>
      </c>
      <c r="D85" s="1">
        <f t="shared" si="3"/>
        <v>1.3230000000000002</v>
      </c>
      <c r="E85" s="8">
        <f t="shared" si="4"/>
        <v>85.56307788300002</v>
      </c>
    </row>
    <row r="86" spans="1:5" x14ac:dyDescent="0.25">
      <c r="A86" s="10">
        <v>1326</v>
      </c>
      <c r="B86" s="2">
        <v>1.5030000000000001</v>
      </c>
      <c r="C86" s="6">
        <v>8.3000000000000004E-2</v>
      </c>
      <c r="D86" s="1">
        <f t="shared" si="3"/>
        <v>1.4200000000000002</v>
      </c>
      <c r="E86" s="8">
        <f t="shared" si="4"/>
        <v>95.690562800000023</v>
      </c>
    </row>
    <row r="87" spans="1:5" x14ac:dyDescent="0.25">
      <c r="A87" s="10">
        <v>1349</v>
      </c>
      <c r="B87" s="2">
        <v>1.1000000000000001</v>
      </c>
      <c r="C87" s="6">
        <v>8.3000000000000004E-2</v>
      </c>
      <c r="D87" s="1">
        <f t="shared" si="3"/>
        <v>1.0170000000000001</v>
      </c>
      <c r="E87" s="8">
        <f t="shared" si="4"/>
        <v>57.194068803000008</v>
      </c>
    </row>
    <row r="88" spans="1:5" x14ac:dyDescent="0.25">
      <c r="A88" s="10">
        <v>1351</v>
      </c>
      <c r="B88" s="2">
        <v>1.5230000000000001</v>
      </c>
      <c r="C88" s="6">
        <v>8.3000000000000004E-2</v>
      </c>
      <c r="D88" s="1">
        <f t="shared" si="3"/>
        <v>1.4400000000000002</v>
      </c>
      <c r="E88" s="8">
        <f t="shared" si="4"/>
        <v>97.846627200000015</v>
      </c>
    </row>
    <row r="89" spans="1:5" x14ac:dyDescent="0.25">
      <c r="A89" s="10" t="s">
        <v>110</v>
      </c>
      <c r="B89" s="2">
        <v>1.7410000000000001</v>
      </c>
      <c r="C89" s="6">
        <v>8.3000000000000004E-2</v>
      </c>
      <c r="D89" s="1">
        <f t="shared" si="3"/>
        <v>1.6580000000000001</v>
      </c>
      <c r="E89" s="8">
        <f t="shared" si="4"/>
        <v>122.85376602800002</v>
      </c>
    </row>
    <row r="90" spans="1:5" x14ac:dyDescent="0.25">
      <c r="A90" s="10" t="s">
        <v>111</v>
      </c>
      <c r="B90" s="2">
        <v>1.927</v>
      </c>
      <c r="C90" s="6">
        <v>8.3000000000000004E-2</v>
      </c>
      <c r="D90" s="1">
        <f t="shared" si="3"/>
        <v>1.8440000000000001</v>
      </c>
      <c r="E90" s="8">
        <f t="shared" si="4"/>
        <v>146.37133707200002</v>
      </c>
    </row>
    <row r="91" spans="1:5" x14ac:dyDescent="0.25">
      <c r="A91" s="10" t="s">
        <v>82</v>
      </c>
      <c r="B91" s="2">
        <v>1.81</v>
      </c>
      <c r="C91" s="6">
        <v>8.3000000000000004E-2</v>
      </c>
      <c r="D91" s="1">
        <f t="shared" si="3"/>
        <v>1.7270000000000001</v>
      </c>
      <c r="E91" s="8">
        <f t="shared" si="4"/>
        <v>131.34369128300003</v>
      </c>
    </row>
    <row r="92" spans="1:5" x14ac:dyDescent="0.25">
      <c r="A92" s="10" t="s">
        <v>83</v>
      </c>
      <c r="B92" s="2">
        <v>1.8240000000000001</v>
      </c>
      <c r="C92" s="6">
        <v>8.3000000000000004E-2</v>
      </c>
      <c r="D92" s="1">
        <f t="shared" si="3"/>
        <v>1.7410000000000001</v>
      </c>
      <c r="E92" s="8">
        <f t="shared" si="4"/>
        <v>133.10001418700003</v>
      </c>
    </row>
    <row r="93" spans="1:5" x14ac:dyDescent="0.25">
      <c r="A93" s="10" t="s">
        <v>80</v>
      </c>
      <c r="B93" s="2">
        <v>1.321</v>
      </c>
      <c r="C93" s="6">
        <v>8.3000000000000004E-2</v>
      </c>
      <c r="D93" s="1">
        <f t="shared" si="3"/>
        <v>1.238</v>
      </c>
      <c r="E93" s="8">
        <f t="shared" si="4"/>
        <v>77.137525388</v>
      </c>
    </row>
    <row r="94" spans="1:5" x14ac:dyDescent="0.25">
      <c r="A94" s="10" t="s">
        <v>81</v>
      </c>
      <c r="B94" s="2">
        <v>1.7810000000000001</v>
      </c>
      <c r="C94" s="6">
        <v>8.3000000000000004E-2</v>
      </c>
      <c r="D94" s="1">
        <f t="shared" si="3"/>
        <v>1.6980000000000002</v>
      </c>
      <c r="E94" s="8">
        <f t="shared" si="4"/>
        <v>127.74179050800002</v>
      </c>
    </row>
    <row r="95" spans="1:5" x14ac:dyDescent="0.25">
      <c r="A95" s="10" t="s">
        <v>78</v>
      </c>
      <c r="B95" s="2">
        <v>1.6870000000000001</v>
      </c>
      <c r="C95" s="6">
        <v>8.3000000000000004E-2</v>
      </c>
      <c r="D95" s="1">
        <f t="shared" si="3"/>
        <v>1.6040000000000001</v>
      </c>
      <c r="E95" s="8">
        <f t="shared" si="4"/>
        <v>116.40227403200002</v>
      </c>
    </row>
    <row r="96" spans="1:5" x14ac:dyDescent="0.25">
      <c r="A96" s="10" t="s">
        <v>79</v>
      </c>
      <c r="B96" s="2">
        <v>2.0569999999999999</v>
      </c>
      <c r="C96" s="6">
        <v>8.3000000000000004E-2</v>
      </c>
      <c r="D96" s="1">
        <f t="shared" si="3"/>
        <v>1.974</v>
      </c>
      <c r="E96" s="8">
        <f t="shared" si="4"/>
        <v>164.00077825200003</v>
      </c>
    </row>
    <row r="97" spans="1:5" x14ac:dyDescent="0.25">
      <c r="A97" s="10" t="s">
        <v>76</v>
      </c>
      <c r="B97" s="2">
        <v>2.032</v>
      </c>
      <c r="C97" s="6">
        <v>8.3000000000000004E-2</v>
      </c>
      <c r="D97" s="1">
        <f t="shared" ref="D97:D128" si="5">(B97-C97)</f>
        <v>1.9490000000000001</v>
      </c>
      <c r="E97" s="8">
        <f t="shared" ref="E97:E128" si="6">(29.027*D97*D97)+(24.786*D97)+(1.9644)</f>
        <v>160.53430522700003</v>
      </c>
    </row>
    <row r="98" spans="1:5" x14ac:dyDescent="0.25">
      <c r="A98" s="10" t="s">
        <v>77</v>
      </c>
      <c r="B98" s="2">
        <v>2.165</v>
      </c>
      <c r="C98" s="6">
        <v>8.3000000000000004E-2</v>
      </c>
      <c r="D98" s="1">
        <f t="shared" si="5"/>
        <v>2.0819999999999999</v>
      </c>
      <c r="E98" s="8">
        <f t="shared" si="6"/>
        <v>179.39288554800001</v>
      </c>
    </row>
    <row r="99" spans="1:5" x14ac:dyDescent="0.25">
      <c r="A99" s="10" t="s">
        <v>74</v>
      </c>
      <c r="B99" s="2">
        <v>2.0070000000000001</v>
      </c>
      <c r="C99" s="6">
        <v>8.3000000000000004E-2</v>
      </c>
      <c r="D99" s="1">
        <f t="shared" si="5"/>
        <v>1.9240000000000002</v>
      </c>
      <c r="E99" s="8">
        <f t="shared" si="6"/>
        <v>157.10411595200003</v>
      </c>
    </row>
    <row r="100" spans="1:5" x14ac:dyDescent="0.25">
      <c r="A100" s="10" t="s">
        <v>75</v>
      </c>
      <c r="B100" s="2">
        <v>1.849</v>
      </c>
      <c r="C100" s="6">
        <v>8.3000000000000004E-2</v>
      </c>
      <c r="D100" s="1">
        <f t="shared" si="5"/>
        <v>1.766</v>
      </c>
      <c r="E100" s="8">
        <f t="shared" si="6"/>
        <v>136.26460641200001</v>
      </c>
    </row>
    <row r="101" spans="1:5" x14ac:dyDescent="0.25">
      <c r="A101" s="10" t="s">
        <v>72</v>
      </c>
      <c r="B101" s="2">
        <v>1.349</v>
      </c>
      <c r="C101" s="6">
        <v>8.3000000000000004E-2</v>
      </c>
      <c r="D101" s="1">
        <f t="shared" si="5"/>
        <v>1.266</v>
      </c>
      <c r="E101" s="8">
        <f t="shared" si="6"/>
        <v>79.866674411999995</v>
      </c>
    </row>
    <row r="102" spans="1:5" x14ac:dyDescent="0.25">
      <c r="A102" s="10" t="s">
        <v>73</v>
      </c>
      <c r="B102" s="2">
        <v>1.6160000000000001</v>
      </c>
      <c r="C102" s="6">
        <v>8.3000000000000004E-2</v>
      </c>
      <c r="D102" s="1">
        <f t="shared" si="5"/>
        <v>1.5330000000000001</v>
      </c>
      <c r="E102" s="8">
        <f t="shared" si="6"/>
        <v>108.17737140300001</v>
      </c>
    </row>
    <row r="103" spans="1:5" x14ac:dyDescent="0.25">
      <c r="A103" s="10" t="s">
        <v>69</v>
      </c>
      <c r="B103" s="2">
        <v>1.381</v>
      </c>
      <c r="C103" s="6">
        <v>8.3000000000000004E-2</v>
      </c>
      <c r="D103" s="1">
        <f t="shared" si="5"/>
        <v>1.298</v>
      </c>
      <c r="E103" s="8">
        <f t="shared" si="6"/>
        <v>83.041433708000014</v>
      </c>
    </row>
    <row r="104" spans="1:5" x14ac:dyDescent="0.25">
      <c r="A104" s="10" t="s">
        <v>70</v>
      </c>
      <c r="B104" s="2">
        <v>1.952</v>
      </c>
      <c r="C104" s="6">
        <v>8.3000000000000004E-2</v>
      </c>
      <c r="D104" s="1">
        <f t="shared" si="5"/>
        <v>1.869</v>
      </c>
      <c r="E104" s="8">
        <f t="shared" si="6"/>
        <v>149.685418347</v>
      </c>
    </row>
    <row r="105" spans="1:5" x14ac:dyDescent="0.25">
      <c r="A105" s="10" t="s">
        <v>67</v>
      </c>
      <c r="B105" s="2">
        <v>1.9000000000000001</v>
      </c>
      <c r="C105" s="6">
        <v>8.3000000000000004E-2</v>
      </c>
      <c r="D105" s="1">
        <f t="shared" si="5"/>
        <v>1.8170000000000002</v>
      </c>
      <c r="E105" s="8">
        <f t="shared" si="6"/>
        <v>142.83288320300005</v>
      </c>
    </row>
    <row r="106" spans="1:5" x14ac:dyDescent="0.25">
      <c r="A106" s="10" t="s">
        <v>68</v>
      </c>
      <c r="B106" s="2">
        <v>1.8029999999999999</v>
      </c>
      <c r="C106" s="6">
        <v>8.3000000000000004E-2</v>
      </c>
      <c r="D106" s="1">
        <f t="shared" si="5"/>
        <v>1.72</v>
      </c>
      <c r="E106" s="8">
        <f t="shared" si="6"/>
        <v>130.46979680000001</v>
      </c>
    </row>
    <row r="107" spans="1:5" x14ac:dyDescent="0.25">
      <c r="A107" s="10" t="s">
        <v>65</v>
      </c>
      <c r="B107" s="2">
        <v>1.8580000000000001</v>
      </c>
      <c r="C107" s="6">
        <v>8.3000000000000004E-2</v>
      </c>
      <c r="D107" s="1">
        <f t="shared" si="5"/>
        <v>1.7750000000000001</v>
      </c>
      <c r="E107" s="8">
        <f t="shared" si="6"/>
        <v>137.41274187500002</v>
      </c>
    </row>
    <row r="108" spans="1:5" x14ac:dyDescent="0.25">
      <c r="A108" s="10" t="s">
        <v>66</v>
      </c>
      <c r="B108" s="2">
        <v>1.8260000000000001</v>
      </c>
      <c r="C108" s="6">
        <v>8.3000000000000004E-2</v>
      </c>
      <c r="D108" s="1">
        <f t="shared" si="5"/>
        <v>1.7430000000000001</v>
      </c>
      <c r="E108" s="8">
        <f t="shared" si="6"/>
        <v>133.35184632300002</v>
      </c>
    </row>
    <row r="109" spans="1:5" x14ac:dyDescent="0.25">
      <c r="A109" s="10" t="s">
        <v>63</v>
      </c>
      <c r="B109" s="2">
        <v>1.5389999999999999</v>
      </c>
      <c r="C109" s="6">
        <v>8.3000000000000004E-2</v>
      </c>
      <c r="D109" s="1">
        <f t="shared" si="5"/>
        <v>1.456</v>
      </c>
      <c r="E109" s="8">
        <f t="shared" si="6"/>
        <v>99.588198272</v>
      </c>
    </row>
    <row r="110" spans="1:5" x14ac:dyDescent="0.25">
      <c r="A110" s="10" t="s">
        <v>64</v>
      </c>
      <c r="B110" s="2">
        <v>1.764</v>
      </c>
      <c r="C110" s="6">
        <v>8.3000000000000004E-2</v>
      </c>
      <c r="D110" s="1">
        <f t="shared" si="5"/>
        <v>1.681</v>
      </c>
      <c r="E110" s="8">
        <f t="shared" si="6"/>
        <v>125.653030547</v>
      </c>
    </row>
    <row r="111" spans="1:5" x14ac:dyDescent="0.25">
      <c r="A111" s="10" t="s">
        <v>112</v>
      </c>
      <c r="B111" s="2">
        <v>1.224</v>
      </c>
      <c r="C111" s="6">
        <v>8.3000000000000004E-2</v>
      </c>
      <c r="D111" s="1">
        <f t="shared" si="5"/>
        <v>1.141</v>
      </c>
      <c r="E111" s="8">
        <f t="shared" si="6"/>
        <v>68.034925787000006</v>
      </c>
    </row>
    <row r="112" spans="1:5" x14ac:dyDescent="0.25">
      <c r="A112" s="10" t="s">
        <v>113</v>
      </c>
      <c r="B112" s="2">
        <v>1.6080000000000001</v>
      </c>
      <c r="C112" s="6">
        <v>8.3000000000000004E-2</v>
      </c>
      <c r="D112" s="1">
        <f t="shared" si="5"/>
        <v>1.5250000000000001</v>
      </c>
      <c r="E112" s="8">
        <f t="shared" si="6"/>
        <v>107.268966875</v>
      </c>
    </row>
    <row r="113" spans="1:5" x14ac:dyDescent="0.25">
      <c r="A113" s="10" t="s">
        <v>59</v>
      </c>
      <c r="B113" s="2">
        <v>2.3610000000000002</v>
      </c>
      <c r="C113" s="6">
        <v>8.3000000000000004E-2</v>
      </c>
      <c r="D113" s="1">
        <f t="shared" si="5"/>
        <v>2.278</v>
      </c>
      <c r="E113" s="8">
        <f t="shared" si="6"/>
        <v>209.05625466800004</v>
      </c>
    </row>
    <row r="114" spans="1:5" x14ac:dyDescent="0.25">
      <c r="A114" s="10" t="s">
        <v>60</v>
      </c>
      <c r="B114" s="2">
        <v>2.3780000000000001</v>
      </c>
      <c r="C114" s="6">
        <v>8.3000000000000004E-2</v>
      </c>
      <c r="D114" s="1">
        <f t="shared" si="5"/>
        <v>2.2949999999999999</v>
      </c>
      <c r="E114" s="8">
        <f t="shared" si="6"/>
        <v>211.734204675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107"/>
  <sheetViews>
    <sheetView workbookViewId="0">
      <selection activeCell="N7" sqref="N7"/>
    </sheetView>
  </sheetViews>
  <sheetFormatPr defaultRowHeight="15" x14ac:dyDescent="0.25"/>
  <cols>
    <col min="1" max="1" width="19.140625" customWidth="1"/>
    <col min="2" max="2" width="11.7109375" customWidth="1"/>
    <col min="3" max="3" width="13" customWidth="1"/>
    <col min="4" max="4" width="11.42578125" customWidth="1"/>
    <col min="5" max="5" width="23.140625" customWidth="1"/>
  </cols>
  <sheetData>
    <row r="2" spans="1:12" x14ac:dyDescent="0.25">
      <c r="A2" s="4">
        <v>2.9260000000000002</v>
      </c>
      <c r="B2" s="4">
        <v>2.8740000000000001</v>
      </c>
      <c r="C2" s="2">
        <v>1.641</v>
      </c>
      <c r="D2" s="2">
        <v>1.8880000000000001</v>
      </c>
      <c r="E2" s="2">
        <v>1.56</v>
      </c>
      <c r="F2" s="2">
        <v>1.98</v>
      </c>
      <c r="G2" s="2">
        <v>1.4970000000000001</v>
      </c>
      <c r="H2" s="2">
        <v>1.841</v>
      </c>
      <c r="I2" s="2">
        <v>1.81</v>
      </c>
      <c r="J2" s="2">
        <v>1.8440000000000001</v>
      </c>
      <c r="K2" s="2">
        <v>1.675</v>
      </c>
      <c r="L2" s="2">
        <v>1.8260000000000001</v>
      </c>
    </row>
    <row r="3" spans="1:12" x14ac:dyDescent="0.25">
      <c r="A3" s="4">
        <v>1.8</v>
      </c>
      <c r="B3" s="4">
        <v>1.8109999999999999</v>
      </c>
      <c r="C3" s="2">
        <v>1.246</v>
      </c>
      <c r="D3" s="2">
        <v>1.341</v>
      </c>
      <c r="E3" s="2">
        <v>1.218</v>
      </c>
      <c r="F3" s="2">
        <v>1.542</v>
      </c>
      <c r="G3" s="2">
        <v>1.3820000000000001</v>
      </c>
      <c r="H3" s="2">
        <v>1.331</v>
      </c>
      <c r="I3" s="2">
        <v>1.321</v>
      </c>
      <c r="J3" s="2">
        <v>1.508</v>
      </c>
      <c r="K3" s="2">
        <v>1.357</v>
      </c>
      <c r="L3" s="2">
        <v>1.877</v>
      </c>
    </row>
    <row r="4" spans="1:12" x14ac:dyDescent="0.25">
      <c r="A4" s="4">
        <v>1.1659999999999999</v>
      </c>
      <c r="B4" s="4">
        <v>1.133</v>
      </c>
      <c r="C4" s="2">
        <v>1.702</v>
      </c>
      <c r="D4" s="2">
        <v>1.486</v>
      </c>
      <c r="E4" s="2">
        <v>1.1679999999999999</v>
      </c>
      <c r="F4" s="2">
        <v>1.29</v>
      </c>
      <c r="G4" s="2">
        <v>1.3109999999999999</v>
      </c>
      <c r="H4" s="2">
        <v>1.3120000000000001</v>
      </c>
      <c r="I4" s="2">
        <v>1.2510000000000001</v>
      </c>
      <c r="J4" s="2">
        <v>1.288</v>
      </c>
      <c r="K4" s="2">
        <v>1.5090000000000001</v>
      </c>
      <c r="L4" s="2">
        <v>2.016</v>
      </c>
    </row>
    <row r="5" spans="1:12" x14ac:dyDescent="0.25">
      <c r="A5" s="4">
        <v>0.65800000000000003</v>
      </c>
      <c r="B5" s="4">
        <v>0.73599999999999999</v>
      </c>
      <c r="C5" s="2">
        <v>1.4550000000000001</v>
      </c>
      <c r="D5" s="2">
        <v>1.4020000000000001</v>
      </c>
      <c r="E5" s="2">
        <v>1.0269999999999999</v>
      </c>
      <c r="F5" s="2">
        <v>1.579</v>
      </c>
      <c r="G5" s="2">
        <v>1.3240000000000001</v>
      </c>
      <c r="H5" s="2">
        <v>1.351</v>
      </c>
      <c r="I5" s="2">
        <v>2.024</v>
      </c>
      <c r="J5" s="2">
        <v>1.4219999999999999</v>
      </c>
      <c r="K5" s="2">
        <v>1.484</v>
      </c>
      <c r="L5" s="2">
        <v>2.4359999999999999</v>
      </c>
    </row>
    <row r="6" spans="1:12" x14ac:dyDescent="0.25">
      <c r="A6" s="4">
        <v>0.39400000000000002</v>
      </c>
      <c r="B6" s="4">
        <v>0.35199999999999998</v>
      </c>
      <c r="C6" s="2">
        <v>1.3009999999999999</v>
      </c>
      <c r="D6" s="2">
        <v>1.671</v>
      </c>
      <c r="E6" s="2">
        <v>1.46</v>
      </c>
      <c r="F6" s="2">
        <v>2.0260000000000002</v>
      </c>
      <c r="G6" s="2">
        <v>1.484</v>
      </c>
      <c r="H6" s="2">
        <v>1.5230000000000001</v>
      </c>
      <c r="I6" s="2">
        <v>1.49</v>
      </c>
      <c r="J6" s="2">
        <v>1.399</v>
      </c>
      <c r="K6" s="2">
        <v>2.1949999999999998</v>
      </c>
    </row>
    <row r="7" spans="1:12" x14ac:dyDescent="0.25">
      <c r="A7" s="6">
        <v>0.1</v>
      </c>
      <c r="B7" s="6">
        <v>0.10100000000000001</v>
      </c>
      <c r="C7" s="2">
        <v>2.0009999999999999</v>
      </c>
      <c r="D7" s="2">
        <v>1.8169999999999999</v>
      </c>
      <c r="E7" s="2">
        <v>1.3880000000000001</v>
      </c>
      <c r="F7" s="2">
        <v>1.929</v>
      </c>
      <c r="G7" s="2">
        <v>1.728</v>
      </c>
      <c r="H7" s="2">
        <v>1.1320000000000001</v>
      </c>
      <c r="I7" s="2">
        <v>1.853</v>
      </c>
      <c r="J7" s="2">
        <v>1.4430000000000001</v>
      </c>
      <c r="K7" s="2">
        <v>1.496</v>
      </c>
    </row>
    <row r="8" spans="1:12" x14ac:dyDescent="0.25">
      <c r="C8" s="2">
        <v>1.931</v>
      </c>
      <c r="D8" s="2">
        <v>1.4970000000000001</v>
      </c>
      <c r="E8" s="2">
        <v>1.135</v>
      </c>
      <c r="F8" s="2">
        <v>1.5680000000000001</v>
      </c>
      <c r="G8" s="2">
        <v>1.3660000000000001</v>
      </c>
      <c r="H8" s="2">
        <v>1.1970000000000001</v>
      </c>
      <c r="I8" s="2">
        <v>1.504</v>
      </c>
      <c r="J8" s="2">
        <v>1.5780000000000001</v>
      </c>
      <c r="K8" s="2">
        <v>2.2509999999999999</v>
      </c>
    </row>
    <row r="9" spans="1:12" x14ac:dyDescent="0.25">
      <c r="C9" s="2">
        <v>1.502</v>
      </c>
      <c r="D9" s="2">
        <v>1.5389999999999999</v>
      </c>
      <c r="E9" s="2">
        <v>1.3960000000000001</v>
      </c>
      <c r="F9" s="2">
        <v>1.5569999999999999</v>
      </c>
      <c r="G9" s="2">
        <v>1.49</v>
      </c>
      <c r="H9" s="2">
        <v>1.4359999999999999</v>
      </c>
      <c r="I9" s="2">
        <v>1.982</v>
      </c>
      <c r="J9" s="2">
        <v>1.706</v>
      </c>
      <c r="K9" s="2">
        <v>1.6500000000000001</v>
      </c>
    </row>
    <row r="15" spans="1:12" x14ac:dyDescent="0.25">
      <c r="B15" s="7" t="s">
        <v>85</v>
      </c>
      <c r="C15" s="7" t="s">
        <v>2</v>
      </c>
      <c r="D15" s="7" t="s">
        <v>3</v>
      </c>
      <c r="E15" s="7" t="s">
        <v>4</v>
      </c>
    </row>
    <row r="16" spans="1:12" x14ac:dyDescent="0.25">
      <c r="A16" t="s">
        <v>5</v>
      </c>
      <c r="B16" s="4">
        <v>2.9</v>
      </c>
      <c r="C16" s="13">
        <f>B16-B21</f>
        <v>2.8</v>
      </c>
      <c r="D16" s="1">
        <v>240</v>
      </c>
      <c r="E16" s="8">
        <f>(15.391*C16*C16)+(42.685*C16)+(0.3029)</f>
        <v>240.48633999999998</v>
      </c>
    </row>
    <row r="17" spans="1:11" x14ac:dyDescent="0.25">
      <c r="A17" t="s">
        <v>6</v>
      </c>
      <c r="B17" s="4">
        <v>1.8049999999999999</v>
      </c>
      <c r="C17" s="13">
        <f>B17-B21</f>
        <v>1.7049999999999998</v>
      </c>
      <c r="D17" s="1">
        <v>120</v>
      </c>
      <c r="E17" s="8">
        <f t="shared" ref="E17:E21" si="0">(15.391*C17*C17)+(42.685*C17)+(0.3029)</f>
        <v>117.82284677499999</v>
      </c>
    </row>
    <row r="18" spans="1:11" x14ac:dyDescent="0.25">
      <c r="A18" t="s">
        <v>7</v>
      </c>
      <c r="B18" s="4">
        <v>1.149</v>
      </c>
      <c r="C18" s="1">
        <f>B18-B21</f>
        <v>1.0489999999999999</v>
      </c>
      <c r="D18" s="1">
        <v>60</v>
      </c>
      <c r="E18" s="8">
        <f t="shared" si="0"/>
        <v>62.015736791000002</v>
      </c>
    </row>
    <row r="19" spans="1:11" x14ac:dyDescent="0.25">
      <c r="A19" t="s">
        <v>8</v>
      </c>
      <c r="B19" s="4">
        <v>0.69699999999999995</v>
      </c>
      <c r="C19" s="13">
        <f>B19-B21</f>
        <v>0.59699999999999998</v>
      </c>
      <c r="D19" s="1">
        <v>30</v>
      </c>
      <c r="E19" s="8">
        <f t="shared" si="0"/>
        <v>31.271335919000002</v>
      </c>
    </row>
    <row r="20" spans="1:11" x14ac:dyDescent="0.25">
      <c r="A20" t="s">
        <v>9</v>
      </c>
      <c r="B20" s="4">
        <v>0.373</v>
      </c>
      <c r="C20" s="1">
        <f>B20-B21</f>
        <v>0.27300000000000002</v>
      </c>
      <c r="D20" s="1">
        <v>15</v>
      </c>
      <c r="E20" s="8">
        <f t="shared" si="0"/>
        <v>13.102980839000002</v>
      </c>
    </row>
    <row r="21" spans="1:11" x14ac:dyDescent="0.25">
      <c r="A21" t="s">
        <v>10</v>
      </c>
      <c r="B21" s="6">
        <v>0.1</v>
      </c>
      <c r="C21" s="1">
        <f>B21-B21</f>
        <v>0</v>
      </c>
      <c r="D21" s="1">
        <v>0</v>
      </c>
      <c r="E21" s="8">
        <f t="shared" si="0"/>
        <v>0.3029</v>
      </c>
    </row>
    <row r="27" spans="1:11" x14ac:dyDescent="0.25">
      <c r="J27" s="9" t="s">
        <v>187</v>
      </c>
      <c r="K27" s="9"/>
    </row>
    <row r="31" spans="1:11" x14ac:dyDescent="0.25">
      <c r="A31" s="10" t="s">
        <v>13</v>
      </c>
      <c r="B31" s="2" t="s">
        <v>14</v>
      </c>
      <c r="C31" s="5" t="s">
        <v>10</v>
      </c>
      <c r="D31" s="1" t="s">
        <v>2</v>
      </c>
      <c r="E31" s="11" t="s">
        <v>188</v>
      </c>
    </row>
    <row r="32" spans="1:11" x14ac:dyDescent="0.25">
      <c r="A32" s="10" t="s">
        <v>57</v>
      </c>
      <c r="B32" s="2">
        <v>1.641</v>
      </c>
      <c r="C32" s="6">
        <v>0.1</v>
      </c>
      <c r="D32" s="1">
        <f t="shared" ref="D32:D63" si="1">(B32-C32)</f>
        <v>1.5409999999999999</v>
      </c>
      <c r="E32" s="8">
        <f t="shared" ref="E32:E63" si="2">(15.391*D32*D32)+(42.685*D32)+(0.3029)</f>
        <v>102.62920027099999</v>
      </c>
    </row>
    <row r="33" spans="1:5" x14ac:dyDescent="0.25">
      <c r="A33" s="10" t="s">
        <v>114</v>
      </c>
      <c r="B33" s="2">
        <v>1.246</v>
      </c>
      <c r="C33" s="6">
        <v>0.1</v>
      </c>
      <c r="D33" s="1">
        <f t="shared" si="1"/>
        <v>1.1459999999999999</v>
      </c>
      <c r="E33" s="8">
        <f t="shared" si="2"/>
        <v>69.433156555999986</v>
      </c>
    </row>
    <row r="34" spans="1:5" x14ac:dyDescent="0.25">
      <c r="A34" s="10" t="s">
        <v>55</v>
      </c>
      <c r="B34" s="2">
        <v>1.702</v>
      </c>
      <c r="C34" s="6">
        <v>0.1</v>
      </c>
      <c r="D34" s="1">
        <f t="shared" si="1"/>
        <v>1.6019999999999999</v>
      </c>
      <c r="E34" s="8">
        <f t="shared" si="2"/>
        <v>108.18379396399999</v>
      </c>
    </row>
    <row r="35" spans="1:5" x14ac:dyDescent="0.25">
      <c r="A35" s="10" t="s">
        <v>115</v>
      </c>
      <c r="B35" s="2">
        <v>1.4550000000000001</v>
      </c>
      <c r="C35" s="6">
        <v>0.1</v>
      </c>
      <c r="D35" s="1">
        <f t="shared" si="1"/>
        <v>1.355</v>
      </c>
      <c r="E35" s="8">
        <f t="shared" si="2"/>
        <v>86.399335774999997</v>
      </c>
    </row>
    <row r="36" spans="1:5" x14ac:dyDescent="0.25">
      <c r="A36" s="10" t="s">
        <v>116</v>
      </c>
      <c r="B36" s="2">
        <v>1.3009999999999999</v>
      </c>
      <c r="C36" s="6">
        <v>0.1</v>
      </c>
      <c r="D36" s="1">
        <f t="shared" si="1"/>
        <v>1.2009999999999998</v>
      </c>
      <c r="E36" s="8">
        <f t="shared" si="2"/>
        <v>73.767578790999977</v>
      </c>
    </row>
    <row r="37" spans="1:5" x14ac:dyDescent="0.25">
      <c r="A37" s="10" t="s">
        <v>117</v>
      </c>
      <c r="B37" s="2">
        <v>2.0009999999999999</v>
      </c>
      <c r="C37" s="6">
        <v>0.1</v>
      </c>
      <c r="D37" s="1">
        <f t="shared" si="1"/>
        <v>1.9009999999999998</v>
      </c>
      <c r="E37" s="8">
        <f t="shared" si="2"/>
        <v>137.06709619099999</v>
      </c>
    </row>
    <row r="38" spans="1:5" x14ac:dyDescent="0.25">
      <c r="A38" s="10" t="s">
        <v>118</v>
      </c>
      <c r="B38" s="2">
        <v>1.931</v>
      </c>
      <c r="C38" s="6">
        <v>0.1</v>
      </c>
      <c r="D38" s="1">
        <f t="shared" si="1"/>
        <v>1.831</v>
      </c>
      <c r="E38" s="8">
        <f t="shared" si="2"/>
        <v>130.05840135100001</v>
      </c>
    </row>
    <row r="39" spans="1:5" x14ac:dyDescent="0.25">
      <c r="A39" s="10" t="s">
        <v>119</v>
      </c>
      <c r="B39" s="2">
        <v>1.502</v>
      </c>
      <c r="C39" s="6">
        <v>0.1</v>
      </c>
      <c r="D39" s="1">
        <f t="shared" si="1"/>
        <v>1.4019999999999999</v>
      </c>
      <c r="E39" s="8">
        <f t="shared" si="2"/>
        <v>90.399881163999993</v>
      </c>
    </row>
    <row r="40" spans="1:5" x14ac:dyDescent="0.25">
      <c r="A40" s="10" t="s">
        <v>120</v>
      </c>
      <c r="B40" s="2">
        <v>1.8880000000000001</v>
      </c>
      <c r="C40" s="6">
        <v>0.1</v>
      </c>
      <c r="D40" s="1">
        <f t="shared" si="1"/>
        <v>1.788</v>
      </c>
      <c r="E40" s="8">
        <f t="shared" si="2"/>
        <v>125.82784510399999</v>
      </c>
    </row>
    <row r="41" spans="1:5" x14ac:dyDescent="0.25">
      <c r="A41" s="10" t="s">
        <v>121</v>
      </c>
      <c r="B41" s="2">
        <v>1.341</v>
      </c>
      <c r="C41" s="6">
        <v>0.1</v>
      </c>
      <c r="D41" s="1">
        <f t="shared" si="1"/>
        <v>1.2409999999999999</v>
      </c>
      <c r="E41" s="8">
        <f t="shared" si="2"/>
        <v>76.978371670999991</v>
      </c>
    </row>
    <row r="42" spans="1:5" x14ac:dyDescent="0.25">
      <c r="A42" s="10" t="s">
        <v>122</v>
      </c>
      <c r="B42" s="2">
        <v>1.486</v>
      </c>
      <c r="C42" s="6">
        <v>0.1</v>
      </c>
      <c r="D42" s="1">
        <f t="shared" si="1"/>
        <v>1.3859999999999999</v>
      </c>
      <c r="E42" s="8">
        <f t="shared" si="2"/>
        <v>89.030359435999983</v>
      </c>
    </row>
    <row r="43" spans="1:5" x14ac:dyDescent="0.25">
      <c r="A43" s="10" t="s">
        <v>123</v>
      </c>
      <c r="B43" s="2">
        <v>1.4020000000000001</v>
      </c>
      <c r="C43" s="6">
        <v>0.1</v>
      </c>
      <c r="D43" s="1">
        <f t="shared" si="1"/>
        <v>1.302</v>
      </c>
      <c r="E43" s="8">
        <f t="shared" si="2"/>
        <v>81.969654763999998</v>
      </c>
    </row>
    <row r="44" spans="1:5" x14ac:dyDescent="0.25">
      <c r="A44" s="10" t="s">
        <v>124</v>
      </c>
      <c r="B44" s="2">
        <v>1.671</v>
      </c>
      <c r="C44" s="6">
        <v>0.1</v>
      </c>
      <c r="D44" s="1">
        <f t="shared" si="1"/>
        <v>1.571</v>
      </c>
      <c r="E44" s="8">
        <f t="shared" si="2"/>
        <v>105.346654031</v>
      </c>
    </row>
    <row r="45" spans="1:5" x14ac:dyDescent="0.25">
      <c r="A45" s="10" t="s">
        <v>125</v>
      </c>
      <c r="B45" s="2">
        <v>1.8169999999999999</v>
      </c>
      <c r="C45" s="6">
        <v>0.1</v>
      </c>
      <c r="D45" s="1">
        <f t="shared" si="1"/>
        <v>1.7169999999999999</v>
      </c>
      <c r="E45" s="8">
        <f t="shared" si="2"/>
        <v>118.96708279899998</v>
      </c>
    </row>
    <row r="46" spans="1:5" x14ac:dyDescent="0.25">
      <c r="A46" s="10" t="s">
        <v>126</v>
      </c>
      <c r="B46" s="2">
        <v>1.4970000000000001</v>
      </c>
      <c r="C46" s="6">
        <v>0.1</v>
      </c>
      <c r="D46" s="1">
        <f t="shared" si="1"/>
        <v>1.397</v>
      </c>
      <c r="E46" s="8">
        <f t="shared" si="2"/>
        <v>89.971059119000003</v>
      </c>
    </row>
    <row r="47" spans="1:5" x14ac:dyDescent="0.25">
      <c r="A47" s="10" t="s">
        <v>127</v>
      </c>
      <c r="B47" s="2">
        <v>1.5389999999999999</v>
      </c>
      <c r="C47" s="6">
        <v>0.1</v>
      </c>
      <c r="D47" s="1">
        <f t="shared" si="1"/>
        <v>1.4389999999999998</v>
      </c>
      <c r="E47" s="8">
        <f t="shared" si="2"/>
        <v>93.597081910999975</v>
      </c>
    </row>
    <row r="48" spans="1:5" x14ac:dyDescent="0.25">
      <c r="A48" s="10" t="s">
        <v>69</v>
      </c>
      <c r="B48" s="2">
        <v>1.56</v>
      </c>
      <c r="C48" s="6">
        <v>0.1</v>
      </c>
      <c r="D48" s="1">
        <f t="shared" si="1"/>
        <v>1.46</v>
      </c>
      <c r="E48" s="8">
        <f t="shared" si="2"/>
        <v>95.430455599999988</v>
      </c>
    </row>
    <row r="49" spans="1:5" x14ac:dyDescent="0.25">
      <c r="A49" s="10" t="s">
        <v>70</v>
      </c>
      <c r="B49" s="2">
        <v>1.218</v>
      </c>
      <c r="C49" s="6">
        <v>0.1</v>
      </c>
      <c r="D49" s="1">
        <f t="shared" si="1"/>
        <v>1.1179999999999999</v>
      </c>
      <c r="E49" s="8">
        <f t="shared" si="2"/>
        <v>67.262310283999994</v>
      </c>
    </row>
    <row r="50" spans="1:5" x14ac:dyDescent="0.25">
      <c r="A50" s="10" t="s">
        <v>128</v>
      </c>
      <c r="B50" s="2">
        <v>1.1679999999999999</v>
      </c>
      <c r="C50" s="6">
        <v>0.1</v>
      </c>
      <c r="D50" s="1">
        <f t="shared" si="1"/>
        <v>1.0679999999999998</v>
      </c>
      <c r="E50" s="8">
        <f t="shared" si="2"/>
        <v>63.445823983999993</v>
      </c>
    </row>
    <row r="51" spans="1:5" x14ac:dyDescent="0.25">
      <c r="A51" s="10" t="s">
        <v>129</v>
      </c>
      <c r="B51" s="2">
        <v>1.0269999999999999</v>
      </c>
      <c r="C51" s="6">
        <v>0.1</v>
      </c>
      <c r="D51" s="1">
        <f t="shared" si="1"/>
        <v>0.92699999999999994</v>
      </c>
      <c r="E51" s="8">
        <f t="shared" si="2"/>
        <v>53.097827639000002</v>
      </c>
    </row>
    <row r="52" spans="1:5" x14ac:dyDescent="0.25">
      <c r="A52" s="10" t="s">
        <v>130</v>
      </c>
      <c r="B52" s="2">
        <v>1.46</v>
      </c>
      <c r="C52" s="6">
        <v>0.1</v>
      </c>
      <c r="D52" s="1">
        <f t="shared" si="1"/>
        <v>1.3599999999999999</v>
      </c>
      <c r="E52" s="8">
        <f t="shared" si="2"/>
        <v>86.821693599999989</v>
      </c>
    </row>
    <row r="53" spans="1:5" x14ac:dyDescent="0.25">
      <c r="A53" s="10" t="s">
        <v>131</v>
      </c>
      <c r="B53" s="2">
        <v>1.3880000000000001</v>
      </c>
      <c r="C53" s="6">
        <v>0.1</v>
      </c>
      <c r="D53" s="1">
        <f t="shared" si="1"/>
        <v>1.288</v>
      </c>
      <c r="E53" s="8">
        <f t="shared" si="2"/>
        <v>80.813987104000006</v>
      </c>
    </row>
    <row r="54" spans="1:5" x14ac:dyDescent="0.25">
      <c r="A54" s="10" t="s">
        <v>132</v>
      </c>
      <c r="B54" s="2">
        <v>1.135</v>
      </c>
      <c r="C54" s="6">
        <v>0.1</v>
      </c>
      <c r="D54" s="1">
        <f t="shared" si="1"/>
        <v>1.0349999999999999</v>
      </c>
      <c r="E54" s="8">
        <f t="shared" si="2"/>
        <v>60.969098975000001</v>
      </c>
    </row>
    <row r="55" spans="1:5" x14ac:dyDescent="0.25">
      <c r="A55" s="10" t="s">
        <v>133</v>
      </c>
      <c r="B55" s="2">
        <v>1.3960000000000001</v>
      </c>
      <c r="C55" s="6">
        <v>0.1</v>
      </c>
      <c r="D55" s="1">
        <f t="shared" si="1"/>
        <v>1.296</v>
      </c>
      <c r="E55" s="8">
        <f t="shared" si="2"/>
        <v>81.473629856000002</v>
      </c>
    </row>
    <row r="56" spans="1:5" x14ac:dyDescent="0.25">
      <c r="A56" s="10" t="s">
        <v>134</v>
      </c>
      <c r="B56" s="2">
        <v>1.98</v>
      </c>
      <c r="C56" s="6">
        <v>0.1</v>
      </c>
      <c r="D56" s="1">
        <f t="shared" si="1"/>
        <v>1.88</v>
      </c>
      <c r="E56" s="8">
        <f t="shared" si="2"/>
        <v>134.94865039999999</v>
      </c>
    </row>
    <row r="57" spans="1:5" x14ac:dyDescent="0.25">
      <c r="A57" s="10" t="s">
        <v>135</v>
      </c>
      <c r="B57" s="2">
        <v>1.542</v>
      </c>
      <c r="C57" s="6">
        <v>0.1</v>
      </c>
      <c r="D57" s="1">
        <f t="shared" si="1"/>
        <v>1.4419999999999999</v>
      </c>
      <c r="E57" s="8">
        <f t="shared" si="2"/>
        <v>93.858161323999994</v>
      </c>
    </row>
    <row r="58" spans="1:5" x14ac:dyDescent="0.25">
      <c r="A58" s="10" t="s">
        <v>136</v>
      </c>
      <c r="B58" s="2">
        <v>1.29</v>
      </c>
      <c r="C58" s="6">
        <v>0.1</v>
      </c>
      <c r="D58" s="1">
        <f t="shared" si="1"/>
        <v>1.19</v>
      </c>
      <c r="E58" s="8">
        <f t="shared" si="2"/>
        <v>72.893245100000001</v>
      </c>
    </row>
    <row r="59" spans="1:5" x14ac:dyDescent="0.25">
      <c r="A59" s="10" t="s">
        <v>137</v>
      </c>
      <c r="B59" s="2">
        <v>1.579</v>
      </c>
      <c r="C59" s="6">
        <v>0.1</v>
      </c>
      <c r="D59" s="1">
        <f t="shared" si="1"/>
        <v>1.4789999999999999</v>
      </c>
      <c r="E59" s="8">
        <f t="shared" si="2"/>
        <v>97.100919430999994</v>
      </c>
    </row>
    <row r="60" spans="1:5" x14ac:dyDescent="0.25">
      <c r="A60" s="10" t="s">
        <v>138</v>
      </c>
      <c r="B60" s="2">
        <v>2.0260000000000002</v>
      </c>
      <c r="C60" s="6">
        <v>0.1</v>
      </c>
      <c r="D60" s="1">
        <f t="shared" si="1"/>
        <v>1.9260000000000002</v>
      </c>
      <c r="E60" s="8">
        <f t="shared" si="2"/>
        <v>139.60675511600002</v>
      </c>
    </row>
    <row r="61" spans="1:5" x14ac:dyDescent="0.25">
      <c r="A61" s="10" t="s">
        <v>139</v>
      </c>
      <c r="B61" s="2">
        <v>1.929</v>
      </c>
      <c r="C61" s="6">
        <v>0.1</v>
      </c>
      <c r="D61" s="1">
        <f t="shared" si="1"/>
        <v>1.829</v>
      </c>
      <c r="E61" s="8">
        <f t="shared" si="2"/>
        <v>129.86036923099999</v>
      </c>
    </row>
    <row r="62" spans="1:5" x14ac:dyDescent="0.25">
      <c r="A62" s="10" t="s">
        <v>140</v>
      </c>
      <c r="B62" s="2">
        <v>1.5680000000000001</v>
      </c>
      <c r="C62" s="6">
        <v>0.1</v>
      </c>
      <c r="D62" s="1">
        <f t="shared" si="1"/>
        <v>1.468</v>
      </c>
      <c r="E62" s="8">
        <f t="shared" si="2"/>
        <v>96.132454383999999</v>
      </c>
    </row>
    <row r="63" spans="1:5" x14ac:dyDescent="0.25">
      <c r="A63" s="10" t="s">
        <v>141</v>
      </c>
      <c r="B63" s="2">
        <v>1.5569999999999999</v>
      </c>
      <c r="C63" s="6">
        <v>0.1</v>
      </c>
      <c r="D63" s="1">
        <f t="shared" si="1"/>
        <v>1.4569999999999999</v>
      </c>
      <c r="E63" s="8">
        <f t="shared" si="2"/>
        <v>95.167713958999997</v>
      </c>
    </row>
    <row r="64" spans="1:5" x14ac:dyDescent="0.25">
      <c r="A64" s="10" t="s">
        <v>142</v>
      </c>
      <c r="B64" s="2">
        <v>1.4970000000000001</v>
      </c>
      <c r="C64" s="6">
        <v>0.1</v>
      </c>
      <c r="D64" s="1">
        <f t="shared" ref="D64:D95" si="3">(B64-C64)</f>
        <v>1.397</v>
      </c>
      <c r="E64" s="8">
        <f t="shared" ref="E64:E95" si="4">(15.391*D64*D64)+(42.685*D64)+(0.3029)</f>
        <v>89.971059119000003</v>
      </c>
    </row>
    <row r="65" spans="1:5" x14ac:dyDescent="0.25">
      <c r="A65" s="10" t="s">
        <v>143</v>
      </c>
      <c r="B65" s="2">
        <v>1.3820000000000001</v>
      </c>
      <c r="C65" s="6">
        <v>0.1</v>
      </c>
      <c r="D65" s="1">
        <f t="shared" si="3"/>
        <v>1.282</v>
      </c>
      <c r="E65" s="8">
        <f t="shared" si="4"/>
        <v>80.320547884000007</v>
      </c>
    </row>
    <row r="66" spans="1:5" x14ac:dyDescent="0.25">
      <c r="A66" s="10" t="s">
        <v>144</v>
      </c>
      <c r="B66" s="2">
        <v>1.3109999999999999</v>
      </c>
      <c r="C66" s="6">
        <v>0.1</v>
      </c>
      <c r="D66" s="1">
        <f t="shared" si="3"/>
        <v>1.2109999999999999</v>
      </c>
      <c r="E66" s="8">
        <f t="shared" si="4"/>
        <v>74.565659710999981</v>
      </c>
    </row>
    <row r="67" spans="1:5" x14ac:dyDescent="0.25">
      <c r="A67" s="10" t="s">
        <v>145</v>
      </c>
      <c r="B67" s="2">
        <v>1.3240000000000001</v>
      </c>
      <c r="C67" s="6">
        <v>0.1</v>
      </c>
      <c r="D67" s="1">
        <f t="shared" si="3"/>
        <v>1.224</v>
      </c>
      <c r="E67" s="8">
        <f t="shared" si="4"/>
        <v>75.607766815999994</v>
      </c>
    </row>
    <row r="68" spans="1:5" x14ac:dyDescent="0.25">
      <c r="A68" s="10" t="s">
        <v>146</v>
      </c>
      <c r="B68" s="2">
        <v>1.484</v>
      </c>
      <c r="C68" s="6">
        <v>0.1</v>
      </c>
      <c r="D68" s="1">
        <f t="shared" si="3"/>
        <v>1.3839999999999999</v>
      </c>
      <c r="E68" s="8">
        <f t="shared" si="4"/>
        <v>88.859723295999984</v>
      </c>
    </row>
    <row r="69" spans="1:5" x14ac:dyDescent="0.25">
      <c r="A69" s="10" t="s">
        <v>147</v>
      </c>
      <c r="B69" s="2">
        <v>1.728</v>
      </c>
      <c r="C69" s="6">
        <v>0.1</v>
      </c>
      <c r="D69" s="1">
        <f t="shared" si="3"/>
        <v>1.6279999999999999</v>
      </c>
      <c r="E69" s="8">
        <f t="shared" si="4"/>
        <v>110.58614014399998</v>
      </c>
    </row>
    <row r="70" spans="1:5" x14ac:dyDescent="0.25">
      <c r="A70" s="10" t="s">
        <v>148</v>
      </c>
      <c r="B70" s="2">
        <v>1.3660000000000001</v>
      </c>
      <c r="C70" s="6">
        <v>0.1</v>
      </c>
      <c r="D70" s="1">
        <f t="shared" si="3"/>
        <v>1.266</v>
      </c>
      <c r="E70" s="8">
        <f t="shared" si="4"/>
        <v>79.01012759599999</v>
      </c>
    </row>
    <row r="71" spans="1:5" x14ac:dyDescent="0.25">
      <c r="A71" s="10" t="s">
        <v>149</v>
      </c>
      <c r="B71" s="2">
        <v>1.49</v>
      </c>
      <c r="C71" s="6">
        <v>0.1</v>
      </c>
      <c r="D71" s="1">
        <f t="shared" si="3"/>
        <v>1.39</v>
      </c>
      <c r="E71" s="8">
        <f t="shared" si="4"/>
        <v>89.372001099999991</v>
      </c>
    </row>
    <row r="72" spans="1:5" x14ac:dyDescent="0.25">
      <c r="A72" s="10" t="s">
        <v>150</v>
      </c>
      <c r="B72" s="2">
        <v>1.841</v>
      </c>
      <c r="C72" s="6">
        <v>0.1</v>
      </c>
      <c r="D72" s="1">
        <f t="shared" si="3"/>
        <v>1.7409999999999999</v>
      </c>
      <c r="E72" s="8">
        <f t="shared" si="4"/>
        <v>121.26885267099999</v>
      </c>
    </row>
    <row r="73" spans="1:5" x14ac:dyDescent="0.25">
      <c r="A73" s="10" t="s">
        <v>151</v>
      </c>
      <c r="B73" s="2">
        <v>1.331</v>
      </c>
      <c r="C73" s="6">
        <v>0.1</v>
      </c>
      <c r="D73" s="1">
        <f t="shared" si="3"/>
        <v>1.2309999999999999</v>
      </c>
      <c r="E73" s="8">
        <f t="shared" si="4"/>
        <v>76.171056150999988</v>
      </c>
    </row>
    <row r="74" spans="1:5" x14ac:dyDescent="0.25">
      <c r="A74" s="10" t="s">
        <v>152</v>
      </c>
      <c r="B74" s="2">
        <v>1.3120000000000001</v>
      </c>
      <c r="C74" s="6">
        <v>0.1</v>
      </c>
      <c r="D74" s="1">
        <f t="shared" si="3"/>
        <v>1.212</v>
      </c>
      <c r="E74" s="8">
        <f t="shared" si="4"/>
        <v>74.645637103999988</v>
      </c>
    </row>
    <row r="75" spans="1:5" x14ac:dyDescent="0.25">
      <c r="A75" s="10" t="s">
        <v>153</v>
      </c>
      <c r="B75" s="2">
        <v>1.351</v>
      </c>
      <c r="C75" s="6">
        <v>0.1</v>
      </c>
      <c r="D75" s="1">
        <f t="shared" si="3"/>
        <v>1.2509999999999999</v>
      </c>
      <c r="E75" s="8">
        <f t="shared" si="4"/>
        <v>77.788765390999998</v>
      </c>
    </row>
    <row r="76" spans="1:5" x14ac:dyDescent="0.25">
      <c r="A76" s="10" t="s">
        <v>154</v>
      </c>
      <c r="B76" s="2">
        <v>1.5230000000000001</v>
      </c>
      <c r="C76" s="6">
        <v>0.1</v>
      </c>
      <c r="D76" s="1">
        <f t="shared" si="3"/>
        <v>1.423</v>
      </c>
      <c r="E76" s="8">
        <f t="shared" si="4"/>
        <v>92.209337239000007</v>
      </c>
    </row>
    <row r="77" spans="1:5" x14ac:dyDescent="0.25">
      <c r="A77" s="10" t="s">
        <v>155</v>
      </c>
      <c r="B77" s="2">
        <v>1.1320000000000001</v>
      </c>
      <c r="C77" s="6">
        <v>0.1</v>
      </c>
      <c r="D77" s="1">
        <f t="shared" si="3"/>
        <v>1.032</v>
      </c>
      <c r="E77" s="8">
        <f t="shared" si="4"/>
        <v>60.745604384000011</v>
      </c>
    </row>
    <row r="78" spans="1:5" x14ac:dyDescent="0.25">
      <c r="A78" s="10" t="s">
        <v>156</v>
      </c>
      <c r="B78" s="2">
        <v>1.1970000000000001</v>
      </c>
      <c r="C78" s="6">
        <v>0.1</v>
      </c>
      <c r="D78" s="1">
        <f t="shared" si="3"/>
        <v>1.097</v>
      </c>
      <c r="E78" s="8">
        <f t="shared" si="4"/>
        <v>65.650012918999991</v>
      </c>
    </row>
    <row r="79" spans="1:5" x14ac:dyDescent="0.25">
      <c r="A79" s="10" t="s">
        <v>157</v>
      </c>
      <c r="B79" s="2">
        <v>1.4359999999999999</v>
      </c>
      <c r="C79" s="6">
        <v>0.1</v>
      </c>
      <c r="D79" s="1">
        <f t="shared" si="3"/>
        <v>1.3359999999999999</v>
      </c>
      <c r="E79" s="8">
        <f t="shared" si="4"/>
        <v>84.801394335999987</v>
      </c>
    </row>
    <row r="80" spans="1:5" x14ac:dyDescent="0.25">
      <c r="A80" s="10" t="s">
        <v>158</v>
      </c>
      <c r="B80" s="2">
        <v>1.81</v>
      </c>
      <c r="C80" s="6">
        <v>0.1</v>
      </c>
      <c r="D80" s="1">
        <f t="shared" si="3"/>
        <v>1.71</v>
      </c>
      <c r="E80" s="8">
        <f t="shared" si="4"/>
        <v>118.29907309999999</v>
      </c>
    </row>
    <row r="81" spans="1:5" x14ac:dyDescent="0.25">
      <c r="A81" s="10" t="s">
        <v>159</v>
      </c>
      <c r="B81" s="2">
        <v>1.321</v>
      </c>
      <c r="C81" s="6">
        <v>0.1</v>
      </c>
      <c r="D81" s="1">
        <f t="shared" si="3"/>
        <v>1.2209999999999999</v>
      </c>
      <c r="E81" s="8">
        <f t="shared" si="4"/>
        <v>75.366818830999989</v>
      </c>
    </row>
    <row r="82" spans="1:5" x14ac:dyDescent="0.25">
      <c r="A82" s="10" t="s">
        <v>160</v>
      </c>
      <c r="B82" s="2">
        <v>1.2510000000000001</v>
      </c>
      <c r="C82" s="6">
        <v>0.1</v>
      </c>
      <c r="D82" s="1">
        <f t="shared" si="3"/>
        <v>1.151</v>
      </c>
      <c r="E82" s="8">
        <f t="shared" si="4"/>
        <v>69.823347190999996</v>
      </c>
    </row>
    <row r="83" spans="1:5" x14ac:dyDescent="0.25">
      <c r="A83" s="10" t="s">
        <v>161</v>
      </c>
      <c r="B83" s="2">
        <v>2.024</v>
      </c>
      <c r="C83" s="6">
        <v>0.1</v>
      </c>
      <c r="D83" s="1">
        <f t="shared" si="3"/>
        <v>1.9239999999999999</v>
      </c>
      <c r="E83" s="8">
        <f t="shared" si="4"/>
        <v>139.402874416</v>
      </c>
    </row>
    <row r="84" spans="1:5" x14ac:dyDescent="0.25">
      <c r="A84" s="10" t="s">
        <v>162</v>
      </c>
      <c r="B84" s="2">
        <v>1.49</v>
      </c>
      <c r="C84" s="6">
        <v>0.1</v>
      </c>
      <c r="D84" s="1">
        <f t="shared" si="3"/>
        <v>1.39</v>
      </c>
      <c r="E84" s="8">
        <f t="shared" si="4"/>
        <v>89.372001099999991</v>
      </c>
    </row>
    <row r="85" spans="1:5" x14ac:dyDescent="0.25">
      <c r="A85" s="10" t="s">
        <v>163</v>
      </c>
      <c r="B85" s="2">
        <v>1.853</v>
      </c>
      <c r="C85" s="6">
        <v>0.1</v>
      </c>
      <c r="D85" s="1">
        <f t="shared" si="3"/>
        <v>1.7529999999999999</v>
      </c>
      <c r="E85" s="8">
        <f t="shared" si="4"/>
        <v>122.42638651899998</v>
      </c>
    </row>
    <row r="86" spans="1:5" x14ac:dyDescent="0.25">
      <c r="A86" s="10" t="s">
        <v>164</v>
      </c>
      <c r="B86" s="2">
        <v>1.504</v>
      </c>
      <c r="C86" s="6">
        <v>0.1</v>
      </c>
      <c r="D86" s="1">
        <f t="shared" si="3"/>
        <v>1.4039999999999999</v>
      </c>
      <c r="E86" s="8">
        <f t="shared" si="4"/>
        <v>90.571625455999992</v>
      </c>
    </row>
    <row r="87" spans="1:5" x14ac:dyDescent="0.25">
      <c r="A87" s="10" t="s">
        <v>165</v>
      </c>
      <c r="B87" s="2">
        <v>1.982</v>
      </c>
      <c r="C87" s="6">
        <v>0.1</v>
      </c>
      <c r="D87" s="1">
        <f t="shared" si="3"/>
        <v>1.8819999999999999</v>
      </c>
      <c r="E87" s="8">
        <f t="shared" si="4"/>
        <v>135.14982228399998</v>
      </c>
    </row>
    <row r="88" spans="1:5" x14ac:dyDescent="0.25">
      <c r="A88" s="10" t="s">
        <v>166</v>
      </c>
      <c r="B88" s="2">
        <v>1.8440000000000001</v>
      </c>
      <c r="C88" s="6">
        <v>0.1</v>
      </c>
      <c r="D88" s="1">
        <f t="shared" si="3"/>
        <v>1.744</v>
      </c>
      <c r="E88" s="8">
        <f t="shared" si="4"/>
        <v>121.55782057599998</v>
      </c>
    </row>
    <row r="89" spans="1:5" x14ac:dyDescent="0.25">
      <c r="A89" s="10" t="s">
        <v>167</v>
      </c>
      <c r="B89" s="2">
        <v>1.508</v>
      </c>
      <c r="C89" s="6">
        <v>0.1</v>
      </c>
      <c r="D89" s="1">
        <f t="shared" si="3"/>
        <v>1.4079999999999999</v>
      </c>
      <c r="E89" s="8">
        <f t="shared" si="4"/>
        <v>90.915483423999987</v>
      </c>
    </row>
    <row r="90" spans="1:5" x14ac:dyDescent="0.25">
      <c r="A90" s="10" t="s">
        <v>168</v>
      </c>
      <c r="B90" s="2">
        <v>1.288</v>
      </c>
      <c r="C90" s="6">
        <v>0.1</v>
      </c>
      <c r="D90" s="1">
        <f t="shared" si="3"/>
        <v>1.1879999999999999</v>
      </c>
      <c r="E90" s="8">
        <f t="shared" si="4"/>
        <v>72.734675503999995</v>
      </c>
    </row>
    <row r="91" spans="1:5" x14ac:dyDescent="0.25">
      <c r="A91" s="10" t="s">
        <v>169</v>
      </c>
      <c r="B91" s="2">
        <v>1.4219999999999999</v>
      </c>
      <c r="C91" s="6">
        <v>0.1</v>
      </c>
      <c r="D91" s="1">
        <f t="shared" si="3"/>
        <v>1.3219999999999998</v>
      </c>
      <c r="E91" s="8">
        <f t="shared" si="4"/>
        <v>83.631074443999978</v>
      </c>
    </row>
    <row r="92" spans="1:5" x14ac:dyDescent="0.25">
      <c r="A92" s="10" t="s">
        <v>170</v>
      </c>
      <c r="B92" s="2">
        <v>1.399</v>
      </c>
      <c r="C92" s="6">
        <v>0.1</v>
      </c>
      <c r="D92" s="1">
        <f t="shared" si="3"/>
        <v>1.2989999999999999</v>
      </c>
      <c r="E92" s="8">
        <f t="shared" si="4"/>
        <v>81.721503790999989</v>
      </c>
    </row>
    <row r="93" spans="1:5" x14ac:dyDescent="0.25">
      <c r="A93" s="10" t="s">
        <v>171</v>
      </c>
      <c r="B93" s="2">
        <v>1.4430000000000001</v>
      </c>
      <c r="C93" s="6">
        <v>0.1</v>
      </c>
      <c r="D93" s="1">
        <f t="shared" si="3"/>
        <v>1.343</v>
      </c>
      <c r="E93" s="8">
        <f t="shared" si="4"/>
        <v>85.388816758999994</v>
      </c>
    </row>
    <row r="94" spans="1:5" x14ac:dyDescent="0.25">
      <c r="A94" s="10" t="s">
        <v>172</v>
      </c>
      <c r="B94" s="2">
        <v>1.5780000000000001</v>
      </c>
      <c r="C94" s="6">
        <v>0.1</v>
      </c>
      <c r="D94" s="1">
        <f t="shared" si="3"/>
        <v>1.478</v>
      </c>
      <c r="E94" s="8">
        <f t="shared" si="4"/>
        <v>97.012723244</v>
      </c>
    </row>
    <row r="95" spans="1:5" x14ac:dyDescent="0.25">
      <c r="A95" s="10" t="s">
        <v>173</v>
      </c>
      <c r="B95" s="2">
        <v>1.706</v>
      </c>
      <c r="C95" s="6">
        <v>0.1</v>
      </c>
      <c r="D95" s="1">
        <f t="shared" si="3"/>
        <v>1.6059999999999999</v>
      </c>
      <c r="E95" s="8">
        <f t="shared" si="4"/>
        <v>108.55203127599998</v>
      </c>
    </row>
    <row r="96" spans="1:5" x14ac:dyDescent="0.25">
      <c r="A96" s="10" t="s">
        <v>174</v>
      </c>
      <c r="B96" s="2">
        <v>1.675</v>
      </c>
      <c r="C96" s="6">
        <v>0.1</v>
      </c>
      <c r="D96" s="1">
        <f t="shared" ref="D96:D127" si="5">(B96-C96)</f>
        <v>1.575</v>
      </c>
      <c r="E96" s="8">
        <f t="shared" ref="E96:E127" si="6">(15.391*D96*D96)+(42.685*D96)+(0.3029)</f>
        <v>105.711074375</v>
      </c>
    </row>
    <row r="97" spans="1:5" x14ac:dyDescent="0.25">
      <c r="A97" s="10" t="s">
        <v>175</v>
      </c>
      <c r="B97" s="2">
        <v>1.357</v>
      </c>
      <c r="C97" s="6">
        <v>0.1</v>
      </c>
      <c r="D97" s="1">
        <f t="shared" si="5"/>
        <v>1.2569999999999999</v>
      </c>
      <c r="E97" s="8">
        <f t="shared" si="6"/>
        <v>78.27647915899999</v>
      </c>
    </row>
    <row r="98" spans="1:5" x14ac:dyDescent="0.25">
      <c r="A98" s="10" t="s">
        <v>176</v>
      </c>
      <c r="B98" s="2">
        <v>1.5090000000000001</v>
      </c>
      <c r="C98" s="6">
        <v>0.1</v>
      </c>
      <c r="D98" s="1">
        <f t="shared" si="5"/>
        <v>1.409</v>
      </c>
      <c r="E98" s="8">
        <f t="shared" si="6"/>
        <v>91.001524871000001</v>
      </c>
    </row>
    <row r="99" spans="1:5" x14ac:dyDescent="0.25">
      <c r="A99" s="10" t="s">
        <v>177</v>
      </c>
      <c r="B99" s="2">
        <v>1.484</v>
      </c>
      <c r="C99" s="6">
        <v>0.1</v>
      </c>
      <c r="D99" s="1">
        <f t="shared" si="5"/>
        <v>1.3839999999999999</v>
      </c>
      <c r="E99" s="8">
        <f t="shared" si="6"/>
        <v>88.859723295999984</v>
      </c>
    </row>
    <row r="100" spans="1:5" x14ac:dyDescent="0.25">
      <c r="A100" s="10" t="s">
        <v>178</v>
      </c>
      <c r="B100" s="2">
        <v>2.1949999999999998</v>
      </c>
      <c r="C100" s="6">
        <v>0.1</v>
      </c>
      <c r="D100" s="1">
        <f t="shared" si="5"/>
        <v>2.0949999999999998</v>
      </c>
      <c r="E100" s="8">
        <f t="shared" si="6"/>
        <v>157.27945877499997</v>
      </c>
    </row>
    <row r="101" spans="1:5" x14ac:dyDescent="0.25">
      <c r="A101" s="10" t="s">
        <v>179</v>
      </c>
      <c r="B101" s="2">
        <v>1.496</v>
      </c>
      <c r="C101" s="6">
        <v>0.1</v>
      </c>
      <c r="D101" s="1">
        <f t="shared" si="5"/>
        <v>1.3959999999999999</v>
      </c>
      <c r="E101" s="8">
        <f t="shared" si="6"/>
        <v>89.885387055999985</v>
      </c>
    </row>
    <row r="102" spans="1:5" x14ac:dyDescent="0.25">
      <c r="A102" s="10" t="s">
        <v>180</v>
      </c>
      <c r="B102" s="2">
        <v>2.2509999999999999</v>
      </c>
      <c r="C102" s="6">
        <v>0.1</v>
      </c>
      <c r="D102" s="1">
        <f t="shared" si="5"/>
        <v>2.1509999999999998</v>
      </c>
      <c r="E102" s="8">
        <f t="shared" si="6"/>
        <v>163.32942919099997</v>
      </c>
    </row>
    <row r="103" spans="1:5" x14ac:dyDescent="0.25">
      <c r="A103" s="10" t="s">
        <v>181</v>
      </c>
      <c r="B103" s="2">
        <v>1.6500000000000001</v>
      </c>
      <c r="C103" s="6">
        <v>0.1</v>
      </c>
      <c r="D103" s="1">
        <f t="shared" si="5"/>
        <v>1.55</v>
      </c>
      <c r="E103" s="8">
        <f t="shared" si="6"/>
        <v>103.44152750000001</v>
      </c>
    </row>
    <row r="104" spans="1:5" x14ac:dyDescent="0.25">
      <c r="A104" s="10" t="s">
        <v>182</v>
      </c>
      <c r="B104" s="2">
        <v>1.8260000000000001</v>
      </c>
      <c r="C104" s="6">
        <v>0.1</v>
      </c>
      <c r="D104" s="1">
        <f t="shared" si="5"/>
        <v>1.726</v>
      </c>
      <c r="E104" s="8">
        <f t="shared" si="6"/>
        <v>119.82816871599999</v>
      </c>
    </row>
    <row r="105" spans="1:5" x14ac:dyDescent="0.25">
      <c r="A105" s="10" t="s">
        <v>183</v>
      </c>
      <c r="B105" s="2">
        <v>1.877</v>
      </c>
      <c r="C105" s="6">
        <v>0.1</v>
      </c>
      <c r="D105" s="1">
        <f t="shared" si="5"/>
        <v>1.7769999999999999</v>
      </c>
      <c r="E105" s="8">
        <f t="shared" si="6"/>
        <v>124.754752039</v>
      </c>
    </row>
    <row r="106" spans="1:5" x14ac:dyDescent="0.25">
      <c r="A106" s="10" t="s">
        <v>184</v>
      </c>
      <c r="B106" s="2">
        <v>2.016</v>
      </c>
      <c r="C106" s="6">
        <v>0.1</v>
      </c>
      <c r="D106" s="1">
        <f t="shared" si="5"/>
        <v>1.9159999999999999</v>
      </c>
      <c r="E106" s="8">
        <f t="shared" si="6"/>
        <v>138.58858289599999</v>
      </c>
    </row>
    <row r="107" spans="1:5" x14ac:dyDescent="0.25">
      <c r="A107" s="10" t="s">
        <v>185</v>
      </c>
      <c r="B107" s="2">
        <v>2.4359999999999999</v>
      </c>
      <c r="C107" s="6">
        <v>0.1</v>
      </c>
      <c r="D107" s="1">
        <f t="shared" si="5"/>
        <v>2.3359999999999999</v>
      </c>
      <c r="E107" s="8">
        <f t="shared" si="6"/>
        <v>184.00214633599998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20</vt:i4>
      </vt:variant>
    </vt:vector>
  </HeadingPairs>
  <TitlesOfParts>
    <vt:vector size="20" baseType="lpstr">
      <vt:lpstr>Lactoferrin</vt:lpstr>
      <vt:lpstr>Retinol</vt:lpstr>
      <vt:lpstr>Vit-E</vt:lpstr>
      <vt:lpstr>IL-6-1.plate</vt:lpstr>
      <vt:lpstr>IL-6-2.plate</vt:lpstr>
      <vt:lpstr>IL-17-1.plate</vt:lpstr>
      <vt:lpstr>IL-17-2.plate</vt:lpstr>
      <vt:lpstr>IL1-BETA-1.plate</vt:lpstr>
      <vt:lpstr>IL1-BETA-2.plate</vt:lpstr>
      <vt:lpstr>IFN-y-1.plate</vt:lpstr>
      <vt:lpstr>IFN-y-2.plate</vt:lpstr>
      <vt:lpstr>IL-10-1.plate</vt:lpstr>
      <vt:lpstr>IL-10-2.plate</vt:lpstr>
      <vt:lpstr>TNF-ALFA-1.plate</vt:lpstr>
      <vt:lpstr>TNF-ALFA-2.plate</vt:lpstr>
      <vt:lpstr>IgG-Serum-1.plate</vt:lpstr>
      <vt:lpstr>IgG-Colostrum-2.plate</vt:lpstr>
      <vt:lpstr>Haptoglobulin-1.plate</vt:lpstr>
      <vt:lpstr>Haptoglobulin-2.plate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2023-01-06T14:02:47Z</dcterms:created>
  <dcterms:modified xsi:type="dcterms:W3CDTF">2023-01-12T06:22:34Z</dcterms:modified>
</cp:coreProperties>
</file>