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D:\Google Drive\2022\Hizmet alımları\webe yüklenenler\Merter Medikal\18.01.2022\"/>
    </mc:Choice>
  </mc:AlternateContent>
  <xr:revisionPtr revIDLastSave="0" documentId="13_ncr:1_{0C60D5C1-A3F5-430E-BADC-87220BE747F1}" xr6:coauthVersionLast="47" xr6:coauthVersionMax="47" xr10:uidLastSave="{00000000-0000-0000-0000-000000000000}"/>
  <bookViews>
    <workbookView xWindow="-110" yWindow="-110" windowWidth="21820" windowHeight="14020" activeTab="7" xr2:uid="{00000000-000D-0000-FFFF-FFFF00000000}"/>
  </bookViews>
  <sheets>
    <sheet name="NF-KB" sheetId="1" r:id="rId1"/>
    <sheet name="TNF-A" sheetId="2" r:id="rId2"/>
    <sheet name="IL-1B" sheetId="3" r:id="rId3"/>
    <sheet name="IL-10" sheetId="4" r:id="rId4"/>
    <sheet name="GPX1" sheetId="5" r:id="rId5"/>
    <sheet name="IL-6" sheetId="6" r:id="rId6"/>
    <sheet name="GSH" sheetId="7" r:id="rId7"/>
    <sheet name="Kolorimetrik" sheetId="8" r:id="rId8"/>
    <sheet name="MDA" sheetId="9" r:id="rId9"/>
    <sheet name="Materyal-metod" sheetId="10" r:id="rId10"/>
  </sheets>
  <externalReferences>
    <externalReference r:id="rId11"/>
  </externalReferenc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9" l="1"/>
  <c r="E22" i="9"/>
  <c r="D23" i="9"/>
  <c r="E23" i="9"/>
  <c r="D24" i="9"/>
  <c r="E24" i="9"/>
  <c r="D25" i="9"/>
  <c r="E25" i="9"/>
  <c r="D26" i="9"/>
  <c r="E26" i="9"/>
  <c r="D27" i="9"/>
  <c r="E27" i="9"/>
  <c r="D28" i="9"/>
  <c r="E28" i="9"/>
  <c r="D29" i="9"/>
  <c r="E29" i="9"/>
  <c r="D30" i="9"/>
  <c r="E30" i="9"/>
  <c r="D31" i="9"/>
  <c r="E31" i="9"/>
  <c r="D32" i="9"/>
  <c r="E32" i="9"/>
  <c r="D33" i="9"/>
  <c r="E33" i="9"/>
  <c r="D34" i="9"/>
  <c r="E34" i="9"/>
  <c r="D35" i="9"/>
  <c r="E35" i="9"/>
  <c r="D36" i="9"/>
  <c r="E36" i="9"/>
  <c r="D37" i="9"/>
  <c r="E37" i="9"/>
  <c r="D38" i="9"/>
  <c r="E38" i="9"/>
  <c r="D39" i="9"/>
  <c r="E39" i="9"/>
  <c r="D40" i="9"/>
  <c r="E40" i="9"/>
  <c r="D41" i="9"/>
  <c r="E41" i="9"/>
  <c r="D42" i="9"/>
  <c r="E42" i="9"/>
  <c r="D43" i="9"/>
  <c r="E43" i="9"/>
  <c r="D44" i="9"/>
  <c r="E44" i="9"/>
  <c r="D45" i="9"/>
  <c r="E45" i="9"/>
  <c r="D46" i="9"/>
  <c r="E46" i="9"/>
  <c r="D47" i="9"/>
  <c r="E47" i="9"/>
  <c r="D48" i="9"/>
  <c r="E48" i="9"/>
  <c r="D49" i="9"/>
  <c r="E49" i="9"/>
  <c r="D50" i="9"/>
  <c r="E50" i="9"/>
  <c r="D51" i="9"/>
  <c r="E51" i="9"/>
  <c r="D52" i="9"/>
  <c r="E52" i="9"/>
  <c r="D53" i="9"/>
  <c r="E53" i="9"/>
  <c r="D21" i="9"/>
  <c r="E21" i="9"/>
  <c r="C9" i="9"/>
  <c r="E9" i="9"/>
  <c r="C8" i="9"/>
  <c r="E8" i="9"/>
  <c r="C7" i="9"/>
  <c r="E7" i="9"/>
  <c r="C6" i="9"/>
  <c r="E6" i="9"/>
  <c r="C5" i="9"/>
  <c r="E5" i="9"/>
  <c r="C4" i="9"/>
  <c r="E4" i="9"/>
  <c r="C3" i="9"/>
  <c r="E3" i="9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2" i="8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D17" i="7"/>
  <c r="D18" i="7"/>
  <c r="D19" i="7"/>
  <c r="D20" i="7"/>
  <c r="D21" i="7"/>
  <c r="D22" i="7"/>
  <c r="D16" i="7"/>
  <c r="D37" i="6"/>
  <c r="E37" i="6"/>
  <c r="D53" i="6"/>
  <c r="E53" i="6"/>
  <c r="D31" i="6"/>
  <c r="E31" i="6"/>
  <c r="D32" i="6"/>
  <c r="E32" i="6"/>
  <c r="D33" i="6"/>
  <c r="E33" i="6"/>
  <c r="D34" i="6"/>
  <c r="E34" i="6"/>
  <c r="D35" i="6"/>
  <c r="E35" i="6"/>
  <c r="D36" i="6"/>
  <c r="E36" i="6"/>
  <c r="D38" i="6"/>
  <c r="E38" i="6"/>
  <c r="D39" i="6"/>
  <c r="E39" i="6"/>
  <c r="D40" i="6"/>
  <c r="E40" i="6"/>
  <c r="D41" i="6"/>
  <c r="E41" i="6"/>
  <c r="D42" i="6"/>
  <c r="E42" i="6"/>
  <c r="D43" i="6"/>
  <c r="E43" i="6"/>
  <c r="D44" i="6"/>
  <c r="E44" i="6"/>
  <c r="D45" i="6"/>
  <c r="E45" i="6"/>
  <c r="D46" i="6"/>
  <c r="E46" i="6"/>
  <c r="D47" i="6"/>
  <c r="E47" i="6"/>
  <c r="D48" i="6"/>
  <c r="E48" i="6"/>
  <c r="D49" i="6"/>
  <c r="E49" i="6"/>
  <c r="D50" i="6"/>
  <c r="E50" i="6"/>
  <c r="D51" i="6"/>
  <c r="E51" i="6"/>
  <c r="D52" i="6"/>
  <c r="E52" i="6"/>
  <c r="D54" i="6"/>
  <c r="E54" i="6"/>
  <c r="D55" i="6"/>
  <c r="E55" i="6"/>
  <c r="D56" i="6"/>
  <c r="E56" i="6"/>
  <c r="D57" i="6"/>
  <c r="E57" i="6"/>
  <c r="D58" i="6"/>
  <c r="E58" i="6"/>
  <c r="D59" i="6"/>
  <c r="E59" i="6"/>
  <c r="D60" i="6"/>
  <c r="E60" i="6"/>
  <c r="D61" i="6"/>
  <c r="E61" i="6"/>
  <c r="D62" i="6"/>
  <c r="E62" i="6"/>
  <c r="D30" i="6"/>
  <c r="E30" i="6"/>
  <c r="C19" i="6"/>
  <c r="E19" i="6"/>
  <c r="C20" i="6"/>
  <c r="E20" i="6"/>
  <c r="C21" i="6"/>
  <c r="E21" i="6"/>
  <c r="C16" i="6"/>
  <c r="E16" i="6"/>
  <c r="C18" i="6"/>
  <c r="E18" i="6"/>
  <c r="C17" i="6"/>
  <c r="E17" i="6"/>
  <c r="D32" i="5"/>
  <c r="E32" i="5"/>
  <c r="D33" i="5"/>
  <c r="E33" i="5"/>
  <c r="D34" i="5"/>
  <c r="E34" i="5"/>
  <c r="D35" i="5"/>
  <c r="E35" i="5"/>
  <c r="D36" i="5"/>
  <c r="E36" i="5"/>
  <c r="D37" i="5"/>
  <c r="E37" i="5"/>
  <c r="D38" i="5"/>
  <c r="E38" i="5"/>
  <c r="D39" i="5"/>
  <c r="E39" i="5"/>
  <c r="D40" i="5"/>
  <c r="E40" i="5"/>
  <c r="D41" i="5"/>
  <c r="E41" i="5"/>
  <c r="D42" i="5"/>
  <c r="E42" i="5"/>
  <c r="D43" i="5"/>
  <c r="E43" i="5"/>
  <c r="D44" i="5"/>
  <c r="E44" i="5"/>
  <c r="D45" i="5"/>
  <c r="E45" i="5"/>
  <c r="D46" i="5"/>
  <c r="E46" i="5"/>
  <c r="D47" i="5"/>
  <c r="E47" i="5"/>
  <c r="D48" i="5"/>
  <c r="E48" i="5"/>
  <c r="D49" i="5"/>
  <c r="E49" i="5"/>
  <c r="D50" i="5"/>
  <c r="E50" i="5"/>
  <c r="D51" i="5"/>
  <c r="E51" i="5"/>
  <c r="D52" i="5"/>
  <c r="E52" i="5"/>
  <c r="D53" i="5"/>
  <c r="E53" i="5"/>
  <c r="D54" i="5"/>
  <c r="E54" i="5"/>
  <c r="D55" i="5"/>
  <c r="E55" i="5"/>
  <c r="D56" i="5"/>
  <c r="E56" i="5"/>
  <c r="D57" i="5"/>
  <c r="E57" i="5"/>
  <c r="D58" i="5"/>
  <c r="E58" i="5"/>
  <c r="D59" i="5"/>
  <c r="E59" i="5"/>
  <c r="D60" i="5"/>
  <c r="E60" i="5"/>
  <c r="D61" i="5"/>
  <c r="E61" i="5"/>
  <c r="D62" i="5"/>
  <c r="E62" i="5"/>
  <c r="D63" i="5"/>
  <c r="E63" i="5"/>
  <c r="D31" i="5"/>
  <c r="E31" i="5"/>
  <c r="C21" i="5"/>
  <c r="E21" i="5"/>
  <c r="C20" i="5"/>
  <c r="E20" i="5"/>
  <c r="C19" i="5"/>
  <c r="E19" i="5"/>
  <c r="C18" i="5"/>
  <c r="E18" i="5"/>
  <c r="C17" i="5"/>
  <c r="E17" i="5"/>
  <c r="C16" i="5"/>
  <c r="E16" i="5"/>
  <c r="D32" i="4"/>
  <c r="E32" i="4"/>
  <c r="D33" i="4"/>
  <c r="E33" i="4"/>
  <c r="D34" i="4"/>
  <c r="E34" i="4"/>
  <c r="D35" i="4"/>
  <c r="E35" i="4"/>
  <c r="D36" i="4"/>
  <c r="E36" i="4"/>
  <c r="D37" i="4"/>
  <c r="E37" i="4"/>
  <c r="D38" i="4"/>
  <c r="E38" i="4"/>
  <c r="D39" i="4"/>
  <c r="E39" i="4"/>
  <c r="D40" i="4"/>
  <c r="E40" i="4"/>
  <c r="D41" i="4"/>
  <c r="E41" i="4"/>
  <c r="D42" i="4"/>
  <c r="E42" i="4"/>
  <c r="D43" i="4"/>
  <c r="E43" i="4"/>
  <c r="D44" i="4"/>
  <c r="E44" i="4"/>
  <c r="D45" i="4"/>
  <c r="E45" i="4"/>
  <c r="D46" i="4"/>
  <c r="E46" i="4"/>
  <c r="D47" i="4"/>
  <c r="E47" i="4"/>
  <c r="D48" i="4"/>
  <c r="E48" i="4"/>
  <c r="D49" i="4"/>
  <c r="E49" i="4"/>
  <c r="D50" i="4"/>
  <c r="E50" i="4"/>
  <c r="D51" i="4"/>
  <c r="E51" i="4"/>
  <c r="D52" i="4"/>
  <c r="E52" i="4"/>
  <c r="D53" i="4"/>
  <c r="E53" i="4"/>
  <c r="D54" i="4"/>
  <c r="E54" i="4"/>
  <c r="D55" i="4"/>
  <c r="E55" i="4"/>
  <c r="D56" i="4"/>
  <c r="E56" i="4"/>
  <c r="D57" i="4"/>
  <c r="E57" i="4"/>
  <c r="D58" i="4"/>
  <c r="E58" i="4"/>
  <c r="D59" i="4"/>
  <c r="E59" i="4"/>
  <c r="D60" i="4"/>
  <c r="E60" i="4"/>
  <c r="D61" i="4"/>
  <c r="E61" i="4"/>
  <c r="D62" i="4"/>
  <c r="E62" i="4"/>
  <c r="D63" i="4"/>
  <c r="E63" i="4"/>
  <c r="D31" i="4"/>
  <c r="E31" i="4"/>
  <c r="C20" i="4"/>
  <c r="E20" i="4"/>
  <c r="C22" i="4"/>
  <c r="E22" i="4"/>
  <c r="C23" i="4"/>
  <c r="E23" i="4"/>
  <c r="C17" i="4"/>
  <c r="E17" i="4"/>
  <c r="C21" i="4"/>
  <c r="E21" i="4"/>
  <c r="C19" i="4"/>
  <c r="E19" i="4"/>
  <c r="C18" i="4"/>
  <c r="E18" i="4"/>
  <c r="C16" i="4"/>
  <c r="E16" i="4"/>
  <c r="D31" i="3"/>
  <c r="E31" i="3"/>
  <c r="D32" i="3"/>
  <c r="E32" i="3"/>
  <c r="D33" i="3"/>
  <c r="E33" i="3"/>
  <c r="D34" i="3"/>
  <c r="E34" i="3"/>
  <c r="D35" i="3"/>
  <c r="E35" i="3"/>
  <c r="D36" i="3"/>
  <c r="E36" i="3"/>
  <c r="D37" i="3"/>
  <c r="E37" i="3"/>
  <c r="D38" i="3"/>
  <c r="E38" i="3"/>
  <c r="D39" i="3"/>
  <c r="E39" i="3"/>
  <c r="D40" i="3"/>
  <c r="E40" i="3"/>
  <c r="D41" i="3"/>
  <c r="E41" i="3"/>
  <c r="D42" i="3"/>
  <c r="E42" i="3"/>
  <c r="D43" i="3"/>
  <c r="E43" i="3"/>
  <c r="D44" i="3"/>
  <c r="E44" i="3"/>
  <c r="D45" i="3"/>
  <c r="E45" i="3"/>
  <c r="D46" i="3"/>
  <c r="E46" i="3"/>
  <c r="D47" i="3"/>
  <c r="E47" i="3"/>
  <c r="D48" i="3"/>
  <c r="E48" i="3"/>
  <c r="D49" i="3"/>
  <c r="E49" i="3"/>
  <c r="D50" i="3"/>
  <c r="E50" i="3"/>
  <c r="D51" i="3"/>
  <c r="E51" i="3"/>
  <c r="D52" i="3"/>
  <c r="E52" i="3"/>
  <c r="D53" i="3"/>
  <c r="E53" i="3"/>
  <c r="D54" i="3"/>
  <c r="E54" i="3"/>
  <c r="D55" i="3"/>
  <c r="E55" i="3"/>
  <c r="D56" i="3"/>
  <c r="E56" i="3"/>
  <c r="D57" i="3"/>
  <c r="E57" i="3"/>
  <c r="D58" i="3"/>
  <c r="E58" i="3"/>
  <c r="D59" i="3"/>
  <c r="E59" i="3"/>
  <c r="D60" i="3"/>
  <c r="E60" i="3"/>
  <c r="D61" i="3"/>
  <c r="E61" i="3"/>
  <c r="D62" i="3"/>
  <c r="E62" i="3"/>
  <c r="D30" i="3"/>
  <c r="E30" i="3"/>
  <c r="C19" i="3"/>
  <c r="E19" i="3"/>
  <c r="C20" i="3"/>
  <c r="E20" i="3"/>
  <c r="C21" i="3"/>
  <c r="E21" i="3"/>
  <c r="C16" i="3"/>
  <c r="E16" i="3"/>
  <c r="C18" i="3"/>
  <c r="E18" i="3"/>
  <c r="C17" i="3"/>
  <c r="E17" i="3"/>
  <c r="D35" i="2"/>
  <c r="E35" i="2"/>
  <c r="D36" i="2"/>
  <c r="E36" i="2"/>
  <c r="D37" i="2"/>
  <c r="E37" i="2"/>
  <c r="D38" i="2"/>
  <c r="E38" i="2"/>
  <c r="D39" i="2"/>
  <c r="E39" i="2"/>
  <c r="D40" i="2"/>
  <c r="E40" i="2"/>
  <c r="D41" i="2"/>
  <c r="E41" i="2"/>
  <c r="D42" i="2"/>
  <c r="E42" i="2"/>
  <c r="D43" i="2"/>
  <c r="E43" i="2"/>
  <c r="D44" i="2"/>
  <c r="E44" i="2"/>
  <c r="D45" i="2"/>
  <c r="E45" i="2"/>
  <c r="D46" i="2"/>
  <c r="E46" i="2"/>
  <c r="D47" i="2"/>
  <c r="E47" i="2"/>
  <c r="D48" i="2"/>
  <c r="E48" i="2"/>
  <c r="D49" i="2"/>
  <c r="E49" i="2"/>
  <c r="D50" i="2"/>
  <c r="E50" i="2"/>
  <c r="D51" i="2"/>
  <c r="E51" i="2"/>
  <c r="D52" i="2"/>
  <c r="E52" i="2"/>
  <c r="D53" i="2"/>
  <c r="E53" i="2"/>
  <c r="D54" i="2"/>
  <c r="E54" i="2"/>
  <c r="D55" i="2"/>
  <c r="E55" i="2"/>
  <c r="D56" i="2"/>
  <c r="E56" i="2"/>
  <c r="D57" i="2"/>
  <c r="E57" i="2"/>
  <c r="D58" i="2"/>
  <c r="E58" i="2"/>
  <c r="D59" i="2"/>
  <c r="E59" i="2"/>
  <c r="D60" i="2"/>
  <c r="E60" i="2"/>
  <c r="D61" i="2"/>
  <c r="E61" i="2"/>
  <c r="D62" i="2"/>
  <c r="E62" i="2"/>
  <c r="D63" i="2"/>
  <c r="E63" i="2"/>
  <c r="D64" i="2"/>
  <c r="E64" i="2"/>
  <c r="D65" i="2"/>
  <c r="E65" i="2"/>
  <c r="D66" i="2"/>
  <c r="E66" i="2"/>
  <c r="D34" i="2"/>
  <c r="E34" i="2"/>
  <c r="C19" i="2"/>
  <c r="E19" i="2"/>
  <c r="C20" i="2"/>
  <c r="E20" i="2"/>
  <c r="C21" i="2"/>
  <c r="E21" i="2"/>
  <c r="C18" i="2"/>
  <c r="E18" i="2"/>
  <c r="C17" i="2"/>
  <c r="E17" i="2"/>
  <c r="C16" i="2"/>
  <c r="E16" i="2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D54" i="1"/>
  <c r="E54" i="1"/>
  <c r="D55" i="1"/>
  <c r="E55" i="1"/>
  <c r="D56" i="1"/>
  <c r="E56" i="1"/>
  <c r="D57" i="1"/>
  <c r="E57" i="1"/>
  <c r="D58" i="1"/>
  <c r="E58" i="1"/>
  <c r="D59" i="1"/>
  <c r="E59" i="1"/>
  <c r="D60" i="1"/>
  <c r="E60" i="1"/>
  <c r="D61" i="1"/>
  <c r="E61" i="1"/>
  <c r="D62" i="1"/>
  <c r="E62" i="1"/>
  <c r="D63" i="1"/>
  <c r="E63" i="1"/>
  <c r="D31" i="1"/>
  <c r="E31" i="1"/>
  <c r="C18" i="1"/>
  <c r="E18" i="1"/>
  <c r="C19" i="1"/>
  <c r="E19" i="1"/>
  <c r="C14" i="1"/>
  <c r="E14" i="1"/>
  <c r="C17" i="1"/>
  <c r="E17" i="1"/>
  <c r="C16" i="1"/>
  <c r="E16" i="1"/>
  <c r="C15" i="1"/>
  <c r="E15" i="1"/>
</calcChain>
</file>

<file path=xl/sharedStrings.xml><?xml version="1.0" encoding="utf-8"?>
<sst xmlns="http://schemas.openxmlformats.org/spreadsheetml/2006/main" count="641" uniqueCount="215">
  <si>
    <t xml:space="preserve"> </t>
  </si>
  <si>
    <t>std1</t>
  </si>
  <si>
    <t>std2</t>
  </si>
  <si>
    <t>std3</t>
  </si>
  <si>
    <t>std4</t>
  </si>
  <si>
    <t>std5</t>
  </si>
  <si>
    <t>blank</t>
  </si>
  <si>
    <t>abs</t>
  </si>
  <si>
    <t>abs-blank</t>
  </si>
  <si>
    <t>expected</t>
  </si>
  <si>
    <t>result</t>
  </si>
  <si>
    <t>concentratıon (ng/ml)</t>
  </si>
  <si>
    <t>Numune</t>
  </si>
  <si>
    <t>absorbans</t>
  </si>
  <si>
    <t>result(ng/ml)</t>
  </si>
  <si>
    <t>1.G-1.H</t>
  </si>
  <si>
    <t>2.G-2.H</t>
  </si>
  <si>
    <t>3.G-3.H</t>
  </si>
  <si>
    <t>1.G-2.H</t>
  </si>
  <si>
    <t>1.G-3.H</t>
  </si>
  <si>
    <t>1.G-4.H</t>
  </si>
  <si>
    <t>2.G-1.H</t>
  </si>
  <si>
    <t>2.G-3.H</t>
  </si>
  <si>
    <t>2.G-4.H</t>
  </si>
  <si>
    <t>2.G-5.H</t>
  </si>
  <si>
    <t>2.G-6.H</t>
  </si>
  <si>
    <t>3.G-1.H</t>
  </si>
  <si>
    <t>3.G-2.H</t>
  </si>
  <si>
    <t>3.G-4.H</t>
  </si>
  <si>
    <t>3.G-5.H</t>
  </si>
  <si>
    <t>3.G-6.H</t>
  </si>
  <si>
    <t>4.G-1.H</t>
  </si>
  <si>
    <t>4.G-2.H</t>
  </si>
  <si>
    <t>4.G-3.H</t>
  </si>
  <si>
    <t>4.G-4.H</t>
  </si>
  <si>
    <t>4.G-5.H</t>
  </si>
  <si>
    <t>4.G-6.H</t>
  </si>
  <si>
    <t>5.G-1.H</t>
  </si>
  <si>
    <t>5.G-2.H</t>
  </si>
  <si>
    <t>5.G-3.H</t>
  </si>
  <si>
    <t>5.G-4.H</t>
  </si>
  <si>
    <t>5.G-5.H</t>
  </si>
  <si>
    <t>5.G-6.H</t>
  </si>
  <si>
    <t>6.G-1.H</t>
  </si>
  <si>
    <t>6.G-2.H</t>
  </si>
  <si>
    <t>6.G-3.H</t>
  </si>
  <si>
    <t>6.G-4.H</t>
  </si>
  <si>
    <t>6.G-5.H</t>
  </si>
  <si>
    <t>concentratıon (ng/L)</t>
  </si>
  <si>
    <t>result(ng/L)</t>
  </si>
  <si>
    <t>std6</t>
  </si>
  <si>
    <t>std7</t>
  </si>
  <si>
    <t>concentratıon (pg/ml)</t>
  </si>
  <si>
    <t>result(pg/ml)</t>
  </si>
  <si>
    <t>concentratıon (ug/ml)</t>
  </si>
  <si>
    <t>result(ug/ml)</t>
  </si>
  <si>
    <t>Numune Adı</t>
  </si>
  <si>
    <t>TAS(mmol/L)</t>
  </si>
  <si>
    <t>TOS (µmol/L)</t>
  </si>
  <si>
    <t>OSI</t>
  </si>
  <si>
    <t>MPO (U/L)</t>
  </si>
  <si>
    <t>SOD (U/ml)</t>
  </si>
  <si>
    <t>CAT (U/mL)</t>
  </si>
  <si>
    <t>NOT</t>
  </si>
  <si>
    <t>hemolizli</t>
  </si>
  <si>
    <t>yüksek hemolizli</t>
  </si>
  <si>
    <t>KİT ADI</t>
  </si>
  <si>
    <t>TÜR</t>
  </si>
  <si>
    <t>MARKA</t>
  </si>
  <si>
    <t>CAT. NO</t>
  </si>
  <si>
    <t>Yöntem</t>
  </si>
  <si>
    <t>Kullanılan Cihaz</t>
  </si>
  <si>
    <t>TAS(Total Antioxidant Status)</t>
  </si>
  <si>
    <t>Universal</t>
  </si>
  <si>
    <t>REL ASSAY</t>
  </si>
  <si>
    <t>RL0017</t>
  </si>
  <si>
    <t>Kolorimetrik</t>
  </si>
  <si>
    <t>MINDRAY-BS400</t>
  </si>
  <si>
    <t>TOS(Total Oxidant Status)</t>
  </si>
  <si>
    <t>RL0024</t>
  </si>
  <si>
    <t>MDA: Malondialdehit</t>
  </si>
  <si>
    <t>REL BIOCHEM-REL ASSAY</t>
  </si>
  <si>
    <t>SOD: Super Oxıde Dismutase</t>
  </si>
  <si>
    <t>MPO: Myeloperoxidase</t>
  </si>
  <si>
    <t>TNF-ALFA</t>
  </si>
  <si>
    <t>Rat</t>
  </si>
  <si>
    <t>ELİSA</t>
  </si>
  <si>
    <t>Mıcroplate reader: BIO-TEK EL X 800-Aotu strıp washer:BIO TEK EL X 50</t>
  </si>
  <si>
    <t>Interleukin-1 beta</t>
  </si>
  <si>
    <t>Interleukin-6</t>
  </si>
  <si>
    <t>GSH(Glutathione)</t>
  </si>
  <si>
    <t>Elabscience</t>
  </si>
  <si>
    <t>E-EL-0026</t>
  </si>
  <si>
    <t>Otto1001</t>
  </si>
  <si>
    <t>RLD0123</t>
  </si>
  <si>
    <t>CAT: Catalase</t>
  </si>
  <si>
    <t>Interleukin-10</t>
  </si>
  <si>
    <t>Nuclear factor-kappa B</t>
  </si>
  <si>
    <t>BT</t>
  </si>
  <si>
    <t>GPX1(Glutathione Peroxidase 1)</t>
  </si>
  <si>
    <t>E0287Ra</t>
  </si>
  <si>
    <t>E0135Ra</t>
  </si>
  <si>
    <t>E1172Ra</t>
  </si>
  <si>
    <t>E-EL-H0103</t>
  </si>
  <si>
    <t>E0119Ra</t>
  </si>
  <si>
    <t>E0764Ra</t>
  </si>
  <si>
    <t>E-BC-K031-S</t>
  </si>
  <si>
    <r>
      <t xml:space="preserve">TOTAL ANTIOXDANT STATUS (TAS)   </t>
    </r>
    <r>
      <rPr>
        <sz val="12"/>
        <color theme="1"/>
        <rFont val="Times New Roman"/>
        <family val="1"/>
        <charset val="162"/>
      </rPr>
      <t xml:space="preserve"> (mmol/L)</t>
    </r>
  </si>
  <si>
    <t>TAS levels were measured using commercially available kits (Relassay, Turkey). The novel</t>
  </si>
  <si>
    <t>automated method is based on the bleaching of characteristic color of a more stable ABTS</t>
  </si>
  <si>
    <t>(2,2 ′ - Azino-bis(3-ethylbenzothiazoline-6-sulfonic acid)) radical cation by antioxidants. The</t>
  </si>
  <si>
    <t>assay has excellent precision values, which are lower than 3%. The results were expressed as</t>
  </si>
  <si>
    <t>mmol Trolox equivalent/L (Erel O. A novel automated direct measurement method for total</t>
  </si>
  <si>
    <t>antioxidant capacity using a new generation, more stable ABTS radicalcation. Clin Biochem</t>
  </si>
  <si>
    <t>2004;37:277-85.)</t>
  </si>
  <si>
    <t>(Relassay,Turkey)</t>
  </si>
  <si>
    <r>
      <t xml:space="preserve">TOTAL OXIDANT STATUS (TOS)    </t>
    </r>
    <r>
      <rPr>
        <sz val="12"/>
        <color theme="1"/>
        <rFont val="Times New Roman"/>
        <family val="1"/>
        <charset val="162"/>
      </rPr>
      <t>(µmol/L)</t>
    </r>
  </si>
  <si>
    <t>TOS levels were measured using commercially available kits (Relassay, Turkey. In the new</t>
  </si>
  <si>
    <t>method, oxidants present in the sample oxidized the ferrous ion-o-dianisidine complex to</t>
  </si>
  <si>
    <t>ferric ion. The oxidation reaction was enhanced by glycerol molecules abundantly present in</t>
  </si>
  <si>
    <t>the reaction medium. The ferric ion produced a colored complex with xylenol orange in an</t>
  </si>
  <si>
    <t>acidic medium. The color intensity, which could be measured spectrophotometrically, was</t>
  </si>
  <si>
    <t>related to the total amount of oxidant molecules present in the sample. The assay was</t>
  </si>
  <si>
    <t>calibrated with hydrogen peroxide and the results were expressed in terms of</t>
  </si>
  <si>
    <t>micromolar hydrogen peroxide equivalent per liter (μmol H2O2 equivalent/L). ( Erel O. A</t>
  </si>
  <si>
    <t>new automated colorimetric method for measuringtotal oxidant status. Clin Biochem</t>
  </si>
  <si>
    <t>2005;38:1103-11. ).</t>
  </si>
  <si>
    <t>OXIDATIVE STRESS INDEX (OSI)</t>
  </si>
  <si>
    <t>The ratio of TOS to TAS was accepted as the oxidative stress index (OSI). For calculation, the</t>
  </si>
  <si>
    <t>resulting unit of TAS was converted to μmol/L, and the OSI value was calculated according to</t>
  </si>
  <si>
    <t>the following Formula : OSI (arbitrary unit) =</t>
  </si>
  <si>
    <t>TOS (μmol H2O2 equivalent/L) / TAC (μmol Trolox equivalent/L). (1-3).</t>
  </si>
  <si>
    <t>1. Yumru M, Savas HA, Kalenderoglu A, Bulut M, Celik H, Erel O. Oxidative imbalance in</t>
  </si>
  <si>
    <t>bipolar disorder subtypes: a comparative study. Prog Neuropsychopharmacol Biol Psychiatry.</t>
  </si>
  <si>
    <t>2009 Aug 31;33(6):1070-4.</t>
  </si>
  <si>
    <t>2. Kosecik M, Erel O, Sevinc E, Selek S. Increased oxidative stress in children exposed to</t>
  </si>
  <si>
    <t>passive smoking. Int J Cardiol 2005;100:61–4.</t>
  </si>
  <si>
    <t>3. (Harma M, Harma M, Erel O (2003) Increased oxidative stress in patients with</t>
  </si>
  <si>
    <t>hydatidiform mole. Swiss Med Wkly 133:563-536).</t>
  </si>
  <si>
    <r>
      <t xml:space="preserve">Malondialdehyde (MDA)   </t>
    </r>
    <r>
      <rPr>
        <sz val="12"/>
        <color theme="1"/>
        <rFont val="Times New Roman"/>
        <family val="1"/>
        <charset val="162"/>
      </rPr>
      <t>nmol/L</t>
    </r>
  </si>
  <si>
    <t>The MDA level was determined by a method based</t>
  </si>
  <si>
    <t>on the reaction with thiobarbituric acid (TBA) at 90–100_C</t>
  </si>
  <si>
    <t>. In the TBA test reaction, MDA or MDA-like</t>
  </si>
  <si>
    <t>substances and TBA react with the production of a pink</t>
  </si>
  <si>
    <t>pigment with a maximum absorption at 532 nm. The</t>
  </si>
  <si>
    <t>reaction was performed at pH 2–3 at 90_C for 15 min. The</t>
  </si>
  <si>
    <t>sample was mixed with two volumes of cold 10% (w/v)</t>
  </si>
  <si>
    <t>trichloroacetic acid for the precipitation of protein. The</t>
  </si>
  <si>
    <t>precipitate was pelleted by centrifugation, and an aliquot of</t>
  </si>
  <si>
    <t>the supernatant was reacted with an equal volume of 0.67%</t>
  </si>
  <si>
    <t>(w/v) TBA in a boiling water bath for 10 min. After</t>
  </si>
  <si>
    <t xml:space="preserve">cooling, the absorbance was read at 532 nm. </t>
  </si>
  <si>
    <r>
      <t xml:space="preserve">Super Oxide Dismutase (SOD)   </t>
    </r>
    <r>
      <rPr>
        <sz val="12"/>
        <color theme="1"/>
        <rFont val="Times New Roman"/>
        <family val="1"/>
        <charset val="162"/>
      </rPr>
      <t>U/ml</t>
    </r>
  </si>
  <si>
    <t xml:space="preserve">The role of speroxide dismutase is to accelerate the dismutation of the toxic radical, produced </t>
  </si>
  <si>
    <t xml:space="preserve">during oxidative energy processes to hydrogen peroxide and molecular oxygen. This method </t>
  </si>
  <si>
    <t>employs xanthine and xanthine oxidase to generate superoxide radicals which react with 2-(4-</t>
  </si>
  <si>
    <t xml:space="preserve">iodophenyl)-3-(4-nitrophenol)-5-phenyltetrazolium chloride to form a red formazan dye.. the </t>
  </si>
  <si>
    <t>superoxide dismutase activity is then measured by the degree of inhibiton of this reaction</t>
  </si>
  <si>
    <r>
      <t xml:space="preserve">Myeloperoxidase (MPO)            </t>
    </r>
    <r>
      <rPr>
        <sz val="12"/>
        <color theme="1"/>
        <rFont val="Times New Roman"/>
        <family val="1"/>
        <charset val="162"/>
      </rPr>
      <t>U/L</t>
    </r>
  </si>
  <si>
    <t>MPO posseses various catalytical activities. It exhibits the main catalytical activity by the</t>
  </si>
  <si>
    <t>production of hypochlorous acid (HClO) from hydrogen peroxide (H2O2) and chloride anion,</t>
  </si>
  <si>
    <t>Cl- (or halide). MPO also exhibits peroxidase activity that catalyzes oxidation of a number of</t>
  </si>
  <si>
    <t>substrates by H2O2. These reactions categories have been widely used to assess the</t>
  </si>
  <si>
    <t>activities of MPO.</t>
  </si>
  <si>
    <t>The Relassay Myeloperoxidase Chlorination Activity Assay Kit and The Relassay</t>
  </si>
  <si>
    <t>Myeloperoxidase Peroxidation Activity Assay Kit are quantitative and colorimetric assay kits</t>
  </si>
  <si>
    <t>for measuring the myeloperoxidase activity within a sample. In the The Relassay</t>
  </si>
  <si>
    <t>Myeloperoxidase Chlorination Activity Assay Kit, MPO catalyzes the formation of</t>
  </si>
  <si>
    <t>hypochlorous acid, which reacts with taurine to form taurine chloroamine. Taurine chloroamine reacts with the chromophore TNB, resulting in the formation of the colorless</t>
  </si>
  <si>
    <t>product DTNB. One unit of MPO activity is defined as the amount of enzyme that hydrolyzes</t>
  </si>
  <si>
    <t>the substrate and generates taurine chloramine to consume 1.0 μmole of TNB per minute.In</t>
  </si>
  <si>
    <t>the The Relassay Myeloperoxidase Peroxidation Activity Assay Kit, MPO catalyzes odianisidine</t>
  </si>
  <si>
    <t>to colored o-dianisidyl radical using H2O2. The increasing absorbance is</t>
  </si>
  <si>
    <t>monitored at 412 nm and the activity is measured kinetically. This kit can be used manually</t>
  </si>
  <si>
    <t>and easily adapted to automated analyzers.</t>
  </si>
  <si>
    <t>concentratıon (nmol/L)</t>
  </si>
  <si>
    <t>result(nmol/L)</t>
  </si>
  <si>
    <t>Catalase Assay Principle</t>
  </si>
  <si>
    <t>The reaction that catalase (CAT) decomposes H2O2 can be quickly stopped by ammonium molybdate. The residual H2O2 reacts with ammonium molybdate to generate a yellowish complex.</t>
  </si>
  <si>
    <t xml:space="preserve"> CAT activity can be calculated by production of the yellowish complex at 405 nm.</t>
  </si>
  <si>
    <t>This kit is an Enzyme-Linked Immunosorbent Assay (ELISA). The plate has been pre-coated with Rat TNFA antibody. TNFA present in the sample is added and binds to antibodies coated on the wells.</t>
  </si>
  <si>
    <t>And then biotinylated Rat TNFA Antibody is added and binds to TNFA in the sample. Then Streptavidin-HRP is added and binds to the Biotinylated TNFA antibody.</t>
  </si>
  <si>
    <t>After incubation unbound Streptavidin-HRP is washed away during a washing step. Substrate solution is then added and color develops in proportion to the amount of Rat TNFA.</t>
  </si>
  <si>
    <t xml:space="preserve"> The reaction is terminated by addition of acidic stop solution and absorbance is measured at 450 nm. </t>
  </si>
  <si>
    <t>TNF-Alfa Assay Principle</t>
  </si>
  <si>
    <t>This kit is an Enzyme-Linked Immunosorbent Assay (ELISA). The plate has been pre-coated with Rat NF-KB antibody. NF-KB  present in the sample is added and binds to antibodies coated on the wells.</t>
  </si>
  <si>
    <t>And then biotinylated Rat NF-KB  Antibody is added and binds to NF-KB  in the sample. Then Streptavidin-HRP is added and binds to the Biotinylated NF-KB  antibody.</t>
  </si>
  <si>
    <t>After incubation unbound Streptavidin-HRP is washed away during a washing step. Substrate solution is then added and color develops in proportion to the amount of Rat NF-KB .</t>
  </si>
  <si>
    <t>NF-KB Assay Principle</t>
  </si>
  <si>
    <t>This kit is an Enzyme-Linked Immunosorbent Assay (ELISA). The plate has been pre-coated with Rat IL-1B antibody. IL-1B present in the sample is added and binds to antibodies coated on the wells.</t>
  </si>
  <si>
    <t>And then biotinylated Rat IL-1B Antibody is added and binds to IL-1B in the sample. Then Streptavidin-HRP is added and binds to the Biotinylated IL-1B antibody.</t>
  </si>
  <si>
    <t>After incubation unbound Streptavidin-HRP is washed away during a washing step. Substrate solution is then added and color develops in proportion to the amount of Rat IL-1B.</t>
  </si>
  <si>
    <t>IL-1BETA Assay Principle</t>
  </si>
  <si>
    <t>This kit is an Enzyme-Linked Immunosorbent Assay (ELISA). The plate has been pre-coated with Rat IL-6 antibody. IL-6 present in the sample is added and binds to antibodies coated on the wells.</t>
  </si>
  <si>
    <t>And then biotinylated Rat IL-6 Antibody is added and binds to IL-6 in the sample. Then Streptavidin-HRP is added and binds to the Biotinylated IL-6 antibody.</t>
  </si>
  <si>
    <t>After incubation unbound Streptavidin-HRP is washed away during a washing step. Substrate solution is then added and color develops in proportion to the amount of Rat IL-6.</t>
  </si>
  <si>
    <t>IL-6 Assay Principle</t>
  </si>
  <si>
    <t>This kit is an Enzyme-Linked Immunosorbent Assay (ELISA). The plate has been pre-coated with Rat GPX1 antibody. GPX1 present in the sample is added and binds to antibodies coated on the wells.</t>
  </si>
  <si>
    <t>And then biotinylated Rat GPX1 Antibody is added and binds to GPX1 in the sample. Then Streptavidin-HRP is added and binds to the Biotinylated GPX1 antibody.</t>
  </si>
  <si>
    <t>After incubation unbound Streptavidin-HRP is washed away during a washing step. Substrate solution is then added and color develops in proportion to the amount of Rat GPX1.</t>
  </si>
  <si>
    <t>GPX1 Asaay Principle</t>
  </si>
  <si>
    <t>GSH Test Principle</t>
  </si>
  <si>
    <t>This ELISA kit uses the Competitive-ELISA principle. The micro ELISA plate provided in this kit has been pre-coated with GSH.</t>
  </si>
  <si>
    <t>During the reaction, GSH in samples or Standard competes with a fixed amount of GSH on the solid phase supporter for sites on the Biotinylated Detection Ab specific to GSH.</t>
  </si>
  <si>
    <t xml:space="preserve"> Excess conjugate and unbound sample or standard are washed from the plate, and Avidin conjugated to Horseradish Peroxidase (HRP) are added to each microplate well and incubated.</t>
  </si>
  <si>
    <t>Then a TMB substrate solution is added to each well. The enzyme-substrate reaction is terminated by the addition of stop solution and the color change is measured spectrophotometrically at a wavelength of 450±2 nm.</t>
  </si>
  <si>
    <t>The concentration of GSH in the samples is then determined by comparing the OD of the samples to the standard curve.</t>
  </si>
  <si>
    <t>Then a biotinylated detection antibody specific for Human IL-10 and AvidinHorseradish Peroxidase (HRP) conjugate are added successively to each micro plate well and incubated. Free components are washed away. The substrate solution is added to each well.</t>
  </si>
  <si>
    <t xml:space="preserve">Only those wells that contain Human IL-10, biotinylated detection antibody and Avidin-HRP conjugate will appear blue in color. The enzyme-substrate reaction is terminated by the addition of stop solution and the color turns yellow. </t>
  </si>
  <si>
    <t xml:space="preserve">The optical density (OD) is measured spectrophotometrically at a wavelength of 450 ± 2 nm. The OD value is proportional to the concentration of Human IL-10. </t>
  </si>
  <si>
    <t>You can calculate the concentration of Human IL-10 in the samples by comparing the OD of the samples to the standard curve</t>
  </si>
  <si>
    <t>This ELISA kit uses the Sandwich-ELISA principle. The micro ELISA plate provided in this kit has been pre-coated with an antibody specific to Human IL-10.</t>
  </si>
  <si>
    <t>Samples (or Standards) are added to the micro ELISA plate wells and combined with the specific antibody.</t>
  </si>
  <si>
    <t>IL-10 Test Principle</t>
  </si>
  <si>
    <t>Otto Scientific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</si>
</sst>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2"/>
      <color theme="1"/>
      <name val="Times New Roman"/>
      <family val="1"/>
      <charset val="162"/>
    </font>
    <font>
      <sz val="12"/>
      <color theme="1"/>
      <name val="Times New Roman"/>
      <family val="1"/>
      <charset val="162"/>
    </font>
    <font>
      <b/>
      <sz val="11"/>
      <color rgb="FF000000"/>
      <name val="Times New Roman"/>
      <family val="1"/>
      <charset val="16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450666829432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1" xfId="0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2" fillId="0" borderId="0" xfId="0" applyFont="1"/>
    <xf numFmtId="2" fontId="0" fillId="0" borderId="1" xfId="0" applyNumberFormat="1" applyBorder="1" applyAlignment="1">
      <alignment horizontal="center"/>
    </xf>
    <xf numFmtId="2" fontId="2" fillId="5" borderId="1" xfId="0" applyNumberFormat="1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0" fillId="0" borderId="0" xfId="0"/>
    <xf numFmtId="0" fontId="0" fillId="6" borderId="1" xfId="0" applyFill="1" applyBorder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2" fillId="7" borderId="1" xfId="0" applyFont="1" applyFill="1" applyBorder="1" applyAlignment="1">
      <alignment horizontal="center"/>
    </xf>
    <xf numFmtId="164" fontId="0" fillId="6" borderId="1" xfId="0" applyNumberFormat="1" applyFill="1" applyBorder="1" applyAlignment="1">
      <alignment horizontal="center" vertical="center"/>
    </xf>
    <xf numFmtId="0" fontId="0" fillId="6" borderId="2" xfId="0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2" fillId="9" borderId="3" xfId="0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2" fillId="7" borderId="3" xfId="0" applyFont="1" applyFill="1" applyBorder="1" applyAlignment="1">
      <alignment horizontal="center"/>
    </xf>
    <xf numFmtId="0" fontId="2" fillId="7" borderId="4" xfId="0" applyFont="1" applyFill="1" applyBorder="1" applyAlignment="1">
      <alignment horizontal="center"/>
    </xf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NF-KB</a:t>
            </a:r>
          </a:p>
        </c:rich>
      </c:tx>
      <c:layout>
        <c:manualLayout>
          <c:xMode val="edge"/>
          <c:yMode val="edge"/>
          <c:x val="0.45125678040244965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3129527559055116"/>
                  <c:y val="0.141708953047535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'NF-KB'!$C$14:$C$19</c:f>
              <c:numCache>
                <c:formatCode>General</c:formatCode>
                <c:ptCount val="6"/>
                <c:pt idx="0">
                  <c:v>2.0979999999999999</c:v>
                </c:pt>
                <c:pt idx="1">
                  <c:v>1.3260000000000001</c:v>
                </c:pt>
                <c:pt idx="2">
                  <c:v>0.73099999999999998</c:v>
                </c:pt>
                <c:pt idx="3">
                  <c:v>0.40600000000000003</c:v>
                </c:pt>
                <c:pt idx="4">
                  <c:v>0.26200000000000001</c:v>
                </c:pt>
                <c:pt idx="5">
                  <c:v>0</c:v>
                </c:pt>
              </c:numCache>
            </c:numRef>
          </c:xVal>
          <c:yVal>
            <c:numRef>
              <c:f>'NF-KB'!$D$14:$D$19</c:f>
              <c:numCache>
                <c:formatCode>General</c:formatCode>
                <c:ptCount val="6"/>
                <c:pt idx="0">
                  <c:v>12</c:v>
                </c:pt>
                <c:pt idx="1">
                  <c:v>6</c:v>
                </c:pt>
                <c:pt idx="2">
                  <c:v>3</c:v>
                </c:pt>
                <c:pt idx="3">
                  <c:v>1.5</c:v>
                </c:pt>
                <c:pt idx="4">
                  <c:v>0.75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7C-404B-A482-7967632DC8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8355472"/>
        <c:axId val="388355800"/>
      </c:scatterChart>
      <c:valAx>
        <c:axId val="388355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88355800"/>
        <c:crosses val="autoZero"/>
        <c:crossBetween val="midCat"/>
      </c:valAx>
      <c:valAx>
        <c:axId val="388355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88355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TNF-ALFA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5669335083114612"/>
                  <c:y val="0.1662500000000000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'TNF-A'!$C$16:$C$21</c:f>
              <c:numCache>
                <c:formatCode>General</c:formatCode>
                <c:ptCount val="6"/>
                <c:pt idx="0">
                  <c:v>2.14</c:v>
                </c:pt>
                <c:pt idx="1">
                  <c:v>1.2650000000000001</c:v>
                </c:pt>
                <c:pt idx="2">
                  <c:v>0.82000000000000006</c:v>
                </c:pt>
                <c:pt idx="3">
                  <c:v>0.43099999999999999</c:v>
                </c:pt>
                <c:pt idx="4">
                  <c:v>0.20899999999999996</c:v>
                </c:pt>
                <c:pt idx="5">
                  <c:v>0</c:v>
                </c:pt>
              </c:numCache>
            </c:numRef>
          </c:xVal>
          <c:yVal>
            <c:numRef>
              <c:f>'TNF-A'!$D$16:$D$21</c:f>
              <c:numCache>
                <c:formatCode>General</c:formatCode>
                <c:ptCount val="6"/>
                <c:pt idx="0">
                  <c:v>640</c:v>
                </c:pt>
                <c:pt idx="1">
                  <c:v>320</c:v>
                </c:pt>
                <c:pt idx="2">
                  <c:v>160</c:v>
                </c:pt>
                <c:pt idx="3">
                  <c:v>80</c:v>
                </c:pt>
                <c:pt idx="4">
                  <c:v>40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89-4FF7-8DD8-07D23C3B17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0631760"/>
        <c:axId val="400641928"/>
      </c:scatterChart>
      <c:valAx>
        <c:axId val="400631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00641928"/>
        <c:crosses val="autoZero"/>
        <c:crossBetween val="midCat"/>
      </c:valAx>
      <c:valAx>
        <c:axId val="400641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00631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IL-1BETA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5120034995625549"/>
                  <c:y val="0.185694444444444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'IL-1B'!$C$16:$C$21</c:f>
              <c:numCache>
                <c:formatCode>General</c:formatCode>
                <c:ptCount val="6"/>
                <c:pt idx="0">
                  <c:v>1.38</c:v>
                </c:pt>
                <c:pt idx="1">
                  <c:v>1.0489999999999999</c:v>
                </c:pt>
                <c:pt idx="2">
                  <c:v>0.68700000000000006</c:v>
                </c:pt>
                <c:pt idx="3">
                  <c:v>0.41799999999999998</c:v>
                </c:pt>
                <c:pt idx="4">
                  <c:v>0.23699999999999999</c:v>
                </c:pt>
                <c:pt idx="5">
                  <c:v>0</c:v>
                </c:pt>
              </c:numCache>
            </c:numRef>
          </c:xVal>
          <c:yVal>
            <c:numRef>
              <c:f>'IL-1B'!$D$16:$D$21</c:f>
              <c:numCache>
                <c:formatCode>General</c:formatCode>
                <c:ptCount val="6"/>
                <c:pt idx="0">
                  <c:v>40</c:v>
                </c:pt>
                <c:pt idx="1">
                  <c:v>20</c:v>
                </c:pt>
                <c:pt idx="2">
                  <c:v>10</c:v>
                </c:pt>
                <c:pt idx="3">
                  <c:v>5</c:v>
                </c:pt>
                <c:pt idx="4">
                  <c:v>2.5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FD-4EE1-906A-F04A3C7D93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2963312"/>
        <c:axId val="389326784"/>
      </c:scatterChart>
      <c:valAx>
        <c:axId val="242963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89326784"/>
        <c:crosses val="autoZero"/>
        <c:crossBetween val="midCat"/>
      </c:valAx>
      <c:valAx>
        <c:axId val="38932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42963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IL-10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2770275590551179"/>
                  <c:y val="0.157375692621755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'IL-10'!$C$16:$C$23</c:f>
              <c:numCache>
                <c:formatCode>General</c:formatCode>
                <c:ptCount val="8"/>
                <c:pt idx="0">
                  <c:v>2.5510000000000002</c:v>
                </c:pt>
                <c:pt idx="1">
                  <c:v>1.4730000000000001</c:v>
                </c:pt>
                <c:pt idx="2">
                  <c:v>0.8899999999999999</c:v>
                </c:pt>
                <c:pt idx="3">
                  <c:v>0.50600000000000001</c:v>
                </c:pt>
                <c:pt idx="4">
                  <c:v>0.21200000000000002</c:v>
                </c:pt>
                <c:pt idx="5">
                  <c:v>0.11100000000000002</c:v>
                </c:pt>
                <c:pt idx="6">
                  <c:v>6.0000000000000005E-2</c:v>
                </c:pt>
                <c:pt idx="7">
                  <c:v>0</c:v>
                </c:pt>
              </c:numCache>
            </c:numRef>
          </c:xVal>
          <c:yVal>
            <c:numRef>
              <c:f>'IL-10'!$D$16:$D$23</c:f>
              <c:numCache>
                <c:formatCode>General</c:formatCode>
                <c:ptCount val="8"/>
                <c:pt idx="0">
                  <c:v>500</c:v>
                </c:pt>
                <c:pt idx="1">
                  <c:v>250</c:v>
                </c:pt>
                <c:pt idx="2">
                  <c:v>125</c:v>
                </c:pt>
                <c:pt idx="3">
                  <c:v>62.5</c:v>
                </c:pt>
                <c:pt idx="4">
                  <c:v>31.25</c:v>
                </c:pt>
                <c:pt idx="5">
                  <c:v>15.63</c:v>
                </c:pt>
                <c:pt idx="6">
                  <c:v>7.81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E0-4A4F-A4D9-8A43A98BB0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5801656"/>
        <c:axId val="395802640"/>
      </c:scatterChart>
      <c:valAx>
        <c:axId val="395801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95802640"/>
        <c:crosses val="autoZero"/>
        <c:crossBetween val="midCat"/>
      </c:valAx>
      <c:valAx>
        <c:axId val="39580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95801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GPX1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9176487314085739"/>
                  <c:y val="0.1607451151939340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'GPX1'!$C$16:$C$21</c:f>
              <c:numCache>
                <c:formatCode>General</c:formatCode>
                <c:ptCount val="6"/>
                <c:pt idx="0">
                  <c:v>1.6480000000000001</c:v>
                </c:pt>
                <c:pt idx="1">
                  <c:v>1.0620000000000001</c:v>
                </c:pt>
                <c:pt idx="2">
                  <c:v>0.623</c:v>
                </c:pt>
                <c:pt idx="3">
                  <c:v>0.35399999999999998</c:v>
                </c:pt>
                <c:pt idx="4">
                  <c:v>0.20599999999999996</c:v>
                </c:pt>
                <c:pt idx="5">
                  <c:v>0</c:v>
                </c:pt>
              </c:numCache>
            </c:numRef>
          </c:xVal>
          <c:yVal>
            <c:numRef>
              <c:f>'GPX1'!$D$16:$D$21</c:f>
              <c:numCache>
                <c:formatCode>General</c:formatCode>
                <c:ptCount val="6"/>
                <c:pt idx="0">
                  <c:v>120</c:v>
                </c:pt>
                <c:pt idx="1">
                  <c:v>60</c:v>
                </c:pt>
                <c:pt idx="2">
                  <c:v>30</c:v>
                </c:pt>
                <c:pt idx="3">
                  <c:v>15</c:v>
                </c:pt>
                <c:pt idx="4">
                  <c:v>7.5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75-40EC-900B-0D52F94804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8607152"/>
        <c:axId val="548607808"/>
      </c:scatterChart>
      <c:valAx>
        <c:axId val="548607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8607808"/>
        <c:crosses val="autoZero"/>
        <c:crossBetween val="midCat"/>
      </c:valAx>
      <c:valAx>
        <c:axId val="54860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8607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IL-6</a:t>
            </a:r>
          </a:p>
        </c:rich>
      </c:tx>
      <c:layout>
        <c:manualLayout>
          <c:xMode val="edge"/>
          <c:yMode val="edge"/>
          <c:x val="0.4568123359580053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5806846019247596"/>
                  <c:y val="0.1481466899970836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'IL-6'!$C$16:$C$21</c:f>
              <c:numCache>
                <c:formatCode>General</c:formatCode>
                <c:ptCount val="6"/>
                <c:pt idx="0">
                  <c:v>1.3860000000000001</c:v>
                </c:pt>
                <c:pt idx="1">
                  <c:v>0.84900000000000009</c:v>
                </c:pt>
                <c:pt idx="2">
                  <c:v>0.45600000000000002</c:v>
                </c:pt>
                <c:pt idx="3">
                  <c:v>0.28399999999999997</c:v>
                </c:pt>
                <c:pt idx="4">
                  <c:v>9.9999999999999992E-2</c:v>
                </c:pt>
                <c:pt idx="5">
                  <c:v>0</c:v>
                </c:pt>
              </c:numCache>
            </c:numRef>
          </c:xVal>
          <c:yVal>
            <c:numRef>
              <c:f>'IL-6'!$D$16:$D$21</c:f>
              <c:numCache>
                <c:formatCode>General</c:formatCode>
                <c:ptCount val="6"/>
                <c:pt idx="0">
                  <c:v>24</c:v>
                </c:pt>
                <c:pt idx="1">
                  <c:v>12</c:v>
                </c:pt>
                <c:pt idx="2">
                  <c:v>6</c:v>
                </c:pt>
                <c:pt idx="3">
                  <c:v>3</c:v>
                </c:pt>
                <c:pt idx="4">
                  <c:v>1.5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35-432E-9417-5B5E9B1182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149152"/>
        <c:axId val="539152104"/>
      </c:scatterChart>
      <c:valAx>
        <c:axId val="539149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39152104"/>
        <c:crosses val="autoZero"/>
        <c:crossBetween val="midCat"/>
      </c:valAx>
      <c:valAx>
        <c:axId val="539152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39149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GSH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18251771653543308"/>
                  <c:y val="-0.3954385389326334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GSH!$B$16:$B$22</c:f>
              <c:numCache>
                <c:formatCode>General</c:formatCode>
                <c:ptCount val="7"/>
                <c:pt idx="0">
                  <c:v>7.0999999999999994E-2</c:v>
                </c:pt>
                <c:pt idx="1">
                  <c:v>0.51600000000000001</c:v>
                </c:pt>
                <c:pt idx="2">
                  <c:v>0.755</c:v>
                </c:pt>
                <c:pt idx="3">
                  <c:v>0.94799999999999995</c:v>
                </c:pt>
                <c:pt idx="4">
                  <c:v>1.202</c:v>
                </c:pt>
                <c:pt idx="5">
                  <c:v>1.343</c:v>
                </c:pt>
                <c:pt idx="6">
                  <c:v>1.482</c:v>
                </c:pt>
              </c:numCache>
            </c:numRef>
          </c:xVal>
          <c:yVal>
            <c:numRef>
              <c:f>GSH!$C$16:$C$22</c:f>
              <c:numCache>
                <c:formatCode>General</c:formatCode>
                <c:ptCount val="7"/>
                <c:pt idx="0">
                  <c:v>100</c:v>
                </c:pt>
                <c:pt idx="1">
                  <c:v>50</c:v>
                </c:pt>
                <c:pt idx="2">
                  <c:v>25</c:v>
                </c:pt>
                <c:pt idx="3">
                  <c:v>12.5</c:v>
                </c:pt>
                <c:pt idx="4">
                  <c:v>6.25</c:v>
                </c:pt>
                <c:pt idx="5">
                  <c:v>3.13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7F-442F-BD08-19C94F2DAD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792664"/>
        <c:axId val="543789384"/>
      </c:scatterChart>
      <c:valAx>
        <c:axId val="543792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3789384"/>
        <c:crosses val="autoZero"/>
        <c:crossBetween val="midCat"/>
      </c:valAx>
      <c:valAx>
        <c:axId val="543789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3792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9296391076115485"/>
                  <c:y val="-0.2023738699329250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[1]MDA!$C$4:$C$10</c:f>
              <c:numCache>
                <c:formatCode>General</c:formatCode>
                <c:ptCount val="7"/>
                <c:pt idx="0">
                  <c:v>2.4810000000000003</c:v>
                </c:pt>
                <c:pt idx="1">
                  <c:v>1.673</c:v>
                </c:pt>
                <c:pt idx="2">
                  <c:v>0.99399999999999999</c:v>
                </c:pt>
                <c:pt idx="3">
                  <c:v>0.51300000000000001</c:v>
                </c:pt>
                <c:pt idx="4">
                  <c:v>0.28800000000000003</c:v>
                </c:pt>
                <c:pt idx="5">
                  <c:v>0.122</c:v>
                </c:pt>
                <c:pt idx="6">
                  <c:v>0</c:v>
                </c:pt>
              </c:numCache>
            </c:numRef>
          </c:xVal>
          <c:yVal>
            <c:numRef>
              <c:f>[1]MDA!$D$4:$D$10</c:f>
              <c:numCache>
                <c:formatCode>General</c:formatCode>
                <c:ptCount val="7"/>
                <c:pt idx="0">
                  <c:v>100</c:v>
                </c:pt>
                <c:pt idx="1">
                  <c:v>50</c:v>
                </c:pt>
                <c:pt idx="2">
                  <c:v>25</c:v>
                </c:pt>
                <c:pt idx="3">
                  <c:v>12.5</c:v>
                </c:pt>
                <c:pt idx="4">
                  <c:v>6.25</c:v>
                </c:pt>
                <c:pt idx="5">
                  <c:v>3.125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9F-4C6E-897D-ACFCD2E1CD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8932672"/>
        <c:axId val="1018928928"/>
      </c:scatterChart>
      <c:valAx>
        <c:axId val="1018932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018928928"/>
        <c:crosses val="autoZero"/>
        <c:crossBetween val="midCat"/>
      </c:valAx>
      <c:valAx>
        <c:axId val="101892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018932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365760</xdr:colOff>
      <xdr:row>8</xdr:row>
      <xdr:rowOff>38100</xdr:rowOff>
    </xdr:from>
    <xdr:to>
      <xdr:col>14</xdr:col>
      <xdr:colOff>60960</xdr:colOff>
      <xdr:row>23</xdr:row>
      <xdr:rowOff>38100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312420</xdr:colOff>
      <xdr:row>10</xdr:row>
      <xdr:rowOff>38100</xdr:rowOff>
    </xdr:from>
    <xdr:to>
      <xdr:col>15</xdr:col>
      <xdr:colOff>7620</xdr:colOff>
      <xdr:row>25</xdr:row>
      <xdr:rowOff>38100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312420</xdr:colOff>
      <xdr:row>6</xdr:row>
      <xdr:rowOff>175260</xdr:rowOff>
    </xdr:from>
    <xdr:to>
      <xdr:col>15</xdr:col>
      <xdr:colOff>7620</xdr:colOff>
      <xdr:row>21</xdr:row>
      <xdr:rowOff>175260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403860</xdr:colOff>
      <xdr:row>7</xdr:row>
      <xdr:rowOff>15240</xdr:rowOff>
    </xdr:from>
    <xdr:to>
      <xdr:col>15</xdr:col>
      <xdr:colOff>99060</xdr:colOff>
      <xdr:row>22</xdr:row>
      <xdr:rowOff>15240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350520</xdr:colOff>
      <xdr:row>7</xdr:row>
      <xdr:rowOff>7620</xdr:rowOff>
    </xdr:from>
    <xdr:to>
      <xdr:col>15</xdr:col>
      <xdr:colOff>45720</xdr:colOff>
      <xdr:row>22</xdr:row>
      <xdr:rowOff>7620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297180</xdr:colOff>
      <xdr:row>6</xdr:row>
      <xdr:rowOff>175260</xdr:rowOff>
    </xdr:from>
    <xdr:to>
      <xdr:col>14</xdr:col>
      <xdr:colOff>601980</xdr:colOff>
      <xdr:row>21</xdr:row>
      <xdr:rowOff>175260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297180</xdr:colOff>
      <xdr:row>13</xdr:row>
      <xdr:rowOff>0</xdr:rowOff>
    </xdr:from>
    <xdr:to>
      <xdr:col>14</xdr:col>
      <xdr:colOff>601980</xdr:colOff>
      <xdr:row>28</xdr:row>
      <xdr:rowOff>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409575</xdr:colOff>
      <xdr:row>0</xdr:row>
      <xdr:rowOff>133350</xdr:rowOff>
    </xdr:from>
    <xdr:to>
      <xdr:col>14</xdr:col>
      <xdr:colOff>104775</xdr:colOff>
      <xdr:row>14</xdr:row>
      <xdr:rowOff>19050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15</xdr:row>
      <xdr:rowOff>0</xdr:rowOff>
    </xdr:from>
    <xdr:to>
      <xdr:col>5</xdr:col>
      <xdr:colOff>3230880</xdr:colOff>
      <xdr:row>40</xdr:row>
      <xdr:rowOff>169634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964180"/>
          <a:ext cx="10058400" cy="474163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41</xdr:row>
      <xdr:rowOff>0</xdr:rowOff>
    </xdr:from>
    <xdr:to>
      <xdr:col>5</xdr:col>
      <xdr:colOff>522083</xdr:colOff>
      <xdr:row>96</xdr:row>
      <xdr:rowOff>0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719060"/>
          <a:ext cx="7349603" cy="100584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BRK%20LAB\Desktop\2020-SONU&#199;LAR\Gamze%20hoca-mda-nef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FA"/>
      <sheetName val="MDA"/>
    </sheetNames>
    <sheetDataSet>
      <sheetData sheetId="0"/>
      <sheetData sheetId="1">
        <row r="4">
          <cell r="C4">
            <v>2.4810000000000003</v>
          </cell>
          <cell r="D4">
            <v>100</v>
          </cell>
        </row>
        <row r="5">
          <cell r="C5">
            <v>1.673</v>
          </cell>
          <cell r="D5">
            <v>50</v>
          </cell>
        </row>
        <row r="6">
          <cell r="C6">
            <v>0.99399999999999999</v>
          </cell>
          <cell r="D6">
            <v>25</v>
          </cell>
        </row>
        <row r="7">
          <cell r="C7">
            <v>0.51300000000000001</v>
          </cell>
          <cell r="D7">
            <v>12.5</v>
          </cell>
        </row>
        <row r="8">
          <cell r="C8">
            <v>0.28800000000000003</v>
          </cell>
          <cell r="D8">
            <v>6.25</v>
          </cell>
        </row>
        <row r="9">
          <cell r="C9">
            <v>0.122</v>
          </cell>
          <cell r="D9">
            <v>3.125</v>
          </cell>
        </row>
        <row r="10">
          <cell r="C10">
            <v>0</v>
          </cell>
          <cell r="D10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63"/>
  <sheetViews>
    <sheetView workbookViewId="0">
      <selection activeCell="G50" sqref="G50"/>
    </sheetView>
  </sheetViews>
  <sheetFormatPr defaultRowHeight="14.5" x14ac:dyDescent="0.35"/>
  <cols>
    <col min="1" max="1" width="16.36328125" customWidth="1"/>
    <col min="2" max="2" width="12.36328125" customWidth="1"/>
    <col min="3" max="3" width="10.1796875" customWidth="1"/>
    <col min="4" max="4" width="11.54296875" customWidth="1"/>
    <col min="5" max="5" width="15.453125" customWidth="1"/>
  </cols>
  <sheetData>
    <row r="2" spans="1:6" x14ac:dyDescent="0.35">
      <c r="A2" s="2">
        <v>2.153</v>
      </c>
      <c r="B2" s="5">
        <v>0.40100000000000002</v>
      </c>
      <c r="C2" s="5">
        <v>0.438</v>
      </c>
      <c r="D2" s="5">
        <v>0.371</v>
      </c>
      <c r="E2" s="5">
        <v>0.49199999999999999</v>
      </c>
      <c r="F2" s="5">
        <v>0.41699999999999998</v>
      </c>
    </row>
    <row r="3" spans="1:6" x14ac:dyDescent="0.35">
      <c r="A3" s="2">
        <v>1.381</v>
      </c>
      <c r="B3" s="5">
        <v>0.35799999999999998</v>
      </c>
      <c r="C3" s="5">
        <v>0.44700000000000001</v>
      </c>
      <c r="D3" s="5">
        <v>0.439</v>
      </c>
      <c r="E3" s="5">
        <v>0.55200000000000005</v>
      </c>
    </row>
    <row r="4" spans="1:6" x14ac:dyDescent="0.35">
      <c r="A4" s="2">
        <v>0.78600000000000003</v>
      </c>
      <c r="B4" s="5">
        <v>0.41799999999999998</v>
      </c>
      <c r="C4" s="5">
        <v>0.441</v>
      </c>
      <c r="D4" s="5">
        <v>0.442</v>
      </c>
      <c r="E4" s="5">
        <v>0.46400000000000002</v>
      </c>
    </row>
    <row r="5" spans="1:6" x14ac:dyDescent="0.35">
      <c r="A5" s="2">
        <v>0.46100000000000002</v>
      </c>
      <c r="B5" s="5">
        <v>0.59399999999999997</v>
      </c>
      <c r="C5" s="5">
        <v>0.42499999999999999</v>
      </c>
      <c r="D5" s="5">
        <v>0.44800000000000001</v>
      </c>
      <c r="E5" s="5">
        <v>0.5</v>
      </c>
    </row>
    <row r="6" spans="1:6" x14ac:dyDescent="0.35">
      <c r="A6" s="2">
        <v>0.317</v>
      </c>
      <c r="B6" s="5">
        <v>0.41100000000000003</v>
      </c>
      <c r="C6" s="5">
        <v>0.41100000000000003</v>
      </c>
      <c r="D6" s="5">
        <v>0.379</v>
      </c>
      <c r="E6" s="5">
        <v>0.5</v>
      </c>
    </row>
    <row r="7" spans="1:6" x14ac:dyDescent="0.35">
      <c r="A7" s="4">
        <v>5.5E-2</v>
      </c>
      <c r="B7" s="5">
        <v>0.54100000000000004</v>
      </c>
      <c r="C7" s="5">
        <v>0.44900000000000001</v>
      </c>
      <c r="D7" s="5">
        <v>0.38500000000000001</v>
      </c>
      <c r="E7" s="5">
        <v>0.48199999999999998</v>
      </c>
    </row>
    <row r="8" spans="1:6" x14ac:dyDescent="0.35">
      <c r="B8" s="5">
        <v>0.54400000000000004</v>
      </c>
      <c r="C8" s="5">
        <v>0.41300000000000003</v>
      </c>
      <c r="D8" s="5">
        <v>0.47100000000000003</v>
      </c>
      <c r="E8" s="5">
        <v>0.57000000000000006</v>
      </c>
    </row>
    <row r="9" spans="1:6" x14ac:dyDescent="0.35">
      <c r="B9" s="5">
        <v>0.51400000000000001</v>
      </c>
      <c r="C9" s="5">
        <v>0.30199999999999999</v>
      </c>
      <c r="D9" s="5">
        <v>0.373</v>
      </c>
      <c r="E9" s="5">
        <v>0.83000000000000007</v>
      </c>
    </row>
    <row r="12" spans="1:6" x14ac:dyDescent="0.35">
      <c r="A12" t="s">
        <v>0</v>
      </c>
    </row>
    <row r="13" spans="1:6" x14ac:dyDescent="0.35">
      <c r="B13" s="6" t="s">
        <v>7</v>
      </c>
      <c r="C13" s="6" t="s">
        <v>8</v>
      </c>
      <c r="D13" s="6" t="s">
        <v>9</v>
      </c>
      <c r="E13" s="6" t="s">
        <v>10</v>
      </c>
    </row>
    <row r="14" spans="1:6" x14ac:dyDescent="0.35">
      <c r="A14" t="s">
        <v>1</v>
      </c>
      <c r="B14" s="2">
        <v>2.153</v>
      </c>
      <c r="C14" s="1">
        <f>B14-B19</f>
        <v>2.0979999999999999</v>
      </c>
      <c r="D14" s="1">
        <v>12</v>
      </c>
      <c r="E14" s="9">
        <f>(1.3521*C14*C14)+(2.8482*C14)+(0.0243)</f>
        <v>11.951232368399999</v>
      </c>
    </row>
    <row r="15" spans="1:6" x14ac:dyDescent="0.35">
      <c r="A15" t="s">
        <v>2</v>
      </c>
      <c r="B15" s="2">
        <v>1.381</v>
      </c>
      <c r="C15" s="1">
        <f>B15-B19</f>
        <v>1.3260000000000001</v>
      </c>
      <c r="D15" s="1">
        <v>6</v>
      </c>
      <c r="E15" s="9">
        <f t="shared" ref="E15:E19" si="0">(1.3521*C15*C15)+(2.8482*C15)+(0.0243)</f>
        <v>6.178378179600001</v>
      </c>
    </row>
    <row r="16" spans="1:6" x14ac:dyDescent="0.35">
      <c r="A16" t="s">
        <v>3</v>
      </c>
      <c r="B16" s="2">
        <v>0.78600000000000003</v>
      </c>
      <c r="C16" s="1">
        <f>B16-B19</f>
        <v>0.73099999999999998</v>
      </c>
      <c r="D16" s="1">
        <v>3</v>
      </c>
      <c r="E16" s="9">
        <f t="shared" si="0"/>
        <v>2.8288437081</v>
      </c>
    </row>
    <row r="17" spans="1:12" x14ac:dyDescent="0.35">
      <c r="A17" t="s">
        <v>4</v>
      </c>
      <c r="B17" s="2">
        <v>0.46100000000000002</v>
      </c>
      <c r="C17" s="1">
        <f>B17-B19</f>
        <v>0.40600000000000003</v>
      </c>
      <c r="D17" s="1">
        <v>1.5</v>
      </c>
      <c r="E17" s="9">
        <f t="shared" si="0"/>
        <v>1.4035439556000002</v>
      </c>
    </row>
    <row r="18" spans="1:12" x14ac:dyDescent="0.35">
      <c r="A18" t="s">
        <v>5</v>
      </c>
      <c r="B18" s="2">
        <v>0.317</v>
      </c>
      <c r="C18" s="1">
        <f>B18-B19</f>
        <v>0.26200000000000001</v>
      </c>
      <c r="D18" s="1">
        <v>0.75</v>
      </c>
      <c r="E18" s="9">
        <f t="shared" si="0"/>
        <v>0.8633419524</v>
      </c>
    </row>
    <row r="19" spans="1:12" x14ac:dyDescent="0.35">
      <c r="A19" t="s">
        <v>6</v>
      </c>
      <c r="B19" s="4">
        <v>5.5E-2</v>
      </c>
      <c r="C19" s="1">
        <f>B19-B19</f>
        <v>0</v>
      </c>
      <c r="D19" s="1">
        <v>0</v>
      </c>
      <c r="E19" s="9">
        <f t="shared" si="0"/>
        <v>2.4299999999999999E-2</v>
      </c>
    </row>
    <row r="24" spans="1:12" x14ac:dyDescent="0.35">
      <c r="H24" s="7"/>
      <c r="J24" s="7" t="s">
        <v>11</v>
      </c>
      <c r="K24" s="7"/>
      <c r="L24" s="7"/>
    </row>
    <row r="30" spans="1:12" x14ac:dyDescent="0.35">
      <c r="A30" s="10" t="s">
        <v>12</v>
      </c>
      <c r="B30" s="5" t="s">
        <v>13</v>
      </c>
      <c r="C30" s="3" t="s">
        <v>6</v>
      </c>
      <c r="D30" s="1" t="s">
        <v>8</v>
      </c>
      <c r="E30" s="11" t="s">
        <v>14</v>
      </c>
    </row>
    <row r="31" spans="1:12" x14ac:dyDescent="0.35">
      <c r="A31" s="10" t="s">
        <v>15</v>
      </c>
      <c r="B31" s="5">
        <v>0.40100000000000002</v>
      </c>
      <c r="C31" s="4">
        <v>5.5E-2</v>
      </c>
      <c r="D31" s="1">
        <f t="shared" ref="D31:D63" si="1">(B31-C31)</f>
        <v>0.34600000000000003</v>
      </c>
      <c r="E31" s="9">
        <f t="shared" ref="E31:E63" si="2">(1.3521*D31*D31)+(2.8482*D31)+(0.0243)</f>
        <v>1.1716452036</v>
      </c>
    </row>
    <row r="32" spans="1:12" x14ac:dyDescent="0.35">
      <c r="A32" s="10" t="s">
        <v>18</v>
      </c>
      <c r="B32" s="5">
        <v>0.35799999999999998</v>
      </c>
      <c r="C32" s="4">
        <v>5.5E-2</v>
      </c>
      <c r="D32" s="1">
        <f t="shared" si="1"/>
        <v>0.30299999999999999</v>
      </c>
      <c r="E32" s="9">
        <f t="shared" si="2"/>
        <v>1.0114395488999999</v>
      </c>
    </row>
    <row r="33" spans="1:5" x14ac:dyDescent="0.35">
      <c r="A33" s="10" t="s">
        <v>19</v>
      </c>
      <c r="B33" s="5">
        <v>0.41799999999999998</v>
      </c>
      <c r="C33" s="4">
        <v>5.5E-2</v>
      </c>
      <c r="D33" s="1">
        <f t="shared" si="1"/>
        <v>0.36299999999999999</v>
      </c>
      <c r="E33" s="9">
        <f t="shared" si="2"/>
        <v>1.2363614648999999</v>
      </c>
    </row>
    <row r="34" spans="1:5" x14ac:dyDescent="0.35">
      <c r="A34" s="10" t="s">
        <v>20</v>
      </c>
      <c r="B34" s="5">
        <v>0.59399999999999997</v>
      </c>
      <c r="C34" s="4">
        <v>5.5E-2</v>
      </c>
      <c r="D34" s="1">
        <f t="shared" si="1"/>
        <v>0.53899999999999992</v>
      </c>
      <c r="E34" s="9">
        <f t="shared" si="2"/>
        <v>1.9522932440999996</v>
      </c>
    </row>
    <row r="35" spans="1:5" x14ac:dyDescent="0.35">
      <c r="A35" s="10" t="s">
        <v>21</v>
      </c>
      <c r="B35" s="5">
        <v>0.41100000000000003</v>
      </c>
      <c r="C35" s="4">
        <v>5.5E-2</v>
      </c>
      <c r="D35" s="1">
        <f t="shared" si="1"/>
        <v>0.35600000000000004</v>
      </c>
      <c r="E35" s="9">
        <f t="shared" si="2"/>
        <v>1.2096189455999999</v>
      </c>
    </row>
    <row r="36" spans="1:5" x14ac:dyDescent="0.35">
      <c r="A36" s="10" t="s">
        <v>16</v>
      </c>
      <c r="B36" s="5">
        <v>0.54100000000000004</v>
      </c>
      <c r="C36" s="4">
        <v>5.5E-2</v>
      </c>
      <c r="D36" s="1">
        <f t="shared" si="1"/>
        <v>0.48600000000000004</v>
      </c>
      <c r="E36" s="9">
        <f t="shared" si="2"/>
        <v>1.7278858116000002</v>
      </c>
    </row>
    <row r="37" spans="1:5" x14ac:dyDescent="0.35">
      <c r="A37" s="10" t="s">
        <v>22</v>
      </c>
      <c r="B37" s="5">
        <v>0.54400000000000004</v>
      </c>
      <c r="C37" s="4">
        <v>5.5E-2</v>
      </c>
      <c r="D37" s="1">
        <f t="shared" si="1"/>
        <v>0.48900000000000005</v>
      </c>
      <c r="E37" s="9">
        <f t="shared" si="2"/>
        <v>1.7403853040999999</v>
      </c>
    </row>
    <row r="38" spans="1:5" x14ac:dyDescent="0.35">
      <c r="A38" s="10" t="s">
        <v>23</v>
      </c>
      <c r="B38" s="5">
        <v>0.51400000000000001</v>
      </c>
      <c r="C38" s="4">
        <v>5.5E-2</v>
      </c>
      <c r="D38" s="1">
        <f t="shared" si="1"/>
        <v>0.45900000000000002</v>
      </c>
      <c r="E38" s="9">
        <f t="shared" si="2"/>
        <v>1.6164855801</v>
      </c>
    </row>
    <row r="39" spans="1:5" x14ac:dyDescent="0.35">
      <c r="A39" s="10" t="s">
        <v>24</v>
      </c>
      <c r="B39" s="5">
        <v>0.438</v>
      </c>
      <c r="C39" s="4">
        <v>5.5E-2</v>
      </c>
      <c r="D39" s="1">
        <f t="shared" si="1"/>
        <v>0.38300000000000001</v>
      </c>
      <c r="E39" s="9">
        <f t="shared" si="2"/>
        <v>1.3134987969</v>
      </c>
    </row>
    <row r="40" spans="1:5" x14ac:dyDescent="0.35">
      <c r="A40" s="10" t="s">
        <v>25</v>
      </c>
      <c r="B40" s="5">
        <v>0.44700000000000001</v>
      </c>
      <c r="C40" s="4">
        <v>5.5E-2</v>
      </c>
      <c r="D40" s="1">
        <f t="shared" si="1"/>
        <v>0.39200000000000002</v>
      </c>
      <c r="E40" s="9">
        <f t="shared" si="2"/>
        <v>1.3485634943999998</v>
      </c>
    </row>
    <row r="41" spans="1:5" x14ac:dyDescent="0.35">
      <c r="A41" s="10" t="s">
        <v>26</v>
      </c>
      <c r="B41" s="5">
        <v>0.441</v>
      </c>
      <c r="C41" s="4">
        <v>5.5E-2</v>
      </c>
      <c r="D41" s="1">
        <f t="shared" si="1"/>
        <v>0.38600000000000001</v>
      </c>
      <c r="E41" s="9">
        <f t="shared" si="2"/>
        <v>1.3251626915999999</v>
      </c>
    </row>
    <row r="42" spans="1:5" x14ac:dyDescent="0.35">
      <c r="A42" s="10" t="s">
        <v>27</v>
      </c>
      <c r="B42" s="5">
        <v>0.42499999999999999</v>
      </c>
      <c r="C42" s="4">
        <v>5.5E-2</v>
      </c>
      <c r="D42" s="1">
        <f t="shared" si="1"/>
        <v>0.37</v>
      </c>
      <c r="E42" s="9">
        <f t="shared" si="2"/>
        <v>1.2632364899999999</v>
      </c>
    </row>
    <row r="43" spans="1:5" x14ac:dyDescent="0.35">
      <c r="A43" s="10" t="s">
        <v>17</v>
      </c>
      <c r="B43" s="5">
        <v>0.41100000000000003</v>
      </c>
      <c r="C43" s="4">
        <v>5.5E-2</v>
      </c>
      <c r="D43" s="1">
        <f t="shared" si="1"/>
        <v>0.35600000000000004</v>
      </c>
      <c r="E43" s="9">
        <f t="shared" si="2"/>
        <v>1.2096189455999999</v>
      </c>
    </row>
    <row r="44" spans="1:5" x14ac:dyDescent="0.35">
      <c r="A44" s="10" t="s">
        <v>28</v>
      </c>
      <c r="B44" s="5">
        <v>0.44900000000000001</v>
      </c>
      <c r="C44" s="4">
        <v>5.5E-2</v>
      </c>
      <c r="D44" s="1">
        <f t="shared" si="1"/>
        <v>0.39400000000000002</v>
      </c>
      <c r="E44" s="9">
        <f t="shared" si="2"/>
        <v>1.3563853956</v>
      </c>
    </row>
    <row r="45" spans="1:5" x14ac:dyDescent="0.35">
      <c r="A45" s="10" t="s">
        <v>29</v>
      </c>
      <c r="B45" s="5">
        <v>0.41300000000000003</v>
      </c>
      <c r="C45" s="4">
        <v>5.5E-2</v>
      </c>
      <c r="D45" s="1">
        <f t="shared" si="1"/>
        <v>0.35800000000000004</v>
      </c>
      <c r="E45" s="9">
        <f t="shared" si="2"/>
        <v>1.2172461444000002</v>
      </c>
    </row>
    <row r="46" spans="1:5" x14ac:dyDescent="0.35">
      <c r="A46" s="10" t="s">
        <v>30</v>
      </c>
      <c r="B46" s="5">
        <v>0.30199999999999999</v>
      </c>
      <c r="C46" s="4">
        <v>5.5E-2</v>
      </c>
      <c r="D46" s="1">
        <f t="shared" si="1"/>
        <v>0.247</v>
      </c>
      <c r="E46" s="9">
        <f t="shared" si="2"/>
        <v>0.81029566889999993</v>
      </c>
    </row>
    <row r="47" spans="1:5" x14ac:dyDescent="0.35">
      <c r="A47" s="10" t="s">
        <v>31</v>
      </c>
      <c r="B47" s="5">
        <v>0.371</v>
      </c>
      <c r="C47" s="4">
        <v>5.5E-2</v>
      </c>
      <c r="D47" s="1">
        <f t="shared" si="1"/>
        <v>0.316</v>
      </c>
      <c r="E47" s="9">
        <f t="shared" si="2"/>
        <v>1.0593464976</v>
      </c>
    </row>
    <row r="48" spans="1:5" x14ac:dyDescent="0.35">
      <c r="A48" s="10" t="s">
        <v>32</v>
      </c>
      <c r="B48" s="5">
        <v>0.439</v>
      </c>
      <c r="C48" s="4">
        <v>5.5E-2</v>
      </c>
      <c r="D48" s="1">
        <f t="shared" si="1"/>
        <v>0.38400000000000001</v>
      </c>
      <c r="E48" s="9">
        <f t="shared" si="2"/>
        <v>1.3173840576</v>
      </c>
    </row>
    <row r="49" spans="1:5" x14ac:dyDescent="0.35">
      <c r="A49" s="10" t="s">
        <v>33</v>
      </c>
      <c r="B49" s="5">
        <v>0.442</v>
      </c>
      <c r="C49" s="4">
        <v>5.5E-2</v>
      </c>
      <c r="D49" s="1">
        <f t="shared" si="1"/>
        <v>0.38700000000000001</v>
      </c>
      <c r="E49" s="9">
        <f t="shared" si="2"/>
        <v>1.3290560649000001</v>
      </c>
    </row>
    <row r="50" spans="1:5" x14ac:dyDescent="0.35">
      <c r="A50" s="10" t="s">
        <v>34</v>
      </c>
      <c r="B50" s="5">
        <v>0.44800000000000001</v>
      </c>
      <c r="C50" s="4">
        <v>5.5E-2</v>
      </c>
      <c r="D50" s="1">
        <f t="shared" si="1"/>
        <v>0.39300000000000002</v>
      </c>
      <c r="E50" s="9">
        <f t="shared" si="2"/>
        <v>1.3524730929</v>
      </c>
    </row>
    <row r="51" spans="1:5" x14ac:dyDescent="0.35">
      <c r="A51" s="10" t="s">
        <v>35</v>
      </c>
      <c r="B51" s="5">
        <v>0.379</v>
      </c>
      <c r="C51" s="4">
        <v>5.5E-2</v>
      </c>
      <c r="D51" s="1">
        <f t="shared" si="1"/>
        <v>0.32400000000000001</v>
      </c>
      <c r="E51" s="9">
        <f t="shared" si="2"/>
        <v>1.0890548495999999</v>
      </c>
    </row>
    <row r="52" spans="1:5" x14ac:dyDescent="0.35">
      <c r="A52" s="10" t="s">
        <v>36</v>
      </c>
      <c r="B52" s="5">
        <v>0.38500000000000001</v>
      </c>
      <c r="C52" s="4">
        <v>5.5E-2</v>
      </c>
      <c r="D52" s="1">
        <f t="shared" si="1"/>
        <v>0.33</v>
      </c>
      <c r="E52" s="9">
        <f t="shared" si="2"/>
        <v>1.1114496899999999</v>
      </c>
    </row>
    <row r="53" spans="1:5" x14ac:dyDescent="0.35">
      <c r="A53" s="10" t="s">
        <v>37</v>
      </c>
      <c r="B53" s="5">
        <v>0.47100000000000003</v>
      </c>
      <c r="C53" s="4">
        <v>5.5E-2</v>
      </c>
      <c r="D53" s="1">
        <f t="shared" si="1"/>
        <v>0.41600000000000004</v>
      </c>
      <c r="E53" s="9">
        <f t="shared" si="2"/>
        <v>1.4431402176000001</v>
      </c>
    </row>
    <row r="54" spans="1:5" x14ac:dyDescent="0.35">
      <c r="A54" s="10" t="s">
        <v>38</v>
      </c>
      <c r="B54" s="5">
        <v>0.373</v>
      </c>
      <c r="C54" s="4">
        <v>5.5E-2</v>
      </c>
      <c r="D54" s="1">
        <f t="shared" si="1"/>
        <v>0.318</v>
      </c>
      <c r="E54" s="9">
        <f t="shared" si="2"/>
        <v>1.0667573604</v>
      </c>
    </row>
    <row r="55" spans="1:5" x14ac:dyDescent="0.35">
      <c r="A55" s="10" t="s">
        <v>39</v>
      </c>
      <c r="B55" s="5">
        <v>0.49199999999999999</v>
      </c>
      <c r="C55" s="4">
        <v>5.5E-2</v>
      </c>
      <c r="D55" s="1">
        <f t="shared" si="1"/>
        <v>0.437</v>
      </c>
      <c r="E55" s="9">
        <f t="shared" si="2"/>
        <v>1.5271725849</v>
      </c>
    </row>
    <row r="56" spans="1:5" x14ac:dyDescent="0.35">
      <c r="A56" s="10" t="s">
        <v>40</v>
      </c>
      <c r="B56" s="5">
        <v>0.55200000000000005</v>
      </c>
      <c r="C56" s="4">
        <v>5.5E-2</v>
      </c>
      <c r="D56" s="1">
        <f t="shared" si="1"/>
        <v>0.49700000000000005</v>
      </c>
      <c r="E56" s="9">
        <f t="shared" si="2"/>
        <v>1.7738362689000002</v>
      </c>
    </row>
    <row r="57" spans="1:5" x14ac:dyDescent="0.35">
      <c r="A57" s="10" t="s">
        <v>41</v>
      </c>
      <c r="B57" s="5">
        <v>0.46400000000000002</v>
      </c>
      <c r="C57" s="4">
        <v>5.5E-2</v>
      </c>
      <c r="D57" s="1">
        <f t="shared" si="1"/>
        <v>0.40900000000000003</v>
      </c>
      <c r="E57" s="9">
        <f t="shared" si="2"/>
        <v>1.4153944401</v>
      </c>
    </row>
    <row r="58" spans="1:5" x14ac:dyDescent="0.35">
      <c r="A58" s="10" t="s">
        <v>42</v>
      </c>
      <c r="B58" s="5">
        <v>0.5</v>
      </c>
      <c r="C58" s="4">
        <v>5.5E-2</v>
      </c>
      <c r="D58" s="1">
        <f t="shared" si="1"/>
        <v>0.44500000000000001</v>
      </c>
      <c r="E58" s="9">
        <f t="shared" si="2"/>
        <v>1.5594986024999999</v>
      </c>
    </row>
    <row r="59" spans="1:5" x14ac:dyDescent="0.35">
      <c r="A59" s="10" t="s">
        <v>43</v>
      </c>
      <c r="B59" s="5">
        <v>0.5</v>
      </c>
      <c r="C59" s="4">
        <v>5.5E-2</v>
      </c>
      <c r="D59" s="1">
        <f t="shared" si="1"/>
        <v>0.44500000000000001</v>
      </c>
      <c r="E59" s="9">
        <f t="shared" si="2"/>
        <v>1.5594986024999999</v>
      </c>
    </row>
    <row r="60" spans="1:5" x14ac:dyDescent="0.35">
      <c r="A60" s="10" t="s">
        <v>44</v>
      </c>
      <c r="B60" s="5">
        <v>0.48199999999999998</v>
      </c>
      <c r="C60" s="4">
        <v>5.5E-2</v>
      </c>
      <c r="D60" s="1">
        <f t="shared" si="1"/>
        <v>0.42699999999999999</v>
      </c>
      <c r="E60" s="9">
        <f t="shared" si="2"/>
        <v>1.4870084409</v>
      </c>
    </row>
    <row r="61" spans="1:5" x14ac:dyDescent="0.35">
      <c r="A61" s="10" t="s">
        <v>45</v>
      </c>
      <c r="B61" s="5">
        <v>0.57000000000000006</v>
      </c>
      <c r="C61" s="4">
        <v>5.5E-2</v>
      </c>
      <c r="D61" s="1">
        <f t="shared" si="1"/>
        <v>0.51500000000000001</v>
      </c>
      <c r="E61" s="9">
        <f t="shared" si="2"/>
        <v>1.8497337225000001</v>
      </c>
    </row>
    <row r="62" spans="1:5" x14ac:dyDescent="0.35">
      <c r="A62" s="10" t="s">
        <v>46</v>
      </c>
      <c r="B62" s="5">
        <v>0.83000000000000007</v>
      </c>
      <c r="C62" s="4">
        <v>5.5E-2</v>
      </c>
      <c r="D62" s="1">
        <f t="shared" si="1"/>
        <v>0.77500000000000002</v>
      </c>
      <c r="E62" s="9">
        <f t="shared" si="2"/>
        <v>3.0437600625000001</v>
      </c>
    </row>
    <row r="63" spans="1:5" x14ac:dyDescent="0.35">
      <c r="A63" s="10" t="s">
        <v>47</v>
      </c>
      <c r="B63" s="5">
        <v>0.41699999999999998</v>
      </c>
      <c r="C63" s="4">
        <v>5.5E-2</v>
      </c>
      <c r="D63" s="1">
        <f t="shared" si="1"/>
        <v>0.36199999999999999</v>
      </c>
      <c r="E63" s="9">
        <f t="shared" si="2"/>
        <v>1.2325329923999999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255"/>
  <sheetViews>
    <sheetView workbookViewId="0">
      <selection activeCell="C5" sqref="C5"/>
    </sheetView>
  </sheetViews>
  <sheetFormatPr defaultRowHeight="14.5" x14ac:dyDescent="0.35"/>
  <cols>
    <col min="1" max="1" width="39.36328125" customWidth="1"/>
    <col min="2" max="2" width="15.08984375" customWidth="1"/>
    <col min="3" max="3" width="14.90625" customWidth="1"/>
    <col min="4" max="4" width="14.54296875" customWidth="1"/>
    <col min="5" max="5" width="15.6328125" customWidth="1"/>
    <col min="6" max="6" width="64.90625" customWidth="1"/>
    <col min="7" max="7" width="73.90625" customWidth="1"/>
  </cols>
  <sheetData>
    <row r="1" spans="1:6" ht="15.5" thickTop="1" thickBot="1" x14ac:dyDescent="0.4">
      <c r="A1" s="23" t="s">
        <v>66</v>
      </c>
      <c r="B1" s="23" t="s">
        <v>67</v>
      </c>
      <c r="C1" s="23" t="s">
        <v>68</v>
      </c>
      <c r="D1" s="23" t="s">
        <v>69</v>
      </c>
      <c r="E1" s="23" t="s">
        <v>70</v>
      </c>
      <c r="F1" s="23" t="s">
        <v>71</v>
      </c>
    </row>
    <row r="2" spans="1:6" ht="15.5" thickTop="1" thickBot="1" x14ac:dyDescent="0.4">
      <c r="A2" s="24" t="s">
        <v>72</v>
      </c>
      <c r="B2" s="24" t="s">
        <v>73</v>
      </c>
      <c r="C2" s="25" t="s">
        <v>74</v>
      </c>
      <c r="D2" s="25" t="s">
        <v>75</v>
      </c>
      <c r="E2" s="25" t="s">
        <v>76</v>
      </c>
      <c r="F2" s="25" t="s">
        <v>77</v>
      </c>
    </row>
    <row r="3" spans="1:6" ht="15.5" thickTop="1" thickBot="1" x14ac:dyDescent="0.4">
      <c r="A3" s="24" t="s">
        <v>78</v>
      </c>
      <c r="B3" s="24" t="s">
        <v>73</v>
      </c>
      <c r="C3" s="25" t="s">
        <v>74</v>
      </c>
      <c r="D3" s="25" t="s">
        <v>79</v>
      </c>
      <c r="E3" s="25" t="s">
        <v>76</v>
      </c>
      <c r="F3" s="25" t="s">
        <v>77</v>
      </c>
    </row>
    <row r="4" spans="1:6" ht="15.5" thickTop="1" thickBot="1" x14ac:dyDescent="0.4">
      <c r="A4" s="26" t="s">
        <v>80</v>
      </c>
      <c r="B4" s="24" t="s">
        <v>73</v>
      </c>
      <c r="C4" s="25" t="s">
        <v>214</v>
      </c>
      <c r="D4" s="25" t="s">
        <v>93</v>
      </c>
      <c r="E4" s="25" t="s">
        <v>76</v>
      </c>
      <c r="F4" s="25" t="s">
        <v>81</v>
      </c>
    </row>
    <row r="5" spans="1:6" ht="15.5" thickTop="1" thickBot="1" x14ac:dyDescent="0.4">
      <c r="A5" s="26" t="s">
        <v>82</v>
      </c>
      <c r="B5" s="24" t="s">
        <v>73</v>
      </c>
      <c r="C5" s="25" t="s">
        <v>74</v>
      </c>
      <c r="D5" s="25" t="s">
        <v>94</v>
      </c>
      <c r="E5" s="25" t="s">
        <v>76</v>
      </c>
      <c r="F5" s="25" t="s">
        <v>77</v>
      </c>
    </row>
    <row r="6" spans="1:6" ht="15.5" thickTop="1" thickBot="1" x14ac:dyDescent="0.4">
      <c r="A6" s="26" t="s">
        <v>83</v>
      </c>
      <c r="B6" s="24" t="s">
        <v>73</v>
      </c>
      <c r="C6" s="25" t="s">
        <v>74</v>
      </c>
      <c r="D6" s="25"/>
      <c r="E6" s="25" t="s">
        <v>76</v>
      </c>
      <c r="F6" s="25" t="s">
        <v>77</v>
      </c>
    </row>
    <row r="7" spans="1:6" ht="15.5" thickTop="1" thickBot="1" x14ac:dyDescent="0.4">
      <c r="A7" s="27" t="s">
        <v>95</v>
      </c>
      <c r="B7" s="24" t="s">
        <v>73</v>
      </c>
      <c r="C7" s="25" t="s">
        <v>91</v>
      </c>
      <c r="D7" s="25" t="s">
        <v>106</v>
      </c>
      <c r="E7" s="25" t="s">
        <v>76</v>
      </c>
      <c r="F7" s="25" t="s">
        <v>81</v>
      </c>
    </row>
    <row r="8" spans="1:6" ht="15.5" thickTop="1" thickBot="1" x14ac:dyDescent="0.4">
      <c r="A8" s="26" t="s">
        <v>84</v>
      </c>
      <c r="B8" s="24" t="s">
        <v>85</v>
      </c>
      <c r="C8" s="25" t="s">
        <v>98</v>
      </c>
      <c r="D8" s="25" t="s">
        <v>105</v>
      </c>
      <c r="E8" s="25" t="s">
        <v>86</v>
      </c>
      <c r="F8" s="25" t="s">
        <v>87</v>
      </c>
    </row>
    <row r="9" spans="1:6" ht="15.5" thickTop="1" thickBot="1" x14ac:dyDescent="0.4">
      <c r="A9" s="26" t="s">
        <v>88</v>
      </c>
      <c r="B9" s="24" t="s">
        <v>85</v>
      </c>
      <c r="C9" s="25" t="s">
        <v>98</v>
      </c>
      <c r="D9" s="25" t="s">
        <v>104</v>
      </c>
      <c r="E9" s="25" t="s">
        <v>86</v>
      </c>
      <c r="F9" s="25" t="s">
        <v>87</v>
      </c>
    </row>
    <row r="10" spans="1:6" ht="15.5" thickTop="1" thickBot="1" x14ac:dyDescent="0.4">
      <c r="A10" s="26" t="s">
        <v>89</v>
      </c>
      <c r="B10" s="24" t="s">
        <v>85</v>
      </c>
      <c r="C10" s="25" t="s">
        <v>98</v>
      </c>
      <c r="D10" s="25" t="s">
        <v>101</v>
      </c>
      <c r="E10" s="25" t="s">
        <v>86</v>
      </c>
      <c r="F10" s="25" t="s">
        <v>87</v>
      </c>
    </row>
    <row r="11" spans="1:6" ht="15.5" thickTop="1" thickBot="1" x14ac:dyDescent="0.4">
      <c r="A11" s="26" t="s">
        <v>90</v>
      </c>
      <c r="B11" s="24" t="s">
        <v>85</v>
      </c>
      <c r="C11" s="25" t="s">
        <v>91</v>
      </c>
      <c r="D11" s="25" t="s">
        <v>92</v>
      </c>
      <c r="E11" s="25" t="s">
        <v>86</v>
      </c>
      <c r="F11" s="25" t="s">
        <v>87</v>
      </c>
    </row>
    <row r="12" spans="1:6" ht="15.5" thickTop="1" thickBot="1" x14ac:dyDescent="0.4">
      <c r="A12" s="26" t="s">
        <v>96</v>
      </c>
      <c r="B12" s="24" t="s">
        <v>85</v>
      </c>
      <c r="C12" s="25" t="s">
        <v>91</v>
      </c>
      <c r="D12" s="25" t="s">
        <v>103</v>
      </c>
      <c r="E12" s="25" t="s">
        <v>86</v>
      </c>
      <c r="F12" s="25" t="s">
        <v>87</v>
      </c>
    </row>
    <row r="13" spans="1:6" ht="15.5" thickTop="1" thickBot="1" x14ac:dyDescent="0.4">
      <c r="A13" s="26" t="s">
        <v>97</v>
      </c>
      <c r="B13" s="24" t="s">
        <v>85</v>
      </c>
      <c r="C13" s="25" t="s">
        <v>98</v>
      </c>
      <c r="D13" s="25" t="s">
        <v>100</v>
      </c>
      <c r="E13" s="25" t="s">
        <v>86</v>
      </c>
      <c r="F13" s="25" t="s">
        <v>87</v>
      </c>
    </row>
    <row r="14" spans="1:6" ht="15.5" thickTop="1" thickBot="1" x14ac:dyDescent="0.4">
      <c r="A14" s="26" t="s">
        <v>99</v>
      </c>
      <c r="B14" s="24" t="s">
        <v>85</v>
      </c>
      <c r="C14" s="25" t="s">
        <v>98</v>
      </c>
      <c r="D14" s="25" t="s">
        <v>102</v>
      </c>
      <c r="E14" s="25" t="s">
        <v>86</v>
      </c>
      <c r="F14" s="25" t="s">
        <v>87</v>
      </c>
    </row>
    <row r="15" spans="1:6" ht="15" thickTop="1" x14ac:dyDescent="0.35"/>
    <row r="101" spans="1:5" ht="15.5" x14ac:dyDescent="0.35">
      <c r="A101" s="28" t="s">
        <v>107</v>
      </c>
      <c r="B101" s="29"/>
      <c r="C101" s="29"/>
      <c r="D101" s="29"/>
      <c r="E101" s="18"/>
    </row>
    <row r="102" spans="1:5" ht="15.5" x14ac:dyDescent="0.35">
      <c r="A102" s="29" t="s">
        <v>108</v>
      </c>
      <c r="B102" s="29"/>
      <c r="C102" s="29"/>
      <c r="D102" s="29"/>
      <c r="E102" s="18"/>
    </row>
    <row r="103" spans="1:5" ht="15.5" x14ac:dyDescent="0.35">
      <c r="A103" s="29" t="s">
        <v>109</v>
      </c>
      <c r="B103" s="29"/>
      <c r="C103" s="29"/>
      <c r="D103" s="29"/>
      <c r="E103" s="18"/>
    </row>
    <row r="104" spans="1:5" ht="15.5" x14ac:dyDescent="0.35">
      <c r="A104" s="29" t="s">
        <v>110</v>
      </c>
      <c r="B104" s="29"/>
      <c r="C104" s="29"/>
      <c r="D104" s="29"/>
      <c r="E104" s="18"/>
    </row>
    <row r="105" spans="1:5" ht="15.5" x14ac:dyDescent="0.35">
      <c r="A105" s="29" t="s">
        <v>111</v>
      </c>
      <c r="B105" s="29"/>
      <c r="C105" s="29"/>
      <c r="D105" s="29"/>
      <c r="E105" s="18"/>
    </row>
    <row r="106" spans="1:5" ht="15.5" x14ac:dyDescent="0.35">
      <c r="A106" s="29" t="s">
        <v>112</v>
      </c>
      <c r="B106" s="29"/>
      <c r="C106" s="29"/>
      <c r="D106" s="29"/>
      <c r="E106" s="18"/>
    </row>
    <row r="107" spans="1:5" ht="15.5" x14ac:dyDescent="0.35">
      <c r="A107" s="29" t="s">
        <v>113</v>
      </c>
      <c r="B107" s="29"/>
      <c r="C107" s="29"/>
      <c r="D107" s="29"/>
      <c r="E107" s="18"/>
    </row>
    <row r="108" spans="1:5" ht="15.5" x14ac:dyDescent="0.35">
      <c r="A108" s="29" t="s">
        <v>114</v>
      </c>
      <c r="B108" s="29"/>
      <c r="C108" s="29"/>
      <c r="D108" s="29"/>
      <c r="E108" s="18"/>
    </row>
    <row r="109" spans="1:5" ht="15.5" x14ac:dyDescent="0.35">
      <c r="A109" s="29" t="s">
        <v>115</v>
      </c>
      <c r="B109" s="29"/>
      <c r="C109" s="29"/>
      <c r="D109" s="29"/>
      <c r="E109" s="18"/>
    </row>
    <row r="110" spans="1:5" ht="15.5" x14ac:dyDescent="0.35">
      <c r="A110" s="29"/>
      <c r="B110" s="29"/>
      <c r="C110" s="29"/>
      <c r="D110" s="29"/>
      <c r="E110" s="18"/>
    </row>
    <row r="111" spans="1:5" ht="15.5" x14ac:dyDescent="0.35">
      <c r="A111" s="28" t="s">
        <v>116</v>
      </c>
      <c r="B111" s="29"/>
      <c r="C111" s="29"/>
      <c r="D111" s="29"/>
      <c r="E111" s="18"/>
    </row>
    <row r="112" spans="1:5" ht="15.5" x14ac:dyDescent="0.35">
      <c r="A112" s="29" t="s">
        <v>117</v>
      </c>
      <c r="B112" s="29"/>
      <c r="C112" s="29"/>
      <c r="D112" s="29"/>
      <c r="E112" s="18"/>
    </row>
    <row r="113" spans="1:5" ht="15.5" x14ac:dyDescent="0.35">
      <c r="A113" s="29" t="s">
        <v>118</v>
      </c>
      <c r="B113" s="29"/>
      <c r="C113" s="29"/>
      <c r="D113" s="29"/>
      <c r="E113" s="18"/>
    </row>
    <row r="114" spans="1:5" ht="15.5" x14ac:dyDescent="0.35">
      <c r="A114" s="29" t="s">
        <v>119</v>
      </c>
      <c r="B114" s="29"/>
      <c r="C114" s="29"/>
      <c r="D114" s="29"/>
      <c r="E114" s="18"/>
    </row>
    <row r="115" spans="1:5" ht="15.5" x14ac:dyDescent="0.35">
      <c r="A115" s="29" t="s">
        <v>120</v>
      </c>
      <c r="B115" s="29"/>
      <c r="C115" s="29"/>
      <c r="D115" s="29"/>
      <c r="E115" s="18"/>
    </row>
    <row r="116" spans="1:5" ht="15.5" x14ac:dyDescent="0.35">
      <c r="A116" s="29" t="s">
        <v>121</v>
      </c>
      <c r="B116" s="29"/>
      <c r="C116" s="29"/>
      <c r="D116" s="29"/>
      <c r="E116" s="18"/>
    </row>
    <row r="117" spans="1:5" ht="15.5" x14ac:dyDescent="0.35">
      <c r="A117" s="29" t="s">
        <v>122</v>
      </c>
      <c r="B117" s="29"/>
      <c r="C117" s="29"/>
      <c r="D117" s="29"/>
      <c r="E117" s="18"/>
    </row>
    <row r="118" spans="1:5" ht="15.5" x14ac:dyDescent="0.35">
      <c r="A118" s="29" t="s">
        <v>123</v>
      </c>
      <c r="B118" s="29"/>
      <c r="C118" s="29"/>
      <c r="D118" s="29"/>
      <c r="E118" s="18"/>
    </row>
    <row r="119" spans="1:5" ht="15.5" x14ac:dyDescent="0.35">
      <c r="A119" s="29" t="s">
        <v>124</v>
      </c>
      <c r="B119" s="29"/>
      <c r="C119" s="29"/>
      <c r="D119" s="29"/>
      <c r="E119" s="18"/>
    </row>
    <row r="120" spans="1:5" ht="15.5" x14ac:dyDescent="0.35">
      <c r="A120" s="29" t="s">
        <v>125</v>
      </c>
      <c r="B120" s="29"/>
      <c r="C120" s="29"/>
      <c r="D120" s="29"/>
      <c r="E120" s="18"/>
    </row>
    <row r="121" spans="1:5" ht="15.5" x14ac:dyDescent="0.35">
      <c r="A121" s="29" t="s">
        <v>126</v>
      </c>
      <c r="B121" s="29"/>
      <c r="C121" s="29"/>
      <c r="D121" s="29"/>
      <c r="E121" s="18"/>
    </row>
    <row r="122" spans="1:5" ht="15.5" x14ac:dyDescent="0.35">
      <c r="A122" s="29" t="s">
        <v>115</v>
      </c>
      <c r="B122" s="29"/>
      <c r="C122" s="29"/>
      <c r="D122" s="29"/>
      <c r="E122" s="18"/>
    </row>
    <row r="123" spans="1:5" ht="15.5" x14ac:dyDescent="0.35">
      <c r="A123" s="29"/>
      <c r="B123" s="29"/>
      <c r="C123" s="29"/>
      <c r="D123" s="29"/>
      <c r="E123" s="18"/>
    </row>
    <row r="124" spans="1:5" ht="15.5" x14ac:dyDescent="0.35">
      <c r="A124" s="28" t="s">
        <v>127</v>
      </c>
      <c r="B124" s="29"/>
      <c r="C124" s="29"/>
      <c r="D124" s="29"/>
      <c r="E124" s="18"/>
    </row>
    <row r="125" spans="1:5" ht="15.5" x14ac:dyDescent="0.35">
      <c r="A125" s="29" t="s">
        <v>128</v>
      </c>
      <c r="B125" s="29"/>
      <c r="C125" s="29"/>
      <c r="D125" s="29"/>
      <c r="E125" s="18"/>
    </row>
    <row r="126" spans="1:5" ht="15.5" x14ac:dyDescent="0.35">
      <c r="A126" s="29" t="s">
        <v>129</v>
      </c>
      <c r="B126" s="29"/>
      <c r="C126" s="29"/>
      <c r="D126" s="29"/>
      <c r="E126" s="18"/>
    </row>
    <row r="127" spans="1:5" ht="15.5" x14ac:dyDescent="0.35">
      <c r="A127" s="29" t="s">
        <v>130</v>
      </c>
      <c r="B127" s="29"/>
      <c r="C127" s="29"/>
      <c r="D127" s="29"/>
      <c r="E127" s="18"/>
    </row>
    <row r="128" spans="1:5" ht="15.5" x14ac:dyDescent="0.35">
      <c r="A128" s="29" t="s">
        <v>131</v>
      </c>
      <c r="B128" s="29"/>
      <c r="C128" s="29"/>
      <c r="D128" s="29"/>
      <c r="E128" s="18"/>
    </row>
    <row r="129" spans="1:7" ht="15.5" x14ac:dyDescent="0.35">
      <c r="A129" s="29" t="s">
        <v>132</v>
      </c>
      <c r="B129" s="29"/>
      <c r="C129" s="29"/>
      <c r="D129" s="29"/>
      <c r="E129" s="18"/>
    </row>
    <row r="130" spans="1:7" ht="15.5" x14ac:dyDescent="0.35">
      <c r="A130" s="29" t="s">
        <v>133</v>
      </c>
      <c r="B130" s="29"/>
      <c r="C130" s="29"/>
      <c r="D130" s="29"/>
      <c r="E130" s="18"/>
    </row>
    <row r="131" spans="1:7" ht="15.5" x14ac:dyDescent="0.35">
      <c r="A131" s="29" t="s">
        <v>134</v>
      </c>
      <c r="B131" s="29"/>
      <c r="C131" s="29"/>
      <c r="D131" s="29"/>
      <c r="E131" s="18"/>
    </row>
    <row r="132" spans="1:7" ht="15.5" x14ac:dyDescent="0.35">
      <c r="A132" s="29" t="s">
        <v>135</v>
      </c>
      <c r="B132" s="29"/>
      <c r="C132" s="29"/>
      <c r="D132" s="29"/>
      <c r="E132" s="18"/>
    </row>
    <row r="133" spans="1:7" ht="15.5" x14ac:dyDescent="0.35">
      <c r="A133" s="29" t="s">
        <v>136</v>
      </c>
      <c r="B133" s="29"/>
      <c r="C133" s="29"/>
      <c r="D133" s="29"/>
      <c r="E133" s="18"/>
    </row>
    <row r="134" spans="1:7" ht="15.5" x14ac:dyDescent="0.35">
      <c r="A134" s="29" t="s">
        <v>137</v>
      </c>
      <c r="B134" s="29"/>
      <c r="C134" s="29"/>
      <c r="D134" s="29"/>
      <c r="E134" s="18"/>
    </row>
    <row r="135" spans="1:7" ht="15.5" x14ac:dyDescent="0.35">
      <c r="A135" s="29" t="s">
        <v>138</v>
      </c>
      <c r="B135" s="29"/>
      <c r="C135" s="29"/>
      <c r="D135" s="29"/>
      <c r="E135" s="18"/>
    </row>
    <row r="140" spans="1:7" ht="15.5" x14ac:dyDescent="0.35">
      <c r="A140" s="28" t="s">
        <v>139</v>
      </c>
      <c r="B140" s="29"/>
      <c r="C140" s="29"/>
      <c r="D140" s="29"/>
      <c r="E140" s="18"/>
      <c r="F140" s="18"/>
      <c r="G140" s="18"/>
    </row>
    <row r="141" spans="1:7" ht="15.5" x14ac:dyDescent="0.35">
      <c r="A141" s="29" t="s">
        <v>140</v>
      </c>
      <c r="B141" s="29"/>
      <c r="C141" s="29"/>
      <c r="D141" s="29"/>
      <c r="E141" s="18"/>
      <c r="F141" s="18"/>
      <c r="G141" s="18"/>
    </row>
    <row r="142" spans="1:7" ht="15.5" x14ac:dyDescent="0.35">
      <c r="A142" s="29" t="s">
        <v>141</v>
      </c>
      <c r="B142" s="29"/>
      <c r="C142" s="29"/>
      <c r="D142" s="29"/>
      <c r="E142" s="18"/>
      <c r="F142" s="18"/>
      <c r="G142" s="18"/>
    </row>
    <row r="143" spans="1:7" ht="15.5" x14ac:dyDescent="0.35">
      <c r="A143" s="29" t="s">
        <v>142</v>
      </c>
      <c r="B143" s="29"/>
      <c r="C143" s="29"/>
      <c r="D143" s="29"/>
      <c r="E143" s="18"/>
      <c r="F143" s="18"/>
      <c r="G143" s="18"/>
    </row>
    <row r="144" spans="1:7" ht="15.5" x14ac:dyDescent="0.35">
      <c r="A144" s="29" t="s">
        <v>143</v>
      </c>
      <c r="B144" s="29"/>
      <c r="C144" s="29"/>
      <c r="D144" s="29"/>
      <c r="E144" s="18"/>
      <c r="F144" s="18"/>
      <c r="G144" s="18"/>
    </row>
    <row r="145" spans="1:7" ht="15.5" x14ac:dyDescent="0.35">
      <c r="A145" s="29" t="s">
        <v>144</v>
      </c>
      <c r="B145" s="29"/>
      <c r="C145" s="29"/>
      <c r="D145" s="29"/>
      <c r="E145" s="18"/>
      <c r="F145" s="18"/>
      <c r="G145" s="18"/>
    </row>
    <row r="146" spans="1:7" ht="15.5" x14ac:dyDescent="0.35">
      <c r="A146" s="29" t="s">
        <v>145</v>
      </c>
      <c r="B146" s="29"/>
      <c r="C146" s="29"/>
      <c r="D146" s="29"/>
      <c r="E146" s="18"/>
      <c r="F146" s="18"/>
      <c r="G146" s="18"/>
    </row>
    <row r="147" spans="1:7" ht="15.5" x14ac:dyDescent="0.35">
      <c r="A147" s="29" t="s">
        <v>146</v>
      </c>
      <c r="B147" s="29"/>
      <c r="C147" s="29"/>
      <c r="D147" s="29"/>
      <c r="E147" s="18"/>
      <c r="F147" s="18"/>
      <c r="G147" s="18"/>
    </row>
    <row r="148" spans="1:7" ht="15.5" x14ac:dyDescent="0.35">
      <c r="A148" s="29" t="s">
        <v>147</v>
      </c>
      <c r="B148" s="29"/>
      <c r="C148" s="29"/>
      <c r="D148" s="29"/>
      <c r="E148" s="18"/>
      <c r="F148" s="18"/>
      <c r="G148" s="18"/>
    </row>
    <row r="149" spans="1:7" ht="15.5" x14ac:dyDescent="0.35">
      <c r="A149" s="29" t="s">
        <v>148</v>
      </c>
      <c r="B149" s="29"/>
      <c r="C149" s="29"/>
      <c r="D149" s="29"/>
      <c r="E149" s="18"/>
      <c r="F149" s="18"/>
      <c r="G149" s="18"/>
    </row>
    <row r="150" spans="1:7" ht="15.5" x14ac:dyDescent="0.35">
      <c r="A150" s="29" t="s">
        <v>149</v>
      </c>
      <c r="B150" s="29"/>
      <c r="C150" s="29"/>
      <c r="D150" s="29"/>
      <c r="E150" s="18"/>
      <c r="F150" s="18"/>
      <c r="G150" s="18"/>
    </row>
    <row r="151" spans="1:7" ht="15.5" x14ac:dyDescent="0.35">
      <c r="A151" s="29" t="s">
        <v>150</v>
      </c>
      <c r="B151" s="29"/>
      <c r="C151" s="29"/>
      <c r="D151" s="29"/>
      <c r="E151" s="18"/>
      <c r="F151" s="18"/>
      <c r="G151" s="18"/>
    </row>
    <row r="152" spans="1:7" ht="15.5" x14ac:dyDescent="0.35">
      <c r="A152" s="29" t="s">
        <v>151</v>
      </c>
      <c r="B152" s="29"/>
      <c r="C152" s="29"/>
      <c r="D152" s="29"/>
      <c r="E152" s="18"/>
      <c r="F152" s="18"/>
      <c r="G152" s="18"/>
    </row>
    <row r="153" spans="1:7" x14ac:dyDescent="0.35">
      <c r="A153" s="18"/>
      <c r="B153" s="18"/>
      <c r="C153" s="18"/>
      <c r="D153" s="18"/>
      <c r="E153" s="18"/>
      <c r="F153" s="18"/>
      <c r="G153" s="18"/>
    </row>
    <row r="154" spans="1:7" x14ac:dyDescent="0.35">
      <c r="A154" s="18"/>
      <c r="B154" s="18"/>
      <c r="C154" s="18"/>
      <c r="D154" s="18"/>
      <c r="E154" s="18"/>
      <c r="F154" s="18"/>
      <c r="G154" s="18"/>
    </row>
    <row r="155" spans="1:7" ht="15.5" x14ac:dyDescent="0.35">
      <c r="A155" s="30" t="s">
        <v>152</v>
      </c>
      <c r="B155" s="29"/>
      <c r="C155" s="29"/>
      <c r="D155" s="29"/>
      <c r="E155" s="29"/>
      <c r="F155" s="18"/>
      <c r="G155" s="18"/>
    </row>
    <row r="156" spans="1:7" ht="15.5" x14ac:dyDescent="0.35">
      <c r="A156" s="31" t="s">
        <v>153</v>
      </c>
      <c r="B156" s="29"/>
      <c r="C156" s="29"/>
      <c r="D156" s="29"/>
      <c r="E156" s="29"/>
      <c r="F156" s="18"/>
      <c r="G156" s="18"/>
    </row>
    <row r="157" spans="1:7" ht="15.5" x14ac:dyDescent="0.35">
      <c r="A157" s="29" t="s">
        <v>154</v>
      </c>
      <c r="B157" s="29"/>
      <c r="C157" s="29"/>
      <c r="D157" s="29"/>
      <c r="E157" s="29"/>
      <c r="F157" s="18"/>
      <c r="G157" s="18"/>
    </row>
    <row r="158" spans="1:7" ht="15.5" x14ac:dyDescent="0.35">
      <c r="A158" s="29" t="s">
        <v>155</v>
      </c>
      <c r="B158" s="29"/>
      <c r="C158" s="29"/>
      <c r="D158" s="29"/>
      <c r="E158" s="29"/>
      <c r="F158" s="18"/>
      <c r="G158" s="18"/>
    </row>
    <row r="159" spans="1:7" ht="15.5" x14ac:dyDescent="0.35">
      <c r="A159" s="29" t="s">
        <v>156</v>
      </c>
      <c r="B159" s="29"/>
      <c r="C159" s="29"/>
      <c r="D159" s="29"/>
      <c r="E159" s="29"/>
      <c r="F159" s="18"/>
      <c r="G159" s="18"/>
    </row>
    <row r="160" spans="1:7" ht="15.5" x14ac:dyDescent="0.35">
      <c r="A160" s="29" t="s">
        <v>157</v>
      </c>
      <c r="B160" s="29"/>
      <c r="C160" s="29"/>
      <c r="D160" s="29"/>
      <c r="E160" s="29"/>
      <c r="F160" s="18"/>
      <c r="G160" s="18"/>
    </row>
    <row r="161" spans="1:7" x14ac:dyDescent="0.35">
      <c r="A161" s="18"/>
      <c r="B161" s="18"/>
      <c r="C161" s="18"/>
      <c r="D161" s="18"/>
      <c r="E161" s="18"/>
      <c r="F161" s="18"/>
      <c r="G161" s="18"/>
    </row>
    <row r="162" spans="1:7" x14ac:dyDescent="0.35">
      <c r="A162" s="18"/>
      <c r="B162" s="18"/>
      <c r="C162" s="18"/>
      <c r="D162" s="18"/>
      <c r="E162" s="18"/>
      <c r="F162" s="18"/>
      <c r="G162" s="18"/>
    </row>
    <row r="163" spans="1:7" x14ac:dyDescent="0.35">
      <c r="A163" s="18"/>
      <c r="B163" s="18"/>
      <c r="C163" s="18"/>
      <c r="D163" s="18"/>
      <c r="E163" s="18"/>
      <c r="F163" s="18"/>
      <c r="G163" s="18"/>
    </row>
    <row r="164" spans="1:7" x14ac:dyDescent="0.35">
      <c r="A164" s="18"/>
      <c r="B164" s="18"/>
      <c r="C164" s="18"/>
      <c r="D164" s="18"/>
      <c r="E164" s="18"/>
      <c r="F164" s="18"/>
      <c r="G164" s="18"/>
    </row>
    <row r="165" spans="1:7" ht="15.5" x14ac:dyDescent="0.35">
      <c r="A165" s="28" t="s">
        <v>158</v>
      </c>
      <c r="B165" s="18"/>
      <c r="C165" s="18"/>
      <c r="D165" s="18"/>
      <c r="E165" s="18"/>
      <c r="F165" s="18"/>
      <c r="G165" s="18"/>
    </row>
    <row r="166" spans="1:7" ht="15.5" x14ac:dyDescent="0.35">
      <c r="A166" s="29" t="s">
        <v>159</v>
      </c>
      <c r="B166" s="18"/>
      <c r="C166" s="18"/>
      <c r="D166" s="18"/>
      <c r="E166" s="18"/>
      <c r="F166" s="18"/>
      <c r="G166" s="18"/>
    </row>
    <row r="167" spans="1:7" ht="15.5" x14ac:dyDescent="0.35">
      <c r="A167" s="29" t="s">
        <v>160</v>
      </c>
      <c r="B167" s="18"/>
      <c r="C167" s="18"/>
      <c r="D167" s="18"/>
      <c r="E167" s="18"/>
      <c r="F167" s="18"/>
      <c r="G167" s="18"/>
    </row>
    <row r="168" spans="1:7" ht="15.5" x14ac:dyDescent="0.35">
      <c r="A168" s="29" t="s">
        <v>161</v>
      </c>
      <c r="B168" s="18"/>
      <c r="C168" s="18"/>
      <c r="D168" s="18"/>
      <c r="E168" s="18"/>
      <c r="F168" s="18"/>
      <c r="G168" s="18"/>
    </row>
    <row r="169" spans="1:7" ht="15.5" x14ac:dyDescent="0.35">
      <c r="A169" s="29" t="s">
        <v>162</v>
      </c>
      <c r="B169" s="18"/>
      <c r="C169" s="18"/>
      <c r="D169" s="18"/>
      <c r="E169" s="18"/>
      <c r="F169" s="18"/>
      <c r="G169" s="18"/>
    </row>
    <row r="170" spans="1:7" ht="15.5" x14ac:dyDescent="0.35">
      <c r="A170" s="29" t="s">
        <v>163</v>
      </c>
      <c r="B170" s="18"/>
      <c r="C170" s="18"/>
      <c r="D170" s="18"/>
      <c r="E170" s="18"/>
      <c r="F170" s="18"/>
      <c r="G170" s="18"/>
    </row>
    <row r="171" spans="1:7" ht="15.5" x14ac:dyDescent="0.35">
      <c r="A171" s="29" t="s">
        <v>164</v>
      </c>
      <c r="B171" s="18"/>
      <c r="C171" s="18"/>
      <c r="D171" s="18"/>
      <c r="E171" s="18"/>
      <c r="F171" s="18"/>
      <c r="G171" s="18"/>
    </row>
    <row r="172" spans="1:7" ht="15.5" x14ac:dyDescent="0.35">
      <c r="A172" s="29" t="s">
        <v>165</v>
      </c>
      <c r="B172" s="18"/>
      <c r="C172" s="18"/>
      <c r="D172" s="18"/>
      <c r="E172" s="18"/>
      <c r="F172" s="18"/>
      <c r="G172" s="18"/>
    </row>
    <row r="173" spans="1:7" ht="15.5" x14ac:dyDescent="0.35">
      <c r="A173" s="29" t="s">
        <v>166</v>
      </c>
      <c r="B173" s="18"/>
      <c r="C173" s="18"/>
      <c r="D173" s="18"/>
      <c r="E173" s="18"/>
      <c r="F173" s="18"/>
      <c r="G173" s="18"/>
    </row>
    <row r="174" spans="1:7" ht="15.5" x14ac:dyDescent="0.35">
      <c r="A174" s="29" t="s">
        <v>167</v>
      </c>
      <c r="B174" s="18"/>
      <c r="C174" s="18"/>
      <c r="D174" s="18"/>
      <c r="E174" s="18"/>
      <c r="F174" s="18"/>
      <c r="G174" s="18"/>
    </row>
    <row r="175" spans="1:7" ht="15.5" x14ac:dyDescent="0.35">
      <c r="A175" s="29" t="s">
        <v>168</v>
      </c>
      <c r="B175" s="18"/>
      <c r="C175" s="18"/>
      <c r="D175" s="18"/>
      <c r="E175" s="18"/>
      <c r="F175" s="18"/>
      <c r="G175" s="18"/>
    </row>
    <row r="176" spans="1:7" ht="15.5" x14ac:dyDescent="0.35">
      <c r="A176" s="29" t="s">
        <v>169</v>
      </c>
      <c r="B176" s="18"/>
      <c r="C176" s="18"/>
      <c r="D176" s="18"/>
      <c r="E176" s="18"/>
      <c r="F176" s="18"/>
      <c r="G176" s="18"/>
    </row>
    <row r="177" spans="1:7" ht="15.5" x14ac:dyDescent="0.35">
      <c r="A177" s="29" t="s">
        <v>170</v>
      </c>
      <c r="B177" s="18"/>
      <c r="C177" s="18"/>
      <c r="D177" s="18"/>
      <c r="E177" s="18"/>
      <c r="F177" s="18"/>
      <c r="G177" s="18"/>
    </row>
    <row r="178" spans="1:7" ht="15.5" x14ac:dyDescent="0.35">
      <c r="A178" s="29" t="s">
        <v>171</v>
      </c>
      <c r="B178" s="18"/>
      <c r="C178" s="18"/>
      <c r="D178" s="18"/>
      <c r="E178" s="18"/>
      <c r="F178" s="18"/>
      <c r="G178" s="18"/>
    </row>
    <row r="179" spans="1:7" ht="15.5" x14ac:dyDescent="0.35">
      <c r="A179" s="29" t="s">
        <v>172</v>
      </c>
      <c r="B179" s="18"/>
      <c r="C179" s="18"/>
      <c r="D179" s="18"/>
      <c r="E179" s="18"/>
      <c r="F179" s="18"/>
      <c r="G179" s="18"/>
    </row>
    <row r="180" spans="1:7" ht="15.5" x14ac:dyDescent="0.35">
      <c r="A180" s="29" t="s">
        <v>173</v>
      </c>
      <c r="B180" s="18"/>
      <c r="C180" s="18"/>
      <c r="D180" s="18"/>
      <c r="E180" s="18"/>
      <c r="F180" s="18"/>
      <c r="G180" s="18"/>
    </row>
    <row r="181" spans="1:7" ht="15.5" x14ac:dyDescent="0.35">
      <c r="A181" s="29" t="s">
        <v>174</v>
      </c>
      <c r="B181" s="18"/>
      <c r="C181" s="18"/>
      <c r="D181" s="18"/>
      <c r="E181" s="18"/>
      <c r="F181" s="18"/>
      <c r="G181" s="18"/>
    </row>
    <row r="186" spans="1:7" x14ac:dyDescent="0.35">
      <c r="A186" s="7" t="s">
        <v>177</v>
      </c>
      <c r="B186" s="18"/>
      <c r="C186" s="18"/>
      <c r="D186" s="18"/>
      <c r="E186" s="18"/>
      <c r="F186" s="18"/>
      <c r="G186" s="18"/>
    </row>
    <row r="187" spans="1:7" x14ac:dyDescent="0.35">
      <c r="A187" s="18" t="s">
        <v>178</v>
      </c>
      <c r="B187" s="18"/>
      <c r="C187" s="18"/>
      <c r="D187" s="18"/>
      <c r="E187" s="18"/>
      <c r="F187" s="18"/>
      <c r="G187" s="18"/>
    </row>
    <row r="188" spans="1:7" x14ac:dyDescent="0.35">
      <c r="A188" s="18" t="s">
        <v>179</v>
      </c>
      <c r="B188" s="18"/>
      <c r="C188" s="18"/>
      <c r="D188" s="18"/>
      <c r="E188" s="18"/>
      <c r="F188" s="18"/>
      <c r="G188" s="18"/>
    </row>
    <row r="193" spans="1:6" x14ac:dyDescent="0.35">
      <c r="A193" s="32" t="s">
        <v>184</v>
      </c>
    </row>
    <row r="194" spans="1:6" x14ac:dyDescent="0.35">
      <c r="A194" t="s">
        <v>180</v>
      </c>
    </row>
    <row r="195" spans="1:6" x14ac:dyDescent="0.35">
      <c r="A195" t="s">
        <v>181</v>
      </c>
    </row>
    <row r="196" spans="1:6" x14ac:dyDescent="0.35">
      <c r="A196" t="s">
        <v>182</v>
      </c>
    </row>
    <row r="197" spans="1:6" x14ac:dyDescent="0.35">
      <c r="A197" t="s">
        <v>183</v>
      </c>
    </row>
    <row r="202" spans="1:6" x14ac:dyDescent="0.35">
      <c r="A202" s="7" t="s">
        <v>188</v>
      </c>
    </row>
    <row r="203" spans="1:6" x14ac:dyDescent="0.35">
      <c r="A203" s="18" t="s">
        <v>185</v>
      </c>
      <c r="B203" s="18"/>
      <c r="C203" s="18"/>
      <c r="D203" s="18"/>
      <c r="E203" s="18"/>
      <c r="F203" s="18"/>
    </row>
    <row r="204" spans="1:6" x14ac:dyDescent="0.35">
      <c r="A204" s="18" t="s">
        <v>186</v>
      </c>
      <c r="B204" s="18"/>
      <c r="C204" s="18"/>
      <c r="D204" s="18"/>
      <c r="E204" s="18"/>
      <c r="F204" s="18"/>
    </row>
    <row r="205" spans="1:6" x14ac:dyDescent="0.35">
      <c r="A205" s="18" t="s">
        <v>187</v>
      </c>
      <c r="B205" s="18"/>
      <c r="C205" s="18"/>
      <c r="D205" s="18"/>
      <c r="E205" s="18"/>
      <c r="F205" s="18"/>
    </row>
    <row r="206" spans="1:6" x14ac:dyDescent="0.35">
      <c r="A206" s="18" t="s">
        <v>183</v>
      </c>
      <c r="B206" s="18"/>
      <c r="C206" s="18"/>
      <c r="D206" s="18"/>
      <c r="E206" s="18"/>
      <c r="F206" s="18"/>
    </row>
    <row r="211" spans="1:6" x14ac:dyDescent="0.35">
      <c r="A211" s="7" t="s">
        <v>192</v>
      </c>
    </row>
    <row r="212" spans="1:6" x14ac:dyDescent="0.35">
      <c r="A212" s="18" t="s">
        <v>189</v>
      </c>
      <c r="B212" s="18"/>
      <c r="C212" s="18"/>
      <c r="D212" s="18"/>
      <c r="E212" s="18"/>
      <c r="F212" s="18"/>
    </row>
    <row r="213" spans="1:6" x14ac:dyDescent="0.35">
      <c r="A213" s="18" t="s">
        <v>190</v>
      </c>
      <c r="B213" s="18"/>
      <c r="C213" s="18"/>
      <c r="D213" s="18"/>
      <c r="E213" s="18"/>
      <c r="F213" s="18"/>
    </row>
    <row r="214" spans="1:6" x14ac:dyDescent="0.35">
      <c r="A214" s="18" t="s">
        <v>191</v>
      </c>
      <c r="B214" s="18"/>
      <c r="C214" s="18"/>
      <c r="D214" s="18"/>
      <c r="E214" s="18"/>
      <c r="F214" s="18"/>
    </row>
    <row r="215" spans="1:6" x14ac:dyDescent="0.35">
      <c r="A215" s="18" t="s">
        <v>183</v>
      </c>
      <c r="B215" s="18"/>
      <c r="C215" s="18"/>
      <c r="D215" s="18"/>
      <c r="E215" s="18"/>
      <c r="F215" s="18"/>
    </row>
    <row r="220" spans="1:6" x14ac:dyDescent="0.35">
      <c r="A220" s="7" t="s">
        <v>196</v>
      </c>
    </row>
    <row r="221" spans="1:6" x14ac:dyDescent="0.35">
      <c r="A221" s="18" t="s">
        <v>193</v>
      </c>
      <c r="B221" s="18"/>
      <c r="C221" s="18"/>
      <c r="D221" s="18"/>
      <c r="E221" s="18"/>
      <c r="F221" s="18"/>
    </row>
    <row r="222" spans="1:6" x14ac:dyDescent="0.35">
      <c r="A222" s="18" t="s">
        <v>194</v>
      </c>
      <c r="B222" s="18"/>
      <c r="C222" s="18"/>
      <c r="D222" s="18"/>
      <c r="E222" s="18"/>
      <c r="F222" s="18"/>
    </row>
    <row r="223" spans="1:6" x14ac:dyDescent="0.35">
      <c r="A223" s="18" t="s">
        <v>195</v>
      </c>
      <c r="B223" s="18"/>
      <c r="C223" s="18"/>
      <c r="D223" s="18"/>
      <c r="E223" s="18"/>
      <c r="F223" s="18"/>
    </row>
    <row r="224" spans="1:6" x14ac:dyDescent="0.35">
      <c r="A224" s="18" t="s">
        <v>183</v>
      </c>
      <c r="B224" s="18"/>
      <c r="C224" s="18"/>
      <c r="D224" s="18"/>
      <c r="E224" s="18"/>
      <c r="F224" s="18"/>
    </row>
    <row r="229" spans="1:7" x14ac:dyDescent="0.35">
      <c r="A229" s="7" t="s">
        <v>200</v>
      </c>
    </row>
    <row r="230" spans="1:7" x14ac:dyDescent="0.35">
      <c r="A230" s="18" t="s">
        <v>197</v>
      </c>
      <c r="B230" s="18"/>
      <c r="C230" s="18"/>
      <c r="D230" s="18"/>
      <c r="E230" s="18"/>
      <c r="F230" s="18"/>
    </row>
    <row r="231" spans="1:7" x14ac:dyDescent="0.35">
      <c r="A231" s="18" t="s">
        <v>198</v>
      </c>
      <c r="B231" s="18"/>
      <c r="C231" s="18"/>
      <c r="D231" s="18"/>
      <c r="E231" s="18"/>
      <c r="F231" s="18"/>
    </row>
    <row r="232" spans="1:7" x14ac:dyDescent="0.35">
      <c r="A232" s="18" t="s">
        <v>199</v>
      </c>
      <c r="B232" s="18"/>
      <c r="C232" s="18"/>
      <c r="D232" s="18"/>
      <c r="E232" s="18"/>
      <c r="F232" s="18"/>
    </row>
    <row r="233" spans="1:7" x14ac:dyDescent="0.35">
      <c r="A233" s="18" t="s">
        <v>183</v>
      </c>
      <c r="B233" s="18"/>
      <c r="C233" s="18"/>
      <c r="D233" s="18"/>
      <c r="E233" s="18"/>
      <c r="F233" s="18"/>
    </row>
    <row r="238" spans="1:7" x14ac:dyDescent="0.35">
      <c r="A238" s="7" t="s">
        <v>201</v>
      </c>
      <c r="B238" s="18"/>
      <c r="C238" s="18"/>
      <c r="D238" s="18"/>
      <c r="E238" s="18"/>
      <c r="F238" s="18"/>
      <c r="G238" s="18"/>
    </row>
    <row r="239" spans="1:7" x14ac:dyDescent="0.35">
      <c r="A239" s="18" t="s">
        <v>202</v>
      </c>
      <c r="B239" s="18"/>
      <c r="C239" s="18"/>
      <c r="D239" s="18"/>
      <c r="E239" s="18"/>
      <c r="F239" s="18"/>
      <c r="G239" s="18"/>
    </row>
    <row r="240" spans="1:7" x14ac:dyDescent="0.35">
      <c r="A240" s="18" t="s">
        <v>203</v>
      </c>
      <c r="B240" s="18"/>
      <c r="C240" s="18"/>
      <c r="D240" s="18"/>
      <c r="E240" s="18"/>
      <c r="F240" s="18"/>
      <c r="G240" s="18"/>
    </row>
    <row r="241" spans="1:7" x14ac:dyDescent="0.35">
      <c r="A241" s="18" t="s">
        <v>204</v>
      </c>
      <c r="B241" s="18"/>
      <c r="C241" s="18"/>
      <c r="D241" s="18"/>
      <c r="E241" s="18"/>
      <c r="F241" s="18"/>
      <c r="G241" s="18"/>
    </row>
    <row r="242" spans="1:7" x14ac:dyDescent="0.35">
      <c r="A242" s="18" t="s">
        <v>205</v>
      </c>
      <c r="B242" s="18"/>
      <c r="C242" s="18"/>
      <c r="D242" s="18"/>
      <c r="E242" s="18"/>
      <c r="F242" s="18"/>
      <c r="G242" s="18"/>
    </row>
    <row r="243" spans="1:7" x14ac:dyDescent="0.35">
      <c r="A243" s="18" t="s">
        <v>206</v>
      </c>
      <c r="B243" s="18"/>
      <c r="C243" s="18"/>
      <c r="D243" s="18"/>
      <c r="E243" s="18"/>
      <c r="F243" s="18"/>
      <c r="G243" s="18"/>
    </row>
    <row r="248" spans="1:7" x14ac:dyDescent="0.35">
      <c r="A248" s="7" t="s">
        <v>213</v>
      </c>
    </row>
    <row r="250" spans="1:7" x14ac:dyDescent="0.35">
      <c r="A250" t="s">
        <v>211</v>
      </c>
    </row>
    <row r="251" spans="1:7" x14ac:dyDescent="0.35">
      <c r="A251" t="s">
        <v>212</v>
      </c>
    </row>
    <row r="252" spans="1:7" x14ac:dyDescent="0.35">
      <c r="A252" t="s">
        <v>207</v>
      </c>
    </row>
    <row r="253" spans="1:7" x14ac:dyDescent="0.35">
      <c r="A253" t="s">
        <v>208</v>
      </c>
    </row>
    <row r="254" spans="1:7" x14ac:dyDescent="0.35">
      <c r="A254" t="s">
        <v>209</v>
      </c>
    </row>
    <row r="255" spans="1:7" x14ac:dyDescent="0.35">
      <c r="A255" t="s">
        <v>210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L66"/>
  <sheetViews>
    <sheetView workbookViewId="0">
      <selection activeCell="E26" sqref="E26"/>
    </sheetView>
  </sheetViews>
  <sheetFormatPr defaultRowHeight="14.5" x14ac:dyDescent="0.35"/>
  <cols>
    <col min="1" max="1" width="14.90625" customWidth="1"/>
    <col min="2" max="2" width="12.08984375" customWidth="1"/>
    <col min="3" max="3" width="11.81640625" customWidth="1"/>
    <col min="4" max="4" width="11.1796875" customWidth="1"/>
    <col min="5" max="5" width="16.453125" customWidth="1"/>
  </cols>
  <sheetData>
    <row r="2" spans="1:5" x14ac:dyDescent="0.35">
      <c r="A2" s="2">
        <v>2.2130000000000001</v>
      </c>
      <c r="B2" s="5">
        <v>0.629</v>
      </c>
      <c r="C2" s="5">
        <v>0.86199999999999999</v>
      </c>
      <c r="D2" s="5">
        <v>1.0920000000000001</v>
      </c>
      <c r="E2" s="5">
        <v>1.4610000000000001</v>
      </c>
    </row>
    <row r="3" spans="1:5" x14ac:dyDescent="0.35">
      <c r="A3" s="2">
        <v>1.3380000000000001</v>
      </c>
      <c r="B3" s="5">
        <v>0.69700000000000006</v>
      </c>
      <c r="C3" s="5">
        <v>0.58799999999999997</v>
      </c>
      <c r="D3" s="5">
        <v>0.80700000000000005</v>
      </c>
      <c r="E3" s="5">
        <v>1.0449999999999999</v>
      </c>
    </row>
    <row r="4" spans="1:5" x14ac:dyDescent="0.35">
      <c r="A4" s="2">
        <v>0.89300000000000002</v>
      </c>
      <c r="B4" s="5">
        <v>0.71799999999999997</v>
      </c>
      <c r="C4" s="5">
        <v>0.66500000000000004</v>
      </c>
      <c r="D4" s="5">
        <v>0.69500000000000006</v>
      </c>
      <c r="E4" s="5">
        <v>0.89900000000000002</v>
      </c>
    </row>
    <row r="5" spans="1:5" x14ac:dyDescent="0.35">
      <c r="A5" s="2">
        <v>0.504</v>
      </c>
      <c r="B5" s="5">
        <v>0.71799999999999997</v>
      </c>
      <c r="C5" s="5">
        <v>0.58199999999999996</v>
      </c>
      <c r="D5" s="5">
        <v>0.81200000000000006</v>
      </c>
      <c r="E5" s="5">
        <v>0.98799999999999999</v>
      </c>
    </row>
    <row r="6" spans="1:5" x14ac:dyDescent="0.35">
      <c r="A6" s="2">
        <v>0.28199999999999997</v>
      </c>
      <c r="B6" s="5">
        <v>0.876</v>
      </c>
      <c r="C6" s="5">
        <v>0.57200000000000006</v>
      </c>
      <c r="D6" s="5">
        <v>0.72499999999999998</v>
      </c>
      <c r="E6" s="5">
        <v>0.92800000000000005</v>
      </c>
    </row>
    <row r="7" spans="1:5" x14ac:dyDescent="0.35">
      <c r="A7" s="4">
        <v>7.3999999999999996E-2</v>
      </c>
      <c r="B7" s="5">
        <v>0.69400000000000006</v>
      </c>
      <c r="C7" s="5">
        <v>0.57400000000000007</v>
      </c>
      <c r="D7" s="5">
        <v>0.61</v>
      </c>
      <c r="E7" s="5">
        <v>0.90300000000000002</v>
      </c>
    </row>
    <row r="8" spans="1:5" x14ac:dyDescent="0.35">
      <c r="A8" s="4">
        <v>7.1000000000000008E-2</v>
      </c>
      <c r="B8" s="5">
        <v>0.63700000000000001</v>
      </c>
      <c r="C8" s="5">
        <v>0.66800000000000004</v>
      </c>
      <c r="D8" s="5">
        <v>0.58399999999999996</v>
      </c>
      <c r="E8" s="5">
        <v>0.94500000000000006</v>
      </c>
    </row>
    <row r="9" spans="1:5" x14ac:dyDescent="0.35">
      <c r="A9" s="5">
        <v>0.57500000000000007</v>
      </c>
      <c r="B9" s="5">
        <v>0.82400000000000007</v>
      </c>
      <c r="C9" s="5">
        <v>0.80400000000000005</v>
      </c>
      <c r="D9" s="5">
        <v>0.85599999999999998</v>
      </c>
      <c r="E9" s="5">
        <v>1.028</v>
      </c>
    </row>
    <row r="15" spans="1:5" x14ac:dyDescent="0.35">
      <c r="A15" s="12"/>
      <c r="B15" s="6" t="s">
        <v>7</v>
      </c>
      <c r="C15" s="6" t="s">
        <v>8</v>
      </c>
      <c r="D15" s="6" t="s">
        <v>9</v>
      </c>
      <c r="E15" s="6" t="s">
        <v>10</v>
      </c>
    </row>
    <row r="16" spans="1:5" x14ac:dyDescent="0.35">
      <c r="A16" s="12" t="s">
        <v>1</v>
      </c>
      <c r="B16" s="2">
        <v>2.2130000000000001</v>
      </c>
      <c r="C16" s="1">
        <f>B16-B21</f>
        <v>2.14</v>
      </c>
      <c r="D16" s="1">
        <v>640</v>
      </c>
      <c r="E16" s="9">
        <f>(65.846*C16*C16)+(159.49*C16)-(0.3701)</f>
        <v>642.48684160000005</v>
      </c>
    </row>
    <row r="17" spans="1:12" x14ac:dyDescent="0.35">
      <c r="A17" s="12" t="s">
        <v>2</v>
      </c>
      <c r="B17" s="2">
        <v>1.3380000000000001</v>
      </c>
      <c r="C17" s="1">
        <f>B17-B21</f>
        <v>1.2650000000000001</v>
      </c>
      <c r="D17" s="1">
        <v>320</v>
      </c>
      <c r="E17" s="9">
        <f t="shared" ref="E17:E21" si="0">(65.846*C17*C17)+(159.49*C17)-(0.3701)</f>
        <v>306.75316535000007</v>
      </c>
    </row>
    <row r="18" spans="1:12" x14ac:dyDescent="0.35">
      <c r="A18" s="12" t="s">
        <v>3</v>
      </c>
      <c r="B18" s="2">
        <v>0.89300000000000002</v>
      </c>
      <c r="C18" s="1">
        <f>B18-B21</f>
        <v>0.82000000000000006</v>
      </c>
      <c r="D18" s="1">
        <v>160</v>
      </c>
      <c r="E18" s="9">
        <f t="shared" si="0"/>
        <v>174.68655040000002</v>
      </c>
    </row>
    <row r="19" spans="1:12" x14ac:dyDescent="0.35">
      <c r="A19" s="12" t="s">
        <v>4</v>
      </c>
      <c r="B19" s="2">
        <v>0.504</v>
      </c>
      <c r="C19" s="1">
        <f>B19-B21</f>
        <v>0.43099999999999999</v>
      </c>
      <c r="D19" s="1">
        <v>80</v>
      </c>
      <c r="E19" s="9">
        <f t="shared" si="0"/>
        <v>80.601708806000005</v>
      </c>
    </row>
    <row r="20" spans="1:12" x14ac:dyDescent="0.35">
      <c r="A20" s="12" t="s">
        <v>5</v>
      </c>
      <c r="B20" s="2">
        <v>0.28199999999999997</v>
      </c>
      <c r="C20" s="1">
        <f>B20-B21</f>
        <v>0.20899999999999996</v>
      </c>
      <c r="D20" s="1">
        <v>40</v>
      </c>
      <c r="E20" s="9">
        <f t="shared" si="0"/>
        <v>35.839529125999995</v>
      </c>
    </row>
    <row r="21" spans="1:12" x14ac:dyDescent="0.35">
      <c r="A21" s="12" t="s">
        <v>6</v>
      </c>
      <c r="B21" s="4">
        <v>7.2999999999999995E-2</v>
      </c>
      <c r="C21" s="1">
        <f>B21-B21</f>
        <v>0</v>
      </c>
      <c r="D21" s="1">
        <v>0</v>
      </c>
      <c r="E21" s="9">
        <f t="shared" si="0"/>
        <v>-0.37009999999999998</v>
      </c>
    </row>
    <row r="26" spans="1:12" x14ac:dyDescent="0.35">
      <c r="K26" s="7" t="s">
        <v>48</v>
      </c>
      <c r="L26" s="7"/>
    </row>
    <row r="33" spans="1:5" x14ac:dyDescent="0.35">
      <c r="A33" s="10" t="s">
        <v>12</v>
      </c>
      <c r="B33" s="5" t="s">
        <v>13</v>
      </c>
      <c r="C33" s="3" t="s">
        <v>6</v>
      </c>
      <c r="D33" s="1" t="s">
        <v>8</v>
      </c>
      <c r="E33" s="11" t="s">
        <v>49</v>
      </c>
    </row>
    <row r="34" spans="1:5" x14ac:dyDescent="0.35">
      <c r="A34" s="10" t="s">
        <v>15</v>
      </c>
      <c r="B34" s="5">
        <v>0.57500000000000007</v>
      </c>
      <c r="C34" s="4">
        <v>7.2999999999999995E-2</v>
      </c>
      <c r="D34" s="1">
        <f t="shared" ref="D34:D66" si="1">(B34-C34)</f>
        <v>0.50200000000000011</v>
      </c>
      <c r="E34" s="9">
        <f t="shared" ref="E34:E66" si="2">(65.846*D34*D34)+(159.49*D34)-(0.3701)</f>
        <v>96.287335384000045</v>
      </c>
    </row>
    <row r="35" spans="1:5" x14ac:dyDescent="0.35">
      <c r="A35" s="10" t="s">
        <v>18</v>
      </c>
      <c r="B35" s="5">
        <v>0.629</v>
      </c>
      <c r="C35" s="4">
        <v>7.2999999999999995E-2</v>
      </c>
      <c r="D35" s="1">
        <f t="shared" si="1"/>
        <v>0.55600000000000005</v>
      </c>
      <c r="E35" s="9">
        <f t="shared" si="2"/>
        <v>108.66170905600002</v>
      </c>
    </row>
    <row r="36" spans="1:5" x14ac:dyDescent="0.35">
      <c r="A36" s="10" t="s">
        <v>19</v>
      </c>
      <c r="B36" s="5">
        <v>0.69700000000000006</v>
      </c>
      <c r="C36" s="4">
        <v>7.2999999999999995E-2</v>
      </c>
      <c r="D36" s="1">
        <f t="shared" si="1"/>
        <v>0.62400000000000011</v>
      </c>
      <c r="E36" s="9">
        <f t="shared" si="2"/>
        <v>124.79051209600004</v>
      </c>
    </row>
    <row r="37" spans="1:5" x14ac:dyDescent="0.35">
      <c r="A37" s="10" t="s">
        <v>20</v>
      </c>
      <c r="B37" s="5">
        <v>0.71799999999999997</v>
      </c>
      <c r="C37" s="4">
        <v>7.2999999999999995E-2</v>
      </c>
      <c r="D37" s="1">
        <f t="shared" si="1"/>
        <v>0.64500000000000002</v>
      </c>
      <c r="E37" s="9">
        <f t="shared" si="2"/>
        <v>129.89453215</v>
      </c>
    </row>
    <row r="38" spans="1:5" x14ac:dyDescent="0.35">
      <c r="A38" s="10" t="s">
        <v>21</v>
      </c>
      <c r="B38" s="5">
        <v>0.71799999999999997</v>
      </c>
      <c r="C38" s="4">
        <v>7.2999999999999995E-2</v>
      </c>
      <c r="D38" s="1">
        <f t="shared" si="1"/>
        <v>0.64500000000000002</v>
      </c>
      <c r="E38" s="9">
        <f t="shared" si="2"/>
        <v>129.89453215</v>
      </c>
    </row>
    <row r="39" spans="1:5" x14ac:dyDescent="0.35">
      <c r="A39" s="10" t="s">
        <v>16</v>
      </c>
      <c r="B39" s="5">
        <v>0.876</v>
      </c>
      <c r="C39" s="4">
        <v>7.2999999999999995E-2</v>
      </c>
      <c r="D39" s="1">
        <f t="shared" si="1"/>
        <v>0.80300000000000005</v>
      </c>
      <c r="E39" s="9">
        <f t="shared" si="2"/>
        <v>170.15846341400004</v>
      </c>
    </row>
    <row r="40" spans="1:5" x14ac:dyDescent="0.35">
      <c r="A40" s="10" t="s">
        <v>22</v>
      </c>
      <c r="B40" s="5">
        <v>0.69400000000000006</v>
      </c>
      <c r="C40" s="4">
        <v>7.2999999999999995E-2</v>
      </c>
      <c r="D40" s="1">
        <f t="shared" si="1"/>
        <v>0.62100000000000011</v>
      </c>
      <c r="E40" s="9">
        <f t="shared" si="2"/>
        <v>124.06610728600005</v>
      </c>
    </row>
    <row r="41" spans="1:5" x14ac:dyDescent="0.35">
      <c r="A41" s="10" t="s">
        <v>23</v>
      </c>
      <c r="B41" s="5">
        <v>0.63700000000000001</v>
      </c>
      <c r="C41" s="4">
        <v>7.2999999999999995E-2</v>
      </c>
      <c r="D41" s="1">
        <f t="shared" si="1"/>
        <v>0.56400000000000006</v>
      </c>
      <c r="E41" s="9">
        <f t="shared" si="2"/>
        <v>110.52760921600003</v>
      </c>
    </row>
    <row r="42" spans="1:5" x14ac:dyDescent="0.35">
      <c r="A42" s="10" t="s">
        <v>24</v>
      </c>
      <c r="B42" s="5">
        <v>0.82400000000000007</v>
      </c>
      <c r="C42" s="4">
        <v>7.2999999999999995E-2</v>
      </c>
      <c r="D42" s="1">
        <f t="shared" si="1"/>
        <v>0.75100000000000011</v>
      </c>
      <c r="E42" s="9">
        <f t="shared" si="2"/>
        <v>156.54409984600002</v>
      </c>
    </row>
    <row r="43" spans="1:5" x14ac:dyDescent="0.35">
      <c r="A43" s="10" t="s">
        <v>25</v>
      </c>
      <c r="B43" s="5">
        <v>0.86199999999999999</v>
      </c>
      <c r="C43" s="4">
        <v>7.2999999999999995E-2</v>
      </c>
      <c r="D43" s="1">
        <f t="shared" si="1"/>
        <v>0.78900000000000003</v>
      </c>
      <c r="E43" s="9">
        <f t="shared" si="2"/>
        <v>166.45802776600001</v>
      </c>
    </row>
    <row r="44" spans="1:5" x14ac:dyDescent="0.35">
      <c r="A44" s="10" t="s">
        <v>26</v>
      </c>
      <c r="B44" s="5">
        <v>0.58799999999999997</v>
      </c>
      <c r="C44" s="4">
        <v>7.2999999999999995E-2</v>
      </c>
      <c r="D44" s="1">
        <f t="shared" si="1"/>
        <v>0.51500000000000001</v>
      </c>
      <c r="E44" s="9">
        <f t="shared" si="2"/>
        <v>99.231255350000012</v>
      </c>
    </row>
    <row r="45" spans="1:5" x14ac:dyDescent="0.35">
      <c r="A45" s="10" t="s">
        <v>27</v>
      </c>
      <c r="B45" s="5">
        <v>0.66500000000000004</v>
      </c>
      <c r="C45" s="4">
        <v>7.2999999999999995E-2</v>
      </c>
      <c r="D45" s="1">
        <f t="shared" si="1"/>
        <v>0.59200000000000008</v>
      </c>
      <c r="E45" s="9">
        <f t="shared" si="2"/>
        <v>117.12463254400004</v>
      </c>
    </row>
    <row r="46" spans="1:5" x14ac:dyDescent="0.35">
      <c r="A46" s="10" t="s">
        <v>17</v>
      </c>
      <c r="B46" s="5">
        <v>0.58199999999999996</v>
      </c>
      <c r="C46" s="4">
        <v>7.2999999999999995E-2</v>
      </c>
      <c r="D46" s="1">
        <f t="shared" si="1"/>
        <v>0.50900000000000001</v>
      </c>
      <c r="E46" s="9">
        <f t="shared" si="2"/>
        <v>97.869757526000015</v>
      </c>
    </row>
    <row r="47" spans="1:5" x14ac:dyDescent="0.35">
      <c r="A47" s="10" t="s">
        <v>28</v>
      </c>
      <c r="B47" s="5">
        <v>0.57200000000000006</v>
      </c>
      <c r="C47" s="4">
        <v>7.2999999999999995E-2</v>
      </c>
      <c r="D47" s="1">
        <f t="shared" si="1"/>
        <v>0.49900000000000005</v>
      </c>
      <c r="E47" s="9">
        <f t="shared" si="2"/>
        <v>95.611129846000026</v>
      </c>
    </row>
    <row r="48" spans="1:5" x14ac:dyDescent="0.35">
      <c r="A48" s="10" t="s">
        <v>29</v>
      </c>
      <c r="B48" s="5">
        <v>0.57400000000000007</v>
      </c>
      <c r="C48" s="4">
        <v>7.2999999999999995E-2</v>
      </c>
      <c r="D48" s="1">
        <f t="shared" si="1"/>
        <v>0.50100000000000011</v>
      </c>
      <c r="E48" s="9">
        <f t="shared" si="2"/>
        <v>96.061801846000037</v>
      </c>
    </row>
    <row r="49" spans="1:5" x14ac:dyDescent="0.35">
      <c r="A49" s="10" t="s">
        <v>30</v>
      </c>
      <c r="B49" s="5">
        <v>0.66800000000000004</v>
      </c>
      <c r="C49" s="4">
        <v>7.2999999999999995E-2</v>
      </c>
      <c r="D49" s="1">
        <f t="shared" si="1"/>
        <v>0.59500000000000008</v>
      </c>
      <c r="E49" s="9">
        <f t="shared" si="2"/>
        <v>117.83758015000004</v>
      </c>
    </row>
    <row r="50" spans="1:5" x14ac:dyDescent="0.35">
      <c r="A50" s="10" t="s">
        <v>31</v>
      </c>
      <c r="B50" s="5">
        <v>0.80400000000000005</v>
      </c>
      <c r="C50" s="4">
        <v>7.2999999999999995E-2</v>
      </c>
      <c r="D50" s="1">
        <f t="shared" si="1"/>
        <v>0.73100000000000009</v>
      </c>
      <c r="E50" s="9">
        <f t="shared" si="2"/>
        <v>151.40262440600003</v>
      </c>
    </row>
    <row r="51" spans="1:5" x14ac:dyDescent="0.35">
      <c r="A51" s="10" t="s">
        <v>32</v>
      </c>
      <c r="B51" s="5">
        <v>1.0920000000000001</v>
      </c>
      <c r="C51" s="4">
        <v>7.2999999999999995E-2</v>
      </c>
      <c r="D51" s="1">
        <f t="shared" si="1"/>
        <v>1.0190000000000001</v>
      </c>
      <c r="E51" s="9">
        <f t="shared" si="2"/>
        <v>230.52212840600004</v>
      </c>
    </row>
    <row r="52" spans="1:5" x14ac:dyDescent="0.35">
      <c r="A52" s="10" t="s">
        <v>33</v>
      </c>
      <c r="B52" s="5">
        <v>0.80700000000000005</v>
      </c>
      <c r="C52" s="4">
        <v>7.2999999999999995E-2</v>
      </c>
      <c r="D52" s="1">
        <f t="shared" si="1"/>
        <v>0.7340000000000001</v>
      </c>
      <c r="E52" s="9">
        <f t="shared" si="2"/>
        <v>152.17048757600003</v>
      </c>
    </row>
    <row r="53" spans="1:5" x14ac:dyDescent="0.35">
      <c r="A53" s="10" t="s">
        <v>34</v>
      </c>
      <c r="B53" s="5">
        <v>0.69500000000000006</v>
      </c>
      <c r="C53" s="4">
        <v>7.2999999999999995E-2</v>
      </c>
      <c r="D53" s="1">
        <f t="shared" si="1"/>
        <v>0.62200000000000011</v>
      </c>
      <c r="E53" s="9">
        <f t="shared" si="2"/>
        <v>124.30744386400004</v>
      </c>
    </row>
    <row r="54" spans="1:5" x14ac:dyDescent="0.35">
      <c r="A54" s="10" t="s">
        <v>35</v>
      </c>
      <c r="B54" s="5">
        <v>0.81200000000000006</v>
      </c>
      <c r="C54" s="4">
        <v>7.2999999999999995E-2</v>
      </c>
      <c r="D54" s="1">
        <f t="shared" si="1"/>
        <v>0.7390000000000001</v>
      </c>
      <c r="E54" s="9">
        <f t="shared" si="2"/>
        <v>153.45289336600004</v>
      </c>
    </row>
    <row r="55" spans="1:5" x14ac:dyDescent="0.35">
      <c r="A55" s="10" t="s">
        <v>36</v>
      </c>
      <c r="B55" s="5">
        <v>0.72499999999999998</v>
      </c>
      <c r="C55" s="4">
        <v>7.2999999999999995E-2</v>
      </c>
      <c r="D55" s="1">
        <f t="shared" si="1"/>
        <v>0.65200000000000002</v>
      </c>
      <c r="E55" s="9">
        <f t="shared" si="2"/>
        <v>131.608777984</v>
      </c>
    </row>
    <row r="56" spans="1:5" x14ac:dyDescent="0.35">
      <c r="A56" s="10" t="s">
        <v>37</v>
      </c>
      <c r="B56" s="5">
        <v>0.61</v>
      </c>
      <c r="C56" s="4">
        <v>7.2999999999999995E-2</v>
      </c>
      <c r="D56" s="1">
        <f t="shared" si="1"/>
        <v>0.53700000000000003</v>
      </c>
      <c r="E56" s="9">
        <f t="shared" si="2"/>
        <v>104.26397517400002</v>
      </c>
    </row>
    <row r="57" spans="1:5" x14ac:dyDescent="0.35">
      <c r="A57" s="10" t="s">
        <v>38</v>
      </c>
      <c r="B57" s="5">
        <v>0.58399999999999996</v>
      </c>
      <c r="C57" s="4">
        <v>7.2999999999999995E-2</v>
      </c>
      <c r="D57" s="1">
        <f t="shared" si="1"/>
        <v>0.51100000000000001</v>
      </c>
      <c r="E57" s="9">
        <f t="shared" si="2"/>
        <v>98.323063366000014</v>
      </c>
    </row>
    <row r="58" spans="1:5" x14ac:dyDescent="0.35">
      <c r="A58" s="10" t="s">
        <v>39</v>
      </c>
      <c r="B58" s="5">
        <v>0.85599999999999998</v>
      </c>
      <c r="C58" s="4">
        <v>7.2999999999999995E-2</v>
      </c>
      <c r="D58" s="1">
        <f t="shared" si="1"/>
        <v>0.78300000000000003</v>
      </c>
      <c r="E58" s="9">
        <f t="shared" si="2"/>
        <v>164.880028294</v>
      </c>
    </row>
    <row r="59" spans="1:5" x14ac:dyDescent="0.35">
      <c r="A59" s="10" t="s">
        <v>40</v>
      </c>
      <c r="B59" s="5">
        <v>1.4610000000000001</v>
      </c>
      <c r="C59" s="4">
        <v>7.2999999999999995E-2</v>
      </c>
      <c r="D59" s="1">
        <f t="shared" si="1"/>
        <v>1.3880000000000001</v>
      </c>
      <c r="E59" s="9">
        <f t="shared" si="2"/>
        <v>347.85723622400008</v>
      </c>
    </row>
    <row r="60" spans="1:5" x14ac:dyDescent="0.35">
      <c r="A60" s="10" t="s">
        <v>41</v>
      </c>
      <c r="B60" s="5">
        <v>1.0449999999999999</v>
      </c>
      <c r="C60" s="4">
        <v>7.2999999999999995E-2</v>
      </c>
      <c r="D60" s="1">
        <f t="shared" si="1"/>
        <v>0.97199999999999998</v>
      </c>
      <c r="E60" s="9">
        <f t="shared" si="2"/>
        <v>216.864427264</v>
      </c>
    </row>
    <row r="61" spans="1:5" x14ac:dyDescent="0.35">
      <c r="A61" s="10" t="s">
        <v>42</v>
      </c>
      <c r="B61" s="5">
        <v>0.89900000000000002</v>
      </c>
      <c r="C61" s="4">
        <v>7.2999999999999995E-2</v>
      </c>
      <c r="D61" s="1">
        <f t="shared" si="1"/>
        <v>0.82600000000000007</v>
      </c>
      <c r="E61" s="9">
        <f t="shared" si="2"/>
        <v>176.293785496</v>
      </c>
    </row>
    <row r="62" spans="1:5" x14ac:dyDescent="0.35">
      <c r="A62" s="10" t="s">
        <v>43</v>
      </c>
      <c r="B62" s="5">
        <v>0.98799999999999999</v>
      </c>
      <c r="C62" s="4">
        <v>7.2999999999999995E-2</v>
      </c>
      <c r="D62" s="1">
        <f t="shared" si="1"/>
        <v>0.91500000000000004</v>
      </c>
      <c r="E62" s="9">
        <f t="shared" si="2"/>
        <v>200.69116735000003</v>
      </c>
    </row>
    <row r="63" spans="1:5" x14ac:dyDescent="0.35">
      <c r="A63" s="10" t="s">
        <v>44</v>
      </c>
      <c r="B63" s="5">
        <v>0.92800000000000005</v>
      </c>
      <c r="C63" s="4">
        <v>7.2999999999999995E-2</v>
      </c>
      <c r="D63" s="1">
        <f t="shared" si="1"/>
        <v>0.85500000000000009</v>
      </c>
      <c r="E63" s="9">
        <f t="shared" si="2"/>
        <v>184.12892215000002</v>
      </c>
    </row>
    <row r="64" spans="1:5" x14ac:dyDescent="0.35">
      <c r="A64" s="10" t="s">
        <v>45</v>
      </c>
      <c r="B64" s="5">
        <v>0.90300000000000002</v>
      </c>
      <c r="C64" s="4">
        <v>7.2999999999999995E-2</v>
      </c>
      <c r="D64" s="1">
        <f t="shared" si="1"/>
        <v>0.83000000000000007</v>
      </c>
      <c r="E64" s="9">
        <f t="shared" si="2"/>
        <v>177.36790940000003</v>
      </c>
    </row>
    <row r="65" spans="1:5" x14ac:dyDescent="0.35">
      <c r="A65" s="10" t="s">
        <v>46</v>
      </c>
      <c r="B65" s="5">
        <v>0.94500000000000006</v>
      </c>
      <c r="C65" s="4">
        <v>7.2999999999999995E-2</v>
      </c>
      <c r="D65" s="1">
        <f t="shared" si="1"/>
        <v>0.87200000000000011</v>
      </c>
      <c r="E65" s="9">
        <f t="shared" si="2"/>
        <v>188.77342486400002</v>
      </c>
    </row>
    <row r="66" spans="1:5" x14ac:dyDescent="0.35">
      <c r="A66" s="10" t="s">
        <v>47</v>
      </c>
      <c r="B66" s="5">
        <v>1.028</v>
      </c>
      <c r="C66" s="4">
        <v>7.2999999999999995E-2</v>
      </c>
      <c r="D66" s="1">
        <f t="shared" si="1"/>
        <v>0.95500000000000007</v>
      </c>
      <c r="E66" s="9">
        <f t="shared" si="2"/>
        <v>211.99604815000004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M62"/>
  <sheetViews>
    <sheetView workbookViewId="0">
      <selection activeCell="G18" sqref="G18"/>
    </sheetView>
  </sheetViews>
  <sheetFormatPr defaultRowHeight="14.5" x14ac:dyDescent="0.35"/>
  <cols>
    <col min="1" max="1" width="13.54296875" customWidth="1"/>
    <col min="2" max="2" width="11.81640625" customWidth="1"/>
    <col min="3" max="3" width="12" customWidth="1"/>
    <col min="4" max="4" width="12.453125" customWidth="1"/>
    <col min="5" max="5" width="14.36328125" customWidth="1"/>
  </cols>
  <sheetData>
    <row r="2" spans="1:5" x14ac:dyDescent="0.35">
      <c r="A2" s="2">
        <v>1.45</v>
      </c>
      <c r="B2" s="5">
        <v>0.54100000000000004</v>
      </c>
      <c r="C2" s="5">
        <v>0.56200000000000006</v>
      </c>
      <c r="D2" s="5">
        <v>0.55700000000000005</v>
      </c>
      <c r="E2" s="5">
        <v>0.53400000000000003</v>
      </c>
    </row>
    <row r="3" spans="1:5" x14ac:dyDescent="0.35">
      <c r="A3" s="2">
        <v>1.119</v>
      </c>
      <c r="B3" s="5">
        <v>0.54200000000000004</v>
      </c>
      <c r="C3" s="5">
        <v>0.63100000000000001</v>
      </c>
      <c r="D3" s="5">
        <v>0.60199999999999998</v>
      </c>
      <c r="E3" s="5">
        <v>0.58899999999999997</v>
      </c>
    </row>
    <row r="4" spans="1:5" x14ac:dyDescent="0.35">
      <c r="A4" s="2">
        <v>0.75700000000000001</v>
      </c>
      <c r="B4" s="5">
        <v>0.55000000000000004</v>
      </c>
      <c r="C4" s="5">
        <v>0.70799999999999996</v>
      </c>
      <c r="D4" s="5">
        <v>0.627</v>
      </c>
      <c r="E4" s="5">
        <v>0.502</v>
      </c>
    </row>
    <row r="5" spans="1:5" x14ac:dyDescent="0.35">
      <c r="A5" s="2">
        <v>0.48799999999999999</v>
      </c>
      <c r="B5" s="5">
        <v>0.49299999999999999</v>
      </c>
      <c r="C5" s="5">
        <v>0.63500000000000001</v>
      </c>
      <c r="D5" s="5">
        <v>0.56300000000000006</v>
      </c>
      <c r="E5" s="5">
        <v>0.60699999999999998</v>
      </c>
    </row>
    <row r="6" spans="1:5" x14ac:dyDescent="0.35">
      <c r="A6" s="2">
        <v>0.307</v>
      </c>
      <c r="B6" s="5">
        <v>0.51600000000000001</v>
      </c>
      <c r="C6" s="5">
        <v>0.70599999999999996</v>
      </c>
      <c r="D6" s="5">
        <v>0.57999999999999996</v>
      </c>
      <c r="E6" s="5">
        <v>0.66500000000000004</v>
      </c>
    </row>
    <row r="7" spans="1:5" x14ac:dyDescent="0.35">
      <c r="A7" s="4">
        <v>6.8000000000000005E-2</v>
      </c>
      <c r="B7" s="5">
        <v>0.48399999999999999</v>
      </c>
      <c r="C7" s="5">
        <v>0.75600000000000001</v>
      </c>
      <c r="D7" s="5">
        <v>0.5</v>
      </c>
      <c r="E7" s="5">
        <v>0.59899999999999998</v>
      </c>
    </row>
    <row r="8" spans="1:5" x14ac:dyDescent="0.35">
      <c r="A8" s="4">
        <v>7.1000000000000008E-2</v>
      </c>
      <c r="B8" s="5">
        <v>0.55000000000000004</v>
      </c>
      <c r="C8" s="5">
        <v>0.70399999999999996</v>
      </c>
      <c r="D8" s="5">
        <v>0.55500000000000005</v>
      </c>
      <c r="E8" s="5">
        <v>0.82900000000000007</v>
      </c>
    </row>
    <row r="9" spans="1:5" x14ac:dyDescent="0.35">
      <c r="A9" s="5">
        <v>0.78700000000000003</v>
      </c>
      <c r="B9" s="5">
        <v>0.58399999999999996</v>
      </c>
      <c r="C9" s="5">
        <v>0.79100000000000004</v>
      </c>
      <c r="D9" s="5">
        <v>0.747</v>
      </c>
      <c r="E9" s="5">
        <v>0.96599999999999997</v>
      </c>
    </row>
    <row r="15" spans="1:5" x14ac:dyDescent="0.35">
      <c r="A15" s="14"/>
      <c r="B15" s="6" t="s">
        <v>7</v>
      </c>
      <c r="C15" s="6" t="s">
        <v>8</v>
      </c>
      <c r="D15" s="6" t="s">
        <v>9</v>
      </c>
      <c r="E15" s="6" t="s">
        <v>10</v>
      </c>
    </row>
    <row r="16" spans="1:5" x14ac:dyDescent="0.35">
      <c r="A16" s="14" t="s">
        <v>1</v>
      </c>
      <c r="B16" s="2">
        <v>1.45</v>
      </c>
      <c r="C16" s="1">
        <f>B16-B21</f>
        <v>1.38</v>
      </c>
      <c r="D16" s="1">
        <v>40</v>
      </c>
      <c r="E16" s="9">
        <f>(21.386*C16*C16)-(2.1023*C16)+(1.0227)</f>
        <v>38.849024399999998</v>
      </c>
    </row>
    <row r="17" spans="1:13" x14ac:dyDescent="0.35">
      <c r="A17" s="14" t="s">
        <v>2</v>
      </c>
      <c r="B17" s="2">
        <v>1.119</v>
      </c>
      <c r="C17" s="1">
        <f>B17-B21</f>
        <v>1.0489999999999999</v>
      </c>
      <c r="D17" s="1">
        <v>20</v>
      </c>
      <c r="E17" s="9">
        <f t="shared" ref="E17:E21" si="0">(21.386*C17*C17)-(2.1023*C17)+(1.0227)</f>
        <v>22.350563085999998</v>
      </c>
    </row>
    <row r="18" spans="1:13" x14ac:dyDescent="0.35">
      <c r="A18" s="14" t="s">
        <v>3</v>
      </c>
      <c r="B18" s="2">
        <v>0.75700000000000001</v>
      </c>
      <c r="C18" s="1">
        <f>B18-B21</f>
        <v>0.68700000000000006</v>
      </c>
      <c r="D18" s="1">
        <v>10</v>
      </c>
      <c r="E18" s="9">
        <f t="shared" si="0"/>
        <v>9.6719489340000013</v>
      </c>
    </row>
    <row r="19" spans="1:13" x14ac:dyDescent="0.35">
      <c r="A19" s="14" t="s">
        <v>4</v>
      </c>
      <c r="B19" s="2">
        <v>0.48799999999999999</v>
      </c>
      <c r="C19" s="1">
        <f>B19-B21</f>
        <v>0.41799999999999998</v>
      </c>
      <c r="D19" s="1">
        <v>5</v>
      </c>
      <c r="E19" s="9">
        <f t="shared" si="0"/>
        <v>3.8805860639999992</v>
      </c>
    </row>
    <row r="20" spans="1:13" x14ac:dyDescent="0.35">
      <c r="A20" s="14" t="s">
        <v>5</v>
      </c>
      <c r="B20" s="2">
        <v>0.307</v>
      </c>
      <c r="C20" s="1">
        <f>B20-B21</f>
        <v>0.23699999999999999</v>
      </c>
      <c r="D20" s="1">
        <v>2.5</v>
      </c>
      <c r="E20" s="9">
        <f t="shared" si="0"/>
        <v>1.7256851339999999</v>
      </c>
    </row>
    <row r="21" spans="1:13" x14ac:dyDescent="0.35">
      <c r="A21" s="14" t="s">
        <v>6</v>
      </c>
      <c r="B21" s="4">
        <v>7.0000000000000007E-2</v>
      </c>
      <c r="C21" s="1">
        <f>B21-B21</f>
        <v>0</v>
      </c>
      <c r="D21" s="1">
        <v>0</v>
      </c>
      <c r="E21" s="9">
        <f t="shared" si="0"/>
        <v>1.0226999999999999</v>
      </c>
    </row>
    <row r="23" spans="1:13" x14ac:dyDescent="0.35">
      <c r="K23" s="7" t="s">
        <v>11</v>
      </c>
      <c r="L23" s="7"/>
      <c r="M23" s="7"/>
    </row>
    <row r="29" spans="1:13" x14ac:dyDescent="0.35">
      <c r="A29" s="10" t="s">
        <v>12</v>
      </c>
      <c r="B29" s="5" t="s">
        <v>13</v>
      </c>
      <c r="C29" s="3" t="s">
        <v>6</v>
      </c>
      <c r="D29" s="1" t="s">
        <v>8</v>
      </c>
      <c r="E29" s="11" t="s">
        <v>14</v>
      </c>
    </row>
    <row r="30" spans="1:13" x14ac:dyDescent="0.35">
      <c r="A30" s="10" t="s">
        <v>15</v>
      </c>
      <c r="B30" s="5">
        <v>0.78700000000000003</v>
      </c>
      <c r="C30" s="4">
        <v>7.0000000000000007E-2</v>
      </c>
      <c r="D30" s="1">
        <f t="shared" ref="D30:D62" si="1">(B30-C30)</f>
        <v>0.71700000000000008</v>
      </c>
      <c r="E30" s="9">
        <f t="shared" ref="E30:E62" si="2">(21.386*D30*D30)-(2.1023*D30)+(1.0227)</f>
        <v>10.509658254000001</v>
      </c>
    </row>
    <row r="31" spans="1:13" x14ac:dyDescent="0.35">
      <c r="A31" s="10" t="s">
        <v>18</v>
      </c>
      <c r="B31" s="5">
        <v>0.54100000000000004</v>
      </c>
      <c r="C31" s="4">
        <v>7.0000000000000007E-2</v>
      </c>
      <c r="D31" s="1">
        <f t="shared" si="1"/>
        <v>0.47100000000000003</v>
      </c>
      <c r="E31" s="9">
        <f t="shared" si="2"/>
        <v>4.7768083259999994</v>
      </c>
    </row>
    <row r="32" spans="1:13" x14ac:dyDescent="0.35">
      <c r="A32" s="10" t="s">
        <v>19</v>
      </c>
      <c r="B32" s="5">
        <v>0.54200000000000004</v>
      </c>
      <c r="C32" s="4">
        <v>7.0000000000000007E-2</v>
      </c>
      <c r="D32" s="1">
        <f t="shared" si="1"/>
        <v>0.47200000000000003</v>
      </c>
      <c r="E32" s="9">
        <f t="shared" si="2"/>
        <v>4.7948730240000002</v>
      </c>
    </row>
    <row r="33" spans="1:5" x14ac:dyDescent="0.35">
      <c r="A33" s="10" t="s">
        <v>20</v>
      </c>
      <c r="B33" s="5">
        <v>0.55000000000000004</v>
      </c>
      <c r="C33" s="4">
        <v>7.0000000000000007E-2</v>
      </c>
      <c r="D33" s="1">
        <f t="shared" si="1"/>
        <v>0.48000000000000004</v>
      </c>
      <c r="E33" s="9">
        <f t="shared" si="2"/>
        <v>4.9409304000000009</v>
      </c>
    </row>
    <row r="34" spans="1:5" x14ac:dyDescent="0.35">
      <c r="A34" s="10" t="s">
        <v>21</v>
      </c>
      <c r="B34" s="5">
        <v>0.49299999999999999</v>
      </c>
      <c r="C34" s="4">
        <v>7.0000000000000007E-2</v>
      </c>
      <c r="D34" s="1">
        <f t="shared" si="1"/>
        <v>0.42299999999999999</v>
      </c>
      <c r="E34" s="9">
        <f t="shared" si="2"/>
        <v>3.9600026939999995</v>
      </c>
    </row>
    <row r="35" spans="1:5" x14ac:dyDescent="0.35">
      <c r="A35" s="10" t="s">
        <v>16</v>
      </c>
      <c r="B35" s="5">
        <v>0.51600000000000001</v>
      </c>
      <c r="C35" s="4">
        <v>7.0000000000000007E-2</v>
      </c>
      <c r="D35" s="1">
        <f t="shared" si="1"/>
        <v>0.44600000000000001</v>
      </c>
      <c r="E35" s="9">
        <f t="shared" si="2"/>
        <v>4.3390917760000001</v>
      </c>
    </row>
    <row r="36" spans="1:5" x14ac:dyDescent="0.35">
      <c r="A36" s="10" t="s">
        <v>22</v>
      </c>
      <c r="B36" s="5">
        <v>0.48399999999999999</v>
      </c>
      <c r="C36" s="4">
        <v>7.0000000000000007E-2</v>
      </c>
      <c r="D36" s="1">
        <f t="shared" si="1"/>
        <v>0.41399999999999998</v>
      </c>
      <c r="E36" s="9">
        <f t="shared" si="2"/>
        <v>3.8178226559999988</v>
      </c>
    </row>
    <row r="37" spans="1:5" x14ac:dyDescent="0.35">
      <c r="A37" s="10" t="s">
        <v>23</v>
      </c>
      <c r="B37" s="5">
        <v>0.55000000000000004</v>
      </c>
      <c r="C37" s="4">
        <v>7.0000000000000007E-2</v>
      </c>
      <c r="D37" s="1">
        <f t="shared" si="1"/>
        <v>0.48000000000000004</v>
      </c>
      <c r="E37" s="9">
        <f t="shared" si="2"/>
        <v>4.9409304000000009</v>
      </c>
    </row>
    <row r="38" spans="1:5" x14ac:dyDescent="0.35">
      <c r="A38" s="10" t="s">
        <v>24</v>
      </c>
      <c r="B38" s="5">
        <v>0.58399999999999996</v>
      </c>
      <c r="C38" s="4">
        <v>7.0000000000000007E-2</v>
      </c>
      <c r="D38" s="1">
        <f t="shared" si="1"/>
        <v>0.51400000000000001</v>
      </c>
      <c r="E38" s="9">
        <f t="shared" si="2"/>
        <v>5.5922134559999996</v>
      </c>
    </row>
    <row r="39" spans="1:5" x14ac:dyDescent="0.35">
      <c r="A39" s="10" t="s">
        <v>25</v>
      </c>
      <c r="B39" s="5">
        <v>0.56200000000000006</v>
      </c>
      <c r="C39" s="4">
        <v>7.0000000000000007E-2</v>
      </c>
      <c r="D39" s="1">
        <f t="shared" si="1"/>
        <v>0.49200000000000005</v>
      </c>
      <c r="E39" s="9">
        <f t="shared" si="2"/>
        <v>5.165149104000001</v>
      </c>
    </row>
    <row r="40" spans="1:5" x14ac:dyDescent="0.35">
      <c r="A40" s="10" t="s">
        <v>26</v>
      </c>
      <c r="B40" s="5">
        <v>0.63100000000000001</v>
      </c>
      <c r="C40" s="4">
        <v>7.0000000000000007E-2</v>
      </c>
      <c r="D40" s="1">
        <f t="shared" si="1"/>
        <v>0.56099999999999994</v>
      </c>
      <c r="E40" s="9">
        <f t="shared" si="2"/>
        <v>6.573933005999999</v>
      </c>
    </row>
    <row r="41" spans="1:5" x14ac:dyDescent="0.35">
      <c r="A41" s="10" t="s">
        <v>27</v>
      </c>
      <c r="B41" s="5">
        <v>0.70799999999999996</v>
      </c>
      <c r="C41" s="4">
        <v>7.0000000000000007E-2</v>
      </c>
      <c r="D41" s="1">
        <f t="shared" si="1"/>
        <v>0.6379999999999999</v>
      </c>
      <c r="E41" s="9">
        <f t="shared" si="2"/>
        <v>8.3864755839999976</v>
      </c>
    </row>
    <row r="42" spans="1:5" x14ac:dyDescent="0.35">
      <c r="A42" s="10" t="s">
        <v>17</v>
      </c>
      <c r="B42" s="5">
        <v>0.63500000000000001</v>
      </c>
      <c r="C42" s="4">
        <v>7.0000000000000007E-2</v>
      </c>
      <c r="D42" s="1">
        <f t="shared" si="1"/>
        <v>0.56499999999999995</v>
      </c>
      <c r="E42" s="9">
        <f t="shared" si="2"/>
        <v>6.6618463499999994</v>
      </c>
    </row>
    <row r="43" spans="1:5" x14ac:dyDescent="0.35">
      <c r="A43" s="10" t="s">
        <v>28</v>
      </c>
      <c r="B43" s="5">
        <v>0.70599999999999996</v>
      </c>
      <c r="C43" s="4">
        <v>7.0000000000000007E-2</v>
      </c>
      <c r="D43" s="1">
        <f t="shared" si="1"/>
        <v>0.6359999999999999</v>
      </c>
      <c r="E43" s="9">
        <f t="shared" si="2"/>
        <v>8.3361886559999974</v>
      </c>
    </row>
    <row r="44" spans="1:5" x14ac:dyDescent="0.35">
      <c r="A44" s="10" t="s">
        <v>29</v>
      </c>
      <c r="B44" s="5">
        <v>0.75600000000000001</v>
      </c>
      <c r="C44" s="4">
        <v>7.0000000000000007E-2</v>
      </c>
      <c r="D44" s="1">
        <f t="shared" si="1"/>
        <v>0.68599999999999994</v>
      </c>
      <c r="E44" s="9">
        <f t="shared" si="2"/>
        <v>9.6446882559999985</v>
      </c>
    </row>
    <row r="45" spans="1:5" x14ac:dyDescent="0.35">
      <c r="A45" s="10" t="s">
        <v>30</v>
      </c>
      <c r="B45" s="5">
        <v>0.70399999999999996</v>
      </c>
      <c r="C45" s="4">
        <v>7.0000000000000007E-2</v>
      </c>
      <c r="D45" s="1">
        <f t="shared" si="1"/>
        <v>0.6339999999999999</v>
      </c>
      <c r="E45" s="9">
        <f t="shared" si="2"/>
        <v>8.2860728159999972</v>
      </c>
    </row>
    <row r="46" spans="1:5" x14ac:dyDescent="0.35">
      <c r="A46" s="10" t="s">
        <v>31</v>
      </c>
      <c r="B46" s="5">
        <v>0.79100000000000004</v>
      </c>
      <c r="C46" s="4">
        <v>7.0000000000000007E-2</v>
      </c>
      <c r="D46" s="1">
        <f t="shared" si="1"/>
        <v>0.72100000000000009</v>
      </c>
      <c r="E46" s="9">
        <f t="shared" si="2"/>
        <v>10.624261326000003</v>
      </c>
    </row>
    <row r="47" spans="1:5" x14ac:dyDescent="0.35">
      <c r="A47" s="10" t="s">
        <v>32</v>
      </c>
      <c r="B47" s="5">
        <v>0.55700000000000005</v>
      </c>
      <c r="C47" s="4">
        <v>7.0000000000000007E-2</v>
      </c>
      <c r="D47" s="1">
        <f t="shared" si="1"/>
        <v>0.48700000000000004</v>
      </c>
      <c r="E47" s="9">
        <f t="shared" si="2"/>
        <v>5.0709761340000004</v>
      </c>
    </row>
    <row r="48" spans="1:5" x14ac:dyDescent="0.35">
      <c r="A48" s="10" t="s">
        <v>33</v>
      </c>
      <c r="B48" s="5">
        <v>0.60199999999999998</v>
      </c>
      <c r="C48" s="4">
        <v>7.0000000000000007E-2</v>
      </c>
      <c r="D48" s="1">
        <f t="shared" si="1"/>
        <v>0.53200000000000003</v>
      </c>
      <c r="E48" s="9">
        <f t="shared" si="2"/>
        <v>5.9570276639999999</v>
      </c>
    </row>
    <row r="49" spans="1:5" x14ac:dyDescent="0.35">
      <c r="A49" s="10" t="s">
        <v>34</v>
      </c>
      <c r="B49" s="5">
        <v>0.627</v>
      </c>
      <c r="C49" s="4">
        <v>7.0000000000000007E-2</v>
      </c>
      <c r="D49" s="1">
        <f t="shared" si="1"/>
        <v>0.55699999999999994</v>
      </c>
      <c r="E49" s="9">
        <f t="shared" si="2"/>
        <v>6.486704013999999</v>
      </c>
    </row>
    <row r="50" spans="1:5" x14ac:dyDescent="0.35">
      <c r="A50" s="10" t="s">
        <v>35</v>
      </c>
      <c r="B50" s="5">
        <v>0.56300000000000006</v>
      </c>
      <c r="C50" s="4">
        <v>7.0000000000000007E-2</v>
      </c>
      <c r="D50" s="1">
        <f t="shared" si="1"/>
        <v>0.49300000000000005</v>
      </c>
      <c r="E50" s="9">
        <f t="shared" si="2"/>
        <v>5.1841120140000001</v>
      </c>
    </row>
    <row r="51" spans="1:5" x14ac:dyDescent="0.35">
      <c r="A51" s="10" t="s">
        <v>36</v>
      </c>
      <c r="B51" s="5">
        <v>0.57999999999999996</v>
      </c>
      <c r="C51" s="4">
        <v>7.0000000000000007E-2</v>
      </c>
      <c r="D51" s="1">
        <f t="shared" si="1"/>
        <v>0.51</v>
      </c>
      <c r="E51" s="9">
        <f t="shared" si="2"/>
        <v>5.5130256000000006</v>
      </c>
    </row>
    <row r="52" spans="1:5" x14ac:dyDescent="0.35">
      <c r="A52" s="10" t="s">
        <v>37</v>
      </c>
      <c r="B52" s="5">
        <v>0.5</v>
      </c>
      <c r="C52" s="4">
        <v>7.0000000000000007E-2</v>
      </c>
      <c r="D52" s="1">
        <f t="shared" si="1"/>
        <v>0.43</v>
      </c>
      <c r="E52" s="9">
        <f t="shared" si="2"/>
        <v>4.072982399999999</v>
      </c>
    </row>
    <row r="53" spans="1:5" x14ac:dyDescent="0.35">
      <c r="A53" s="10" t="s">
        <v>38</v>
      </c>
      <c r="B53" s="5">
        <v>0.55500000000000005</v>
      </c>
      <c r="C53" s="4">
        <v>7.0000000000000007E-2</v>
      </c>
      <c r="D53" s="1">
        <f t="shared" si="1"/>
        <v>0.48500000000000004</v>
      </c>
      <c r="E53" s="9">
        <f t="shared" si="2"/>
        <v>5.0336063500000012</v>
      </c>
    </row>
    <row r="54" spans="1:5" x14ac:dyDescent="0.35">
      <c r="A54" s="10" t="s">
        <v>39</v>
      </c>
      <c r="B54" s="5">
        <v>0.747</v>
      </c>
      <c r="C54" s="4">
        <v>7.0000000000000007E-2</v>
      </c>
      <c r="D54" s="1">
        <f t="shared" si="1"/>
        <v>0.67700000000000005</v>
      </c>
      <c r="E54" s="9">
        <f t="shared" si="2"/>
        <v>9.4012668940000008</v>
      </c>
    </row>
    <row r="55" spans="1:5" x14ac:dyDescent="0.35">
      <c r="A55" s="10" t="s">
        <v>40</v>
      </c>
      <c r="B55" s="5">
        <v>0.53400000000000003</v>
      </c>
      <c r="C55" s="4">
        <v>7.0000000000000007E-2</v>
      </c>
      <c r="D55" s="1">
        <f t="shared" si="1"/>
        <v>0.46400000000000002</v>
      </c>
      <c r="E55" s="9">
        <f t="shared" si="2"/>
        <v>4.651553056</v>
      </c>
    </row>
    <row r="56" spans="1:5" x14ac:dyDescent="0.35">
      <c r="A56" s="10" t="s">
        <v>41</v>
      </c>
      <c r="B56" s="5">
        <v>0.58899999999999997</v>
      </c>
      <c r="C56" s="4">
        <v>7.0000000000000007E-2</v>
      </c>
      <c r="D56" s="1">
        <f t="shared" si="1"/>
        <v>0.51899999999999991</v>
      </c>
      <c r="E56" s="9">
        <f t="shared" si="2"/>
        <v>5.6921606459999978</v>
      </c>
    </row>
    <row r="57" spans="1:5" x14ac:dyDescent="0.35">
      <c r="A57" s="10" t="s">
        <v>42</v>
      </c>
      <c r="B57" s="5">
        <v>0.502</v>
      </c>
      <c r="C57" s="4">
        <v>7.0000000000000007E-2</v>
      </c>
      <c r="D57" s="1">
        <f t="shared" si="1"/>
        <v>0.432</v>
      </c>
      <c r="E57" s="9">
        <f t="shared" si="2"/>
        <v>4.1056472639999999</v>
      </c>
    </row>
    <row r="58" spans="1:5" x14ac:dyDescent="0.35">
      <c r="A58" s="10" t="s">
        <v>43</v>
      </c>
      <c r="B58" s="5">
        <v>0.60699999999999998</v>
      </c>
      <c r="C58" s="4">
        <v>7.0000000000000007E-2</v>
      </c>
      <c r="D58" s="1">
        <f t="shared" si="1"/>
        <v>0.53699999999999992</v>
      </c>
      <c r="E58" s="9">
        <f t="shared" si="2"/>
        <v>6.0608243339999994</v>
      </c>
    </row>
    <row r="59" spans="1:5" x14ac:dyDescent="0.35">
      <c r="A59" s="10" t="s">
        <v>44</v>
      </c>
      <c r="B59" s="5">
        <v>0.66500000000000004</v>
      </c>
      <c r="C59" s="4">
        <v>7.0000000000000007E-2</v>
      </c>
      <c r="D59" s="1">
        <f t="shared" si="1"/>
        <v>0.59499999999999997</v>
      </c>
      <c r="E59" s="9">
        <f t="shared" si="2"/>
        <v>7.3430101499999996</v>
      </c>
    </row>
    <row r="60" spans="1:5" x14ac:dyDescent="0.35">
      <c r="A60" s="10" t="s">
        <v>45</v>
      </c>
      <c r="B60" s="5">
        <v>0.59899999999999998</v>
      </c>
      <c r="C60" s="4">
        <v>7.0000000000000007E-2</v>
      </c>
      <c r="D60" s="1">
        <f t="shared" si="1"/>
        <v>0.52899999999999991</v>
      </c>
      <c r="E60" s="9">
        <f t="shared" si="2"/>
        <v>5.8952629259999973</v>
      </c>
    </row>
    <row r="61" spans="1:5" x14ac:dyDescent="0.35">
      <c r="A61" s="10" t="s">
        <v>46</v>
      </c>
      <c r="B61" s="5">
        <v>0.82900000000000007</v>
      </c>
      <c r="C61" s="4">
        <v>7.0000000000000007E-2</v>
      </c>
      <c r="D61" s="1">
        <f t="shared" si="1"/>
        <v>0.75900000000000012</v>
      </c>
      <c r="E61" s="9">
        <f t="shared" si="2"/>
        <v>11.747122566000003</v>
      </c>
    </row>
    <row r="62" spans="1:5" x14ac:dyDescent="0.35">
      <c r="A62" s="10" t="s">
        <v>47</v>
      </c>
      <c r="B62" s="5">
        <v>0.96599999999999997</v>
      </c>
      <c r="C62" s="4">
        <v>7.0000000000000007E-2</v>
      </c>
      <c r="D62" s="1">
        <f t="shared" si="1"/>
        <v>0.89599999999999991</v>
      </c>
      <c r="E62" s="9">
        <f t="shared" si="2"/>
        <v>16.308062175999993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N63"/>
  <sheetViews>
    <sheetView workbookViewId="0">
      <selection activeCell="H32" sqref="H32"/>
    </sheetView>
  </sheetViews>
  <sheetFormatPr defaultRowHeight="14.5" x14ac:dyDescent="0.35"/>
  <cols>
    <col min="1" max="1" width="16.54296875" customWidth="1"/>
    <col min="2" max="2" width="13.08984375" customWidth="1"/>
    <col min="3" max="3" width="12.90625" customWidth="1"/>
    <col min="4" max="4" width="13.1796875" customWidth="1"/>
    <col min="5" max="5" width="17.54296875" customWidth="1"/>
  </cols>
  <sheetData>
    <row r="2" spans="1:6" x14ac:dyDescent="0.35">
      <c r="A2" s="2">
        <v>2.6040000000000001</v>
      </c>
      <c r="B2" s="5">
        <v>0.115</v>
      </c>
      <c r="C2" s="5">
        <v>0.13500000000000001</v>
      </c>
      <c r="D2" s="5">
        <v>0.12</v>
      </c>
      <c r="E2" s="5">
        <v>0.14499999999999999</v>
      </c>
      <c r="F2" s="5">
        <v>0.126</v>
      </c>
    </row>
    <row r="3" spans="1:6" x14ac:dyDescent="0.35">
      <c r="A3" s="2">
        <v>1.526</v>
      </c>
      <c r="B3" s="5">
        <v>0.11900000000000001</v>
      </c>
      <c r="C3" s="5">
        <v>0.115</v>
      </c>
      <c r="D3" s="5">
        <v>0.113</v>
      </c>
      <c r="E3" s="5">
        <v>0.10400000000000001</v>
      </c>
    </row>
    <row r="4" spans="1:6" x14ac:dyDescent="0.35">
      <c r="A4" s="2">
        <v>0.94299999999999995</v>
      </c>
      <c r="B4" s="5">
        <v>0.108</v>
      </c>
      <c r="C4" s="5">
        <v>0.11700000000000001</v>
      </c>
      <c r="D4" s="5">
        <v>0.11600000000000001</v>
      </c>
      <c r="E4" s="5">
        <v>0.11800000000000001</v>
      </c>
    </row>
    <row r="5" spans="1:6" x14ac:dyDescent="0.35">
      <c r="A5" s="2">
        <v>0.55900000000000005</v>
      </c>
      <c r="B5" s="5">
        <v>0.121</v>
      </c>
      <c r="C5" s="5">
        <v>9.2999999999999999E-2</v>
      </c>
      <c r="D5" s="5">
        <v>8.3000000000000004E-2</v>
      </c>
      <c r="E5" s="5">
        <v>9.8000000000000004E-2</v>
      </c>
    </row>
    <row r="6" spans="1:6" x14ac:dyDescent="0.35">
      <c r="A6" s="2">
        <v>0.26500000000000001</v>
      </c>
      <c r="B6" s="5">
        <v>0.11900000000000001</v>
      </c>
      <c r="C6" s="5">
        <v>9.8000000000000004E-2</v>
      </c>
      <c r="D6" s="5">
        <v>0.10200000000000001</v>
      </c>
      <c r="E6" s="5">
        <v>0.114</v>
      </c>
    </row>
    <row r="7" spans="1:6" x14ac:dyDescent="0.35">
      <c r="A7" s="2">
        <v>0.16400000000000001</v>
      </c>
      <c r="B7" s="5">
        <v>0.11600000000000001</v>
      </c>
      <c r="C7" s="5">
        <v>0.09</v>
      </c>
      <c r="D7" s="5">
        <v>0.109</v>
      </c>
      <c r="E7" s="5">
        <v>0.121</v>
      </c>
    </row>
    <row r="8" spans="1:6" x14ac:dyDescent="0.35">
      <c r="A8" s="2">
        <v>0.113</v>
      </c>
      <c r="B8" s="5">
        <v>0.114</v>
      </c>
      <c r="C8" s="5">
        <v>0.114</v>
      </c>
      <c r="D8" s="5">
        <v>0.11600000000000001</v>
      </c>
      <c r="E8" s="5">
        <v>0.105</v>
      </c>
    </row>
    <row r="9" spans="1:6" x14ac:dyDescent="0.35">
      <c r="A9" s="4">
        <v>5.2999999999999999E-2</v>
      </c>
      <c r="B9" s="5">
        <v>0.11800000000000001</v>
      </c>
      <c r="C9" s="5">
        <v>0.112</v>
      </c>
      <c r="D9" s="5">
        <v>0.11</v>
      </c>
      <c r="E9" s="5">
        <v>9.7000000000000003E-2</v>
      </c>
    </row>
    <row r="15" spans="1:6" x14ac:dyDescent="0.35">
      <c r="A15" s="15"/>
      <c r="B15" s="6" t="s">
        <v>7</v>
      </c>
      <c r="C15" s="6" t="s">
        <v>8</v>
      </c>
      <c r="D15" s="6" t="s">
        <v>9</v>
      </c>
      <c r="E15" s="6" t="s">
        <v>10</v>
      </c>
    </row>
    <row r="16" spans="1:6" x14ac:dyDescent="0.35">
      <c r="A16" s="15" t="s">
        <v>1</v>
      </c>
      <c r="B16" s="2">
        <v>2.6040000000000001</v>
      </c>
      <c r="C16" s="1">
        <f>B16-B23</f>
        <v>2.5510000000000002</v>
      </c>
      <c r="D16" s="1">
        <v>500</v>
      </c>
      <c r="E16" s="9">
        <f>(30.002*C16*C16)+(120.03*C16)+(0.2563)</f>
        <v>501.69387520200002</v>
      </c>
    </row>
    <row r="17" spans="1:14" x14ac:dyDescent="0.35">
      <c r="A17" s="15" t="s">
        <v>2</v>
      </c>
      <c r="B17" s="2">
        <v>1.526</v>
      </c>
      <c r="C17" s="1">
        <f>B17-B23</f>
        <v>1.4730000000000001</v>
      </c>
      <c r="D17" s="1">
        <v>250</v>
      </c>
      <c r="E17" s="9">
        <f t="shared" ref="E17:E23" si="0">(30.002*C17*C17)+(120.03*C17)+(0.2563)</f>
        <v>242.15669945800002</v>
      </c>
    </row>
    <row r="18" spans="1:14" x14ac:dyDescent="0.35">
      <c r="A18" s="15" t="s">
        <v>3</v>
      </c>
      <c r="B18" s="2">
        <v>0.94299999999999995</v>
      </c>
      <c r="C18" s="1">
        <f>B18-B23</f>
        <v>0.8899999999999999</v>
      </c>
      <c r="D18" s="1">
        <v>125</v>
      </c>
      <c r="E18" s="9">
        <f t="shared" si="0"/>
        <v>130.8475842</v>
      </c>
    </row>
    <row r="19" spans="1:14" x14ac:dyDescent="0.35">
      <c r="A19" s="15" t="s">
        <v>4</v>
      </c>
      <c r="B19" s="2">
        <v>0.55900000000000005</v>
      </c>
      <c r="C19" s="1">
        <f>B19-B23</f>
        <v>0.50600000000000001</v>
      </c>
      <c r="D19" s="1">
        <v>62.5</v>
      </c>
      <c r="E19" s="9">
        <f t="shared" si="0"/>
        <v>68.673072071999997</v>
      </c>
    </row>
    <row r="20" spans="1:14" x14ac:dyDescent="0.35">
      <c r="A20" s="15" t="s">
        <v>5</v>
      </c>
      <c r="B20" s="2">
        <v>0.26500000000000001</v>
      </c>
      <c r="C20" s="1">
        <f>B20-B23</f>
        <v>0.21200000000000002</v>
      </c>
      <c r="D20" s="1">
        <v>31.25</v>
      </c>
      <c r="E20" s="9">
        <f t="shared" si="0"/>
        <v>27.051069888000001</v>
      </c>
    </row>
    <row r="21" spans="1:14" x14ac:dyDescent="0.35">
      <c r="A21" t="s">
        <v>50</v>
      </c>
      <c r="B21" s="2">
        <v>0.16400000000000001</v>
      </c>
      <c r="C21" s="1">
        <f>B21-B23</f>
        <v>0.11100000000000002</v>
      </c>
      <c r="D21" s="1">
        <v>15.63</v>
      </c>
      <c r="E21" s="9">
        <f t="shared" si="0"/>
        <v>13.949284642000002</v>
      </c>
    </row>
    <row r="22" spans="1:14" x14ac:dyDescent="0.35">
      <c r="A22" t="s">
        <v>51</v>
      </c>
      <c r="B22" s="2">
        <v>0.113</v>
      </c>
      <c r="C22" s="1">
        <f>B22-B23</f>
        <v>6.0000000000000005E-2</v>
      </c>
      <c r="D22" s="1">
        <v>7.81</v>
      </c>
      <c r="E22" s="9">
        <f t="shared" si="0"/>
        <v>7.5661072000000011</v>
      </c>
    </row>
    <row r="23" spans="1:14" x14ac:dyDescent="0.35">
      <c r="A23" s="15" t="s">
        <v>6</v>
      </c>
      <c r="B23" s="4">
        <v>5.2999999999999999E-2</v>
      </c>
      <c r="C23" s="1">
        <f>B23-B23</f>
        <v>0</v>
      </c>
      <c r="D23" s="1">
        <v>0</v>
      </c>
      <c r="E23" s="9">
        <f t="shared" si="0"/>
        <v>0.25629999999999997</v>
      </c>
      <c r="K23" s="7" t="s">
        <v>52</v>
      </c>
      <c r="L23" s="7"/>
      <c r="M23" s="7"/>
      <c r="N23" s="15"/>
    </row>
    <row r="30" spans="1:14" x14ac:dyDescent="0.35">
      <c r="A30" s="10" t="s">
        <v>12</v>
      </c>
      <c r="B30" s="5" t="s">
        <v>13</v>
      </c>
      <c r="C30" s="3" t="s">
        <v>6</v>
      </c>
      <c r="D30" s="1" t="s">
        <v>8</v>
      </c>
      <c r="E30" s="11" t="s">
        <v>53</v>
      </c>
    </row>
    <row r="31" spans="1:14" x14ac:dyDescent="0.35">
      <c r="A31" s="10" t="s">
        <v>15</v>
      </c>
      <c r="B31" s="5">
        <v>0.115</v>
      </c>
      <c r="C31" s="4">
        <v>5.2999999999999999E-2</v>
      </c>
      <c r="D31" s="1">
        <f t="shared" ref="D31:D63" si="1">(B31-C31)</f>
        <v>6.2000000000000006E-2</v>
      </c>
      <c r="E31" s="9">
        <f t="shared" ref="E31:E63" si="2">(30.002*D31*D31)+(120.03*D31)+(0.2563)</f>
        <v>7.8134876880000004</v>
      </c>
    </row>
    <row r="32" spans="1:14" x14ac:dyDescent="0.35">
      <c r="A32" s="10" t="s">
        <v>18</v>
      </c>
      <c r="B32" s="5">
        <v>0.11900000000000001</v>
      </c>
      <c r="C32" s="4">
        <v>5.2999999999999999E-2</v>
      </c>
      <c r="D32" s="1">
        <f t="shared" si="1"/>
        <v>6.6000000000000003E-2</v>
      </c>
      <c r="E32" s="9">
        <f t="shared" si="2"/>
        <v>8.3089687120000004</v>
      </c>
    </row>
    <row r="33" spans="1:5" x14ac:dyDescent="0.35">
      <c r="A33" s="10" t="s">
        <v>19</v>
      </c>
      <c r="B33" s="5">
        <v>0.108</v>
      </c>
      <c r="C33" s="4">
        <v>5.2999999999999999E-2</v>
      </c>
      <c r="D33" s="1">
        <f t="shared" si="1"/>
        <v>5.5E-2</v>
      </c>
      <c r="E33" s="9">
        <f t="shared" si="2"/>
        <v>6.9487060500000002</v>
      </c>
    </row>
    <row r="34" spans="1:5" x14ac:dyDescent="0.35">
      <c r="A34" s="10" t="s">
        <v>20</v>
      </c>
      <c r="B34" s="5">
        <v>0.121</v>
      </c>
      <c r="C34" s="4">
        <v>5.2999999999999999E-2</v>
      </c>
      <c r="D34" s="1">
        <f t="shared" si="1"/>
        <v>6.8000000000000005E-2</v>
      </c>
      <c r="E34" s="9">
        <f t="shared" si="2"/>
        <v>8.5570692480000012</v>
      </c>
    </row>
    <row r="35" spans="1:5" x14ac:dyDescent="0.35">
      <c r="A35" s="10" t="s">
        <v>21</v>
      </c>
      <c r="B35" s="5">
        <v>0.11900000000000001</v>
      </c>
      <c r="C35" s="4">
        <v>5.2999999999999999E-2</v>
      </c>
      <c r="D35" s="1">
        <f t="shared" si="1"/>
        <v>6.6000000000000003E-2</v>
      </c>
      <c r="E35" s="9">
        <f t="shared" si="2"/>
        <v>8.3089687120000004</v>
      </c>
    </row>
    <row r="36" spans="1:5" x14ac:dyDescent="0.35">
      <c r="A36" s="10" t="s">
        <v>16</v>
      </c>
      <c r="B36" s="5">
        <v>0.11600000000000001</v>
      </c>
      <c r="C36" s="4">
        <v>5.2999999999999999E-2</v>
      </c>
      <c r="D36" s="1">
        <f t="shared" si="1"/>
        <v>6.3E-2</v>
      </c>
      <c r="E36" s="9">
        <f t="shared" si="2"/>
        <v>7.9372679379999997</v>
      </c>
    </row>
    <row r="37" spans="1:5" x14ac:dyDescent="0.35">
      <c r="A37" s="10" t="s">
        <v>22</v>
      </c>
      <c r="B37" s="5">
        <v>0.114</v>
      </c>
      <c r="C37" s="4">
        <v>5.2999999999999999E-2</v>
      </c>
      <c r="D37" s="1">
        <f t="shared" si="1"/>
        <v>6.1000000000000006E-2</v>
      </c>
      <c r="E37" s="9">
        <f t="shared" si="2"/>
        <v>7.6897674420000008</v>
      </c>
    </row>
    <row r="38" spans="1:5" x14ac:dyDescent="0.35">
      <c r="A38" s="10" t="s">
        <v>23</v>
      </c>
      <c r="B38" s="5">
        <v>0.11800000000000001</v>
      </c>
      <c r="C38" s="4">
        <v>5.2999999999999999E-2</v>
      </c>
      <c r="D38" s="1">
        <f t="shared" si="1"/>
        <v>6.5000000000000002E-2</v>
      </c>
      <c r="E38" s="9">
        <f t="shared" si="2"/>
        <v>8.1850084499999998</v>
      </c>
    </row>
    <row r="39" spans="1:5" x14ac:dyDescent="0.35">
      <c r="A39" s="10" t="s">
        <v>24</v>
      </c>
      <c r="B39" s="5">
        <v>0.13500000000000001</v>
      </c>
      <c r="C39" s="4">
        <v>5.2999999999999999E-2</v>
      </c>
      <c r="D39" s="1">
        <f t="shared" si="1"/>
        <v>8.2000000000000017E-2</v>
      </c>
      <c r="E39" s="9">
        <f t="shared" si="2"/>
        <v>10.300493448000003</v>
      </c>
    </row>
    <row r="40" spans="1:5" x14ac:dyDescent="0.35">
      <c r="A40" s="10" t="s">
        <v>25</v>
      </c>
      <c r="B40" s="5">
        <v>0.115</v>
      </c>
      <c r="C40" s="4">
        <v>5.2999999999999999E-2</v>
      </c>
      <c r="D40" s="1">
        <f t="shared" si="1"/>
        <v>6.2000000000000006E-2</v>
      </c>
      <c r="E40" s="9">
        <f t="shared" si="2"/>
        <v>7.8134876880000004</v>
      </c>
    </row>
    <row r="41" spans="1:5" x14ac:dyDescent="0.35">
      <c r="A41" s="10" t="s">
        <v>26</v>
      </c>
      <c r="B41" s="5">
        <v>0.11700000000000001</v>
      </c>
      <c r="C41" s="4">
        <v>5.2999999999999999E-2</v>
      </c>
      <c r="D41" s="1">
        <f t="shared" si="1"/>
        <v>6.4000000000000001E-2</v>
      </c>
      <c r="E41" s="9">
        <f t="shared" si="2"/>
        <v>8.061108191999999</v>
      </c>
    </row>
    <row r="42" spans="1:5" x14ac:dyDescent="0.35">
      <c r="A42" s="10" t="s">
        <v>27</v>
      </c>
      <c r="B42" s="5">
        <v>9.2999999999999999E-2</v>
      </c>
      <c r="C42" s="4">
        <v>5.2999999999999999E-2</v>
      </c>
      <c r="D42" s="1">
        <f t="shared" si="1"/>
        <v>0.04</v>
      </c>
      <c r="E42" s="9">
        <f t="shared" si="2"/>
        <v>5.1055032000000011</v>
      </c>
    </row>
    <row r="43" spans="1:5" x14ac:dyDescent="0.35">
      <c r="A43" s="10" t="s">
        <v>17</v>
      </c>
      <c r="B43" s="5">
        <v>9.8000000000000004E-2</v>
      </c>
      <c r="C43" s="4">
        <v>5.2999999999999999E-2</v>
      </c>
      <c r="D43" s="1">
        <f t="shared" si="1"/>
        <v>4.5000000000000005E-2</v>
      </c>
      <c r="E43" s="9">
        <f t="shared" si="2"/>
        <v>5.7184040500000002</v>
      </c>
    </row>
    <row r="44" spans="1:5" x14ac:dyDescent="0.35">
      <c r="A44" s="10" t="s">
        <v>28</v>
      </c>
      <c r="B44" s="5">
        <v>0.09</v>
      </c>
      <c r="C44" s="4">
        <v>5.2999999999999999E-2</v>
      </c>
      <c r="D44" s="1">
        <f t="shared" si="1"/>
        <v>3.6999999999999998E-2</v>
      </c>
      <c r="E44" s="9">
        <f t="shared" si="2"/>
        <v>4.7384827380000001</v>
      </c>
    </row>
    <row r="45" spans="1:5" x14ac:dyDescent="0.35">
      <c r="A45" s="10" t="s">
        <v>29</v>
      </c>
      <c r="B45" s="5">
        <v>0.114</v>
      </c>
      <c r="C45" s="4">
        <v>5.2999999999999999E-2</v>
      </c>
      <c r="D45" s="1">
        <f t="shared" si="1"/>
        <v>6.1000000000000006E-2</v>
      </c>
      <c r="E45" s="9">
        <f t="shared" si="2"/>
        <v>7.6897674420000008</v>
      </c>
    </row>
    <row r="46" spans="1:5" x14ac:dyDescent="0.35">
      <c r="A46" s="10" t="s">
        <v>30</v>
      </c>
      <c r="B46" s="5">
        <v>0.112</v>
      </c>
      <c r="C46" s="4">
        <v>5.2999999999999999E-2</v>
      </c>
      <c r="D46" s="1">
        <f t="shared" si="1"/>
        <v>5.9000000000000004E-2</v>
      </c>
      <c r="E46" s="9">
        <f t="shared" si="2"/>
        <v>7.4425069620000013</v>
      </c>
    </row>
    <row r="47" spans="1:5" x14ac:dyDescent="0.35">
      <c r="A47" s="10" t="s">
        <v>31</v>
      </c>
      <c r="B47" s="5">
        <v>0.12</v>
      </c>
      <c r="C47" s="4">
        <v>5.2999999999999999E-2</v>
      </c>
      <c r="D47" s="1">
        <f t="shared" si="1"/>
        <v>6.7000000000000004E-2</v>
      </c>
      <c r="E47" s="9">
        <f t="shared" si="2"/>
        <v>8.4329889780000009</v>
      </c>
    </row>
    <row r="48" spans="1:5" x14ac:dyDescent="0.35">
      <c r="A48" s="10" t="s">
        <v>32</v>
      </c>
      <c r="B48" s="5">
        <v>0.113</v>
      </c>
      <c r="C48" s="4">
        <v>5.2999999999999999E-2</v>
      </c>
      <c r="D48" s="1">
        <f t="shared" si="1"/>
        <v>6.0000000000000005E-2</v>
      </c>
      <c r="E48" s="9">
        <f t="shared" si="2"/>
        <v>7.5661072000000011</v>
      </c>
    </row>
    <row r="49" spans="1:5" x14ac:dyDescent="0.35">
      <c r="A49" s="10" t="s">
        <v>33</v>
      </c>
      <c r="B49" s="5">
        <v>0.11600000000000001</v>
      </c>
      <c r="C49" s="4">
        <v>5.2999999999999999E-2</v>
      </c>
      <c r="D49" s="1">
        <f t="shared" si="1"/>
        <v>6.3E-2</v>
      </c>
      <c r="E49" s="9">
        <f t="shared" si="2"/>
        <v>7.9372679379999997</v>
      </c>
    </row>
    <row r="50" spans="1:5" x14ac:dyDescent="0.35">
      <c r="A50" s="10" t="s">
        <v>34</v>
      </c>
      <c r="B50" s="5">
        <v>8.3000000000000004E-2</v>
      </c>
      <c r="C50" s="4">
        <v>5.2999999999999999E-2</v>
      </c>
      <c r="D50" s="1">
        <f t="shared" si="1"/>
        <v>3.0000000000000006E-2</v>
      </c>
      <c r="E50" s="9">
        <f t="shared" si="2"/>
        <v>3.8842018000000005</v>
      </c>
    </row>
    <row r="51" spans="1:5" x14ac:dyDescent="0.35">
      <c r="A51" s="10" t="s">
        <v>35</v>
      </c>
      <c r="B51" s="5">
        <v>0.10200000000000001</v>
      </c>
      <c r="C51" s="4">
        <v>5.2999999999999999E-2</v>
      </c>
      <c r="D51" s="1">
        <f t="shared" si="1"/>
        <v>4.9000000000000009E-2</v>
      </c>
      <c r="E51" s="9">
        <f t="shared" si="2"/>
        <v>6.2098048020000007</v>
      </c>
    </row>
    <row r="52" spans="1:5" x14ac:dyDescent="0.35">
      <c r="A52" s="10" t="s">
        <v>36</v>
      </c>
      <c r="B52" s="5">
        <v>0.109</v>
      </c>
      <c r="C52" s="4">
        <v>5.2999999999999999E-2</v>
      </c>
      <c r="D52" s="1">
        <f t="shared" si="1"/>
        <v>5.6000000000000001E-2</v>
      </c>
      <c r="E52" s="9">
        <f t="shared" si="2"/>
        <v>7.0720662720000007</v>
      </c>
    </row>
    <row r="53" spans="1:5" x14ac:dyDescent="0.35">
      <c r="A53" s="10" t="s">
        <v>37</v>
      </c>
      <c r="B53" s="5">
        <v>0.11600000000000001</v>
      </c>
      <c r="C53" s="4">
        <v>5.2999999999999999E-2</v>
      </c>
      <c r="D53" s="1">
        <f t="shared" si="1"/>
        <v>6.3E-2</v>
      </c>
      <c r="E53" s="9">
        <f t="shared" si="2"/>
        <v>7.9372679379999997</v>
      </c>
    </row>
    <row r="54" spans="1:5" x14ac:dyDescent="0.35">
      <c r="A54" s="10" t="s">
        <v>38</v>
      </c>
      <c r="B54" s="5">
        <v>0.11</v>
      </c>
      <c r="C54" s="4">
        <v>5.2999999999999999E-2</v>
      </c>
      <c r="D54" s="1">
        <f t="shared" si="1"/>
        <v>5.7000000000000002E-2</v>
      </c>
      <c r="E54" s="9">
        <f t="shared" si="2"/>
        <v>7.1954864979999993</v>
      </c>
    </row>
    <row r="55" spans="1:5" x14ac:dyDescent="0.35">
      <c r="A55" s="10" t="s">
        <v>39</v>
      </c>
      <c r="B55" s="5">
        <v>0.14499999999999999</v>
      </c>
      <c r="C55" s="4">
        <v>5.2999999999999999E-2</v>
      </c>
      <c r="D55" s="1">
        <f t="shared" si="1"/>
        <v>9.1999999999999998E-2</v>
      </c>
      <c r="E55" s="9">
        <f t="shared" si="2"/>
        <v>11.552996927999999</v>
      </c>
    </row>
    <row r="56" spans="1:5" x14ac:dyDescent="0.35">
      <c r="A56" s="10" t="s">
        <v>40</v>
      </c>
      <c r="B56" s="5">
        <v>0.10400000000000001</v>
      </c>
      <c r="C56" s="4">
        <v>5.2999999999999999E-2</v>
      </c>
      <c r="D56" s="1">
        <f t="shared" si="1"/>
        <v>5.1000000000000011E-2</v>
      </c>
      <c r="E56" s="9">
        <f t="shared" si="2"/>
        <v>6.4558652020000018</v>
      </c>
    </row>
    <row r="57" spans="1:5" x14ac:dyDescent="0.35">
      <c r="A57" s="10" t="s">
        <v>41</v>
      </c>
      <c r="B57" s="5">
        <v>0.11800000000000001</v>
      </c>
      <c r="C57" s="4">
        <v>5.2999999999999999E-2</v>
      </c>
      <c r="D57" s="1">
        <f t="shared" si="1"/>
        <v>6.5000000000000002E-2</v>
      </c>
      <c r="E57" s="9">
        <f t="shared" si="2"/>
        <v>8.1850084499999998</v>
      </c>
    </row>
    <row r="58" spans="1:5" x14ac:dyDescent="0.35">
      <c r="A58" s="10" t="s">
        <v>42</v>
      </c>
      <c r="B58" s="5">
        <v>9.8000000000000004E-2</v>
      </c>
      <c r="C58" s="4">
        <v>5.2999999999999999E-2</v>
      </c>
      <c r="D58" s="1">
        <f t="shared" si="1"/>
        <v>4.5000000000000005E-2</v>
      </c>
      <c r="E58" s="9">
        <f t="shared" si="2"/>
        <v>5.7184040500000002</v>
      </c>
    </row>
    <row r="59" spans="1:5" x14ac:dyDescent="0.35">
      <c r="A59" s="10" t="s">
        <v>43</v>
      </c>
      <c r="B59" s="5">
        <v>0.114</v>
      </c>
      <c r="C59" s="4">
        <v>5.2999999999999999E-2</v>
      </c>
      <c r="D59" s="1">
        <f t="shared" si="1"/>
        <v>6.1000000000000006E-2</v>
      </c>
      <c r="E59" s="9">
        <f t="shared" si="2"/>
        <v>7.6897674420000008</v>
      </c>
    </row>
    <row r="60" spans="1:5" x14ac:dyDescent="0.35">
      <c r="A60" s="10" t="s">
        <v>44</v>
      </c>
      <c r="B60" s="5">
        <v>0.121</v>
      </c>
      <c r="C60" s="4">
        <v>5.2999999999999999E-2</v>
      </c>
      <c r="D60" s="1">
        <f t="shared" si="1"/>
        <v>6.8000000000000005E-2</v>
      </c>
      <c r="E60" s="9">
        <f t="shared" si="2"/>
        <v>8.5570692480000012</v>
      </c>
    </row>
    <row r="61" spans="1:5" x14ac:dyDescent="0.35">
      <c r="A61" s="10" t="s">
        <v>45</v>
      </c>
      <c r="B61" s="5">
        <v>0.105</v>
      </c>
      <c r="C61" s="4">
        <v>5.2999999999999999E-2</v>
      </c>
      <c r="D61" s="1">
        <f t="shared" si="1"/>
        <v>5.1999999999999998E-2</v>
      </c>
      <c r="E61" s="9">
        <f t="shared" si="2"/>
        <v>6.5789854079999994</v>
      </c>
    </row>
    <row r="62" spans="1:5" x14ac:dyDescent="0.35">
      <c r="A62" s="10" t="s">
        <v>46</v>
      </c>
      <c r="B62" s="5">
        <v>9.7000000000000003E-2</v>
      </c>
      <c r="C62" s="4">
        <v>5.2999999999999999E-2</v>
      </c>
      <c r="D62" s="1">
        <f t="shared" si="1"/>
        <v>4.4000000000000004E-2</v>
      </c>
      <c r="E62" s="9">
        <f t="shared" si="2"/>
        <v>5.5957038720000014</v>
      </c>
    </row>
    <row r="63" spans="1:5" x14ac:dyDescent="0.35">
      <c r="A63" s="10" t="s">
        <v>47</v>
      </c>
      <c r="B63" s="5">
        <v>0.126</v>
      </c>
      <c r="C63" s="4">
        <v>5.2999999999999999E-2</v>
      </c>
      <c r="D63" s="1">
        <f t="shared" si="1"/>
        <v>7.3000000000000009E-2</v>
      </c>
      <c r="E63" s="9">
        <f t="shared" si="2"/>
        <v>9.1783706580000004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M63"/>
  <sheetViews>
    <sheetView workbookViewId="0">
      <selection activeCell="F26" sqref="F26"/>
    </sheetView>
  </sheetViews>
  <sheetFormatPr defaultRowHeight="14.5" x14ac:dyDescent="0.35"/>
  <cols>
    <col min="1" max="1" width="13.81640625" customWidth="1"/>
    <col min="2" max="2" width="12.36328125" customWidth="1"/>
    <col min="3" max="3" width="11.54296875" customWidth="1"/>
    <col min="4" max="4" width="11.36328125" customWidth="1"/>
    <col min="5" max="5" width="13.453125" customWidth="1"/>
  </cols>
  <sheetData>
    <row r="2" spans="1:5" x14ac:dyDescent="0.35">
      <c r="A2" s="2">
        <v>1.7270000000000001</v>
      </c>
      <c r="B2" s="5">
        <v>0.17299999999999999</v>
      </c>
      <c r="C2" s="5">
        <v>0.189</v>
      </c>
      <c r="D2" s="5">
        <v>0.184</v>
      </c>
      <c r="E2" s="5">
        <v>0.189</v>
      </c>
    </row>
    <row r="3" spans="1:5" x14ac:dyDescent="0.35">
      <c r="A3" s="2">
        <v>1.141</v>
      </c>
      <c r="B3" s="5">
        <v>0.161</v>
      </c>
      <c r="C3" s="5">
        <v>0.17100000000000001</v>
      </c>
      <c r="D3" s="5">
        <v>0.17399999999999999</v>
      </c>
      <c r="E3" s="5">
        <v>0.17899999999999999</v>
      </c>
    </row>
    <row r="4" spans="1:5" x14ac:dyDescent="0.35">
      <c r="A4" s="2">
        <v>0.70199999999999996</v>
      </c>
      <c r="B4" s="5">
        <v>0.16800000000000001</v>
      </c>
      <c r="C4" s="5">
        <v>0.17100000000000001</v>
      </c>
      <c r="D4" s="5">
        <v>0.184</v>
      </c>
      <c r="E4" s="5">
        <v>0.183</v>
      </c>
    </row>
    <row r="5" spans="1:5" x14ac:dyDescent="0.35">
      <c r="A5" s="2">
        <v>0.433</v>
      </c>
      <c r="B5" s="5">
        <v>0.16700000000000001</v>
      </c>
      <c r="C5" s="5">
        <v>0.184</v>
      </c>
      <c r="D5" s="5">
        <v>0.17399999999999999</v>
      </c>
      <c r="E5" s="5">
        <v>0.17199999999999999</v>
      </c>
    </row>
    <row r="6" spans="1:5" x14ac:dyDescent="0.35">
      <c r="A6" s="2">
        <v>0.28499999999999998</v>
      </c>
      <c r="B6" s="5">
        <v>0.17299999999999999</v>
      </c>
      <c r="C6" s="5">
        <v>0.17499999999999999</v>
      </c>
      <c r="D6" s="5">
        <v>0.187</v>
      </c>
      <c r="E6" s="5">
        <v>0.17699999999999999</v>
      </c>
    </row>
    <row r="7" spans="1:5" x14ac:dyDescent="0.35">
      <c r="A7" s="4">
        <v>7.8E-2</v>
      </c>
      <c r="B7" s="5">
        <v>0.16400000000000001</v>
      </c>
      <c r="C7" s="5">
        <v>0.16700000000000001</v>
      </c>
      <c r="D7" s="5">
        <v>0.17399999999999999</v>
      </c>
      <c r="E7" s="5">
        <v>0.17399999999999999</v>
      </c>
    </row>
    <row r="8" spans="1:5" x14ac:dyDescent="0.35">
      <c r="A8" s="4">
        <v>0.08</v>
      </c>
      <c r="B8" s="5">
        <v>0.17</v>
      </c>
      <c r="C8" s="5">
        <v>0.183</v>
      </c>
      <c r="D8" s="5">
        <v>0.18099999999999999</v>
      </c>
      <c r="E8" s="5">
        <v>0.17799999999999999</v>
      </c>
    </row>
    <row r="9" spans="1:5" x14ac:dyDescent="0.35">
      <c r="A9" s="5">
        <v>0.182</v>
      </c>
      <c r="B9" s="5">
        <v>0.16900000000000001</v>
      </c>
      <c r="C9" s="5">
        <v>0.16700000000000001</v>
      </c>
      <c r="D9" s="5">
        <v>0.17699999999999999</v>
      </c>
      <c r="E9" s="5">
        <v>0.17299999999999999</v>
      </c>
    </row>
    <row r="15" spans="1:5" x14ac:dyDescent="0.35">
      <c r="A15" s="16"/>
      <c r="B15" s="6" t="s">
        <v>7</v>
      </c>
      <c r="C15" s="6" t="s">
        <v>8</v>
      </c>
      <c r="D15" s="6" t="s">
        <v>9</v>
      </c>
      <c r="E15" s="6" t="s">
        <v>10</v>
      </c>
    </row>
    <row r="16" spans="1:5" x14ac:dyDescent="0.35">
      <c r="A16" s="16" t="s">
        <v>1</v>
      </c>
      <c r="B16" s="2">
        <v>1.7270000000000001</v>
      </c>
      <c r="C16" s="1">
        <f>B16-B21</f>
        <v>1.6480000000000001</v>
      </c>
      <c r="D16" s="1">
        <v>120</v>
      </c>
      <c r="E16" s="9">
        <f>(25.609*C16*C16)+(30.115*C16)+(0.4317)</f>
        <v>119.61280553600002</v>
      </c>
    </row>
    <row r="17" spans="1:13" x14ac:dyDescent="0.35">
      <c r="A17" s="16" t="s">
        <v>2</v>
      </c>
      <c r="B17" s="2">
        <v>1.141</v>
      </c>
      <c r="C17" s="1">
        <f>B17-B21</f>
        <v>1.0620000000000001</v>
      </c>
      <c r="D17" s="1">
        <v>60</v>
      </c>
      <c r="E17" s="9">
        <f t="shared" ref="E17:E21" si="0">(25.609*C17*C17)+(30.115*C17)+(0.4317)</f>
        <v>61.296786996000002</v>
      </c>
    </row>
    <row r="18" spans="1:13" x14ac:dyDescent="0.35">
      <c r="A18" s="16" t="s">
        <v>3</v>
      </c>
      <c r="B18" s="2">
        <v>0.70199999999999996</v>
      </c>
      <c r="C18" s="1">
        <f>B18-B21</f>
        <v>0.623</v>
      </c>
      <c r="D18" s="1">
        <v>30</v>
      </c>
      <c r="E18" s="9">
        <f t="shared" si="0"/>
        <v>29.132940560999998</v>
      </c>
    </row>
    <row r="19" spans="1:13" x14ac:dyDescent="0.35">
      <c r="A19" s="16" t="s">
        <v>4</v>
      </c>
      <c r="B19" s="2">
        <v>0.433</v>
      </c>
      <c r="C19" s="1">
        <f>B19-B21</f>
        <v>0.35399999999999998</v>
      </c>
      <c r="D19" s="1">
        <v>15</v>
      </c>
      <c r="E19" s="9">
        <f t="shared" si="0"/>
        <v>14.301627443999998</v>
      </c>
    </row>
    <row r="20" spans="1:13" x14ac:dyDescent="0.35">
      <c r="A20" s="16" t="s">
        <v>5</v>
      </c>
      <c r="B20" s="2">
        <v>0.28499999999999998</v>
      </c>
      <c r="C20" s="1">
        <f>B20-B21</f>
        <v>0.20599999999999996</v>
      </c>
      <c r="D20" s="1">
        <v>7.5</v>
      </c>
      <c r="E20" s="9">
        <f t="shared" si="0"/>
        <v>7.7221335239999975</v>
      </c>
    </row>
    <row r="21" spans="1:13" x14ac:dyDescent="0.35">
      <c r="A21" s="16" t="s">
        <v>6</v>
      </c>
      <c r="B21" s="4">
        <v>7.9000000000000001E-2</v>
      </c>
      <c r="C21" s="1">
        <f>B21-B21</f>
        <v>0</v>
      </c>
      <c r="D21" s="1">
        <v>0</v>
      </c>
      <c r="E21" s="9">
        <f t="shared" si="0"/>
        <v>0.43169999999999997</v>
      </c>
    </row>
    <row r="23" spans="1:13" x14ac:dyDescent="0.35">
      <c r="I23" s="16"/>
      <c r="K23" s="7" t="s">
        <v>11</v>
      </c>
      <c r="L23" s="7"/>
      <c r="M23" s="7"/>
    </row>
    <row r="30" spans="1:13" x14ac:dyDescent="0.35">
      <c r="A30" s="10" t="s">
        <v>12</v>
      </c>
      <c r="B30" s="5" t="s">
        <v>13</v>
      </c>
      <c r="C30" s="3" t="s">
        <v>6</v>
      </c>
      <c r="D30" s="1" t="s">
        <v>8</v>
      </c>
      <c r="E30" s="11" t="s">
        <v>14</v>
      </c>
    </row>
    <row r="31" spans="1:13" x14ac:dyDescent="0.35">
      <c r="A31" s="10" t="s">
        <v>15</v>
      </c>
      <c r="B31" s="5">
        <v>0.182</v>
      </c>
      <c r="C31" s="4">
        <v>7.9000000000000001E-2</v>
      </c>
      <c r="D31" s="1">
        <f t="shared" ref="D31:D63" si="1">(B31-C31)</f>
        <v>0.10299999999999999</v>
      </c>
      <c r="E31" s="9">
        <f t="shared" ref="E31:E63" si="2">(25.609*D31*D31)+(30.115*D31)+(0.4317)</f>
        <v>3.8052308809999991</v>
      </c>
    </row>
    <row r="32" spans="1:13" x14ac:dyDescent="0.35">
      <c r="A32" s="10" t="s">
        <v>18</v>
      </c>
      <c r="B32" s="5">
        <v>0.17299999999999999</v>
      </c>
      <c r="C32" s="4">
        <v>7.9000000000000001E-2</v>
      </c>
      <c r="D32" s="1">
        <f t="shared" si="1"/>
        <v>9.3999999999999986E-2</v>
      </c>
      <c r="E32" s="9">
        <f t="shared" si="2"/>
        <v>3.4887911239999996</v>
      </c>
    </row>
    <row r="33" spans="1:5" x14ac:dyDescent="0.35">
      <c r="A33" s="10" t="s">
        <v>19</v>
      </c>
      <c r="B33" s="5">
        <v>0.161</v>
      </c>
      <c r="C33" s="4">
        <v>7.9000000000000001E-2</v>
      </c>
      <c r="D33" s="1">
        <f t="shared" si="1"/>
        <v>8.2000000000000003E-2</v>
      </c>
      <c r="E33" s="9">
        <f t="shared" si="2"/>
        <v>3.0733249159999998</v>
      </c>
    </row>
    <row r="34" spans="1:5" x14ac:dyDescent="0.35">
      <c r="A34" s="10" t="s">
        <v>20</v>
      </c>
      <c r="B34" s="5">
        <v>0.16800000000000001</v>
      </c>
      <c r="C34" s="4">
        <v>7.9000000000000001E-2</v>
      </c>
      <c r="D34" s="1">
        <f t="shared" si="1"/>
        <v>8.900000000000001E-2</v>
      </c>
      <c r="E34" s="9">
        <f t="shared" si="2"/>
        <v>3.3147838890000001</v>
      </c>
    </row>
    <row r="35" spans="1:5" x14ac:dyDescent="0.35">
      <c r="A35" s="10" t="s">
        <v>21</v>
      </c>
      <c r="B35" s="5">
        <v>0.16700000000000001</v>
      </c>
      <c r="C35" s="4">
        <v>7.9000000000000001E-2</v>
      </c>
      <c r="D35" s="1">
        <f t="shared" si="1"/>
        <v>8.8000000000000009E-2</v>
      </c>
      <c r="E35" s="9">
        <f t="shared" si="2"/>
        <v>3.2801360960000006</v>
      </c>
    </row>
    <row r="36" spans="1:5" x14ac:dyDescent="0.35">
      <c r="A36" s="10" t="s">
        <v>16</v>
      </c>
      <c r="B36" s="5">
        <v>0.17299999999999999</v>
      </c>
      <c r="C36" s="4">
        <v>7.9000000000000001E-2</v>
      </c>
      <c r="D36" s="1">
        <f t="shared" si="1"/>
        <v>9.3999999999999986E-2</v>
      </c>
      <c r="E36" s="9">
        <f t="shared" si="2"/>
        <v>3.4887911239999996</v>
      </c>
    </row>
    <row r="37" spans="1:5" x14ac:dyDescent="0.35">
      <c r="A37" s="10" t="s">
        <v>22</v>
      </c>
      <c r="B37" s="5">
        <v>0.16400000000000001</v>
      </c>
      <c r="C37" s="4">
        <v>7.9000000000000001E-2</v>
      </c>
      <c r="D37" s="1">
        <f t="shared" si="1"/>
        <v>8.5000000000000006E-2</v>
      </c>
      <c r="E37" s="9">
        <f t="shared" si="2"/>
        <v>3.1765000250000002</v>
      </c>
    </row>
    <row r="38" spans="1:5" x14ac:dyDescent="0.35">
      <c r="A38" s="10" t="s">
        <v>23</v>
      </c>
      <c r="B38" s="5">
        <v>0.17</v>
      </c>
      <c r="C38" s="4">
        <v>7.9000000000000001E-2</v>
      </c>
      <c r="D38" s="1">
        <f t="shared" si="1"/>
        <v>9.1000000000000011E-2</v>
      </c>
      <c r="E38" s="9">
        <f t="shared" si="2"/>
        <v>3.3842331290000001</v>
      </c>
    </row>
    <row r="39" spans="1:5" x14ac:dyDescent="0.35">
      <c r="A39" s="10" t="s">
        <v>24</v>
      </c>
      <c r="B39" s="5">
        <v>0.16900000000000001</v>
      </c>
      <c r="C39" s="4">
        <v>7.9000000000000001E-2</v>
      </c>
      <c r="D39" s="1">
        <f t="shared" si="1"/>
        <v>9.0000000000000011E-2</v>
      </c>
      <c r="E39" s="9">
        <f t="shared" si="2"/>
        <v>3.3494828999999999</v>
      </c>
    </row>
    <row r="40" spans="1:5" x14ac:dyDescent="0.35">
      <c r="A40" s="10" t="s">
        <v>25</v>
      </c>
      <c r="B40" s="5">
        <v>0.189</v>
      </c>
      <c r="C40" s="4">
        <v>7.9000000000000001E-2</v>
      </c>
      <c r="D40" s="1">
        <f t="shared" si="1"/>
        <v>0.11</v>
      </c>
      <c r="E40" s="9">
        <f t="shared" si="2"/>
        <v>4.0542188999999995</v>
      </c>
    </row>
    <row r="41" spans="1:5" x14ac:dyDescent="0.35">
      <c r="A41" s="10" t="s">
        <v>26</v>
      </c>
      <c r="B41" s="5">
        <v>0.17100000000000001</v>
      </c>
      <c r="C41" s="4">
        <v>7.9000000000000001E-2</v>
      </c>
      <c r="D41" s="1">
        <f t="shared" si="1"/>
        <v>9.2000000000000012E-2</v>
      </c>
      <c r="E41" s="9">
        <f t="shared" si="2"/>
        <v>3.4190345760000005</v>
      </c>
    </row>
    <row r="42" spans="1:5" x14ac:dyDescent="0.35">
      <c r="A42" s="10" t="s">
        <v>27</v>
      </c>
      <c r="B42" s="5">
        <v>0.17100000000000001</v>
      </c>
      <c r="C42" s="4">
        <v>7.9000000000000001E-2</v>
      </c>
      <c r="D42" s="1">
        <f t="shared" si="1"/>
        <v>9.2000000000000012E-2</v>
      </c>
      <c r="E42" s="9">
        <f t="shared" si="2"/>
        <v>3.4190345760000005</v>
      </c>
    </row>
    <row r="43" spans="1:5" x14ac:dyDescent="0.35">
      <c r="A43" s="10" t="s">
        <v>17</v>
      </c>
      <c r="B43" s="5">
        <v>0.184</v>
      </c>
      <c r="C43" s="4">
        <v>7.9000000000000001E-2</v>
      </c>
      <c r="D43" s="1">
        <f t="shared" si="1"/>
        <v>0.105</v>
      </c>
      <c r="E43" s="9">
        <f t="shared" si="2"/>
        <v>3.8761142249999994</v>
      </c>
    </row>
    <row r="44" spans="1:5" x14ac:dyDescent="0.35">
      <c r="A44" s="10" t="s">
        <v>28</v>
      </c>
      <c r="B44" s="5">
        <v>0.17499999999999999</v>
      </c>
      <c r="C44" s="4">
        <v>7.9000000000000001E-2</v>
      </c>
      <c r="D44" s="1">
        <f t="shared" si="1"/>
        <v>9.5999999999999988E-2</v>
      </c>
      <c r="E44" s="9">
        <f t="shared" si="2"/>
        <v>3.558752543999999</v>
      </c>
    </row>
    <row r="45" spans="1:5" x14ac:dyDescent="0.35">
      <c r="A45" s="10" t="s">
        <v>29</v>
      </c>
      <c r="B45" s="5">
        <v>0.16700000000000001</v>
      </c>
      <c r="C45" s="4">
        <v>7.9000000000000001E-2</v>
      </c>
      <c r="D45" s="1">
        <f t="shared" si="1"/>
        <v>8.8000000000000009E-2</v>
      </c>
      <c r="E45" s="9">
        <f t="shared" si="2"/>
        <v>3.2801360960000006</v>
      </c>
    </row>
    <row r="46" spans="1:5" x14ac:dyDescent="0.35">
      <c r="A46" s="10" t="s">
        <v>30</v>
      </c>
      <c r="B46" s="5">
        <v>0.183</v>
      </c>
      <c r="C46" s="4">
        <v>7.9000000000000001E-2</v>
      </c>
      <c r="D46" s="1">
        <f t="shared" si="1"/>
        <v>0.104</v>
      </c>
      <c r="E46" s="9">
        <f t="shared" si="2"/>
        <v>3.8406469439999995</v>
      </c>
    </row>
    <row r="47" spans="1:5" x14ac:dyDescent="0.35">
      <c r="A47" s="10" t="s">
        <v>31</v>
      </c>
      <c r="B47" s="5">
        <v>0.16700000000000001</v>
      </c>
      <c r="C47" s="4">
        <v>7.9000000000000001E-2</v>
      </c>
      <c r="D47" s="1">
        <f t="shared" si="1"/>
        <v>8.8000000000000009E-2</v>
      </c>
      <c r="E47" s="9">
        <f t="shared" si="2"/>
        <v>3.2801360960000006</v>
      </c>
    </row>
    <row r="48" spans="1:5" x14ac:dyDescent="0.35">
      <c r="A48" s="10" t="s">
        <v>32</v>
      </c>
      <c r="B48" s="5">
        <v>0.184</v>
      </c>
      <c r="C48" s="4">
        <v>7.9000000000000001E-2</v>
      </c>
      <c r="D48" s="1">
        <f t="shared" si="1"/>
        <v>0.105</v>
      </c>
      <c r="E48" s="9">
        <f t="shared" si="2"/>
        <v>3.8761142249999994</v>
      </c>
    </row>
    <row r="49" spans="1:5" x14ac:dyDescent="0.35">
      <c r="A49" s="10" t="s">
        <v>33</v>
      </c>
      <c r="B49" s="5">
        <v>0.17399999999999999</v>
      </c>
      <c r="C49" s="4">
        <v>7.9000000000000001E-2</v>
      </c>
      <c r="D49" s="1">
        <f t="shared" si="1"/>
        <v>9.4999999999999987E-2</v>
      </c>
      <c r="E49" s="9">
        <f t="shared" si="2"/>
        <v>3.5237462249999991</v>
      </c>
    </row>
    <row r="50" spans="1:5" x14ac:dyDescent="0.35">
      <c r="A50" s="10" t="s">
        <v>34</v>
      </c>
      <c r="B50" s="5">
        <v>0.184</v>
      </c>
      <c r="C50" s="4">
        <v>7.9000000000000001E-2</v>
      </c>
      <c r="D50" s="1">
        <f t="shared" si="1"/>
        <v>0.105</v>
      </c>
      <c r="E50" s="9">
        <f t="shared" si="2"/>
        <v>3.8761142249999994</v>
      </c>
    </row>
    <row r="51" spans="1:5" x14ac:dyDescent="0.35">
      <c r="A51" s="10" t="s">
        <v>35</v>
      </c>
      <c r="B51" s="5">
        <v>0.17399999999999999</v>
      </c>
      <c r="C51" s="4">
        <v>7.9000000000000001E-2</v>
      </c>
      <c r="D51" s="1">
        <f t="shared" si="1"/>
        <v>9.4999999999999987E-2</v>
      </c>
      <c r="E51" s="9">
        <f t="shared" si="2"/>
        <v>3.5237462249999991</v>
      </c>
    </row>
    <row r="52" spans="1:5" x14ac:dyDescent="0.35">
      <c r="A52" s="10" t="s">
        <v>36</v>
      </c>
      <c r="B52" s="5">
        <v>0.187</v>
      </c>
      <c r="C52" s="4">
        <v>7.9000000000000001E-2</v>
      </c>
      <c r="D52" s="1">
        <f t="shared" si="1"/>
        <v>0.108</v>
      </c>
      <c r="E52" s="9">
        <f t="shared" si="2"/>
        <v>3.9828233759999998</v>
      </c>
    </row>
    <row r="53" spans="1:5" x14ac:dyDescent="0.35">
      <c r="A53" s="10" t="s">
        <v>37</v>
      </c>
      <c r="B53" s="5">
        <v>0.17399999999999999</v>
      </c>
      <c r="C53" s="4">
        <v>7.9000000000000001E-2</v>
      </c>
      <c r="D53" s="1">
        <f t="shared" si="1"/>
        <v>9.4999999999999987E-2</v>
      </c>
      <c r="E53" s="9">
        <f t="shared" si="2"/>
        <v>3.5237462249999991</v>
      </c>
    </row>
    <row r="54" spans="1:5" x14ac:dyDescent="0.35">
      <c r="A54" s="10" t="s">
        <v>38</v>
      </c>
      <c r="B54" s="5">
        <v>0.18099999999999999</v>
      </c>
      <c r="C54" s="4">
        <v>7.9000000000000001E-2</v>
      </c>
      <c r="D54" s="1">
        <f t="shared" si="1"/>
        <v>0.10199999999999999</v>
      </c>
      <c r="E54" s="9">
        <f t="shared" si="2"/>
        <v>3.7698660359999998</v>
      </c>
    </row>
    <row r="55" spans="1:5" x14ac:dyDescent="0.35">
      <c r="A55" s="10" t="s">
        <v>39</v>
      </c>
      <c r="B55" s="5">
        <v>0.17699999999999999</v>
      </c>
      <c r="C55" s="4">
        <v>7.9000000000000001E-2</v>
      </c>
      <c r="D55" s="1">
        <f t="shared" si="1"/>
        <v>9.799999999999999E-2</v>
      </c>
      <c r="E55" s="9">
        <f t="shared" si="2"/>
        <v>3.6289188359999995</v>
      </c>
    </row>
    <row r="56" spans="1:5" x14ac:dyDescent="0.35">
      <c r="A56" s="10" t="s">
        <v>40</v>
      </c>
      <c r="B56" s="5">
        <v>0.189</v>
      </c>
      <c r="C56" s="4">
        <v>7.9000000000000001E-2</v>
      </c>
      <c r="D56" s="1">
        <f t="shared" si="1"/>
        <v>0.11</v>
      </c>
      <c r="E56" s="9">
        <f t="shared" si="2"/>
        <v>4.0542188999999995</v>
      </c>
    </row>
    <row r="57" spans="1:5" x14ac:dyDescent="0.35">
      <c r="A57" s="10" t="s">
        <v>41</v>
      </c>
      <c r="B57" s="5">
        <v>0.17899999999999999</v>
      </c>
      <c r="C57" s="4">
        <v>7.9000000000000001E-2</v>
      </c>
      <c r="D57" s="1">
        <f t="shared" si="1"/>
        <v>9.9999999999999992E-2</v>
      </c>
      <c r="E57" s="9">
        <f t="shared" si="2"/>
        <v>3.6992899999999995</v>
      </c>
    </row>
    <row r="58" spans="1:5" x14ac:dyDescent="0.35">
      <c r="A58" s="10" t="s">
        <v>42</v>
      </c>
      <c r="B58" s="5">
        <v>0.183</v>
      </c>
      <c r="C58" s="4">
        <v>7.9000000000000001E-2</v>
      </c>
      <c r="D58" s="1">
        <f t="shared" si="1"/>
        <v>0.104</v>
      </c>
      <c r="E58" s="9">
        <f t="shared" si="2"/>
        <v>3.8406469439999995</v>
      </c>
    </row>
    <row r="59" spans="1:5" x14ac:dyDescent="0.35">
      <c r="A59" s="10" t="s">
        <v>43</v>
      </c>
      <c r="B59" s="5">
        <v>0.17199999999999999</v>
      </c>
      <c r="C59" s="4">
        <v>7.9000000000000001E-2</v>
      </c>
      <c r="D59" s="1">
        <f t="shared" si="1"/>
        <v>9.2999999999999985E-2</v>
      </c>
      <c r="E59" s="9">
        <f t="shared" si="2"/>
        <v>3.4538872409999994</v>
      </c>
    </row>
    <row r="60" spans="1:5" x14ac:dyDescent="0.35">
      <c r="A60" s="10" t="s">
        <v>44</v>
      </c>
      <c r="B60" s="5">
        <v>0.17699999999999999</v>
      </c>
      <c r="C60" s="4">
        <v>7.9000000000000001E-2</v>
      </c>
      <c r="D60" s="1">
        <f t="shared" si="1"/>
        <v>9.799999999999999E-2</v>
      </c>
      <c r="E60" s="9">
        <f t="shared" si="2"/>
        <v>3.6289188359999995</v>
      </c>
    </row>
    <row r="61" spans="1:5" x14ac:dyDescent="0.35">
      <c r="A61" s="10" t="s">
        <v>45</v>
      </c>
      <c r="B61" s="5">
        <v>0.17399999999999999</v>
      </c>
      <c r="C61" s="4">
        <v>7.9000000000000001E-2</v>
      </c>
      <c r="D61" s="1">
        <f t="shared" si="1"/>
        <v>9.4999999999999987E-2</v>
      </c>
      <c r="E61" s="9">
        <f t="shared" si="2"/>
        <v>3.5237462249999991</v>
      </c>
    </row>
    <row r="62" spans="1:5" x14ac:dyDescent="0.35">
      <c r="A62" s="10" t="s">
        <v>46</v>
      </c>
      <c r="B62" s="5">
        <v>0.17799999999999999</v>
      </c>
      <c r="C62" s="4">
        <v>7.9000000000000001E-2</v>
      </c>
      <c r="D62" s="1">
        <f t="shared" si="1"/>
        <v>9.8999999999999991E-2</v>
      </c>
      <c r="E62" s="9">
        <f t="shared" si="2"/>
        <v>3.6640788089999994</v>
      </c>
    </row>
    <row r="63" spans="1:5" x14ac:dyDescent="0.35">
      <c r="A63" s="10" t="s">
        <v>47</v>
      </c>
      <c r="B63" s="5">
        <v>0.17299999999999999</v>
      </c>
      <c r="C63" s="4">
        <v>7.9000000000000001E-2</v>
      </c>
      <c r="D63" s="1">
        <f t="shared" si="1"/>
        <v>9.3999999999999986E-2</v>
      </c>
      <c r="E63" s="9">
        <f t="shared" si="2"/>
        <v>3.4887911239999996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L62"/>
  <sheetViews>
    <sheetView workbookViewId="0">
      <selection activeCell="I53" sqref="I53"/>
    </sheetView>
  </sheetViews>
  <sheetFormatPr defaultRowHeight="14.5" x14ac:dyDescent="0.35"/>
  <cols>
    <col min="1" max="1" width="15.08984375" customWidth="1"/>
    <col min="2" max="2" width="12.1796875" customWidth="1"/>
    <col min="3" max="3" width="11.453125" customWidth="1"/>
    <col min="4" max="4" width="11.81640625" customWidth="1"/>
    <col min="5" max="5" width="15.1796875" customWidth="1"/>
  </cols>
  <sheetData>
    <row r="2" spans="1:5" x14ac:dyDescent="0.35">
      <c r="A2" s="2">
        <v>1.4590000000000001</v>
      </c>
      <c r="B2" s="5">
        <v>0.156</v>
      </c>
      <c r="C2" s="5">
        <v>0.151</v>
      </c>
      <c r="D2" s="5">
        <v>0.158</v>
      </c>
      <c r="E2" s="5">
        <v>0.157</v>
      </c>
    </row>
    <row r="3" spans="1:5" x14ac:dyDescent="0.35">
      <c r="A3" s="2">
        <v>0.92200000000000004</v>
      </c>
      <c r="B3" s="5">
        <v>0.159</v>
      </c>
      <c r="C3" s="5">
        <v>0.159</v>
      </c>
      <c r="D3" s="5">
        <v>0.17300000000000001</v>
      </c>
      <c r="E3" s="5">
        <v>0.129</v>
      </c>
    </row>
    <row r="4" spans="1:5" x14ac:dyDescent="0.35">
      <c r="A4" s="2">
        <v>0.52900000000000003</v>
      </c>
      <c r="B4" s="5">
        <v>0.19</v>
      </c>
      <c r="C4" s="5">
        <v>0.19700000000000001</v>
      </c>
      <c r="D4" s="5">
        <v>0.17300000000000001</v>
      </c>
      <c r="E4" s="5">
        <v>0.14400000000000002</v>
      </c>
    </row>
    <row r="5" spans="1:5" x14ac:dyDescent="0.35">
      <c r="A5" s="2">
        <v>0.35699999999999998</v>
      </c>
      <c r="B5" s="5">
        <v>0.183</v>
      </c>
      <c r="C5" s="5">
        <v>0.14699999999999999</v>
      </c>
      <c r="D5" s="5">
        <v>0.161</v>
      </c>
      <c r="E5" s="5">
        <v>0.17699999999999999</v>
      </c>
    </row>
    <row r="6" spans="1:5" x14ac:dyDescent="0.35">
      <c r="A6" s="2">
        <v>0.17299999999999999</v>
      </c>
      <c r="B6" s="5">
        <v>0.19400000000000001</v>
      </c>
      <c r="C6" s="5">
        <v>0.17500000000000002</v>
      </c>
      <c r="D6" s="5">
        <v>0.17899999999999999</v>
      </c>
      <c r="E6" s="5">
        <v>0.25900000000000001</v>
      </c>
    </row>
    <row r="7" spans="1:5" x14ac:dyDescent="0.35">
      <c r="A7" s="4">
        <v>7.2000000000000008E-2</v>
      </c>
      <c r="B7" s="5">
        <v>0.19</v>
      </c>
      <c r="C7" s="5">
        <v>0.17400000000000002</v>
      </c>
      <c r="D7" s="5">
        <v>0.17799999999999999</v>
      </c>
      <c r="E7" s="5">
        <v>0.20500000000000002</v>
      </c>
    </row>
    <row r="8" spans="1:5" x14ac:dyDescent="0.35">
      <c r="A8" s="4">
        <v>7.3999999999999996E-2</v>
      </c>
      <c r="B8" s="5">
        <v>0.23800000000000002</v>
      </c>
      <c r="C8" s="5">
        <v>0.186</v>
      </c>
      <c r="D8" s="5">
        <v>0.17300000000000001</v>
      </c>
      <c r="E8" s="5">
        <v>0.23</v>
      </c>
    </row>
    <row r="9" spans="1:5" x14ac:dyDescent="0.35">
      <c r="A9" s="5">
        <v>0.17</v>
      </c>
      <c r="B9" s="5">
        <v>0.23900000000000002</v>
      </c>
      <c r="C9" s="5">
        <v>0.2</v>
      </c>
      <c r="D9" s="5">
        <v>0.16600000000000001</v>
      </c>
      <c r="E9" s="5">
        <v>0.26500000000000001</v>
      </c>
    </row>
    <row r="15" spans="1:5" x14ac:dyDescent="0.35">
      <c r="A15" s="17"/>
      <c r="B15" s="6" t="s">
        <v>7</v>
      </c>
      <c r="C15" s="6" t="s">
        <v>8</v>
      </c>
      <c r="D15" s="6" t="s">
        <v>9</v>
      </c>
      <c r="E15" s="6" t="s">
        <v>10</v>
      </c>
    </row>
    <row r="16" spans="1:5" x14ac:dyDescent="0.35">
      <c r="A16" s="17" t="s">
        <v>1</v>
      </c>
      <c r="B16" s="2">
        <v>1.4590000000000001</v>
      </c>
      <c r="C16" s="1">
        <f>B16-B21</f>
        <v>1.3860000000000001</v>
      </c>
      <c r="D16" s="1">
        <v>24</v>
      </c>
      <c r="E16" s="9">
        <f>(5.5837*C16*C16)+(9.4005*C16)+(0.1959)</f>
        <v>23.951258365200005</v>
      </c>
    </row>
    <row r="17" spans="1:12" x14ac:dyDescent="0.35">
      <c r="A17" s="17" t="s">
        <v>2</v>
      </c>
      <c r="B17" s="2">
        <v>0.92200000000000004</v>
      </c>
      <c r="C17" s="1">
        <f>B17-B21</f>
        <v>0.84900000000000009</v>
      </c>
      <c r="D17" s="1">
        <v>12</v>
      </c>
      <c r="E17" s="9">
        <f t="shared" ref="E17:E21" si="0">(5.5837*C17*C17)+(9.4005*C17)+(0.1959)</f>
        <v>12.201661043700001</v>
      </c>
    </row>
    <row r="18" spans="1:12" x14ac:dyDescent="0.35">
      <c r="A18" s="17" t="s">
        <v>3</v>
      </c>
      <c r="B18" s="2">
        <v>0.52900000000000003</v>
      </c>
      <c r="C18" s="1">
        <f>B18-B21</f>
        <v>0.45600000000000002</v>
      </c>
      <c r="D18" s="1">
        <v>6</v>
      </c>
      <c r="E18" s="9">
        <f t="shared" si="0"/>
        <v>5.6435802431999997</v>
      </c>
    </row>
    <row r="19" spans="1:12" x14ac:dyDescent="0.35">
      <c r="A19" s="17" t="s">
        <v>4</v>
      </c>
      <c r="B19" s="2">
        <v>0.35699999999999998</v>
      </c>
      <c r="C19" s="1">
        <f>B19-B21</f>
        <v>0.28399999999999997</v>
      </c>
      <c r="D19" s="1">
        <v>3</v>
      </c>
      <c r="E19" s="9">
        <f t="shared" si="0"/>
        <v>3.3160009071999994</v>
      </c>
    </row>
    <row r="20" spans="1:12" x14ac:dyDescent="0.35">
      <c r="A20" s="17" t="s">
        <v>5</v>
      </c>
      <c r="B20" s="2">
        <v>0.17299999999999999</v>
      </c>
      <c r="C20" s="1">
        <f>B20-B21</f>
        <v>9.9999999999999992E-2</v>
      </c>
      <c r="D20" s="1">
        <v>1.5</v>
      </c>
      <c r="E20" s="9">
        <f t="shared" si="0"/>
        <v>1.1917869999999999</v>
      </c>
    </row>
    <row r="21" spans="1:12" x14ac:dyDescent="0.35">
      <c r="A21" s="17" t="s">
        <v>6</v>
      </c>
      <c r="B21" s="4">
        <v>7.2999999999999995E-2</v>
      </c>
      <c r="C21" s="1">
        <f>B21-B21</f>
        <v>0</v>
      </c>
      <c r="D21" s="1">
        <v>0</v>
      </c>
      <c r="E21" s="9">
        <f t="shared" si="0"/>
        <v>0.19589999999999999</v>
      </c>
    </row>
    <row r="23" spans="1:12" x14ac:dyDescent="0.35">
      <c r="I23" s="17"/>
      <c r="K23" s="7" t="s">
        <v>48</v>
      </c>
      <c r="L23" s="7"/>
    </row>
    <row r="29" spans="1:12" x14ac:dyDescent="0.35">
      <c r="A29" s="10" t="s">
        <v>12</v>
      </c>
      <c r="B29" s="5" t="s">
        <v>13</v>
      </c>
      <c r="C29" s="3" t="s">
        <v>6</v>
      </c>
      <c r="D29" s="1" t="s">
        <v>8</v>
      </c>
      <c r="E29" s="11" t="s">
        <v>49</v>
      </c>
    </row>
    <row r="30" spans="1:12" x14ac:dyDescent="0.35">
      <c r="A30" s="10" t="s">
        <v>15</v>
      </c>
      <c r="B30" s="5">
        <v>0.17</v>
      </c>
      <c r="C30" s="4">
        <v>7.2999999999999995E-2</v>
      </c>
      <c r="D30" s="1">
        <f t="shared" ref="D30:D62" si="1">(B30-C30)</f>
        <v>9.7000000000000017E-2</v>
      </c>
      <c r="E30" s="9">
        <f t="shared" ref="E30:E62" si="2">(5.5837*D30*D30)+(9.4005*D30)+(0.1959)</f>
        <v>1.1602855333000002</v>
      </c>
    </row>
    <row r="31" spans="1:12" x14ac:dyDescent="0.35">
      <c r="A31" s="10" t="s">
        <v>18</v>
      </c>
      <c r="B31" s="5">
        <v>0.156</v>
      </c>
      <c r="C31" s="4">
        <v>7.2999999999999995E-2</v>
      </c>
      <c r="D31" s="1">
        <f t="shared" si="1"/>
        <v>8.3000000000000004E-2</v>
      </c>
      <c r="E31" s="9">
        <f t="shared" si="2"/>
        <v>1.0146076093</v>
      </c>
    </row>
    <row r="32" spans="1:12" x14ac:dyDescent="0.35">
      <c r="A32" s="10" t="s">
        <v>19</v>
      </c>
      <c r="B32" s="5">
        <v>0.159</v>
      </c>
      <c r="C32" s="4">
        <v>7.2999999999999995E-2</v>
      </c>
      <c r="D32" s="1">
        <f t="shared" si="1"/>
        <v>8.6000000000000007E-2</v>
      </c>
      <c r="E32" s="9">
        <f t="shared" si="2"/>
        <v>1.0456400452000001</v>
      </c>
    </row>
    <row r="33" spans="1:5" x14ac:dyDescent="0.35">
      <c r="A33" s="10" t="s">
        <v>20</v>
      </c>
      <c r="B33" s="5">
        <v>0.19</v>
      </c>
      <c r="C33" s="4">
        <v>7.2999999999999995E-2</v>
      </c>
      <c r="D33" s="1">
        <f t="shared" si="1"/>
        <v>0.11700000000000001</v>
      </c>
      <c r="E33" s="9">
        <f t="shared" si="2"/>
        <v>1.3721937693000001</v>
      </c>
    </row>
    <row r="34" spans="1:5" x14ac:dyDescent="0.35">
      <c r="A34" s="10" t="s">
        <v>21</v>
      </c>
      <c r="B34" s="5">
        <v>0.183</v>
      </c>
      <c r="C34" s="4">
        <v>7.2999999999999995E-2</v>
      </c>
      <c r="D34" s="1">
        <f t="shared" si="1"/>
        <v>0.11</v>
      </c>
      <c r="E34" s="9">
        <f t="shared" si="2"/>
        <v>1.29751777</v>
      </c>
    </row>
    <row r="35" spans="1:5" x14ac:dyDescent="0.35">
      <c r="A35" s="10" t="s">
        <v>16</v>
      </c>
      <c r="B35" s="5">
        <v>0.19400000000000001</v>
      </c>
      <c r="C35" s="4">
        <v>7.2999999999999995E-2</v>
      </c>
      <c r="D35" s="1">
        <f t="shared" si="1"/>
        <v>0.12100000000000001</v>
      </c>
      <c r="E35" s="9">
        <f t="shared" si="2"/>
        <v>1.4151114517000001</v>
      </c>
    </row>
    <row r="36" spans="1:5" x14ac:dyDescent="0.35">
      <c r="A36" s="10" t="s">
        <v>22</v>
      </c>
      <c r="B36" s="5">
        <v>0.19</v>
      </c>
      <c r="C36" s="4">
        <v>7.2999999999999995E-2</v>
      </c>
      <c r="D36" s="1">
        <f t="shared" si="1"/>
        <v>0.11700000000000001</v>
      </c>
      <c r="E36" s="9">
        <f t="shared" si="2"/>
        <v>1.3721937693000001</v>
      </c>
    </row>
    <row r="37" spans="1:5" x14ac:dyDescent="0.35">
      <c r="A37" s="10" t="s">
        <v>23</v>
      </c>
      <c r="B37" s="5">
        <v>0.23800000000000002</v>
      </c>
      <c r="C37" s="4">
        <v>7.2999999999999995E-2</v>
      </c>
      <c r="D37" s="1">
        <f t="shared" si="1"/>
        <v>0.16500000000000004</v>
      </c>
      <c r="E37" s="9">
        <f t="shared" si="2"/>
        <v>1.8989987325000002</v>
      </c>
    </row>
    <row r="38" spans="1:5" x14ac:dyDescent="0.35">
      <c r="A38" s="10" t="s">
        <v>24</v>
      </c>
      <c r="B38" s="5">
        <v>0.23900000000000002</v>
      </c>
      <c r="C38" s="4">
        <v>7.2999999999999995E-2</v>
      </c>
      <c r="D38" s="1">
        <f t="shared" si="1"/>
        <v>0.16600000000000004</v>
      </c>
      <c r="E38" s="9">
        <f t="shared" si="2"/>
        <v>1.9102474372000002</v>
      </c>
    </row>
    <row r="39" spans="1:5" x14ac:dyDescent="0.35">
      <c r="A39" s="10" t="s">
        <v>25</v>
      </c>
      <c r="B39" s="5">
        <v>0.151</v>
      </c>
      <c r="C39" s="4">
        <v>7.2999999999999995E-2</v>
      </c>
      <c r="D39" s="1">
        <f t="shared" si="1"/>
        <v>7.8E-2</v>
      </c>
      <c r="E39" s="9">
        <f t="shared" si="2"/>
        <v>0.96311023079999991</v>
      </c>
    </row>
    <row r="40" spans="1:5" x14ac:dyDescent="0.35">
      <c r="A40" s="10" t="s">
        <v>26</v>
      </c>
      <c r="B40" s="5">
        <v>0.159</v>
      </c>
      <c r="C40" s="4">
        <v>7.2999999999999995E-2</v>
      </c>
      <c r="D40" s="1">
        <f t="shared" si="1"/>
        <v>8.6000000000000007E-2</v>
      </c>
      <c r="E40" s="9">
        <f t="shared" si="2"/>
        <v>1.0456400452000001</v>
      </c>
    </row>
    <row r="41" spans="1:5" x14ac:dyDescent="0.35">
      <c r="A41" s="10" t="s">
        <v>27</v>
      </c>
      <c r="B41" s="5">
        <v>0.19700000000000001</v>
      </c>
      <c r="C41" s="4">
        <v>7.2999999999999995E-2</v>
      </c>
      <c r="D41" s="1">
        <f t="shared" si="1"/>
        <v>0.12400000000000001</v>
      </c>
      <c r="E41" s="9">
        <f t="shared" si="2"/>
        <v>1.4474169712</v>
      </c>
    </row>
    <row r="42" spans="1:5" x14ac:dyDescent="0.35">
      <c r="A42" s="10" t="s">
        <v>17</v>
      </c>
      <c r="B42" s="5">
        <v>0.14699999999999999</v>
      </c>
      <c r="C42" s="4">
        <v>7.2999999999999995E-2</v>
      </c>
      <c r="D42" s="1">
        <f t="shared" si="1"/>
        <v>7.3999999999999996E-2</v>
      </c>
      <c r="E42" s="9">
        <f t="shared" si="2"/>
        <v>0.92211334119999988</v>
      </c>
    </row>
    <row r="43" spans="1:5" x14ac:dyDescent="0.35">
      <c r="A43" s="10" t="s">
        <v>28</v>
      </c>
      <c r="B43" s="5">
        <v>0.17500000000000002</v>
      </c>
      <c r="C43" s="4">
        <v>7.2999999999999995E-2</v>
      </c>
      <c r="D43" s="1">
        <f t="shared" si="1"/>
        <v>0.10200000000000002</v>
      </c>
      <c r="E43" s="9">
        <f t="shared" si="2"/>
        <v>1.2128438148</v>
      </c>
    </row>
    <row r="44" spans="1:5" x14ac:dyDescent="0.35">
      <c r="A44" s="10" t="s">
        <v>29</v>
      </c>
      <c r="B44" s="5">
        <v>0.17400000000000002</v>
      </c>
      <c r="C44" s="4">
        <v>7.2999999999999995E-2</v>
      </c>
      <c r="D44" s="1">
        <f t="shared" si="1"/>
        <v>0.10100000000000002</v>
      </c>
      <c r="E44" s="9">
        <f t="shared" si="2"/>
        <v>1.2023098237000001</v>
      </c>
    </row>
    <row r="45" spans="1:5" x14ac:dyDescent="0.35">
      <c r="A45" s="10" t="s">
        <v>30</v>
      </c>
      <c r="B45" s="5">
        <v>0.186</v>
      </c>
      <c r="C45" s="4">
        <v>7.2999999999999995E-2</v>
      </c>
      <c r="D45" s="1">
        <f t="shared" si="1"/>
        <v>0.113</v>
      </c>
      <c r="E45" s="9">
        <f t="shared" si="2"/>
        <v>1.3294547653</v>
      </c>
    </row>
    <row r="46" spans="1:5" x14ac:dyDescent="0.35">
      <c r="A46" s="10" t="s">
        <v>31</v>
      </c>
      <c r="B46" s="5">
        <v>0.2</v>
      </c>
      <c r="C46" s="4">
        <v>7.2999999999999995E-2</v>
      </c>
      <c r="D46" s="1">
        <f t="shared" si="1"/>
        <v>0.127</v>
      </c>
      <c r="E46" s="9">
        <f t="shared" si="2"/>
        <v>1.4798229972999999</v>
      </c>
    </row>
    <row r="47" spans="1:5" x14ac:dyDescent="0.35">
      <c r="A47" s="10" t="s">
        <v>32</v>
      </c>
      <c r="B47" s="5">
        <v>0.158</v>
      </c>
      <c r="C47" s="4">
        <v>7.2999999999999995E-2</v>
      </c>
      <c r="D47" s="1">
        <f t="shared" si="1"/>
        <v>8.5000000000000006E-2</v>
      </c>
      <c r="E47" s="9">
        <f t="shared" si="2"/>
        <v>1.0352847325000001</v>
      </c>
    </row>
    <row r="48" spans="1:5" x14ac:dyDescent="0.35">
      <c r="A48" s="10" t="s">
        <v>33</v>
      </c>
      <c r="B48" s="5">
        <v>0.17300000000000001</v>
      </c>
      <c r="C48" s="4">
        <v>7.2999999999999995E-2</v>
      </c>
      <c r="D48" s="1">
        <f t="shared" si="1"/>
        <v>0.10000000000000002</v>
      </c>
      <c r="E48" s="9">
        <f t="shared" si="2"/>
        <v>1.1917870000000002</v>
      </c>
    </row>
    <row r="49" spans="1:5" x14ac:dyDescent="0.35">
      <c r="A49" s="10" t="s">
        <v>34</v>
      </c>
      <c r="B49" s="5">
        <v>0.17300000000000001</v>
      </c>
      <c r="C49" s="4">
        <v>7.2999999999999995E-2</v>
      </c>
      <c r="D49" s="1">
        <f t="shared" si="1"/>
        <v>0.10000000000000002</v>
      </c>
      <c r="E49" s="9">
        <f t="shared" si="2"/>
        <v>1.1917870000000002</v>
      </c>
    </row>
    <row r="50" spans="1:5" x14ac:dyDescent="0.35">
      <c r="A50" s="10" t="s">
        <v>35</v>
      </c>
      <c r="B50" s="5">
        <v>0.161</v>
      </c>
      <c r="C50" s="4">
        <v>7.2999999999999995E-2</v>
      </c>
      <c r="D50" s="1">
        <f t="shared" si="1"/>
        <v>8.8000000000000009E-2</v>
      </c>
      <c r="E50" s="9">
        <f t="shared" si="2"/>
        <v>1.0663841728000001</v>
      </c>
    </row>
    <row r="51" spans="1:5" x14ac:dyDescent="0.35">
      <c r="A51" s="10" t="s">
        <v>36</v>
      </c>
      <c r="B51" s="5">
        <v>0.17899999999999999</v>
      </c>
      <c r="C51" s="4">
        <v>7.2999999999999995E-2</v>
      </c>
      <c r="D51" s="1">
        <f t="shared" si="1"/>
        <v>0.106</v>
      </c>
      <c r="E51" s="9">
        <f t="shared" si="2"/>
        <v>1.2550914531999999</v>
      </c>
    </row>
    <row r="52" spans="1:5" x14ac:dyDescent="0.35">
      <c r="A52" s="10" t="s">
        <v>37</v>
      </c>
      <c r="B52" s="5">
        <v>0.17799999999999999</v>
      </c>
      <c r="C52" s="4">
        <v>7.2999999999999995E-2</v>
      </c>
      <c r="D52" s="1">
        <f t="shared" si="1"/>
        <v>0.105</v>
      </c>
      <c r="E52" s="9">
        <f t="shared" si="2"/>
        <v>1.2445127924999999</v>
      </c>
    </row>
    <row r="53" spans="1:5" x14ac:dyDescent="0.35">
      <c r="A53" s="10" t="s">
        <v>38</v>
      </c>
      <c r="B53" s="5">
        <v>0.17300000000000001</v>
      </c>
      <c r="C53" s="4">
        <v>7.2999999999999995E-2</v>
      </c>
      <c r="D53" s="1">
        <f t="shared" si="1"/>
        <v>0.10000000000000002</v>
      </c>
      <c r="E53" s="9">
        <f t="shared" si="2"/>
        <v>1.1917870000000002</v>
      </c>
    </row>
    <row r="54" spans="1:5" x14ac:dyDescent="0.35">
      <c r="A54" s="10" t="s">
        <v>39</v>
      </c>
      <c r="B54" s="5">
        <v>0.16600000000000001</v>
      </c>
      <c r="C54" s="4">
        <v>7.2999999999999995E-2</v>
      </c>
      <c r="D54" s="1">
        <f t="shared" si="1"/>
        <v>9.3000000000000013E-2</v>
      </c>
      <c r="E54" s="9">
        <f t="shared" si="2"/>
        <v>1.1184399213</v>
      </c>
    </row>
    <row r="55" spans="1:5" x14ac:dyDescent="0.35">
      <c r="A55" s="10" t="s">
        <v>40</v>
      </c>
      <c r="B55" s="5">
        <v>0.157</v>
      </c>
      <c r="C55" s="4">
        <v>7.2999999999999995E-2</v>
      </c>
      <c r="D55" s="1">
        <f t="shared" si="1"/>
        <v>8.4000000000000005E-2</v>
      </c>
      <c r="E55" s="9">
        <f t="shared" si="2"/>
        <v>1.0249405871999999</v>
      </c>
    </row>
    <row r="56" spans="1:5" x14ac:dyDescent="0.35">
      <c r="A56" s="10" t="s">
        <v>41</v>
      </c>
      <c r="B56" s="5">
        <v>0.129</v>
      </c>
      <c r="C56" s="4">
        <v>7.2999999999999995E-2</v>
      </c>
      <c r="D56" s="1">
        <f t="shared" si="1"/>
        <v>5.6000000000000008E-2</v>
      </c>
      <c r="E56" s="9">
        <f t="shared" si="2"/>
        <v>0.73983848320000001</v>
      </c>
    </row>
    <row r="57" spans="1:5" x14ac:dyDescent="0.35">
      <c r="A57" s="10" t="s">
        <v>42</v>
      </c>
      <c r="B57" s="5">
        <v>0.14400000000000002</v>
      </c>
      <c r="C57" s="4">
        <v>7.2999999999999995E-2</v>
      </c>
      <c r="D57" s="1">
        <f t="shared" si="1"/>
        <v>7.1000000000000021E-2</v>
      </c>
      <c r="E57" s="9">
        <f t="shared" si="2"/>
        <v>0.89148293170000015</v>
      </c>
    </row>
    <row r="58" spans="1:5" x14ac:dyDescent="0.35">
      <c r="A58" s="10" t="s">
        <v>43</v>
      </c>
      <c r="B58" s="5">
        <v>0.17699999999999999</v>
      </c>
      <c r="C58" s="4">
        <v>7.2999999999999995E-2</v>
      </c>
      <c r="D58" s="1">
        <f t="shared" si="1"/>
        <v>0.104</v>
      </c>
      <c r="E58" s="9">
        <f t="shared" si="2"/>
        <v>1.2339452991999997</v>
      </c>
    </row>
    <row r="59" spans="1:5" x14ac:dyDescent="0.35">
      <c r="A59" s="10" t="s">
        <v>44</v>
      </c>
      <c r="B59" s="5">
        <v>0.25900000000000001</v>
      </c>
      <c r="C59" s="4">
        <v>7.2999999999999995E-2</v>
      </c>
      <c r="D59" s="1">
        <f t="shared" si="1"/>
        <v>0.186</v>
      </c>
      <c r="E59" s="9">
        <f t="shared" si="2"/>
        <v>2.1375666851999999</v>
      </c>
    </row>
    <row r="60" spans="1:5" x14ac:dyDescent="0.35">
      <c r="A60" s="10" t="s">
        <v>45</v>
      </c>
      <c r="B60" s="5">
        <v>0.20500000000000002</v>
      </c>
      <c r="C60" s="4">
        <v>7.2999999999999995E-2</v>
      </c>
      <c r="D60" s="1">
        <f t="shared" si="1"/>
        <v>0.13200000000000001</v>
      </c>
      <c r="E60" s="9">
        <f t="shared" si="2"/>
        <v>1.5340563888000001</v>
      </c>
    </row>
    <row r="61" spans="1:5" x14ac:dyDescent="0.35">
      <c r="A61" s="10" t="s">
        <v>46</v>
      </c>
      <c r="B61" s="5">
        <v>0.23</v>
      </c>
      <c r="C61" s="4">
        <v>7.2999999999999995E-2</v>
      </c>
      <c r="D61" s="1">
        <f t="shared" si="1"/>
        <v>0.15700000000000003</v>
      </c>
      <c r="E61" s="9">
        <f t="shared" si="2"/>
        <v>1.8094111213000001</v>
      </c>
    </row>
    <row r="62" spans="1:5" x14ac:dyDescent="0.35">
      <c r="A62" s="10" t="s">
        <v>47</v>
      </c>
      <c r="B62" s="5">
        <v>0.26500000000000001</v>
      </c>
      <c r="C62" s="4">
        <v>7.2999999999999995E-2</v>
      </c>
      <c r="D62" s="1">
        <f t="shared" si="1"/>
        <v>0.192</v>
      </c>
      <c r="E62" s="9">
        <f t="shared" si="2"/>
        <v>2.2066335167999998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M67"/>
  <sheetViews>
    <sheetView workbookViewId="0">
      <selection activeCell="O55" sqref="O55"/>
    </sheetView>
  </sheetViews>
  <sheetFormatPr defaultRowHeight="14.5" x14ac:dyDescent="0.35"/>
  <cols>
    <col min="1" max="1" width="13.6328125" customWidth="1"/>
    <col min="2" max="2" width="12.36328125" customWidth="1"/>
    <col min="3" max="3" width="15.54296875" customWidth="1"/>
  </cols>
  <sheetData>
    <row r="2" spans="1:5" x14ac:dyDescent="0.35">
      <c r="A2" s="2">
        <v>7.0999999999999994E-2</v>
      </c>
      <c r="B2" s="5">
        <v>1.4910000000000001</v>
      </c>
      <c r="C2" s="5">
        <v>1.528</v>
      </c>
      <c r="D2" s="5">
        <v>1.4550000000000001</v>
      </c>
      <c r="E2" s="5">
        <v>1.696</v>
      </c>
    </row>
    <row r="3" spans="1:5" x14ac:dyDescent="0.35">
      <c r="A3" s="2">
        <v>0.51600000000000001</v>
      </c>
      <c r="B3" s="5">
        <v>1.353</v>
      </c>
      <c r="C3" s="5">
        <v>1.5980000000000001</v>
      </c>
      <c r="D3" s="5">
        <v>1.3820000000000001</v>
      </c>
      <c r="E3" s="5">
        <v>2.1059999999999999</v>
      </c>
    </row>
    <row r="4" spans="1:5" x14ac:dyDescent="0.35">
      <c r="A4" s="2">
        <v>0.755</v>
      </c>
      <c r="B4" s="5">
        <v>1.3660000000000001</v>
      </c>
      <c r="C4" s="5">
        <v>1.284</v>
      </c>
      <c r="D4" s="5">
        <v>0.85699999999999998</v>
      </c>
      <c r="E4" s="5">
        <v>1.72</v>
      </c>
    </row>
    <row r="5" spans="1:5" x14ac:dyDescent="0.35">
      <c r="A5" s="2">
        <v>0.94799999999999995</v>
      </c>
      <c r="B5" s="5">
        <v>1.655</v>
      </c>
      <c r="C5" s="5">
        <v>1.552</v>
      </c>
      <c r="D5" s="5">
        <v>1.2690000000000001</v>
      </c>
      <c r="E5" s="5">
        <v>1.9239999999999999</v>
      </c>
    </row>
    <row r="6" spans="1:5" x14ac:dyDescent="0.35">
      <c r="A6" s="2">
        <v>1.202</v>
      </c>
      <c r="B6" s="5">
        <v>1.6910000000000001</v>
      </c>
      <c r="C6" s="5">
        <v>1.597</v>
      </c>
      <c r="D6" s="5">
        <v>1.3860000000000001</v>
      </c>
      <c r="E6" s="5">
        <v>1.4259999999999999</v>
      </c>
    </row>
    <row r="7" spans="1:5" x14ac:dyDescent="0.35">
      <c r="A7" s="2">
        <v>1.343</v>
      </c>
      <c r="B7" s="5">
        <v>1.3840000000000001</v>
      </c>
      <c r="C7" s="5">
        <v>1.536</v>
      </c>
      <c r="D7" s="5">
        <v>1.7910000000000001</v>
      </c>
      <c r="E7" s="5">
        <v>1.048</v>
      </c>
    </row>
    <row r="8" spans="1:5" x14ac:dyDescent="0.35">
      <c r="A8" s="4">
        <v>1.482</v>
      </c>
      <c r="B8" s="5">
        <v>1.762</v>
      </c>
      <c r="C8" s="5">
        <v>1.6400000000000001</v>
      </c>
      <c r="D8" s="5">
        <v>1.347</v>
      </c>
      <c r="E8" s="5">
        <v>1.9020000000000001</v>
      </c>
    </row>
    <row r="9" spans="1:5" x14ac:dyDescent="0.35">
      <c r="A9" s="5">
        <v>1.7550000000000001</v>
      </c>
      <c r="B9" s="5">
        <v>1.97</v>
      </c>
      <c r="C9" s="5">
        <v>1.593</v>
      </c>
      <c r="D9" s="5">
        <v>1.5720000000000001</v>
      </c>
      <c r="E9" s="5">
        <v>1.6910000000000001</v>
      </c>
    </row>
    <row r="15" spans="1:5" x14ac:dyDescent="0.35">
      <c r="B15" s="6" t="s">
        <v>7</v>
      </c>
      <c r="C15" s="6" t="s">
        <v>9</v>
      </c>
      <c r="D15" s="6" t="s">
        <v>10</v>
      </c>
    </row>
    <row r="16" spans="1:5" x14ac:dyDescent="0.35">
      <c r="A16" s="18" t="s">
        <v>1</v>
      </c>
      <c r="B16" s="2">
        <v>7.0999999999999994E-2</v>
      </c>
      <c r="C16" s="1">
        <v>100</v>
      </c>
      <c r="D16" s="9">
        <f>(51.287*B16*B16)-(150.16*B16)+(111)</f>
        <v>100.59717776700001</v>
      </c>
    </row>
    <row r="17" spans="1:13" x14ac:dyDescent="0.35">
      <c r="A17" s="18" t="s">
        <v>2</v>
      </c>
      <c r="B17" s="2">
        <v>0.51600000000000001</v>
      </c>
      <c r="C17" s="1">
        <v>50</v>
      </c>
      <c r="D17" s="9">
        <f t="shared" ref="D17:D22" si="0">(51.287*B17*B17)-(150.16*B17)+(111)</f>
        <v>47.172911471999996</v>
      </c>
    </row>
    <row r="18" spans="1:13" x14ac:dyDescent="0.35">
      <c r="A18" s="18" t="s">
        <v>3</v>
      </c>
      <c r="B18" s="2">
        <v>0.755</v>
      </c>
      <c r="C18" s="1">
        <v>25</v>
      </c>
      <c r="D18" s="9">
        <f t="shared" si="0"/>
        <v>26.86407217499999</v>
      </c>
    </row>
    <row r="19" spans="1:13" x14ac:dyDescent="0.35">
      <c r="A19" s="18" t="s">
        <v>4</v>
      </c>
      <c r="B19" s="2">
        <v>0.94799999999999995</v>
      </c>
      <c r="C19" s="1">
        <v>12.5</v>
      </c>
      <c r="D19" s="9">
        <f t="shared" si="0"/>
        <v>14.740152047999999</v>
      </c>
    </row>
    <row r="20" spans="1:13" x14ac:dyDescent="0.35">
      <c r="A20" s="18" t="s">
        <v>5</v>
      </c>
      <c r="B20" s="2">
        <v>1.202</v>
      </c>
      <c r="C20" s="1">
        <v>6.25</v>
      </c>
      <c r="D20" s="9">
        <f t="shared" si="0"/>
        <v>4.607342748000022</v>
      </c>
    </row>
    <row r="21" spans="1:13" x14ac:dyDescent="0.35">
      <c r="A21" s="18" t="s">
        <v>50</v>
      </c>
      <c r="B21" s="2">
        <v>1.343</v>
      </c>
      <c r="C21" s="1">
        <v>3.13</v>
      </c>
      <c r="D21" s="9">
        <f t="shared" si="0"/>
        <v>1.8388662630000141</v>
      </c>
    </row>
    <row r="22" spans="1:13" x14ac:dyDescent="0.35">
      <c r="A22" s="18" t="s">
        <v>6</v>
      </c>
      <c r="B22" s="4">
        <v>1.482</v>
      </c>
      <c r="C22" s="1">
        <v>0</v>
      </c>
      <c r="D22" s="9">
        <f t="shared" si="0"/>
        <v>1.1057489880000162</v>
      </c>
    </row>
    <row r="24" spans="1:13" x14ac:dyDescent="0.35">
      <c r="A24" s="18"/>
    </row>
    <row r="25" spans="1:13" x14ac:dyDescent="0.35">
      <c r="A25" s="18"/>
    </row>
    <row r="26" spans="1:13" x14ac:dyDescent="0.35">
      <c r="B26" s="18"/>
      <c r="C26" s="18"/>
    </row>
    <row r="27" spans="1:13" x14ac:dyDescent="0.35">
      <c r="B27" s="18"/>
      <c r="C27" s="18"/>
    </row>
    <row r="29" spans="1:13" x14ac:dyDescent="0.35">
      <c r="H29" s="7"/>
      <c r="K29" s="7" t="s">
        <v>54</v>
      </c>
      <c r="L29" s="7"/>
      <c r="M29" s="7"/>
    </row>
    <row r="34" spans="1:3" x14ac:dyDescent="0.35">
      <c r="A34" s="10" t="s">
        <v>12</v>
      </c>
      <c r="B34" s="5" t="s">
        <v>13</v>
      </c>
      <c r="C34" s="11" t="s">
        <v>55</v>
      </c>
    </row>
    <row r="35" spans="1:3" x14ac:dyDescent="0.35">
      <c r="A35" s="10" t="s">
        <v>15</v>
      </c>
      <c r="B35" s="5">
        <v>1.7550000000000001</v>
      </c>
      <c r="C35" s="9">
        <f t="shared" ref="C35:C67" si="1">(51.287*B35*B35)-(150.16*B35)+(111)</f>
        <v>5.4344421750000151</v>
      </c>
    </row>
    <row r="36" spans="1:3" x14ac:dyDescent="0.35">
      <c r="A36" s="10" t="s">
        <v>18</v>
      </c>
      <c r="B36" s="5">
        <v>1.4910000000000001</v>
      </c>
      <c r="C36" s="9">
        <f t="shared" si="1"/>
        <v>1.1265952469999974</v>
      </c>
    </row>
    <row r="37" spans="1:3" x14ac:dyDescent="0.35">
      <c r="A37" s="10" t="s">
        <v>19</v>
      </c>
      <c r="B37" s="5">
        <v>1.353</v>
      </c>
      <c r="C37" s="9">
        <f t="shared" si="1"/>
        <v>1.7199637830000256</v>
      </c>
    </row>
    <row r="38" spans="1:3" x14ac:dyDescent="0.35">
      <c r="A38" s="10" t="s">
        <v>20</v>
      </c>
      <c r="B38" s="5">
        <v>1.3660000000000001</v>
      </c>
      <c r="C38" s="9">
        <f t="shared" si="1"/>
        <v>1.5807253720000034</v>
      </c>
    </row>
    <row r="39" spans="1:3" x14ac:dyDescent="0.35">
      <c r="A39" s="10" t="s">
        <v>21</v>
      </c>
      <c r="B39" s="5">
        <v>1.655</v>
      </c>
      <c r="C39" s="9">
        <f t="shared" si="1"/>
        <v>2.9615751750000072</v>
      </c>
    </row>
    <row r="40" spans="1:3" x14ac:dyDescent="0.35">
      <c r="A40" s="10" t="s">
        <v>16</v>
      </c>
      <c r="B40" s="5">
        <v>1.6910000000000001</v>
      </c>
      <c r="C40" s="9">
        <f t="shared" si="1"/>
        <v>3.7336420469999894</v>
      </c>
    </row>
    <row r="41" spans="1:3" x14ac:dyDescent="0.35">
      <c r="A41" s="10" t="s">
        <v>22</v>
      </c>
      <c r="B41" s="5">
        <v>1.3840000000000001</v>
      </c>
      <c r="C41" s="9">
        <f t="shared" si="1"/>
        <v>1.4165518719999994</v>
      </c>
    </row>
    <row r="42" spans="1:3" x14ac:dyDescent="0.35">
      <c r="A42" s="10" t="s">
        <v>23</v>
      </c>
      <c r="B42" s="5">
        <v>1.762</v>
      </c>
      <c r="C42" s="9">
        <f t="shared" si="1"/>
        <v>5.6459568280000383</v>
      </c>
    </row>
    <row r="43" spans="1:3" x14ac:dyDescent="0.35">
      <c r="A43" s="10" t="s">
        <v>24</v>
      </c>
      <c r="B43" s="5">
        <v>1.97</v>
      </c>
      <c r="C43" s="9">
        <f t="shared" si="1"/>
        <v>14.224518299999971</v>
      </c>
    </row>
    <row r="44" spans="1:3" x14ac:dyDescent="0.35">
      <c r="A44" s="10" t="s">
        <v>25</v>
      </c>
      <c r="B44" s="5">
        <v>1.528</v>
      </c>
      <c r="C44" s="9">
        <f t="shared" si="1"/>
        <v>1.2995870080000032</v>
      </c>
    </row>
    <row r="45" spans="1:3" x14ac:dyDescent="0.35">
      <c r="A45" s="10" t="s">
        <v>26</v>
      </c>
      <c r="B45" s="5">
        <v>1.5980000000000001</v>
      </c>
      <c r="C45" s="9">
        <f t="shared" si="1"/>
        <v>2.0110083480000185</v>
      </c>
    </row>
    <row r="46" spans="1:3" x14ac:dyDescent="0.35">
      <c r="A46" s="10" t="s">
        <v>27</v>
      </c>
      <c r="B46" s="5">
        <v>1.284</v>
      </c>
      <c r="C46" s="9">
        <f t="shared" si="1"/>
        <v>2.7491802720000038</v>
      </c>
    </row>
    <row r="47" spans="1:3" x14ac:dyDescent="0.35">
      <c r="A47" s="10" t="s">
        <v>17</v>
      </c>
      <c r="B47" s="5">
        <v>1.552</v>
      </c>
      <c r="C47" s="9">
        <f t="shared" si="1"/>
        <v>1.4868820480000267</v>
      </c>
    </row>
    <row r="48" spans="1:3" x14ac:dyDescent="0.35">
      <c r="A48" s="10" t="s">
        <v>28</v>
      </c>
      <c r="B48" s="5">
        <v>1.597</v>
      </c>
      <c r="C48" s="9">
        <f t="shared" si="1"/>
        <v>1.9973063829999944</v>
      </c>
    </row>
    <row r="49" spans="1:3" x14ac:dyDescent="0.35">
      <c r="A49" s="10" t="s">
        <v>29</v>
      </c>
      <c r="B49" s="5">
        <v>1.536</v>
      </c>
      <c r="C49" s="9">
        <f t="shared" si="1"/>
        <v>1.3554539520000048</v>
      </c>
    </row>
    <row r="50" spans="1:3" x14ac:dyDescent="0.35">
      <c r="A50" s="10" t="s">
        <v>30</v>
      </c>
      <c r="B50" s="5">
        <v>1.6400000000000001</v>
      </c>
      <c r="C50" s="9">
        <f t="shared" si="1"/>
        <v>2.6791152000000125</v>
      </c>
    </row>
    <row r="51" spans="1:3" x14ac:dyDescent="0.35">
      <c r="A51" s="10" t="s">
        <v>31</v>
      </c>
      <c r="B51" s="5">
        <v>1.593</v>
      </c>
      <c r="C51" s="9">
        <f t="shared" si="1"/>
        <v>1.9435242630000005</v>
      </c>
    </row>
    <row r="52" spans="1:3" x14ac:dyDescent="0.35">
      <c r="A52" s="10" t="s">
        <v>32</v>
      </c>
      <c r="B52" s="5">
        <v>1.4550000000000001</v>
      </c>
      <c r="C52" s="9">
        <f t="shared" si="1"/>
        <v>1.0930611750000025</v>
      </c>
    </row>
    <row r="53" spans="1:3" x14ac:dyDescent="0.35">
      <c r="A53" s="10" t="s">
        <v>33</v>
      </c>
      <c r="B53" s="5">
        <v>1.3820000000000001</v>
      </c>
      <c r="C53" s="9">
        <f t="shared" si="1"/>
        <v>1.433152187999994</v>
      </c>
    </row>
    <row r="54" spans="1:3" x14ac:dyDescent="0.35">
      <c r="A54" s="10" t="s">
        <v>34</v>
      </c>
      <c r="B54" s="5">
        <v>0.85699999999999998</v>
      </c>
      <c r="C54" s="9">
        <f t="shared" si="1"/>
        <v>19.98056586300001</v>
      </c>
    </row>
    <row r="55" spans="1:3" x14ac:dyDescent="0.35">
      <c r="A55" s="10" t="s">
        <v>35</v>
      </c>
      <c r="B55" s="5">
        <v>1.2690000000000001</v>
      </c>
      <c r="C55" s="9">
        <f t="shared" si="1"/>
        <v>3.0375446070000152</v>
      </c>
    </row>
    <row r="56" spans="1:3" x14ac:dyDescent="0.35">
      <c r="A56" s="10" t="s">
        <v>36</v>
      </c>
      <c r="B56" s="5">
        <v>1.3860000000000001</v>
      </c>
      <c r="C56" s="9">
        <f t="shared" si="1"/>
        <v>1.400361851999989</v>
      </c>
    </row>
    <row r="57" spans="1:3" x14ac:dyDescent="0.35">
      <c r="A57" s="10" t="s">
        <v>37</v>
      </c>
      <c r="B57" s="5">
        <v>1.7910000000000001</v>
      </c>
      <c r="C57" s="9">
        <f t="shared" si="1"/>
        <v>6.5757754469999838</v>
      </c>
    </row>
    <row r="58" spans="1:3" x14ac:dyDescent="0.35">
      <c r="A58" s="10" t="s">
        <v>38</v>
      </c>
      <c r="B58" s="5">
        <v>1.347</v>
      </c>
      <c r="C58" s="9">
        <f t="shared" si="1"/>
        <v>1.7900743830000181</v>
      </c>
    </row>
    <row r="59" spans="1:3" x14ac:dyDescent="0.35">
      <c r="A59" s="10" t="s">
        <v>39</v>
      </c>
      <c r="B59" s="5">
        <v>1.5720000000000001</v>
      </c>
      <c r="C59" s="9">
        <f t="shared" si="1"/>
        <v>1.688093808000005</v>
      </c>
    </row>
    <row r="60" spans="1:3" x14ac:dyDescent="0.35">
      <c r="A60" s="10" t="s">
        <v>40</v>
      </c>
      <c r="B60" s="5">
        <v>1.696</v>
      </c>
      <c r="C60" s="9">
        <f t="shared" si="1"/>
        <v>3.8513873919999924</v>
      </c>
    </row>
    <row r="61" spans="1:3" x14ac:dyDescent="0.35">
      <c r="A61" s="10" t="s">
        <v>41</v>
      </c>
      <c r="B61" s="5">
        <v>2.1059999999999999</v>
      </c>
      <c r="C61" s="9">
        <f t="shared" si="1"/>
        <v>22.232988732000024</v>
      </c>
    </row>
    <row r="62" spans="1:3" x14ac:dyDescent="0.35">
      <c r="A62" s="10" t="s">
        <v>42</v>
      </c>
      <c r="B62" s="5">
        <v>1.72</v>
      </c>
      <c r="C62" s="9">
        <f t="shared" si="1"/>
        <v>4.4522608000000048</v>
      </c>
    </row>
    <row r="63" spans="1:3" x14ac:dyDescent="0.35">
      <c r="A63" s="10" t="s">
        <v>43</v>
      </c>
      <c r="B63" s="5">
        <v>1.9239999999999999</v>
      </c>
      <c r="C63" s="9">
        <f t="shared" si="1"/>
        <v>11.945145712000027</v>
      </c>
    </row>
    <row r="64" spans="1:3" x14ac:dyDescent="0.35">
      <c r="A64" s="10" t="s">
        <v>44</v>
      </c>
      <c r="B64" s="5">
        <v>1.4259999999999999</v>
      </c>
      <c r="C64" s="9">
        <f t="shared" si="1"/>
        <v>1.1627236120000077</v>
      </c>
    </row>
    <row r="65" spans="1:3" x14ac:dyDescent="0.35">
      <c r="A65" s="10" t="s">
        <v>45</v>
      </c>
      <c r="B65" s="5">
        <v>1.048</v>
      </c>
      <c r="C65" s="9">
        <f t="shared" si="1"/>
        <v>9.9610372479999967</v>
      </c>
    </row>
    <row r="66" spans="1:3" x14ac:dyDescent="0.35">
      <c r="A66" s="10" t="s">
        <v>46</v>
      </c>
      <c r="B66" s="5">
        <v>1.9020000000000001</v>
      </c>
      <c r="C66" s="9">
        <f t="shared" si="1"/>
        <v>10.931736347999987</v>
      </c>
    </row>
    <row r="67" spans="1:3" x14ac:dyDescent="0.35">
      <c r="A67" s="10" t="s">
        <v>47</v>
      </c>
      <c r="B67" s="5">
        <v>1.6910000000000001</v>
      </c>
      <c r="C67" s="9">
        <f t="shared" si="1"/>
        <v>3.7336420469999894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34"/>
  <sheetViews>
    <sheetView tabSelected="1" workbookViewId="0">
      <selection activeCell="K15" sqref="K15"/>
    </sheetView>
  </sheetViews>
  <sheetFormatPr defaultRowHeight="14.5" x14ac:dyDescent="0.35"/>
  <cols>
    <col min="1" max="1" width="15.90625" customWidth="1"/>
    <col min="2" max="2" width="13.90625" customWidth="1"/>
    <col min="3" max="3" width="14.36328125" customWidth="1"/>
    <col min="4" max="4" width="10.6328125" customWidth="1"/>
    <col min="5" max="5" width="13.81640625" customWidth="1"/>
    <col min="6" max="6" width="15.36328125" customWidth="1"/>
    <col min="7" max="7" width="15.1796875" customWidth="1"/>
    <col min="8" max="8" width="15.90625" customWidth="1"/>
  </cols>
  <sheetData>
    <row r="1" spans="1:8" x14ac:dyDescent="0.35">
      <c r="A1" s="6" t="s">
        <v>56</v>
      </c>
      <c r="B1" s="6" t="s">
        <v>57</v>
      </c>
      <c r="C1" s="6" t="s">
        <v>58</v>
      </c>
      <c r="D1" s="6" t="s">
        <v>59</v>
      </c>
      <c r="E1" s="6" t="s">
        <v>60</v>
      </c>
      <c r="F1" s="6" t="s">
        <v>61</v>
      </c>
      <c r="G1" s="6" t="s">
        <v>62</v>
      </c>
      <c r="H1" s="22" t="s">
        <v>63</v>
      </c>
    </row>
    <row r="2" spans="1:8" x14ac:dyDescent="0.35">
      <c r="A2" s="19" t="s">
        <v>15</v>
      </c>
      <c r="B2" s="13">
        <v>0.74</v>
      </c>
      <c r="C2" s="13">
        <v>8.0399999999999991</v>
      </c>
      <c r="D2" s="20">
        <f t="shared" ref="D2:D34" si="0">(C2/(B2*1000))*100</f>
        <v>1.0864864864864865</v>
      </c>
      <c r="E2" s="13">
        <v>174</v>
      </c>
      <c r="F2" s="13">
        <v>592</v>
      </c>
      <c r="G2" s="13">
        <v>52</v>
      </c>
      <c r="H2" s="3" t="s">
        <v>64</v>
      </c>
    </row>
    <row r="3" spans="1:8" x14ac:dyDescent="0.35">
      <c r="A3" s="19" t="s">
        <v>18</v>
      </c>
      <c r="B3" s="13">
        <v>0.81</v>
      </c>
      <c r="C3" s="13">
        <v>6.17</v>
      </c>
      <c r="D3" s="20">
        <f t="shared" si="0"/>
        <v>0.7617283950617284</v>
      </c>
      <c r="E3" s="13">
        <v>115</v>
      </c>
      <c r="F3" s="13">
        <v>578</v>
      </c>
      <c r="G3" s="13">
        <v>39.200000000000003</v>
      </c>
      <c r="H3" s="3"/>
    </row>
    <row r="4" spans="1:8" x14ac:dyDescent="0.35">
      <c r="A4" s="19" t="s">
        <v>19</v>
      </c>
      <c r="B4" s="13">
        <v>0.6</v>
      </c>
      <c r="C4" s="13">
        <v>7.49</v>
      </c>
      <c r="D4" s="20">
        <f t="shared" si="0"/>
        <v>1.2483333333333335</v>
      </c>
      <c r="E4" s="13">
        <v>151</v>
      </c>
      <c r="F4" s="13">
        <v>716</v>
      </c>
      <c r="G4" s="13">
        <v>41.8</v>
      </c>
      <c r="H4" s="3" t="s">
        <v>64</v>
      </c>
    </row>
    <row r="5" spans="1:8" x14ac:dyDescent="0.35">
      <c r="A5" s="19" t="s">
        <v>20</v>
      </c>
      <c r="B5" s="13">
        <v>0.71</v>
      </c>
      <c r="C5" s="13">
        <v>10.87</v>
      </c>
      <c r="D5" s="20">
        <f t="shared" si="0"/>
        <v>1.5309859154929577</v>
      </c>
      <c r="E5" s="13">
        <v>173</v>
      </c>
      <c r="F5" s="13">
        <v>1020</v>
      </c>
      <c r="G5" s="13">
        <v>73.3</v>
      </c>
      <c r="H5" s="3" t="s">
        <v>64</v>
      </c>
    </row>
    <row r="6" spans="1:8" x14ac:dyDescent="0.35">
      <c r="A6" s="19" t="s">
        <v>21</v>
      </c>
      <c r="B6" s="13">
        <v>0.61</v>
      </c>
      <c r="C6" s="13">
        <v>6.47</v>
      </c>
      <c r="D6" s="20">
        <f t="shared" si="0"/>
        <v>1.0606557377049179</v>
      </c>
      <c r="E6" s="13">
        <v>121</v>
      </c>
      <c r="F6" s="13">
        <v>837</v>
      </c>
      <c r="G6" s="13">
        <v>38.6</v>
      </c>
      <c r="H6" s="3" t="s">
        <v>64</v>
      </c>
    </row>
    <row r="7" spans="1:8" x14ac:dyDescent="0.35">
      <c r="A7" s="19" t="s">
        <v>16</v>
      </c>
      <c r="B7" s="13">
        <v>0.71</v>
      </c>
      <c r="C7" s="21">
        <v>8.4700000000000006</v>
      </c>
      <c r="D7" s="20">
        <f t="shared" si="0"/>
        <v>1.1929577464788734</v>
      </c>
      <c r="E7" s="13">
        <v>160</v>
      </c>
      <c r="F7" s="13">
        <v>650</v>
      </c>
      <c r="G7" s="13">
        <v>60.06</v>
      </c>
      <c r="H7" s="3" t="s">
        <v>64</v>
      </c>
    </row>
    <row r="8" spans="1:8" x14ac:dyDescent="0.35">
      <c r="A8" s="19" t="s">
        <v>22</v>
      </c>
      <c r="B8" s="13">
        <v>0.65</v>
      </c>
      <c r="C8" s="13">
        <v>9.1999999999999993</v>
      </c>
      <c r="D8" s="20">
        <f t="shared" si="0"/>
        <v>1.4153846153846152</v>
      </c>
      <c r="E8" s="13">
        <v>180</v>
      </c>
      <c r="F8" s="13">
        <v>839</v>
      </c>
      <c r="G8" s="13">
        <v>67.2</v>
      </c>
      <c r="H8" s="3" t="s">
        <v>64</v>
      </c>
    </row>
    <row r="9" spans="1:8" x14ac:dyDescent="0.35">
      <c r="A9" s="19" t="s">
        <v>23</v>
      </c>
      <c r="B9" s="13">
        <v>0.73</v>
      </c>
      <c r="C9" s="13">
        <v>6.68</v>
      </c>
      <c r="D9" s="20">
        <f t="shared" si="0"/>
        <v>0.91506849315068484</v>
      </c>
      <c r="E9" s="13">
        <v>119</v>
      </c>
      <c r="F9" s="13">
        <v>828</v>
      </c>
      <c r="G9" s="13">
        <v>43.03</v>
      </c>
      <c r="H9" s="3"/>
    </row>
    <row r="10" spans="1:8" x14ac:dyDescent="0.35">
      <c r="A10" s="19" t="s">
        <v>24</v>
      </c>
      <c r="B10" s="13">
        <v>0.73</v>
      </c>
      <c r="C10" s="13">
        <v>15.22</v>
      </c>
      <c r="D10" s="20">
        <f t="shared" si="0"/>
        <v>2.0849315068493151</v>
      </c>
      <c r="E10" s="13">
        <v>195</v>
      </c>
      <c r="F10" s="13">
        <v>865</v>
      </c>
      <c r="G10" s="13">
        <v>88.2</v>
      </c>
      <c r="H10" s="3" t="s">
        <v>64</v>
      </c>
    </row>
    <row r="11" spans="1:8" x14ac:dyDescent="0.35">
      <c r="A11" s="19" t="s">
        <v>25</v>
      </c>
      <c r="B11" s="13">
        <v>0.61</v>
      </c>
      <c r="C11" s="13">
        <v>6.74</v>
      </c>
      <c r="D11" s="20">
        <f t="shared" si="0"/>
        <v>1.1049180327868853</v>
      </c>
      <c r="E11" s="13">
        <v>166</v>
      </c>
      <c r="F11" s="13">
        <v>740</v>
      </c>
      <c r="G11" s="13">
        <v>57.3</v>
      </c>
      <c r="H11" s="3" t="s">
        <v>64</v>
      </c>
    </row>
    <row r="12" spans="1:8" x14ac:dyDescent="0.35">
      <c r="A12" s="19" t="s">
        <v>26</v>
      </c>
      <c r="B12" s="13">
        <v>0.68</v>
      </c>
      <c r="C12" s="13">
        <v>5.28</v>
      </c>
      <c r="D12" s="20">
        <f t="shared" si="0"/>
        <v>0.77647058823529413</v>
      </c>
      <c r="E12" s="13">
        <v>125</v>
      </c>
      <c r="F12" s="13">
        <v>868</v>
      </c>
      <c r="G12" s="13">
        <v>50.4</v>
      </c>
      <c r="H12" s="3"/>
    </row>
    <row r="13" spans="1:8" x14ac:dyDescent="0.35">
      <c r="A13" s="19" t="s">
        <v>27</v>
      </c>
      <c r="B13" s="13">
        <v>0.9</v>
      </c>
      <c r="C13" s="13">
        <v>3.31</v>
      </c>
      <c r="D13" s="20">
        <f t="shared" si="0"/>
        <v>0.36777777777777776</v>
      </c>
      <c r="E13" s="13">
        <v>31</v>
      </c>
      <c r="F13" s="13">
        <v>729</v>
      </c>
      <c r="G13" s="13">
        <v>29.6</v>
      </c>
      <c r="H13" s="3"/>
    </row>
    <row r="14" spans="1:8" x14ac:dyDescent="0.35">
      <c r="A14" s="19" t="s">
        <v>17</v>
      </c>
      <c r="B14" s="13">
        <v>0.84</v>
      </c>
      <c r="C14" s="13">
        <v>3.2</v>
      </c>
      <c r="D14" s="20">
        <f t="shared" si="0"/>
        <v>0.38095238095238093</v>
      </c>
      <c r="E14" s="13">
        <v>39</v>
      </c>
      <c r="F14" s="13">
        <v>667</v>
      </c>
      <c r="G14" s="13">
        <v>23.4</v>
      </c>
      <c r="H14" s="3"/>
    </row>
    <row r="15" spans="1:8" x14ac:dyDescent="0.35">
      <c r="A15" s="19" t="s">
        <v>28</v>
      </c>
      <c r="B15" s="13">
        <v>0.95</v>
      </c>
      <c r="C15" s="13">
        <v>4.2</v>
      </c>
      <c r="D15" s="20">
        <f t="shared" si="0"/>
        <v>0.44210526315789478</v>
      </c>
      <c r="E15" s="13">
        <v>20</v>
      </c>
      <c r="F15" s="13">
        <v>854</v>
      </c>
      <c r="G15" s="13">
        <v>15.7</v>
      </c>
      <c r="H15" s="3"/>
    </row>
    <row r="16" spans="1:8" x14ac:dyDescent="0.35">
      <c r="A16" s="19" t="s">
        <v>29</v>
      </c>
      <c r="B16" s="13">
        <v>0.69</v>
      </c>
      <c r="C16" s="13">
        <v>5.88</v>
      </c>
      <c r="D16" s="20">
        <f t="shared" si="0"/>
        <v>0.85217391304347834</v>
      </c>
      <c r="E16" s="13">
        <v>41</v>
      </c>
      <c r="F16" s="13">
        <v>925</v>
      </c>
      <c r="G16" s="13">
        <v>15.08</v>
      </c>
      <c r="H16" s="3"/>
    </row>
    <row r="17" spans="1:8" x14ac:dyDescent="0.35">
      <c r="A17" s="19" t="s">
        <v>30</v>
      </c>
      <c r="B17" s="13">
        <v>0.66</v>
      </c>
      <c r="C17" s="13">
        <v>5.04</v>
      </c>
      <c r="D17" s="20">
        <f t="shared" si="0"/>
        <v>0.76363636363636367</v>
      </c>
      <c r="E17" s="13">
        <v>63</v>
      </c>
      <c r="F17" s="13">
        <v>999</v>
      </c>
      <c r="G17" s="13">
        <v>21.4</v>
      </c>
      <c r="H17" s="3"/>
    </row>
    <row r="18" spans="1:8" x14ac:dyDescent="0.35">
      <c r="A18" s="19" t="s">
        <v>31</v>
      </c>
      <c r="B18" s="13">
        <v>0.99</v>
      </c>
      <c r="C18" s="13">
        <v>7.85</v>
      </c>
      <c r="D18" s="20">
        <f t="shared" si="0"/>
        <v>0.79292929292929282</v>
      </c>
      <c r="E18" s="13">
        <v>127</v>
      </c>
      <c r="F18" s="13">
        <v>944</v>
      </c>
      <c r="G18" s="13">
        <v>53.1</v>
      </c>
      <c r="H18" s="3" t="s">
        <v>64</v>
      </c>
    </row>
    <row r="19" spans="1:8" x14ac:dyDescent="0.35">
      <c r="A19" s="19" t="s">
        <v>32</v>
      </c>
      <c r="B19" s="13">
        <v>0.89</v>
      </c>
      <c r="C19" s="13">
        <v>4.66</v>
      </c>
      <c r="D19" s="20">
        <f t="shared" si="0"/>
        <v>0.52359550561797752</v>
      </c>
      <c r="E19" s="13">
        <v>55</v>
      </c>
      <c r="F19" s="13">
        <v>1006</v>
      </c>
      <c r="G19" s="13">
        <v>18.3</v>
      </c>
      <c r="H19" s="3"/>
    </row>
    <row r="20" spans="1:8" x14ac:dyDescent="0.35">
      <c r="A20" s="19" t="s">
        <v>33</v>
      </c>
      <c r="B20" s="13">
        <v>0.85</v>
      </c>
      <c r="C20" s="13">
        <v>7.69</v>
      </c>
      <c r="D20" s="20">
        <f t="shared" si="0"/>
        <v>0.90470588235294114</v>
      </c>
      <c r="E20" s="13">
        <v>135</v>
      </c>
      <c r="F20" s="13">
        <v>925</v>
      </c>
      <c r="G20" s="13">
        <v>61.7</v>
      </c>
      <c r="H20" s="3"/>
    </row>
    <row r="21" spans="1:8" x14ac:dyDescent="0.35">
      <c r="A21" s="19" t="s">
        <v>34</v>
      </c>
      <c r="B21" s="13">
        <v>0.82</v>
      </c>
      <c r="C21" s="13">
        <v>7.31</v>
      </c>
      <c r="D21" s="20">
        <f t="shared" si="0"/>
        <v>0.89146341463414625</v>
      </c>
      <c r="E21" s="13">
        <v>115</v>
      </c>
      <c r="F21" s="13">
        <v>911</v>
      </c>
      <c r="G21" s="13">
        <v>33.020000000000003</v>
      </c>
      <c r="H21" s="3" t="s">
        <v>64</v>
      </c>
    </row>
    <row r="22" spans="1:8" x14ac:dyDescent="0.35">
      <c r="A22" s="19" t="s">
        <v>35</v>
      </c>
      <c r="B22" s="13">
        <v>0.84</v>
      </c>
      <c r="C22" s="13">
        <v>3.55</v>
      </c>
      <c r="D22" s="20">
        <f t="shared" si="0"/>
        <v>0.42261904761904762</v>
      </c>
      <c r="E22" s="13">
        <v>35</v>
      </c>
      <c r="F22" s="13">
        <v>919</v>
      </c>
      <c r="G22" s="13">
        <v>5.22</v>
      </c>
      <c r="H22" s="3"/>
    </row>
    <row r="23" spans="1:8" x14ac:dyDescent="0.35">
      <c r="A23" s="19" t="s">
        <v>36</v>
      </c>
      <c r="B23" s="13">
        <v>0.63</v>
      </c>
      <c r="C23" s="13">
        <v>8.11</v>
      </c>
      <c r="D23" s="20">
        <f t="shared" si="0"/>
        <v>1.2873015873015874</v>
      </c>
      <c r="E23" s="13">
        <v>131</v>
      </c>
      <c r="F23" s="13">
        <v>1078</v>
      </c>
      <c r="G23" s="13">
        <v>47.1</v>
      </c>
      <c r="H23" s="3"/>
    </row>
    <row r="24" spans="1:8" x14ac:dyDescent="0.35">
      <c r="A24" s="19" t="s">
        <v>37</v>
      </c>
      <c r="B24" s="13">
        <v>0.56999999999999995</v>
      </c>
      <c r="C24" s="13">
        <v>7.8</v>
      </c>
      <c r="D24" s="20">
        <f t="shared" si="0"/>
        <v>1.3684210526315788</v>
      </c>
      <c r="E24" s="13">
        <v>160</v>
      </c>
      <c r="F24" s="13">
        <v>787</v>
      </c>
      <c r="G24" s="13">
        <v>32.6</v>
      </c>
      <c r="H24" s="3" t="s">
        <v>64</v>
      </c>
    </row>
    <row r="25" spans="1:8" x14ac:dyDescent="0.35">
      <c r="A25" s="19" t="s">
        <v>38</v>
      </c>
      <c r="B25" s="13">
        <v>0.7</v>
      </c>
      <c r="C25" s="13">
        <v>4.76</v>
      </c>
      <c r="D25" s="20">
        <f t="shared" si="0"/>
        <v>0.67999999999999994</v>
      </c>
      <c r="E25" s="13">
        <v>63</v>
      </c>
      <c r="F25" s="13">
        <v>1000</v>
      </c>
      <c r="G25" s="13">
        <v>37.1</v>
      </c>
      <c r="H25" s="3"/>
    </row>
    <row r="26" spans="1:8" x14ac:dyDescent="0.35">
      <c r="A26" s="19" t="s">
        <v>39</v>
      </c>
      <c r="B26" s="13">
        <v>0.66</v>
      </c>
      <c r="C26" s="13">
        <v>4.26</v>
      </c>
      <c r="D26" s="20">
        <f t="shared" si="0"/>
        <v>0.64545454545454539</v>
      </c>
      <c r="E26" s="13">
        <v>23</v>
      </c>
      <c r="F26" s="13">
        <v>826</v>
      </c>
      <c r="G26" s="13">
        <v>24.7</v>
      </c>
      <c r="H26" s="3"/>
    </row>
    <row r="27" spans="1:8" x14ac:dyDescent="0.35">
      <c r="A27" s="19" t="s">
        <v>40</v>
      </c>
      <c r="B27" s="13">
        <v>0.55000000000000004</v>
      </c>
      <c r="C27" s="13">
        <v>7.37</v>
      </c>
      <c r="D27" s="20">
        <f t="shared" si="0"/>
        <v>1.34</v>
      </c>
      <c r="E27" s="13">
        <v>64</v>
      </c>
      <c r="F27" s="13">
        <v>694</v>
      </c>
      <c r="G27" s="13">
        <v>18.2</v>
      </c>
      <c r="H27" s="3"/>
    </row>
    <row r="28" spans="1:8" x14ac:dyDescent="0.35">
      <c r="A28" s="19" t="s">
        <v>41</v>
      </c>
      <c r="B28" s="13">
        <v>0.67</v>
      </c>
      <c r="C28" s="13">
        <v>13.1</v>
      </c>
      <c r="D28" s="20">
        <f t="shared" si="0"/>
        <v>1.9552238805970148</v>
      </c>
      <c r="E28" s="13">
        <v>64</v>
      </c>
      <c r="F28" s="13">
        <v>360</v>
      </c>
      <c r="G28" s="13">
        <v>16.5</v>
      </c>
      <c r="H28" s="3"/>
    </row>
    <row r="29" spans="1:8" x14ac:dyDescent="0.35">
      <c r="A29" s="19" t="s">
        <v>42</v>
      </c>
      <c r="B29" s="13">
        <v>0.63</v>
      </c>
      <c r="C29" s="13">
        <v>6.46</v>
      </c>
      <c r="D29" s="20">
        <f t="shared" si="0"/>
        <v>1.0253968253968253</v>
      </c>
      <c r="E29" s="13">
        <v>42</v>
      </c>
      <c r="F29" s="13">
        <v>758</v>
      </c>
      <c r="G29" s="13">
        <v>13.1</v>
      </c>
      <c r="H29" s="3"/>
    </row>
    <row r="30" spans="1:8" x14ac:dyDescent="0.35">
      <c r="A30" s="19" t="s">
        <v>43</v>
      </c>
      <c r="B30" s="13">
        <v>0.92</v>
      </c>
      <c r="C30" s="13">
        <v>14.4</v>
      </c>
      <c r="D30" s="20">
        <f t="shared" si="0"/>
        <v>1.5652173913043479</v>
      </c>
      <c r="E30" s="13">
        <v>198</v>
      </c>
      <c r="F30" s="13">
        <v>967</v>
      </c>
      <c r="G30" s="13">
        <v>83.4</v>
      </c>
      <c r="H30" s="3" t="s">
        <v>65</v>
      </c>
    </row>
    <row r="31" spans="1:8" x14ac:dyDescent="0.35">
      <c r="A31" s="19" t="s">
        <v>44</v>
      </c>
      <c r="B31" s="13">
        <v>0.93</v>
      </c>
      <c r="C31" s="13">
        <v>16.7</v>
      </c>
      <c r="D31" s="20">
        <f t="shared" si="0"/>
        <v>1.7956989247311828</v>
      </c>
      <c r="E31" s="13">
        <v>167</v>
      </c>
      <c r="F31" s="13">
        <v>1041</v>
      </c>
      <c r="G31" s="13">
        <v>98.6</v>
      </c>
      <c r="H31" s="3" t="s">
        <v>65</v>
      </c>
    </row>
    <row r="32" spans="1:8" x14ac:dyDescent="0.35">
      <c r="A32" s="19" t="s">
        <v>45</v>
      </c>
      <c r="B32" s="13">
        <v>0.73</v>
      </c>
      <c r="C32" s="13">
        <v>4.26</v>
      </c>
      <c r="D32" s="20">
        <f t="shared" si="0"/>
        <v>0.58356164383561637</v>
      </c>
      <c r="E32" s="13">
        <v>81</v>
      </c>
      <c r="F32" s="13">
        <v>581</v>
      </c>
      <c r="G32" s="13">
        <v>25.3</v>
      </c>
      <c r="H32" s="3"/>
    </row>
    <row r="33" spans="1:8" x14ac:dyDescent="0.35">
      <c r="A33" s="19" t="s">
        <v>46</v>
      </c>
      <c r="B33" s="13">
        <v>0.56000000000000005</v>
      </c>
      <c r="C33" s="13">
        <v>2.34</v>
      </c>
      <c r="D33" s="20">
        <f t="shared" si="0"/>
        <v>0.41785714285714282</v>
      </c>
      <c r="E33" s="13">
        <v>56</v>
      </c>
      <c r="F33" s="13">
        <v>925</v>
      </c>
      <c r="G33" s="13">
        <v>6.89</v>
      </c>
      <c r="H33" s="3"/>
    </row>
    <row r="34" spans="1:8" x14ac:dyDescent="0.35">
      <c r="A34" s="19" t="s">
        <v>47</v>
      </c>
      <c r="B34" s="13">
        <v>0.72</v>
      </c>
      <c r="C34" s="13">
        <v>4.47</v>
      </c>
      <c r="D34" s="20">
        <f t="shared" si="0"/>
        <v>0.62083333333333335</v>
      </c>
      <c r="E34" s="13">
        <v>24</v>
      </c>
      <c r="F34" s="13">
        <v>1189</v>
      </c>
      <c r="G34" s="13">
        <v>5.98</v>
      </c>
      <c r="H34" s="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R53"/>
  <sheetViews>
    <sheetView workbookViewId="0">
      <selection activeCell="I24" sqref="I24"/>
    </sheetView>
  </sheetViews>
  <sheetFormatPr defaultRowHeight="14.5" x14ac:dyDescent="0.35"/>
  <cols>
    <col min="1" max="1" width="12.54296875" customWidth="1"/>
    <col min="2" max="2" width="12.36328125" customWidth="1"/>
    <col min="3" max="3" width="11.90625" customWidth="1"/>
    <col min="4" max="4" width="12" customWidth="1"/>
    <col min="5" max="5" width="16.54296875" customWidth="1"/>
  </cols>
  <sheetData>
    <row r="1" spans="1:18" x14ac:dyDescent="0.35">
      <c r="A1" s="18"/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</row>
    <row r="2" spans="1:18" x14ac:dyDescent="0.35">
      <c r="A2" s="18"/>
      <c r="B2" s="6" t="s">
        <v>13</v>
      </c>
      <c r="C2" s="6" t="s">
        <v>8</v>
      </c>
      <c r="D2" s="6" t="s">
        <v>9</v>
      </c>
      <c r="E2" s="6" t="s">
        <v>10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</row>
    <row r="3" spans="1:18" x14ac:dyDescent="0.35">
      <c r="A3" s="18" t="s">
        <v>1</v>
      </c>
      <c r="B3" s="1">
        <v>2.5110000000000001</v>
      </c>
      <c r="C3" s="1">
        <f>B3-B9</f>
        <v>2.4810000000000003</v>
      </c>
      <c r="D3" s="1">
        <v>100</v>
      </c>
      <c r="E3" s="8">
        <f>(11.04*C3*C3)+(11.948*C3)+(1.5134)</f>
        <v>99.111573440000015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</row>
    <row r="4" spans="1:18" x14ac:dyDescent="0.35">
      <c r="A4" s="18" t="s">
        <v>2</v>
      </c>
      <c r="B4" s="1">
        <v>1.7030000000000001</v>
      </c>
      <c r="C4" s="1">
        <f>B4-B9</f>
        <v>1.673</v>
      </c>
      <c r="D4" s="1">
        <v>50</v>
      </c>
      <c r="E4" s="8">
        <f t="shared" ref="E4:E9" si="0">(11.04*C4*C4)+(11.948*C4)+(1.5134)</f>
        <v>52.402580159999992</v>
      </c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</row>
    <row r="5" spans="1:18" x14ac:dyDescent="0.35">
      <c r="A5" s="18" t="s">
        <v>3</v>
      </c>
      <c r="B5" s="1">
        <v>1.024</v>
      </c>
      <c r="C5" s="1">
        <f>B5-B9</f>
        <v>0.99399999999999999</v>
      </c>
      <c r="D5" s="1">
        <v>25</v>
      </c>
      <c r="E5" s="8">
        <f t="shared" si="0"/>
        <v>24.297629439999998</v>
      </c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</row>
    <row r="6" spans="1:18" x14ac:dyDescent="0.35">
      <c r="A6" s="18" t="s">
        <v>4</v>
      </c>
      <c r="B6" s="1">
        <v>0.54300000000000004</v>
      </c>
      <c r="C6" s="1">
        <f>B6-B9</f>
        <v>0.51300000000000001</v>
      </c>
      <c r="D6" s="1">
        <v>12.5</v>
      </c>
      <c r="E6" s="8">
        <f t="shared" si="0"/>
        <v>10.548109760000001</v>
      </c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</row>
    <row r="7" spans="1:18" x14ac:dyDescent="0.35">
      <c r="A7" s="18" t="s">
        <v>5</v>
      </c>
      <c r="B7" s="1">
        <v>0.318</v>
      </c>
      <c r="C7" s="1">
        <f>B7-B9</f>
        <v>0.28800000000000003</v>
      </c>
      <c r="D7" s="1">
        <v>6.25</v>
      </c>
      <c r="E7" s="8">
        <f t="shared" si="0"/>
        <v>5.8701257600000005</v>
      </c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</row>
    <row r="8" spans="1:18" x14ac:dyDescent="0.35">
      <c r="A8" s="18" t="s">
        <v>50</v>
      </c>
      <c r="B8" s="1">
        <v>0.152</v>
      </c>
      <c r="C8" s="1">
        <f>B8-B9</f>
        <v>0.122</v>
      </c>
      <c r="D8" s="1">
        <v>3.125</v>
      </c>
      <c r="E8" s="8">
        <f t="shared" si="0"/>
        <v>3.1353753600000003</v>
      </c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</row>
    <row r="9" spans="1:18" x14ac:dyDescent="0.35">
      <c r="A9" s="18" t="s">
        <v>6</v>
      </c>
      <c r="B9" s="1">
        <v>0.03</v>
      </c>
      <c r="C9" s="1">
        <f>B9-B9</f>
        <v>0</v>
      </c>
      <c r="D9" s="1">
        <v>0</v>
      </c>
      <c r="E9" s="8">
        <f t="shared" si="0"/>
        <v>1.5134000000000001</v>
      </c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</row>
    <row r="10" spans="1:18" x14ac:dyDescent="0.35">
      <c r="A10" s="18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</row>
    <row r="11" spans="1:18" x14ac:dyDescent="0.35">
      <c r="A11" s="18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</row>
    <row r="12" spans="1:18" x14ac:dyDescent="0.35">
      <c r="A12" s="18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</row>
    <row r="13" spans="1:18" x14ac:dyDescent="0.35">
      <c r="A13" s="18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</row>
    <row r="14" spans="1:18" x14ac:dyDescent="0.35">
      <c r="A14" s="18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</row>
    <row r="15" spans="1:18" x14ac:dyDescent="0.35">
      <c r="A15" s="18"/>
      <c r="B15" s="18"/>
      <c r="C15" s="18"/>
      <c r="D15" s="18"/>
      <c r="E15" s="18"/>
      <c r="F15" s="18"/>
      <c r="G15" s="18"/>
      <c r="H15" s="18"/>
      <c r="J15" s="7" t="s">
        <v>175</v>
      </c>
      <c r="K15" s="7"/>
      <c r="L15" s="7"/>
      <c r="M15" s="18"/>
      <c r="N15" s="18"/>
      <c r="O15" s="18"/>
      <c r="P15" s="18"/>
      <c r="Q15" s="18"/>
    </row>
    <row r="16" spans="1:18" x14ac:dyDescent="0.35">
      <c r="A16" s="18"/>
      <c r="B16" s="18"/>
      <c r="C16" s="18"/>
      <c r="D16" s="18"/>
      <c r="E16" s="18"/>
      <c r="F16" s="18"/>
      <c r="G16" s="18"/>
      <c r="H16" s="18"/>
      <c r="I16" s="18"/>
      <c r="M16" s="18"/>
      <c r="N16" s="18"/>
      <c r="O16" s="18"/>
      <c r="P16" s="18"/>
      <c r="Q16" s="18"/>
    </row>
    <row r="17" spans="1:17" x14ac:dyDescent="0.35">
      <c r="A17" s="18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</row>
    <row r="18" spans="1:17" x14ac:dyDescent="0.35">
      <c r="A18" s="18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</row>
    <row r="19" spans="1:17" x14ac:dyDescent="0.35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</row>
    <row r="20" spans="1:17" x14ac:dyDescent="0.35">
      <c r="A20" s="6" t="s">
        <v>12</v>
      </c>
      <c r="B20" s="6" t="s">
        <v>13</v>
      </c>
      <c r="C20" s="6" t="s">
        <v>6</v>
      </c>
      <c r="D20" s="6" t="s">
        <v>8</v>
      </c>
      <c r="E20" s="6" t="s">
        <v>176</v>
      </c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</row>
    <row r="21" spans="1:17" x14ac:dyDescent="0.35">
      <c r="A21" s="19" t="s">
        <v>15</v>
      </c>
      <c r="B21" s="1">
        <v>1.86</v>
      </c>
      <c r="C21" s="1">
        <v>0.03</v>
      </c>
      <c r="D21" s="1">
        <f t="shared" ref="D21:D53" si="1">(B21-C21)</f>
        <v>1.83</v>
      </c>
      <c r="E21" s="9">
        <f t="shared" ref="E21:E53" si="2">(11.04*D21*D21)+(11.948*D21)+(1.5134)</f>
        <v>60.350096000000001</v>
      </c>
    </row>
    <row r="22" spans="1:17" x14ac:dyDescent="0.35">
      <c r="A22" s="19" t="s">
        <v>18</v>
      </c>
      <c r="B22" s="1">
        <v>0.28999999999999998</v>
      </c>
      <c r="C22" s="1">
        <v>0.03</v>
      </c>
      <c r="D22" s="1">
        <f t="shared" si="1"/>
        <v>0.26</v>
      </c>
      <c r="E22" s="9">
        <f t="shared" si="2"/>
        <v>5.3661840000000005</v>
      </c>
    </row>
    <row r="23" spans="1:17" x14ac:dyDescent="0.35">
      <c r="A23" s="19" t="s">
        <v>19</v>
      </c>
      <c r="B23" s="1">
        <v>0.23</v>
      </c>
      <c r="C23" s="1">
        <v>0.03</v>
      </c>
      <c r="D23" s="1">
        <f t="shared" si="1"/>
        <v>0.2</v>
      </c>
      <c r="E23" s="9">
        <f t="shared" si="2"/>
        <v>4.3445999999999998</v>
      </c>
    </row>
    <row r="24" spans="1:17" x14ac:dyDescent="0.35">
      <c r="A24" s="19" t="s">
        <v>20</v>
      </c>
      <c r="B24" s="1">
        <v>0.36</v>
      </c>
      <c r="C24" s="1">
        <v>0.03</v>
      </c>
      <c r="D24" s="1">
        <f t="shared" si="1"/>
        <v>0.32999999999999996</v>
      </c>
      <c r="E24" s="9">
        <f t="shared" si="2"/>
        <v>6.6584959999999986</v>
      </c>
    </row>
    <row r="25" spans="1:17" x14ac:dyDescent="0.35">
      <c r="A25" s="19" t="s">
        <v>21</v>
      </c>
      <c r="B25" s="1">
        <v>0.34</v>
      </c>
      <c r="C25" s="1">
        <v>0.03</v>
      </c>
      <c r="D25" s="1">
        <f t="shared" si="1"/>
        <v>0.31000000000000005</v>
      </c>
      <c r="E25" s="9">
        <f t="shared" si="2"/>
        <v>6.2782240000000007</v>
      </c>
    </row>
    <row r="26" spans="1:17" x14ac:dyDescent="0.35">
      <c r="A26" s="19" t="s">
        <v>16</v>
      </c>
      <c r="B26" s="1">
        <v>1.61</v>
      </c>
      <c r="C26" s="1">
        <v>0.03</v>
      </c>
      <c r="D26" s="1">
        <f t="shared" si="1"/>
        <v>1.58</v>
      </c>
      <c r="E26" s="9">
        <f t="shared" si="2"/>
        <v>47.951495999999999</v>
      </c>
    </row>
    <row r="27" spans="1:17" x14ac:dyDescent="0.35">
      <c r="A27" s="19" t="s">
        <v>22</v>
      </c>
      <c r="B27" s="1">
        <v>2.04</v>
      </c>
      <c r="C27" s="1">
        <v>0.03</v>
      </c>
      <c r="D27" s="1">
        <f t="shared" si="1"/>
        <v>2.0100000000000002</v>
      </c>
      <c r="E27" s="9">
        <f t="shared" si="2"/>
        <v>70.131584000000018</v>
      </c>
    </row>
    <row r="28" spans="1:17" x14ac:dyDescent="0.35">
      <c r="A28" s="19" t="s">
        <v>23</v>
      </c>
      <c r="B28" s="1">
        <v>1.59</v>
      </c>
      <c r="C28" s="1">
        <v>0.03</v>
      </c>
      <c r="D28" s="1">
        <f t="shared" si="1"/>
        <v>1.56</v>
      </c>
      <c r="E28" s="9">
        <f t="shared" si="2"/>
        <v>47.019224000000001</v>
      </c>
    </row>
    <row r="29" spans="1:17" x14ac:dyDescent="0.35">
      <c r="A29" s="19" t="s">
        <v>24</v>
      </c>
      <c r="B29" s="1">
        <v>1.32</v>
      </c>
      <c r="C29" s="1">
        <v>0.03</v>
      </c>
      <c r="D29" s="1">
        <f t="shared" si="1"/>
        <v>1.29</v>
      </c>
      <c r="E29" s="9">
        <f t="shared" si="2"/>
        <v>35.297984</v>
      </c>
    </row>
    <row r="30" spans="1:17" x14ac:dyDescent="0.35">
      <c r="A30" s="19" t="s">
        <v>25</v>
      </c>
      <c r="B30" s="1">
        <v>0.9</v>
      </c>
      <c r="C30" s="1">
        <v>0.03</v>
      </c>
      <c r="D30" s="1">
        <f t="shared" si="1"/>
        <v>0.87</v>
      </c>
      <c r="E30" s="9">
        <f t="shared" si="2"/>
        <v>20.264336</v>
      </c>
    </row>
    <row r="31" spans="1:17" x14ac:dyDescent="0.35">
      <c r="A31" s="19" t="s">
        <v>26</v>
      </c>
      <c r="B31" s="1">
        <v>0.71</v>
      </c>
      <c r="C31" s="1">
        <v>0.03</v>
      </c>
      <c r="D31" s="1">
        <f t="shared" si="1"/>
        <v>0.67999999999999994</v>
      </c>
      <c r="E31" s="9">
        <f t="shared" si="2"/>
        <v>14.742935999999998</v>
      </c>
    </row>
    <row r="32" spans="1:17" x14ac:dyDescent="0.35">
      <c r="A32" s="19" t="s">
        <v>27</v>
      </c>
      <c r="B32" s="1">
        <v>0.76</v>
      </c>
      <c r="C32" s="1">
        <v>0.03</v>
      </c>
      <c r="D32" s="1">
        <f t="shared" si="1"/>
        <v>0.73</v>
      </c>
      <c r="E32" s="9">
        <f t="shared" si="2"/>
        <v>16.118655999999998</v>
      </c>
    </row>
    <row r="33" spans="1:5" x14ac:dyDescent="0.35">
      <c r="A33" s="19" t="s">
        <v>17</v>
      </c>
      <c r="B33" s="1">
        <v>0.56999999999999995</v>
      </c>
      <c r="C33" s="1">
        <v>0.03</v>
      </c>
      <c r="D33" s="1">
        <f t="shared" si="1"/>
        <v>0.53999999999999992</v>
      </c>
      <c r="E33" s="9">
        <f t="shared" si="2"/>
        <v>11.184583999999999</v>
      </c>
    </row>
    <row r="34" spans="1:5" x14ac:dyDescent="0.35">
      <c r="A34" s="19" t="s">
        <v>28</v>
      </c>
      <c r="B34" s="1">
        <v>1.83</v>
      </c>
      <c r="C34" s="1">
        <v>0.03</v>
      </c>
      <c r="D34" s="1">
        <f t="shared" si="1"/>
        <v>1.8</v>
      </c>
      <c r="E34" s="9">
        <f t="shared" si="2"/>
        <v>58.789400000000008</v>
      </c>
    </row>
    <row r="35" spans="1:5" x14ac:dyDescent="0.35">
      <c r="A35" s="19" t="s">
        <v>29</v>
      </c>
      <c r="B35" s="1">
        <v>0.91</v>
      </c>
      <c r="C35" s="1">
        <v>0.03</v>
      </c>
      <c r="D35" s="1">
        <f t="shared" si="1"/>
        <v>0.88</v>
      </c>
      <c r="E35" s="9">
        <f t="shared" si="2"/>
        <v>20.577016</v>
      </c>
    </row>
    <row r="36" spans="1:5" x14ac:dyDescent="0.35">
      <c r="A36" s="19" t="s">
        <v>30</v>
      </c>
      <c r="B36" s="1">
        <v>0.39</v>
      </c>
      <c r="C36" s="1">
        <v>0.03</v>
      </c>
      <c r="D36" s="1">
        <f t="shared" si="1"/>
        <v>0.36</v>
      </c>
      <c r="E36" s="9">
        <f t="shared" si="2"/>
        <v>7.2454640000000001</v>
      </c>
    </row>
    <row r="37" spans="1:5" x14ac:dyDescent="0.35">
      <c r="A37" s="19" t="s">
        <v>31</v>
      </c>
      <c r="B37" s="1">
        <v>1.01</v>
      </c>
      <c r="C37" s="1">
        <v>0.03</v>
      </c>
      <c r="D37" s="1">
        <f t="shared" si="1"/>
        <v>0.98</v>
      </c>
      <c r="E37" s="9">
        <f t="shared" si="2"/>
        <v>23.825256</v>
      </c>
    </row>
    <row r="38" spans="1:5" x14ac:dyDescent="0.35">
      <c r="A38" s="19" t="s">
        <v>32</v>
      </c>
      <c r="B38" s="1">
        <v>1.07</v>
      </c>
      <c r="C38" s="1">
        <v>0.03</v>
      </c>
      <c r="D38" s="1">
        <f t="shared" si="1"/>
        <v>1.04</v>
      </c>
      <c r="E38" s="9">
        <f t="shared" si="2"/>
        <v>25.880184000000003</v>
      </c>
    </row>
    <row r="39" spans="1:5" x14ac:dyDescent="0.35">
      <c r="A39" s="19" t="s">
        <v>33</v>
      </c>
      <c r="B39" s="1">
        <v>0.13</v>
      </c>
      <c r="C39" s="1">
        <v>0.03</v>
      </c>
      <c r="D39" s="1">
        <f t="shared" si="1"/>
        <v>0.1</v>
      </c>
      <c r="E39" s="9">
        <f t="shared" si="2"/>
        <v>2.8186</v>
      </c>
    </row>
    <row r="40" spans="1:5" x14ac:dyDescent="0.35">
      <c r="A40" s="19" t="s">
        <v>34</v>
      </c>
      <c r="B40" s="1">
        <v>1.03</v>
      </c>
      <c r="C40" s="1">
        <v>0.03</v>
      </c>
      <c r="D40" s="1">
        <f t="shared" si="1"/>
        <v>1</v>
      </c>
      <c r="E40" s="9">
        <f t="shared" si="2"/>
        <v>24.5014</v>
      </c>
    </row>
    <row r="41" spans="1:5" x14ac:dyDescent="0.35">
      <c r="A41" s="19" t="s">
        <v>35</v>
      </c>
      <c r="B41" s="1">
        <v>0.5</v>
      </c>
      <c r="C41" s="1">
        <v>0.03</v>
      </c>
      <c r="D41" s="1">
        <f t="shared" si="1"/>
        <v>0.47</v>
      </c>
      <c r="E41" s="9">
        <f t="shared" si="2"/>
        <v>9.5676959999999998</v>
      </c>
    </row>
    <row r="42" spans="1:5" x14ac:dyDescent="0.35">
      <c r="A42" s="19" t="s">
        <v>36</v>
      </c>
      <c r="B42" s="1">
        <v>0.96</v>
      </c>
      <c r="C42" s="1">
        <v>0.03</v>
      </c>
      <c r="D42" s="1">
        <f t="shared" si="1"/>
        <v>0.92999999999999994</v>
      </c>
      <c r="E42" s="9">
        <f t="shared" si="2"/>
        <v>22.173535999999999</v>
      </c>
    </row>
    <row r="43" spans="1:5" x14ac:dyDescent="0.35">
      <c r="A43" s="19" t="s">
        <v>37</v>
      </c>
      <c r="B43" s="1">
        <v>0.87</v>
      </c>
      <c r="C43" s="1">
        <v>0.03</v>
      </c>
      <c r="D43" s="1">
        <f t="shared" si="1"/>
        <v>0.84</v>
      </c>
      <c r="E43" s="9">
        <f t="shared" si="2"/>
        <v>19.339544</v>
      </c>
    </row>
    <row r="44" spans="1:5" x14ac:dyDescent="0.35">
      <c r="A44" s="19" t="s">
        <v>38</v>
      </c>
      <c r="B44" s="1">
        <v>1.75</v>
      </c>
      <c r="C44" s="1">
        <v>0.03</v>
      </c>
      <c r="D44" s="1">
        <f t="shared" si="1"/>
        <v>1.72</v>
      </c>
      <c r="E44" s="9">
        <f t="shared" si="2"/>
        <v>54.724695999999987</v>
      </c>
    </row>
    <row r="45" spans="1:5" x14ac:dyDescent="0.35">
      <c r="A45" s="19" t="s">
        <v>39</v>
      </c>
      <c r="B45" s="1">
        <v>1.1299999999999999</v>
      </c>
      <c r="C45" s="1">
        <v>0.03</v>
      </c>
      <c r="D45" s="1">
        <f t="shared" si="1"/>
        <v>1.0999999999999999</v>
      </c>
      <c r="E45" s="9">
        <f t="shared" si="2"/>
        <v>28.014599999999998</v>
      </c>
    </row>
    <row r="46" spans="1:5" x14ac:dyDescent="0.35">
      <c r="A46" s="19" t="s">
        <v>40</v>
      </c>
      <c r="B46" s="1">
        <v>2.0499999999999998</v>
      </c>
      <c r="C46" s="1">
        <v>0.03</v>
      </c>
      <c r="D46" s="1">
        <f t="shared" si="1"/>
        <v>2.02</v>
      </c>
      <c r="E46" s="9">
        <f t="shared" si="2"/>
        <v>70.695976000000002</v>
      </c>
    </row>
    <row r="47" spans="1:5" x14ac:dyDescent="0.35">
      <c r="A47" s="19" t="s">
        <v>41</v>
      </c>
      <c r="B47" s="1">
        <v>0.74</v>
      </c>
      <c r="C47" s="1">
        <v>0.03</v>
      </c>
      <c r="D47" s="1">
        <f t="shared" si="1"/>
        <v>0.71</v>
      </c>
      <c r="E47" s="9">
        <f t="shared" si="2"/>
        <v>15.561743999999999</v>
      </c>
    </row>
    <row r="48" spans="1:5" x14ac:dyDescent="0.35">
      <c r="A48" s="19" t="s">
        <v>42</v>
      </c>
      <c r="B48" s="1">
        <v>0.83</v>
      </c>
      <c r="C48" s="1">
        <v>0.03</v>
      </c>
      <c r="D48" s="1">
        <f t="shared" si="1"/>
        <v>0.79999999999999993</v>
      </c>
      <c r="E48" s="9">
        <f t="shared" si="2"/>
        <v>18.1374</v>
      </c>
    </row>
    <row r="49" spans="1:5" x14ac:dyDescent="0.35">
      <c r="A49" s="19" t="s">
        <v>43</v>
      </c>
      <c r="B49" s="1">
        <v>1.6</v>
      </c>
      <c r="C49" s="1">
        <v>0.03</v>
      </c>
      <c r="D49" s="1">
        <f t="shared" si="1"/>
        <v>1.57</v>
      </c>
      <c r="E49" s="9">
        <f t="shared" si="2"/>
        <v>47.484255999999995</v>
      </c>
    </row>
    <row r="50" spans="1:5" x14ac:dyDescent="0.35">
      <c r="A50" s="19" t="s">
        <v>44</v>
      </c>
      <c r="B50" s="1">
        <v>2</v>
      </c>
      <c r="C50" s="1">
        <v>0.03</v>
      </c>
      <c r="D50" s="1">
        <f t="shared" si="1"/>
        <v>1.97</v>
      </c>
      <c r="E50" s="9">
        <f t="shared" si="2"/>
        <v>67.896096</v>
      </c>
    </row>
    <row r="51" spans="1:5" x14ac:dyDescent="0.35">
      <c r="A51" s="19" t="s">
        <v>45</v>
      </c>
      <c r="B51" s="1">
        <v>1.93</v>
      </c>
      <c r="C51" s="1">
        <v>0.03</v>
      </c>
      <c r="D51" s="1">
        <f t="shared" si="1"/>
        <v>1.9</v>
      </c>
      <c r="E51" s="9">
        <f t="shared" si="2"/>
        <v>64.069000000000003</v>
      </c>
    </row>
    <row r="52" spans="1:5" x14ac:dyDescent="0.35">
      <c r="A52" s="19" t="s">
        <v>46</v>
      </c>
      <c r="B52" s="1">
        <v>0.91</v>
      </c>
      <c r="C52" s="1">
        <v>0.03</v>
      </c>
      <c r="D52" s="1">
        <f t="shared" si="1"/>
        <v>0.88</v>
      </c>
      <c r="E52" s="9">
        <f t="shared" si="2"/>
        <v>20.577016</v>
      </c>
    </row>
    <row r="53" spans="1:5" x14ac:dyDescent="0.35">
      <c r="A53" s="19" t="s">
        <v>47</v>
      </c>
      <c r="B53" s="1">
        <v>1.2</v>
      </c>
      <c r="C53" s="1">
        <v>0.03</v>
      </c>
      <c r="D53" s="1">
        <f t="shared" si="1"/>
        <v>1.17</v>
      </c>
      <c r="E53" s="9">
        <f t="shared" si="2"/>
        <v>30.605215999999999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10</vt:i4>
      </vt:variant>
    </vt:vector>
  </HeadingPairs>
  <TitlesOfParts>
    <vt:vector size="10" baseType="lpstr">
      <vt:lpstr>NF-KB</vt:lpstr>
      <vt:lpstr>TNF-A</vt:lpstr>
      <vt:lpstr>IL-1B</vt:lpstr>
      <vt:lpstr>IL-10</vt:lpstr>
      <vt:lpstr>GPX1</vt:lpstr>
      <vt:lpstr>IL-6</vt:lpstr>
      <vt:lpstr>GSH</vt:lpstr>
      <vt:lpstr>Kolorimetrik</vt:lpstr>
      <vt:lpstr>MDA</vt:lpstr>
      <vt:lpstr>Materyal-metod</vt:lpstr>
    </vt:vector>
  </TitlesOfParts>
  <Company>NouS/TncTR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user</cp:lastModifiedBy>
  <dcterms:created xsi:type="dcterms:W3CDTF">2022-01-13T10:29:46Z</dcterms:created>
  <dcterms:modified xsi:type="dcterms:W3CDTF">2022-01-18T10:28:43Z</dcterms:modified>
</cp:coreProperties>
</file>