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Google Drive\2021\Hizmet alımları\webe yüklenenler\Salih Tunç Kaya\15.10.2021\"/>
    </mc:Choice>
  </mc:AlternateContent>
  <xr:revisionPtr revIDLastSave="0" documentId="8_{C4C6F055-058B-4D99-A3C1-D4573FA99ED3}" xr6:coauthVersionLast="47" xr6:coauthVersionMax="47" xr10:uidLastSave="{00000000-0000-0000-0000-000000000000}"/>
  <bookViews>
    <workbookView xWindow="-110" yWindow="-110" windowWidth="21820" windowHeight="14020" activeTab="7" xr2:uid="{00000000-000D-0000-FFFF-FFFF00000000}"/>
  </bookViews>
  <sheets>
    <sheet name="FSH-SERUM" sheetId="1" r:id="rId1"/>
    <sheet name="LH-SERUM" sheetId="2" r:id="rId2"/>
    <sheet name="TESTOSTERONE-SERUM" sheetId="3" r:id="rId3"/>
    <sheet name="IL-6-DOKU" sheetId="4" r:id="rId4"/>
    <sheet name="IL-1B-DOKU" sheetId="5" r:id="rId5"/>
    <sheet name="TNF-ALFA-DOKU" sheetId="6" r:id="rId6"/>
    <sheet name="BİYOKİMYA-DOKU" sheetId="7" r:id="rId7"/>
    <sheet name="Materyal-metod" sheetId="8" r:id="rId8"/>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4" l="1"/>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31" i="7"/>
  <c r="D4" i="7"/>
  <c r="D5" i="7"/>
  <c r="D6" i="7"/>
  <c r="D7" i="7"/>
  <c r="D8" i="7"/>
  <c r="D9" i="7"/>
  <c r="D10" i="7"/>
  <c r="D11" i="7"/>
  <c r="D12" i="7"/>
  <c r="D13" i="7"/>
  <c r="D14" i="7"/>
  <c r="D15" i="7"/>
  <c r="D16" i="7"/>
  <c r="D17" i="7"/>
  <c r="D18" i="7"/>
  <c r="D19" i="7"/>
  <c r="D20" i="7"/>
  <c r="D21" i="7"/>
  <c r="D22" i="7"/>
  <c r="D23" i="7"/>
  <c r="D24" i="7"/>
  <c r="D25" i="7"/>
  <c r="D26" i="7"/>
  <c r="D27" i="7"/>
  <c r="D28" i="7"/>
  <c r="D29" i="7"/>
  <c r="D3" i="7"/>
  <c r="D29" i="5"/>
  <c r="E29" i="5"/>
  <c r="D30" i="5"/>
  <c r="E30" i="5"/>
  <c r="D31" i="5"/>
  <c r="E31" i="5"/>
  <c r="D32" i="5"/>
  <c r="E32" i="5"/>
  <c r="D33" i="5"/>
  <c r="E33" i="5"/>
  <c r="D34" i="5"/>
  <c r="E34" i="5"/>
  <c r="D35" i="5"/>
  <c r="E35" i="5"/>
  <c r="D36" i="5"/>
  <c r="E36" i="5"/>
  <c r="D37" i="5"/>
  <c r="E37" i="5"/>
  <c r="D38" i="5"/>
  <c r="E38" i="5"/>
  <c r="D39" i="5"/>
  <c r="E39" i="5"/>
  <c r="D40" i="5"/>
  <c r="E40" i="5"/>
  <c r="D41" i="5"/>
  <c r="E41" i="5"/>
  <c r="D42" i="5"/>
  <c r="E42" i="5"/>
  <c r="D43" i="5"/>
  <c r="E43" i="5"/>
  <c r="D44" i="5"/>
  <c r="E44" i="5"/>
  <c r="D45" i="5"/>
  <c r="E45" i="5"/>
  <c r="D46" i="5"/>
  <c r="E46" i="5"/>
  <c r="D47" i="5"/>
  <c r="E47" i="5"/>
  <c r="D31" i="6"/>
  <c r="E31" i="6"/>
  <c r="D32" i="6"/>
  <c r="E32" i="6"/>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2" i="6"/>
  <c r="E52" i="6"/>
  <c r="D53" i="6"/>
  <c r="E53" i="6"/>
  <c r="D54" i="6"/>
  <c r="E54" i="6"/>
  <c r="D55" i="6"/>
  <c r="E55" i="6"/>
  <c r="D56" i="6"/>
  <c r="E56" i="6"/>
  <c r="D57" i="6"/>
  <c r="E57" i="6"/>
  <c r="D58" i="6"/>
  <c r="E58" i="6"/>
  <c r="D59" i="6"/>
  <c r="E59" i="6"/>
  <c r="D60" i="6"/>
  <c r="E60" i="6"/>
  <c r="D61" i="6"/>
  <c r="E61" i="6"/>
  <c r="D62" i="6"/>
  <c r="E62" i="6"/>
  <c r="D63" i="6"/>
  <c r="E63" i="6"/>
  <c r="D64" i="6"/>
  <c r="E64" i="6"/>
  <c r="D65" i="6"/>
  <c r="E65" i="6"/>
  <c r="D66" i="6"/>
  <c r="E66" i="6"/>
  <c r="D67" i="6"/>
  <c r="E67" i="6"/>
  <c r="D68" i="6"/>
  <c r="E68" i="6"/>
  <c r="D69" i="6"/>
  <c r="E69" i="6"/>
  <c r="D70" i="6"/>
  <c r="E70" i="6"/>
  <c r="D71" i="6"/>
  <c r="E71" i="6"/>
  <c r="C15" i="6"/>
  <c r="E15" i="6"/>
  <c r="C16" i="6"/>
  <c r="E16" i="6"/>
  <c r="C17" i="6"/>
  <c r="E17" i="6"/>
  <c r="C18" i="6"/>
  <c r="E18" i="6"/>
  <c r="C19" i="6"/>
  <c r="E19" i="6"/>
  <c r="C20" i="6"/>
  <c r="E20" i="6"/>
  <c r="C21" i="6"/>
  <c r="E21" i="6"/>
  <c r="C14" i="6"/>
  <c r="E14" i="6"/>
  <c r="D48" i="5"/>
  <c r="E48" i="5"/>
  <c r="D50" i="5"/>
  <c r="E50" i="5"/>
  <c r="D51" i="5"/>
  <c r="E51" i="5"/>
  <c r="D52" i="5"/>
  <c r="E52" i="5"/>
  <c r="D53" i="5"/>
  <c r="E53" i="5"/>
  <c r="D54" i="5"/>
  <c r="E54" i="5"/>
  <c r="D55" i="5"/>
  <c r="E55" i="5"/>
  <c r="D56" i="5"/>
  <c r="E56" i="5"/>
  <c r="D57" i="5"/>
  <c r="E57" i="5"/>
  <c r="D58" i="5"/>
  <c r="E58" i="5"/>
  <c r="D59" i="5"/>
  <c r="E59" i="5"/>
  <c r="D60" i="5"/>
  <c r="E60" i="5"/>
  <c r="D61" i="5"/>
  <c r="E61" i="5"/>
  <c r="D62" i="5"/>
  <c r="E62" i="5"/>
  <c r="D63" i="5"/>
  <c r="E63" i="5"/>
  <c r="D64" i="5"/>
  <c r="E64" i="5"/>
  <c r="D65" i="5"/>
  <c r="E65" i="5"/>
  <c r="D66" i="5"/>
  <c r="E66" i="5"/>
  <c r="D67" i="5"/>
  <c r="E67" i="5"/>
  <c r="D68" i="5"/>
  <c r="E68" i="5"/>
  <c r="D69" i="5"/>
  <c r="E69" i="5"/>
  <c r="C15" i="5"/>
  <c r="E15" i="5"/>
  <c r="C16" i="5"/>
  <c r="E16" i="5"/>
  <c r="C17" i="5"/>
  <c r="E17" i="5"/>
  <c r="C18" i="5"/>
  <c r="E18" i="5"/>
  <c r="C19" i="5"/>
  <c r="E19" i="5"/>
  <c r="C20" i="5"/>
  <c r="E20" i="5"/>
  <c r="C21" i="5"/>
  <c r="E21" i="5"/>
  <c r="C14" i="5"/>
  <c r="E14" i="5"/>
  <c r="C16" i="4"/>
  <c r="E16" i="4"/>
  <c r="C17" i="4"/>
  <c r="E17" i="4"/>
  <c r="C18" i="4"/>
  <c r="E18" i="4"/>
  <c r="C19" i="4"/>
  <c r="E19" i="4"/>
  <c r="C20" i="4"/>
  <c r="E20" i="4"/>
  <c r="C21" i="4"/>
  <c r="E21" i="4"/>
  <c r="C22" i="4"/>
  <c r="E22" i="4"/>
  <c r="C15" i="4"/>
  <c r="E15" i="4"/>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D16" i="3"/>
  <c r="D17" i="3"/>
  <c r="D18" i="3"/>
  <c r="D19" i="3"/>
  <c r="D20" i="3"/>
  <c r="D21" i="3"/>
  <c r="D15" i="3"/>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C15" i="2"/>
  <c r="E15" i="2"/>
  <c r="C16" i="2"/>
  <c r="E16" i="2"/>
  <c r="C17" i="2"/>
  <c r="E17" i="2"/>
  <c r="C18" i="2"/>
  <c r="E18" i="2"/>
  <c r="C19" i="2"/>
  <c r="E19" i="2"/>
  <c r="C20" i="2"/>
  <c r="E20" i="2"/>
  <c r="C14" i="2"/>
  <c r="E14" i="2"/>
  <c r="D31" i="1"/>
  <c r="E31" i="1"/>
  <c r="D32" i="1"/>
  <c r="E32" i="1"/>
  <c r="D33" i="1"/>
  <c r="E33" i="1"/>
  <c r="D34" i="1"/>
  <c r="E34" i="1"/>
  <c r="D35" i="1"/>
  <c r="E35" i="1"/>
  <c r="D36" i="1"/>
  <c r="E36" i="1"/>
  <c r="D37" i="1"/>
  <c r="E37" i="1"/>
  <c r="D38" i="1"/>
  <c r="E38" i="1"/>
  <c r="D39" i="1"/>
  <c r="E39" i="1"/>
  <c r="D40" i="1"/>
  <c r="E40" i="1"/>
  <c r="D41" i="1"/>
  <c r="E41" i="1"/>
  <c r="D42" i="1"/>
  <c r="E42" i="1"/>
  <c r="D43" i="1"/>
  <c r="E43" i="1"/>
  <c r="D44" i="1"/>
  <c r="E44" i="1"/>
  <c r="D45" i="1"/>
  <c r="E45" i="1"/>
  <c r="D46" i="1"/>
  <c r="E46" i="1"/>
  <c r="D47" i="1"/>
  <c r="E47" i="1"/>
  <c r="D48" i="1"/>
  <c r="E48" i="1"/>
  <c r="D49" i="1"/>
  <c r="E49" i="1"/>
  <c r="D50" i="1"/>
  <c r="E50" i="1"/>
  <c r="D51" i="1"/>
  <c r="E51" i="1"/>
  <c r="D52" i="1"/>
  <c r="E52" i="1"/>
  <c r="D53" i="1"/>
  <c r="E53" i="1"/>
  <c r="D54" i="1"/>
  <c r="E54" i="1"/>
  <c r="D55" i="1"/>
  <c r="E55" i="1"/>
  <c r="D56" i="1"/>
  <c r="E56" i="1"/>
  <c r="D57" i="1"/>
  <c r="E57" i="1"/>
  <c r="D58" i="1"/>
  <c r="E58" i="1"/>
  <c r="D59" i="1"/>
  <c r="E59" i="1"/>
  <c r="D60" i="1"/>
  <c r="E60" i="1"/>
  <c r="D61" i="1"/>
  <c r="E61" i="1"/>
  <c r="D62" i="1"/>
  <c r="E62" i="1"/>
  <c r="D63" i="1"/>
  <c r="E63" i="1"/>
  <c r="C15" i="1"/>
  <c r="E15" i="1"/>
  <c r="C16" i="1"/>
  <c r="E16" i="1"/>
  <c r="C17" i="1"/>
  <c r="E17" i="1"/>
  <c r="C18" i="1"/>
  <c r="E18" i="1"/>
  <c r="C19" i="1"/>
  <c r="E19" i="1"/>
  <c r="C20" i="1"/>
  <c r="E20" i="1"/>
  <c r="C14" i="1"/>
  <c r="E14" i="1"/>
</calcChain>
</file>

<file path=xl/sharedStrings.xml><?xml version="1.0" encoding="utf-8"?>
<sst xmlns="http://schemas.openxmlformats.org/spreadsheetml/2006/main" count="479" uniqueCount="201">
  <si>
    <t xml:space="preserve"> </t>
  </si>
  <si>
    <t>std1</t>
  </si>
  <si>
    <t>std2</t>
  </si>
  <si>
    <t>std3</t>
  </si>
  <si>
    <t>std4</t>
  </si>
  <si>
    <t>std5</t>
  </si>
  <si>
    <t>std6</t>
  </si>
  <si>
    <t>std7</t>
  </si>
  <si>
    <t>blank</t>
  </si>
  <si>
    <t>abs</t>
  </si>
  <si>
    <t>abs-blank</t>
  </si>
  <si>
    <t>expected</t>
  </si>
  <si>
    <t>result</t>
  </si>
  <si>
    <t>concentratıon (ng/ml)</t>
  </si>
  <si>
    <t>Numune</t>
  </si>
  <si>
    <t>absorbans</t>
  </si>
  <si>
    <t>concentratıon (mlU/ml)</t>
  </si>
  <si>
    <t>EK1</t>
  </si>
  <si>
    <t>EK2</t>
  </si>
  <si>
    <t>EK3</t>
  </si>
  <si>
    <t>EK4</t>
  </si>
  <si>
    <t>isimsiz</t>
  </si>
  <si>
    <t>A5</t>
  </si>
  <si>
    <t>concentratıon (pg/ml)</t>
  </si>
  <si>
    <t>RAT-6</t>
  </si>
  <si>
    <t>RAT-7</t>
  </si>
  <si>
    <t>RAT-8</t>
  </si>
  <si>
    <t>RAT-9</t>
  </si>
  <si>
    <t>RAT-10</t>
  </si>
  <si>
    <t>RAT-11</t>
  </si>
  <si>
    <t>RAT-12</t>
  </si>
  <si>
    <t>RAT-14</t>
  </si>
  <si>
    <t>RAT-15</t>
  </si>
  <si>
    <t>RAT-16</t>
  </si>
  <si>
    <t>RAT-21</t>
  </si>
  <si>
    <t>RAT-22</t>
  </si>
  <si>
    <t>RAT-26</t>
  </si>
  <si>
    <t>RAT-27</t>
  </si>
  <si>
    <t>RAT-28</t>
  </si>
  <si>
    <t>RAT-29</t>
  </si>
  <si>
    <t>RAT-30</t>
  </si>
  <si>
    <t>RAT-31</t>
  </si>
  <si>
    <t>RAT-35</t>
  </si>
  <si>
    <t>RAT-36</t>
  </si>
  <si>
    <t>RAT-37</t>
  </si>
  <si>
    <t>RAT-38</t>
  </si>
  <si>
    <t>RAT-39</t>
  </si>
  <si>
    <t>RAT-40</t>
  </si>
  <si>
    <t>EK-1</t>
  </si>
  <si>
    <t>EK-2</t>
  </si>
  <si>
    <t>EK-3</t>
  </si>
  <si>
    <t>EK-4</t>
  </si>
  <si>
    <t>RAT-1</t>
  </si>
  <si>
    <t>RAT-2</t>
  </si>
  <si>
    <t>RAT-3</t>
  </si>
  <si>
    <t>RAT-4</t>
  </si>
  <si>
    <t>RAT-5</t>
  </si>
  <si>
    <t>RAT-23</t>
  </si>
  <si>
    <t>RAT-24</t>
  </si>
  <si>
    <t>RAT-25</t>
  </si>
  <si>
    <t>RAT-34</t>
  </si>
  <si>
    <t>KALP</t>
  </si>
  <si>
    <t>TESTİS</t>
  </si>
  <si>
    <t>Numune Adı</t>
  </si>
  <si>
    <t>TAS(mmol/L)</t>
  </si>
  <si>
    <t>TOS (µmol/L)</t>
  </si>
  <si>
    <t>OSI</t>
  </si>
  <si>
    <t>SOD (U/ml)</t>
  </si>
  <si>
    <t>CAT (U/L)</t>
  </si>
  <si>
    <t>GPX (U/L)</t>
  </si>
  <si>
    <t>KİT ADI</t>
  </si>
  <si>
    <t>TÜR</t>
  </si>
  <si>
    <t>MARKA</t>
  </si>
  <si>
    <t>CAT. NO</t>
  </si>
  <si>
    <t>Yöntem</t>
  </si>
  <si>
    <t>TAS(Total Antioxidant Status)</t>
  </si>
  <si>
    <t>Universal</t>
  </si>
  <si>
    <t>REL ASSAY</t>
  </si>
  <si>
    <t>RL0017</t>
  </si>
  <si>
    <t>Kolorimetrik</t>
  </si>
  <si>
    <t>TOS(Total Oxidant Status)</t>
  </si>
  <si>
    <t>RL0024</t>
  </si>
  <si>
    <t>FSH(Follıcle Stimulating Hormone)</t>
  </si>
  <si>
    <t>Rat</t>
  </si>
  <si>
    <t>Elabscience</t>
  </si>
  <si>
    <t>E-EL-R0391</t>
  </si>
  <si>
    <t>Elisa</t>
  </si>
  <si>
    <t>LH(Luteinizing Hormone)</t>
  </si>
  <si>
    <t>E-EL-R0026</t>
  </si>
  <si>
    <t>IL-6(Interleukin 6)</t>
  </si>
  <si>
    <t>E-EL-R0015</t>
  </si>
  <si>
    <t>Centrifuge: HETTICH Mıcro 200-R</t>
  </si>
  <si>
    <t>Microplate Reader: BIO-TEK EL X 800</t>
  </si>
  <si>
    <t>Auto Strip Washer: BIO-TEK EL X 50</t>
  </si>
  <si>
    <t>SOD: Super Oxıde Dismutase</t>
  </si>
  <si>
    <t>CAT: Catalase</t>
  </si>
  <si>
    <t>GPx: Glutathione Peroxidase</t>
  </si>
  <si>
    <t>T(Testosterone)</t>
  </si>
  <si>
    <t>Elabscıence</t>
  </si>
  <si>
    <t>E-EL-0155</t>
  </si>
  <si>
    <t>IL-1B(Interleukin 1 Beta)</t>
  </si>
  <si>
    <t>Human</t>
  </si>
  <si>
    <t>TNF-A(TNF -Alfa)</t>
  </si>
  <si>
    <t>NOT: Dokular 1/9 oranında( 0,1 gr doku: 0,9ml 140 mmol. lık  KCl) Potasyum Klorür tamponu ile homojenize edildikten sonra 7000 rpm + 4' de 5 dk santrifüj edildi.</t>
  </si>
  <si>
    <t>MINDRAY BS-400 Tam Otomatik Analizör</t>
  </si>
  <si>
    <t>E-EL-H0149</t>
  </si>
  <si>
    <t>E-EL-H0109</t>
  </si>
  <si>
    <t>RL0253</t>
  </si>
  <si>
    <r>
      <t xml:space="preserve">TOTAL ANTIOXDANT STATUS (TAS)   </t>
    </r>
    <r>
      <rPr>
        <sz val="12"/>
        <color theme="1"/>
        <rFont val="Times New Roman"/>
        <family val="1"/>
        <charset val="162"/>
      </rPr>
      <t xml:space="preserve"> (mmol/L)</t>
    </r>
  </si>
  <si>
    <t>TAS levels were measured using commercially available kits (Relassay, Turkey). The novel</t>
  </si>
  <si>
    <t>automated method is based on the bleaching of characteristic color of a more stable ABTS</t>
  </si>
  <si>
    <t>(2,2 ′ - Azino-bis(3-ethylbenzothiazoline-6-sulfonic acid)) radical cation by antioxidants. The</t>
  </si>
  <si>
    <t>assay has excellent precision values, which are lower than 3%. The results were expressed as</t>
  </si>
  <si>
    <t>mmol Trolox equivalent/L (Erel O. A novel automated direct measurement method for total</t>
  </si>
  <si>
    <t>antioxidant capacity using a new generation, more stable ABTS radicalcation. Clin Biochem</t>
  </si>
  <si>
    <t>2004;37:277-85.)</t>
  </si>
  <si>
    <t>(Relassay,Turkey)</t>
  </si>
  <si>
    <r>
      <t xml:space="preserve">TOTAL OXIDANT STATUS (TOS)    </t>
    </r>
    <r>
      <rPr>
        <sz val="12"/>
        <color theme="1"/>
        <rFont val="Times New Roman"/>
        <family val="1"/>
        <charset val="162"/>
      </rPr>
      <t>(µmol/L)</t>
    </r>
  </si>
  <si>
    <t>TOS levels were measured using commercially available kits (Relassay, Turkey. In the new</t>
  </si>
  <si>
    <t>method, oxidants present in the sample oxidized the ferrous ion-o-dianisidine complex to</t>
  </si>
  <si>
    <t>ferric ion. The oxidation reaction was enhanced by glycerol molecules abundantly present in</t>
  </si>
  <si>
    <t>the reaction medium. The ferric ion produced a colored complex with xylenol orange in an</t>
  </si>
  <si>
    <t>acidic medium. The color intensity, which could be measured spectrophotometrically, was</t>
  </si>
  <si>
    <t>related to the total amount of oxidant molecules present in the sample. The assay was</t>
  </si>
  <si>
    <t>calibrated with hydrogen peroxide and the results were expressed in terms of</t>
  </si>
  <si>
    <t>micromolar hydrogen peroxide equivalent per liter (μmol H2O2 equivalent/L). ( Erel O. A</t>
  </si>
  <si>
    <t>new automated colorimetric method for measuringtotal oxidant status. Clin Biochem</t>
  </si>
  <si>
    <t>2005;38:1103-11. ).</t>
  </si>
  <si>
    <t>OXIDATIVE STRESS INDEX (OSI)</t>
  </si>
  <si>
    <t>The ratio of TOS to TAS was accepted as the oxidative stress index (OSI). For calculation, the</t>
  </si>
  <si>
    <t>resulting unit of TAS was converted to μmol/L, and the OSI value was calculated according to</t>
  </si>
  <si>
    <t>the following Formula : OSI (arbitrary unit) =</t>
  </si>
  <si>
    <t>TOS (μmol H2O2 equivalent/L) / TAC (μmol Trolox equivalent/L). (1-3).</t>
  </si>
  <si>
    <t>1. Yumru M, Savas HA, Kalenderoglu A, Bulut M, Celik H, Erel O. Oxidative imbalance in</t>
  </si>
  <si>
    <t>bipolar disorder subtypes: a comparative study. Prog Neuropsychopharmacol Biol Psychiatry.</t>
  </si>
  <si>
    <t>2009 Aug 31;33(6):1070-4.</t>
  </si>
  <si>
    <t>2. Kosecik M, Erel O, Sevinc E, Selek S. Increased oxidative stress in children exposed to</t>
  </si>
  <si>
    <t>passive smoking. Int J Cardiol 2005;100:61–4.</t>
  </si>
  <si>
    <t>3. (Harma M, Harma M, Erel O (2003) Increased oxidative stress in patients with</t>
  </si>
  <si>
    <t>hydatidiform mole. Swiss Med Wkly 133:563-536).</t>
  </si>
  <si>
    <r>
      <t xml:space="preserve">Super Oxide Dismutase (SOD)   </t>
    </r>
    <r>
      <rPr>
        <sz val="12"/>
        <color theme="1"/>
        <rFont val="Times New Roman"/>
        <family val="1"/>
        <charset val="162"/>
      </rPr>
      <t>U/ml</t>
    </r>
  </si>
  <si>
    <t xml:space="preserve">The role of speroxide dismutase is to accelerate the dismutation of the toxic radical, produced </t>
  </si>
  <si>
    <t xml:space="preserve">during oxidative energy processes to hydrogen peroxide and molecular oxygen. This method </t>
  </si>
  <si>
    <t>employs xanthine and xanthine oxidase to generate superoxide radicals which react with 2-(4-</t>
  </si>
  <si>
    <t xml:space="preserve">iodophenyl)-3-(4-nitrophenol)-5-phenyltetrazolium chloride to form a red formazan dye.. the </t>
  </si>
  <si>
    <t>superoxide dismutase activity is then measured by the degree of inhibiton of this reaction</t>
  </si>
  <si>
    <t>(Relassay, Turkey)</t>
  </si>
  <si>
    <r>
      <t xml:space="preserve">Catalase (CAT)  </t>
    </r>
    <r>
      <rPr>
        <sz val="12"/>
        <color theme="1"/>
        <rFont val="Times New Roman"/>
        <family val="1"/>
        <charset val="162"/>
      </rPr>
      <t xml:space="preserve"> U/L</t>
    </r>
  </si>
  <si>
    <t>This colorimetric assay involves two steps. Sample is first incubated with a known amount of</t>
  </si>
  <si>
    <t>hydrogen peroxide. Sample converts hydrogen peroxide to water and oxygen. The ratio is</t>
  </si>
  <si>
    <t>proportional to the concentration of catalase. The enzyme is stopped and the remaining</t>
  </si>
  <si>
    <t>hydrogen peroxide, following a fixed incubation period, is determined using a chromogen.</t>
  </si>
  <si>
    <t>The resulting absorbance is measured at 405 nm and the obtained results are expressed as U/L.</t>
  </si>
  <si>
    <r>
      <t xml:space="preserve">GPx  </t>
    </r>
    <r>
      <rPr>
        <sz val="12"/>
        <color theme="1"/>
        <rFont val="Times New Roman"/>
        <family val="1"/>
        <charset val="162"/>
      </rPr>
      <t xml:space="preserve"> (U/L)</t>
    </r>
  </si>
  <si>
    <t xml:space="preserve">This method is based on that of Paglia and Valentine. Glutathione Peroxidase (GPx) catalses of the </t>
  </si>
  <si>
    <t xml:space="preserve">oxidation of glutathione by cumene hydroperoxide. In the presence of glutathione (GSSG) is </t>
  </si>
  <si>
    <t>immediately converted to the reduced form with a concomitant oxidation of NADPH to NADP. The decrease in absorbance at 340 nm is measured</t>
  </si>
  <si>
    <t>Referanslar</t>
  </si>
  <si>
    <t>Paglia, D.E. and Valentine, W.N., J. Lab. Clin. Med., 1967; 70: 158.</t>
  </si>
  <si>
    <t>Prohaska, J.R., Oh, S.H., Hoekstra, W.G. &amp; Ganther,</t>
  </si>
  <si>
    <t>H.E. Biochem. &amp; Biophys. Res. Comm. 1977; 74: 64.</t>
  </si>
  <si>
    <t>Kraus, R.J. &amp; Ganther, H. E. Biochem. &amp; Biophys. Res. Comm 1980; 96: 1116.</t>
  </si>
  <si>
    <t>FSH Test Principle</t>
  </si>
  <si>
    <t>This ELISA kit uses the Sandwich-ELISA principle. The micro ELISA plate provided in this kit has been pre-coated with an antibody specific to Rat FSH.</t>
  </si>
  <si>
    <t>Standards or samples are added to the micro ELISA plate wells and combined with the specific antibody.</t>
  </si>
  <si>
    <t>Then a biotinylated detection antibody specific for Rat FSH and Avidin-Horseradish Peroxidase (HRP) conjugate are added successively to each micro plate well and incubated. Free components are washed away</t>
  </si>
  <si>
    <t>The substrate solution is added to each well. Only those wells that contain Rat FSH, biotinylated detection antibody and Avidin-HRP conjugate will appear blue in color. The enzyme-substrate reaction is terminated by the addition of stop solution and the color turns yellow</t>
  </si>
  <si>
    <t>The optical density (OD) is measured spectrophotometrically at a wavelength of 450 nm ± 2 nm. The OD value is proportional to the concentration of Rat FSH. You can calculate the concentration of Rat FSH in the samples by comparing the OD of the samples to the standard curve.</t>
  </si>
  <si>
    <t>LH Test Principle</t>
  </si>
  <si>
    <t>This ELISA kit uses the Sandwich-ELISA principle. The micro ELISA plate provided in this kit has been pre-coated with an antibody specific to Rat LH.</t>
  </si>
  <si>
    <t xml:space="preserve">Then a biotinylated detection antibody specific for Rat LH and Avidin-Horseradish Peroxidase (HRP) conjugate are added successively to each micro plate well and incubated. Free components are washed away. </t>
  </si>
  <si>
    <t>The substrate solution is added to each well. Only those wells that contain Rat LH, biotinylated detection antibody and Avidin-HRP conjugate will appear blue in color. The enzyme-substrate reaction is terminated by the addition of stop solution and the color turns yellow.</t>
  </si>
  <si>
    <t>he optical density (OD) is measured spectrophotometrically at a wavelength of 450 nm ± 2 nm. The OD value is proportional to the concentration of Rat LH. You can calculate the concentration of Rat LH in the samples by comparing the OD of the samples to the standard curve.</t>
  </si>
  <si>
    <t>Testosterone Test Principle</t>
  </si>
  <si>
    <t>This ELISA kit uses the Competitive-ELISA principle. The micro ELISA plate provided in this kit has been pre-coated with T.</t>
  </si>
  <si>
    <t>During the reaction, T in the sample or standard competes with a fixed amount of T on the solid phase supporter for sites on the Biotinylated Detection Ab specific to T.</t>
  </si>
  <si>
    <t xml:space="preserve"> Excess conjugate and unbound sample or standard are washed from the plate, and Avidin conjugated to Horseradish Peroxidase (HRP) are added to each microplate well and incubated. Then a TMB substrate solution is added to each well. </t>
  </si>
  <si>
    <t>The enzyme-substrate reaction is terminated by the addition of stop solution and the color change is measured spectrophotometrically at a wavelength of 450 nm ± 2 nm.</t>
  </si>
  <si>
    <t>The concentration of T in the samples is then determined by comparing the OD of the samples to the standard curve.</t>
  </si>
  <si>
    <t>TNF-ALFA Test Principle</t>
  </si>
  <si>
    <t>This ELISA kit uses the Sandwich-ELISA principle. The micro ELISA plate provided in this kit has been pre-coated with an antibody specific to Human TNF-α.</t>
  </si>
  <si>
    <t>Samples (or Standards) are added to the micro ELISA plate wells and combined with the specific antibody.</t>
  </si>
  <si>
    <t>Then a biotinylated detection antibody specific for Human TNF-α and Avidin-Horseradish Peroxidase (HRP) conjugate are added successively to each micro plate well and incubated.</t>
  </si>
  <si>
    <t>Free components are washed away. The substrate solution is added to each well. Only those wells that contain Human TNF-α, biotinylated detection antibody and Avidin-HRP conjugate will appear blue in color.</t>
  </si>
  <si>
    <t>The enzyme-substrate reaction is terminated by the addition of stop solution and the color turns yellow. The optical density (OD) is measured spectrophotometrically at a wavelength of 450 nm ± 2 nm.</t>
  </si>
  <si>
    <t>The OD value is proportional to the concentration of Human TNF-α. You can calculate the concentration of Human TNF-α in the samples by comparing the OD of the samples to the standard curve.</t>
  </si>
  <si>
    <t>IL-6 Test Principle</t>
  </si>
  <si>
    <t>This ELISA kit uses the Sandwich-ELISA principle. The micro ELISA plate provided in this kit has been pre-coated with an antibody specific to Rat IL-6. Standards or samples are added to the micro ELISA plate wells and combined with the specific antibody</t>
  </si>
  <si>
    <t>Then a biotinylated detection antibody specific for Rat IL-6 and Avidin-Horseradish Peroxidase (HRP) conjugate are added successively to each micro plate well and incubated. Free components are washed away</t>
  </si>
  <si>
    <t>The substrate solution is added to each well. Only those wells that contain Rat IL-6, biotinylated detection antibody and Avidin-HRP conjugate will appear blue in color</t>
  </si>
  <si>
    <t>The enzyme-substrate reaction is terminated by the addition of stop solution and the color turns yellow. The optical density (OD) is measured spectrophotometrically at a wavelength of 450 nm ± 2 nm. The OD value is proportional to the concentration of Rat IL-6.</t>
  </si>
  <si>
    <t>The OD value is proportional to the concentration of Rat IL-6. You can calculate the concentration of Rat IL-6 in the samples by comparing the OD of the samples to the standard curve.</t>
  </si>
  <si>
    <t xml:space="preserve">Samples (or Standards) are added to the micro ELISA plate wells and combined with the specific antibody. </t>
  </si>
  <si>
    <t xml:space="preserve"> IL-1BETA Assay Principle</t>
  </si>
  <si>
    <t>This ELISA kit uses the Sandwich-ELISA principle. The micro ELISA plate provided in this kit has been pre-coated with an antibody specific to Human IL-1β.</t>
  </si>
  <si>
    <t>Then a biotinylated detection antibody specific for Human IL-1β and Avidin--Horseradish Peroxidase (HRP) conjugate are added successively to each micro plate well and incubated. Free components are washed away. The substrate solution is added to each well.</t>
  </si>
  <si>
    <t>The optical density (OD) is measured spectrophotometrically at a wavelength of 450 nm ± 2 nm. The OD value is proportional to the concentration of Human IL-1β.</t>
  </si>
  <si>
    <t>You can calculate the concentration of Human IL-1β in the samples by comparing the OD of the samples to the standard curve.</t>
  </si>
  <si>
    <t>Only those wells that contain Human IL-1β, biotinylated detection antibody and Avidin-HRP conjugate will appear blue in color. The enzyme-substrate reaction is terminated by the addition of stop solution and the color turns yellow.</t>
  </si>
  <si>
    <t>RLD0123</t>
  </si>
  <si>
    <t>RLD3465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</si>
</sst>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b/>
      <sz val="12"/>
      <color theme="1"/>
      <name val="Times New Roman"/>
      <family val="1"/>
      <charset val="162"/>
    </font>
    <font>
      <sz val="12"/>
      <color theme="1"/>
      <name val="Times New Roman"/>
      <family val="1"/>
      <charset val="162"/>
    </font>
  </fonts>
  <fills count="10">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9" tint="0.3999450666829432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ck">
        <color auto="1"/>
      </left>
      <right style="thick">
        <color auto="1"/>
      </right>
      <top style="thick">
        <color auto="1"/>
      </top>
      <bottom style="thick">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64">
    <xf numFmtId="0" fontId="0" fillId="0" borderId="0" xfId="0"/>
    <xf numFmtId="0" fontId="0" fillId="0" borderId="1"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0" borderId="2" xfId="0"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1" fillId="8" borderId="1" xfId="0" applyFont="1" applyFill="1" applyBorder="1" applyAlignment="1">
      <alignment horizontal="center"/>
    </xf>
    <xf numFmtId="2" fontId="2" fillId="8" borderId="1" xfId="0" applyNumberFormat="1" applyFont="1" applyFill="1" applyBorder="1" applyAlignment="1">
      <alignment horizontal="center"/>
    </xf>
    <xf numFmtId="0" fontId="2" fillId="0" borderId="0" xfId="0" applyFont="1"/>
    <xf numFmtId="0" fontId="0" fillId="3" borderId="1" xfId="0" applyFont="1" applyFill="1" applyBorder="1" applyAlignment="1">
      <alignment horizontal="center"/>
    </xf>
    <xf numFmtId="0" fontId="0" fillId="6" borderId="0" xfId="0" applyFill="1"/>
    <xf numFmtId="0" fontId="0" fillId="7" borderId="0" xfId="0" applyFill="1"/>
    <xf numFmtId="0" fontId="0" fillId="7" borderId="1" xfId="0" applyFill="1" applyBorder="1" applyAlignment="1">
      <alignment horizontal="center"/>
    </xf>
    <xf numFmtId="0" fontId="2" fillId="8" borderId="1" xfId="0" applyFont="1" applyFill="1" applyBorder="1" applyAlignment="1">
      <alignment horizontal="center"/>
    </xf>
    <xf numFmtId="0" fontId="0" fillId="0" borderId="0" xfId="0"/>
    <xf numFmtId="0" fontId="2" fillId="4" borderId="1" xfId="0"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2" fillId="7" borderId="0" xfId="0" applyFont="1" applyFill="1"/>
    <xf numFmtId="0" fontId="2" fillId="6" borderId="0" xfId="0" applyFont="1" applyFill="1" applyAlignment="1">
      <alignment horizontal="center"/>
    </xf>
    <xf numFmtId="0" fontId="0" fillId="6" borderId="0" xfId="0" applyFill="1" applyAlignment="1">
      <alignment horizontal="center"/>
    </xf>
    <xf numFmtId="0" fontId="2" fillId="4" borderId="3" xfId="0" applyFont="1" applyFill="1" applyBorder="1" applyAlignment="1">
      <alignment horizontal="center"/>
    </xf>
    <xf numFmtId="0" fontId="2" fillId="6" borderId="0" xfId="0" applyFont="1" applyFill="1" applyBorder="1" applyAlignment="1">
      <alignment horizontal="center"/>
    </xf>
    <xf numFmtId="0" fontId="2" fillId="5" borderId="1" xfId="0" applyFont="1" applyFill="1" applyBorder="1" applyAlignment="1">
      <alignment horizontal="center"/>
    </xf>
    <xf numFmtId="164" fontId="0" fillId="2" borderId="1" xfId="0" applyNumberFormat="1" applyFill="1" applyBorder="1" applyAlignment="1">
      <alignment horizontal="center" vertical="center"/>
    </xf>
    <xf numFmtId="0" fontId="1" fillId="8" borderId="5" xfId="0" applyFont="1" applyFill="1" applyBorder="1" applyAlignment="1">
      <alignment horizontal="center"/>
    </xf>
    <xf numFmtId="0" fontId="2" fillId="9" borderId="5" xfId="0" applyFont="1" applyFill="1" applyBorder="1" applyAlignment="1">
      <alignment horizontal="center"/>
    </xf>
    <xf numFmtId="0" fontId="2" fillId="2" borderId="5" xfId="0" applyFont="1" applyFill="1" applyBorder="1" applyAlignment="1">
      <alignment horizontal="center"/>
    </xf>
    <xf numFmtId="0" fontId="2" fillId="6" borderId="1" xfId="0" applyFont="1" applyFill="1" applyBorder="1"/>
    <xf numFmtId="0" fontId="0" fillId="6" borderId="1" xfId="0" applyFill="1" applyBorder="1"/>
    <xf numFmtId="0" fontId="2" fillId="6" borderId="0" xfId="0" applyFont="1" applyFill="1" applyBorder="1"/>
    <xf numFmtId="0" fontId="2" fillId="7" borderId="0" xfId="0" applyFont="1" applyFill="1" applyAlignment="1">
      <alignment horizontal="center"/>
    </xf>
    <xf numFmtId="0" fontId="2" fillId="5" borderId="3" xfId="0" applyFont="1" applyFill="1" applyBorder="1" applyAlignment="1">
      <alignment horizontal="center"/>
    </xf>
    <xf numFmtId="0" fontId="0" fillId="2" borderId="3" xfId="0" applyFill="1" applyBorder="1" applyAlignment="1">
      <alignment horizontal="center"/>
    </xf>
    <xf numFmtId="164" fontId="0" fillId="2" borderId="3" xfId="0" applyNumberFormat="1" applyFill="1" applyBorder="1" applyAlignment="1">
      <alignment horizontal="center" vertical="center"/>
    </xf>
    <xf numFmtId="0" fontId="2" fillId="5" borderId="4" xfId="0" applyFont="1" applyFill="1" applyBorder="1" applyAlignment="1">
      <alignment horizontal="center"/>
    </xf>
    <xf numFmtId="0" fontId="0" fillId="2" borderId="4" xfId="0" applyFill="1" applyBorder="1" applyAlignment="1">
      <alignment horizontal="center"/>
    </xf>
    <xf numFmtId="164" fontId="0" fillId="2" borderId="4" xfId="0" applyNumberFormat="1" applyFill="1" applyBorder="1" applyAlignment="1">
      <alignment horizontal="center" vertical="center"/>
    </xf>
    <xf numFmtId="0" fontId="0" fillId="6" borderId="0" xfId="0" applyFill="1" applyBorder="1" applyAlignment="1">
      <alignment horizontal="center"/>
    </xf>
    <xf numFmtId="164" fontId="0" fillId="6" borderId="0" xfId="0" applyNumberFormat="1" applyFill="1" applyBorder="1" applyAlignment="1">
      <alignment horizontal="center" vertical="center"/>
    </xf>
    <xf numFmtId="0" fontId="2" fillId="5" borderId="5" xfId="0" applyFont="1" applyFill="1" applyBorder="1" applyAlignment="1">
      <alignment horizontal="center"/>
    </xf>
    <xf numFmtId="0" fontId="3" fillId="0" borderId="0" xfId="0" applyFont="1"/>
    <xf numFmtId="0" fontId="4" fillId="0" borderId="0" xfId="0" applyFont="1"/>
    <xf numFmtId="0" fontId="3" fillId="0" borderId="0" xfId="0" applyFont="1" applyAlignment="1">
      <alignment vertical="center"/>
    </xf>
    <xf numFmtId="0" fontId="4" fillId="0" borderId="0" xfId="0" applyFont="1" applyAlignment="1">
      <alignment vertical="center"/>
    </xf>
    <xf numFmtId="0" fontId="2" fillId="8" borderId="3" xfId="0" applyFont="1" applyFill="1" applyBorder="1" applyAlignment="1">
      <alignment horizontal="center"/>
    </xf>
    <xf numFmtId="2" fontId="2" fillId="8" borderId="4" xfId="0" applyNumberFormat="1" applyFont="1" applyFill="1" applyBorder="1" applyAlignment="1">
      <alignment horizontal="center"/>
    </xf>
    <xf numFmtId="0" fontId="0" fillId="3" borderId="3" xfId="0" applyFill="1" applyBorder="1" applyAlignment="1">
      <alignment horizontal="center"/>
    </xf>
    <xf numFmtId="0" fontId="0" fillId="7" borderId="3" xfId="0" applyFill="1" applyBorder="1" applyAlignment="1">
      <alignment horizontal="center"/>
    </xf>
    <xf numFmtId="0" fontId="0" fillId="0" borderId="3" xfId="0" applyBorder="1" applyAlignment="1">
      <alignment horizontal="center"/>
    </xf>
    <xf numFmtId="0" fontId="2" fillId="4" borderId="4" xfId="0" applyFont="1" applyFill="1" applyBorder="1" applyAlignment="1">
      <alignment horizontal="center"/>
    </xf>
    <xf numFmtId="0" fontId="0" fillId="3" borderId="4" xfId="0" applyFill="1" applyBorder="1" applyAlignment="1">
      <alignment horizontal="center"/>
    </xf>
    <xf numFmtId="0" fontId="2" fillId="7" borderId="4" xfId="0" applyFont="1" applyFill="1" applyBorder="1" applyAlignment="1">
      <alignment horizontal="center"/>
    </xf>
    <xf numFmtId="0" fontId="0" fillId="0" borderId="4" xfId="0" applyBorder="1" applyAlignment="1">
      <alignment horizontal="center"/>
    </xf>
    <xf numFmtId="0" fontId="2" fillId="6" borderId="6" xfId="0" applyFont="1" applyFill="1" applyBorder="1" applyAlignment="1">
      <alignment horizontal="center"/>
    </xf>
    <xf numFmtId="0" fontId="0" fillId="6" borderId="7" xfId="0" applyFill="1" applyBorder="1" applyAlignment="1">
      <alignment horizontal="center"/>
    </xf>
    <xf numFmtId="2" fontId="2" fillId="6" borderId="8" xfId="0" applyNumberFormat="1" applyFont="1" applyFill="1" applyBorder="1" applyAlignment="1">
      <alignment horizontal="center"/>
    </xf>
    <xf numFmtId="0" fontId="2" fillId="7" borderId="3" xfId="0" applyFont="1" applyFill="1" applyBorder="1" applyAlignment="1">
      <alignment horizontal="center"/>
    </xf>
    <xf numFmtId="2" fontId="2" fillId="8" borderId="3" xfId="0" applyNumberFormat="1" applyFont="1" applyFill="1" applyBorder="1" applyAlignment="1">
      <alignment horizontal="center"/>
    </xf>
    <xf numFmtId="0" fontId="0" fillId="6" borderId="7" xfId="0" applyFill="1" applyBorder="1"/>
    <xf numFmtId="0" fontId="2" fillId="6" borderId="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FSH</a:t>
            </a:r>
          </a:p>
          <a:p>
            <a:pPr>
              <a:defRPr/>
            </a:pPr>
            <a:endParaRPr lang="tr-TR" b="1"/>
          </a:p>
        </c:rich>
      </c:tx>
      <c:layout>
        <c:manualLayout>
          <c:xMode val="edge"/>
          <c:yMode val="edge"/>
          <c:x val="0.46236789151356078"/>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9.2670384951881013E-2"/>
                  <c:y val="-0.2773953776611257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'FSH-SERUM'!$C$14:$C$20</c:f>
              <c:numCache>
                <c:formatCode>General</c:formatCode>
                <c:ptCount val="7"/>
                <c:pt idx="0">
                  <c:v>2.3210000000000002</c:v>
                </c:pt>
                <c:pt idx="1">
                  <c:v>1.446</c:v>
                </c:pt>
                <c:pt idx="2">
                  <c:v>0.79200000000000004</c:v>
                </c:pt>
                <c:pt idx="3">
                  <c:v>0.42</c:v>
                </c:pt>
                <c:pt idx="4">
                  <c:v>0.17199999999999999</c:v>
                </c:pt>
                <c:pt idx="5">
                  <c:v>6.1000000000000013E-2</c:v>
                </c:pt>
                <c:pt idx="6">
                  <c:v>0</c:v>
                </c:pt>
              </c:numCache>
            </c:numRef>
          </c:xVal>
          <c:yVal>
            <c:numRef>
              <c:f>'FSH-SERUM'!$D$14:$D$20</c:f>
              <c:numCache>
                <c:formatCode>General</c:formatCode>
                <c:ptCount val="7"/>
                <c:pt idx="0">
                  <c:v>200</c:v>
                </c:pt>
                <c:pt idx="1">
                  <c:v>100</c:v>
                </c:pt>
                <c:pt idx="2">
                  <c:v>50</c:v>
                </c:pt>
                <c:pt idx="3">
                  <c:v>25</c:v>
                </c:pt>
                <c:pt idx="4">
                  <c:v>12.5</c:v>
                </c:pt>
                <c:pt idx="5">
                  <c:v>3.13</c:v>
                </c:pt>
                <c:pt idx="6">
                  <c:v>0</c:v>
                </c:pt>
              </c:numCache>
            </c:numRef>
          </c:yVal>
          <c:smooth val="0"/>
          <c:extLst>
            <c:ext xmlns:c16="http://schemas.microsoft.com/office/drawing/2014/chart" uri="{C3380CC4-5D6E-409C-BE32-E72D297353CC}">
              <c16:uniqueId val="{00000000-3629-47D5-B04A-34F2A258173B}"/>
            </c:ext>
          </c:extLst>
        </c:ser>
        <c:dLbls>
          <c:showLegendKey val="0"/>
          <c:showVal val="0"/>
          <c:showCatName val="0"/>
          <c:showSerName val="0"/>
          <c:showPercent val="0"/>
          <c:showBubbleSize val="0"/>
        </c:dLbls>
        <c:axId val="336532952"/>
        <c:axId val="336535248"/>
      </c:scatterChart>
      <c:valAx>
        <c:axId val="336532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6535248"/>
        <c:crosses val="autoZero"/>
        <c:crossBetween val="midCat"/>
      </c:valAx>
      <c:valAx>
        <c:axId val="33653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6532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7.7827646544181978E-2"/>
                  <c:y val="-0.210504155730533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'LH-SERUM'!$C$14:$C$20</c:f>
              <c:numCache>
                <c:formatCode>General</c:formatCode>
                <c:ptCount val="7"/>
                <c:pt idx="0">
                  <c:v>2.3519999999999999</c:v>
                </c:pt>
                <c:pt idx="1">
                  <c:v>1.5010000000000001</c:v>
                </c:pt>
                <c:pt idx="2">
                  <c:v>0.80800000000000005</c:v>
                </c:pt>
                <c:pt idx="3">
                  <c:v>0.41699999999999998</c:v>
                </c:pt>
                <c:pt idx="4">
                  <c:v>0.17599999999999999</c:v>
                </c:pt>
                <c:pt idx="5">
                  <c:v>0.10199999999999999</c:v>
                </c:pt>
                <c:pt idx="6">
                  <c:v>0</c:v>
                </c:pt>
              </c:numCache>
            </c:numRef>
          </c:xVal>
          <c:yVal>
            <c:numRef>
              <c:f>'LH-SERUM'!$D$14:$D$20</c:f>
              <c:numCache>
                <c:formatCode>General</c:formatCode>
                <c:ptCount val="7"/>
                <c:pt idx="0">
                  <c:v>100</c:v>
                </c:pt>
                <c:pt idx="1">
                  <c:v>50</c:v>
                </c:pt>
                <c:pt idx="2">
                  <c:v>25</c:v>
                </c:pt>
                <c:pt idx="3">
                  <c:v>12.5</c:v>
                </c:pt>
                <c:pt idx="4">
                  <c:v>3.13</c:v>
                </c:pt>
                <c:pt idx="5">
                  <c:v>1.56</c:v>
                </c:pt>
                <c:pt idx="6">
                  <c:v>0</c:v>
                </c:pt>
              </c:numCache>
            </c:numRef>
          </c:yVal>
          <c:smooth val="0"/>
          <c:extLst>
            <c:ext xmlns:c16="http://schemas.microsoft.com/office/drawing/2014/chart" uri="{C3380CC4-5D6E-409C-BE32-E72D297353CC}">
              <c16:uniqueId val="{00000000-55D6-4C1A-AB2E-9A0482BBDAE4}"/>
            </c:ext>
          </c:extLst>
        </c:ser>
        <c:dLbls>
          <c:showLegendKey val="0"/>
          <c:showVal val="0"/>
          <c:showCatName val="0"/>
          <c:showSerName val="0"/>
          <c:showPercent val="0"/>
          <c:showBubbleSize val="0"/>
        </c:dLbls>
        <c:axId val="333172600"/>
        <c:axId val="333174240"/>
      </c:scatterChart>
      <c:valAx>
        <c:axId val="333172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3174240"/>
        <c:crosses val="autoZero"/>
        <c:crossBetween val="midCat"/>
      </c:valAx>
      <c:valAx>
        <c:axId val="33317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3172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TESTOSTERONE</a:t>
            </a:r>
          </a:p>
        </c:rich>
      </c:tx>
      <c:layout>
        <c:manualLayout>
          <c:xMode val="edge"/>
          <c:yMode val="edge"/>
          <c:x val="0.38181233595800523"/>
          <c:y val="3.70370370370370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4444947506561679"/>
                  <c:y val="-0.7350732720909886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'TESTOSTERONE-SERUM'!$B$15:$B$21</c:f>
              <c:numCache>
                <c:formatCode>General</c:formatCode>
                <c:ptCount val="7"/>
                <c:pt idx="0">
                  <c:v>0.129</c:v>
                </c:pt>
                <c:pt idx="1">
                  <c:v>0.58599999999999997</c:v>
                </c:pt>
                <c:pt idx="2">
                  <c:v>0.84399999999999997</c:v>
                </c:pt>
                <c:pt idx="3">
                  <c:v>1.087</c:v>
                </c:pt>
                <c:pt idx="4">
                  <c:v>1.226</c:v>
                </c:pt>
                <c:pt idx="5">
                  <c:v>1.3280000000000001</c:v>
                </c:pt>
                <c:pt idx="6">
                  <c:v>1.9179999999999999</c:v>
                </c:pt>
              </c:numCache>
            </c:numRef>
          </c:xVal>
          <c:yVal>
            <c:numRef>
              <c:f>'TESTOSTERONE-SERUM'!$C$15:$C$21</c:f>
              <c:numCache>
                <c:formatCode>General</c:formatCode>
                <c:ptCount val="7"/>
                <c:pt idx="0">
                  <c:v>20</c:v>
                </c:pt>
                <c:pt idx="1">
                  <c:v>10</c:v>
                </c:pt>
                <c:pt idx="2">
                  <c:v>5</c:v>
                </c:pt>
                <c:pt idx="3">
                  <c:v>2.5</c:v>
                </c:pt>
                <c:pt idx="4">
                  <c:v>1.25</c:v>
                </c:pt>
                <c:pt idx="5">
                  <c:v>0.62</c:v>
                </c:pt>
                <c:pt idx="6">
                  <c:v>0</c:v>
                </c:pt>
              </c:numCache>
            </c:numRef>
          </c:yVal>
          <c:smooth val="0"/>
          <c:extLst>
            <c:ext xmlns:c16="http://schemas.microsoft.com/office/drawing/2014/chart" uri="{C3380CC4-5D6E-409C-BE32-E72D297353CC}">
              <c16:uniqueId val="{00000000-F1F4-4C24-94F0-AED6BCE0455E}"/>
            </c:ext>
          </c:extLst>
        </c:ser>
        <c:dLbls>
          <c:showLegendKey val="0"/>
          <c:showVal val="0"/>
          <c:showCatName val="0"/>
          <c:showSerName val="0"/>
          <c:showPercent val="0"/>
          <c:showBubbleSize val="0"/>
        </c:dLbls>
        <c:axId val="518795864"/>
        <c:axId val="518791600"/>
      </c:scatterChart>
      <c:valAx>
        <c:axId val="518795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8791600"/>
        <c:crosses val="autoZero"/>
        <c:crossBetween val="midCat"/>
      </c:valAx>
      <c:valAx>
        <c:axId val="51879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87958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IL-6</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6.9803587051618543E-2"/>
                  <c:y val="-0.1680081656459609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'IL-6-DOKU'!$C$15:$C$22</c:f>
              <c:numCache>
                <c:formatCode>General</c:formatCode>
                <c:ptCount val="8"/>
                <c:pt idx="0">
                  <c:v>2.367</c:v>
                </c:pt>
                <c:pt idx="1">
                  <c:v>1.419</c:v>
                </c:pt>
                <c:pt idx="2">
                  <c:v>0.86199999999999999</c:v>
                </c:pt>
                <c:pt idx="3">
                  <c:v>0.42799999999999999</c:v>
                </c:pt>
                <c:pt idx="4">
                  <c:v>0.22100000000000003</c:v>
                </c:pt>
                <c:pt idx="5">
                  <c:v>0.12</c:v>
                </c:pt>
                <c:pt idx="6">
                  <c:v>7.3000000000000009E-2</c:v>
                </c:pt>
                <c:pt idx="7">
                  <c:v>0</c:v>
                </c:pt>
              </c:numCache>
            </c:numRef>
          </c:xVal>
          <c:yVal>
            <c:numRef>
              <c:f>'IL-6-DOKU'!$D$15:$D$22</c:f>
              <c:numCache>
                <c:formatCode>General</c:formatCode>
                <c:ptCount val="8"/>
                <c:pt idx="0">
                  <c:v>800</c:v>
                </c:pt>
                <c:pt idx="1">
                  <c:v>400</c:v>
                </c:pt>
                <c:pt idx="2">
                  <c:v>200</c:v>
                </c:pt>
                <c:pt idx="3">
                  <c:v>100</c:v>
                </c:pt>
                <c:pt idx="4">
                  <c:v>50</c:v>
                </c:pt>
                <c:pt idx="5">
                  <c:v>25</c:v>
                </c:pt>
                <c:pt idx="6">
                  <c:v>12.5</c:v>
                </c:pt>
                <c:pt idx="7">
                  <c:v>0</c:v>
                </c:pt>
              </c:numCache>
            </c:numRef>
          </c:yVal>
          <c:smooth val="0"/>
          <c:extLst>
            <c:ext xmlns:c16="http://schemas.microsoft.com/office/drawing/2014/chart" uri="{C3380CC4-5D6E-409C-BE32-E72D297353CC}">
              <c16:uniqueId val="{00000000-EA1B-45B4-8D41-9218C3128A33}"/>
            </c:ext>
          </c:extLst>
        </c:ser>
        <c:dLbls>
          <c:showLegendKey val="0"/>
          <c:showVal val="0"/>
          <c:showCatName val="0"/>
          <c:showSerName val="0"/>
          <c:showPercent val="0"/>
          <c:showBubbleSize val="0"/>
        </c:dLbls>
        <c:axId val="399801576"/>
        <c:axId val="399801904"/>
      </c:scatterChart>
      <c:valAx>
        <c:axId val="399801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99801904"/>
        <c:crosses val="autoZero"/>
        <c:crossBetween val="midCat"/>
      </c:valAx>
      <c:valAx>
        <c:axId val="39980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99801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IL-1B</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1518525809273842"/>
                  <c:y val="-0.2103572470107903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'IL-1B-DOKU'!$C$14:$C$21</c:f>
              <c:numCache>
                <c:formatCode>General</c:formatCode>
                <c:ptCount val="8"/>
                <c:pt idx="0">
                  <c:v>2.3920000000000003</c:v>
                </c:pt>
                <c:pt idx="1">
                  <c:v>1.407</c:v>
                </c:pt>
                <c:pt idx="2">
                  <c:v>0.83800000000000008</c:v>
                </c:pt>
                <c:pt idx="3">
                  <c:v>0.41499999999999998</c:v>
                </c:pt>
                <c:pt idx="4">
                  <c:v>0.2</c:v>
                </c:pt>
                <c:pt idx="5">
                  <c:v>9.9999999999999992E-2</c:v>
                </c:pt>
                <c:pt idx="6">
                  <c:v>5.4000000000000006E-2</c:v>
                </c:pt>
                <c:pt idx="7">
                  <c:v>0</c:v>
                </c:pt>
              </c:numCache>
            </c:numRef>
          </c:xVal>
          <c:yVal>
            <c:numRef>
              <c:f>'IL-1B-DOKU'!$D$14:$D$21</c:f>
              <c:numCache>
                <c:formatCode>General</c:formatCode>
                <c:ptCount val="8"/>
                <c:pt idx="0">
                  <c:v>500</c:v>
                </c:pt>
                <c:pt idx="1">
                  <c:v>250</c:v>
                </c:pt>
                <c:pt idx="2">
                  <c:v>125</c:v>
                </c:pt>
                <c:pt idx="3">
                  <c:v>62.5</c:v>
                </c:pt>
                <c:pt idx="4">
                  <c:v>31.25</c:v>
                </c:pt>
                <c:pt idx="5">
                  <c:v>15.63</c:v>
                </c:pt>
                <c:pt idx="6">
                  <c:v>7.81</c:v>
                </c:pt>
                <c:pt idx="7">
                  <c:v>0</c:v>
                </c:pt>
              </c:numCache>
            </c:numRef>
          </c:yVal>
          <c:smooth val="0"/>
          <c:extLst>
            <c:ext xmlns:c16="http://schemas.microsoft.com/office/drawing/2014/chart" uri="{C3380CC4-5D6E-409C-BE32-E72D297353CC}">
              <c16:uniqueId val="{00000000-82E9-45BB-A6C2-D276958E54BE}"/>
            </c:ext>
          </c:extLst>
        </c:ser>
        <c:dLbls>
          <c:showLegendKey val="0"/>
          <c:showVal val="0"/>
          <c:showCatName val="0"/>
          <c:showSerName val="0"/>
          <c:showPercent val="0"/>
          <c:showBubbleSize val="0"/>
        </c:dLbls>
        <c:axId val="402043784"/>
        <c:axId val="402036568"/>
      </c:scatterChart>
      <c:valAx>
        <c:axId val="402043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2036568"/>
        <c:crosses val="autoZero"/>
        <c:crossBetween val="midCat"/>
      </c:valAx>
      <c:valAx>
        <c:axId val="402036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2043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TNF-A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9.8362204724409444E-2"/>
                  <c:y val="-0.1969047098279381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'TNF-ALFA-DOKU'!$C$14:$C$21</c:f>
              <c:numCache>
                <c:formatCode>General</c:formatCode>
                <c:ptCount val="8"/>
                <c:pt idx="0">
                  <c:v>2.3329999999999997</c:v>
                </c:pt>
                <c:pt idx="1">
                  <c:v>1.401</c:v>
                </c:pt>
                <c:pt idx="2">
                  <c:v>0.83499999999999996</c:v>
                </c:pt>
                <c:pt idx="3">
                  <c:v>0.41899999999999998</c:v>
                </c:pt>
                <c:pt idx="4">
                  <c:v>0.20100000000000001</c:v>
                </c:pt>
                <c:pt idx="5">
                  <c:v>0.10899999999999999</c:v>
                </c:pt>
                <c:pt idx="6">
                  <c:v>5.1999999999999991E-2</c:v>
                </c:pt>
                <c:pt idx="7">
                  <c:v>0</c:v>
                </c:pt>
              </c:numCache>
            </c:numRef>
          </c:xVal>
          <c:yVal>
            <c:numRef>
              <c:f>'TNF-ALFA-DOKU'!$D$14:$D$21</c:f>
              <c:numCache>
                <c:formatCode>General</c:formatCode>
                <c:ptCount val="8"/>
                <c:pt idx="0">
                  <c:v>500</c:v>
                </c:pt>
                <c:pt idx="1">
                  <c:v>250</c:v>
                </c:pt>
                <c:pt idx="2">
                  <c:v>125</c:v>
                </c:pt>
                <c:pt idx="3">
                  <c:v>62.5</c:v>
                </c:pt>
                <c:pt idx="4">
                  <c:v>31.25</c:v>
                </c:pt>
                <c:pt idx="5">
                  <c:v>15.63</c:v>
                </c:pt>
                <c:pt idx="6">
                  <c:v>7.81</c:v>
                </c:pt>
                <c:pt idx="7">
                  <c:v>0</c:v>
                </c:pt>
              </c:numCache>
            </c:numRef>
          </c:yVal>
          <c:smooth val="0"/>
          <c:extLst>
            <c:ext xmlns:c16="http://schemas.microsoft.com/office/drawing/2014/chart" uri="{C3380CC4-5D6E-409C-BE32-E72D297353CC}">
              <c16:uniqueId val="{00000000-9FC5-4336-9A05-20782FBDA33D}"/>
            </c:ext>
          </c:extLst>
        </c:ser>
        <c:dLbls>
          <c:showLegendKey val="0"/>
          <c:showVal val="0"/>
          <c:showCatName val="0"/>
          <c:showSerName val="0"/>
          <c:showPercent val="0"/>
          <c:showBubbleSize val="0"/>
        </c:dLbls>
        <c:axId val="510566176"/>
        <c:axId val="510571096"/>
      </c:scatterChart>
      <c:valAx>
        <c:axId val="510566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0571096"/>
        <c:crosses val="autoZero"/>
        <c:crossBetween val="midCat"/>
      </c:valAx>
      <c:valAx>
        <c:axId val="510571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05661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7</xdr:col>
      <xdr:colOff>312420</xdr:colOff>
      <xdr:row>8</xdr:row>
      <xdr:rowOff>0</xdr:rowOff>
    </xdr:from>
    <xdr:to>
      <xdr:col>15</xdr:col>
      <xdr:colOff>7620</xdr:colOff>
      <xdr:row>23</xdr:row>
      <xdr:rowOff>0</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510540</xdr:colOff>
      <xdr:row>7</xdr:row>
      <xdr:rowOff>167640</xdr:rowOff>
    </xdr:from>
    <xdr:to>
      <xdr:col>15</xdr:col>
      <xdr:colOff>205740</xdr:colOff>
      <xdr:row>22</xdr:row>
      <xdr:rowOff>167640</xdr:rowOff>
    </xdr:to>
    <xdr:graphicFrame macro="">
      <xdr:nvGraphicFramePr>
        <xdr:cNvPr id="2" name="Grafi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381000</xdr:colOff>
      <xdr:row>8</xdr:row>
      <xdr:rowOff>22860</xdr:rowOff>
    </xdr:from>
    <xdr:to>
      <xdr:col>15</xdr:col>
      <xdr:colOff>76200</xdr:colOff>
      <xdr:row>23</xdr:row>
      <xdr:rowOff>22860</xdr:rowOff>
    </xdr:to>
    <xdr:graphicFrame macro="">
      <xdr:nvGraphicFramePr>
        <xdr:cNvPr id="2" name="Grafik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533400</xdr:colOff>
      <xdr:row>7</xdr:row>
      <xdr:rowOff>167640</xdr:rowOff>
    </xdr:from>
    <xdr:to>
      <xdr:col>15</xdr:col>
      <xdr:colOff>228600</xdr:colOff>
      <xdr:row>22</xdr:row>
      <xdr:rowOff>167640</xdr:rowOff>
    </xdr:to>
    <xdr:graphicFrame macro="">
      <xdr:nvGraphicFramePr>
        <xdr:cNvPr id="2" name="Grafik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281940</xdr:colOff>
      <xdr:row>8</xdr:row>
      <xdr:rowOff>0</xdr:rowOff>
    </xdr:from>
    <xdr:to>
      <xdr:col>14</xdr:col>
      <xdr:colOff>586740</xdr:colOff>
      <xdr:row>23</xdr:row>
      <xdr:rowOff>0</xdr:rowOff>
    </xdr:to>
    <xdr:graphicFrame macro="">
      <xdr:nvGraphicFramePr>
        <xdr:cNvPr id="2" name="Grafik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350520</xdr:colOff>
      <xdr:row>8</xdr:row>
      <xdr:rowOff>15240</xdr:rowOff>
    </xdr:from>
    <xdr:to>
      <xdr:col>14</xdr:col>
      <xdr:colOff>45720</xdr:colOff>
      <xdr:row>23</xdr:row>
      <xdr:rowOff>15240</xdr:rowOff>
    </xdr:to>
    <xdr:graphicFrame macro="">
      <xdr:nvGraphicFramePr>
        <xdr:cNvPr id="3" name="Grafik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xdr:colOff>
      <xdr:row>18</xdr:row>
      <xdr:rowOff>3403</xdr:rowOff>
    </xdr:from>
    <xdr:to>
      <xdr:col>4</xdr:col>
      <xdr:colOff>767080</xdr:colOff>
      <xdr:row>58</xdr:row>
      <xdr:rowOff>12784</xdr:rowOff>
    </xdr:to>
    <xdr:pic>
      <xdr:nvPicPr>
        <xdr:cNvPr id="2" name="Resim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 y="3485743"/>
          <a:ext cx="6248400" cy="7324581"/>
        </a:xfrm>
        <a:prstGeom prst="rect">
          <a:avLst/>
        </a:prstGeom>
      </xdr:spPr>
    </xdr:pic>
    <xdr:clientData/>
  </xdr:twoCellAnchor>
  <xdr:twoCellAnchor editAs="oneCell">
    <xdr:from>
      <xdr:col>4</xdr:col>
      <xdr:colOff>850780</xdr:colOff>
      <xdr:row>17</xdr:row>
      <xdr:rowOff>140970</xdr:rowOff>
    </xdr:from>
    <xdr:to>
      <xdr:col>13</xdr:col>
      <xdr:colOff>460761</xdr:colOff>
      <xdr:row>57</xdr:row>
      <xdr:rowOff>148590</xdr:rowOff>
    </xdr:to>
    <xdr:pic>
      <xdr:nvPicPr>
        <xdr:cNvPr id="3" name="Resim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45130" y="3430270"/>
          <a:ext cx="5610731" cy="7373620"/>
        </a:xfrm>
        <a:prstGeom prst="rect">
          <a:avLst/>
        </a:prstGeom>
      </xdr:spPr>
    </xdr:pic>
    <xdr:clientData/>
  </xdr:twoCellAnchor>
  <xdr:twoCellAnchor editAs="oneCell">
    <xdr:from>
      <xdr:col>0</xdr:col>
      <xdr:colOff>0</xdr:colOff>
      <xdr:row>58</xdr:row>
      <xdr:rowOff>30480</xdr:rowOff>
    </xdr:from>
    <xdr:to>
      <xdr:col>4</xdr:col>
      <xdr:colOff>740854</xdr:colOff>
      <xdr:row>87</xdr:row>
      <xdr:rowOff>121920</xdr:rowOff>
    </xdr:to>
    <xdr:pic>
      <xdr:nvPicPr>
        <xdr:cNvPr id="4" name="Resim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0828020"/>
          <a:ext cx="6229794" cy="5394960"/>
        </a:xfrm>
        <a:prstGeom prst="rect">
          <a:avLst/>
        </a:prstGeom>
      </xdr:spPr>
    </xdr:pic>
    <xdr:clientData/>
  </xdr:twoCellAnchor>
  <xdr:twoCellAnchor editAs="oneCell">
    <xdr:from>
      <xdr:col>4</xdr:col>
      <xdr:colOff>834390</xdr:colOff>
      <xdr:row>57</xdr:row>
      <xdr:rowOff>182568</xdr:rowOff>
    </xdr:from>
    <xdr:to>
      <xdr:col>14</xdr:col>
      <xdr:colOff>97790</xdr:colOff>
      <xdr:row>93</xdr:row>
      <xdr:rowOff>170229</xdr:rowOff>
    </xdr:to>
    <xdr:pic>
      <xdr:nvPicPr>
        <xdr:cNvPr id="5" name="Resim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28740" y="10837868"/>
          <a:ext cx="5873750" cy="6617061"/>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63"/>
  <sheetViews>
    <sheetView workbookViewId="0">
      <selection activeCell="I51" sqref="I51"/>
    </sheetView>
  </sheetViews>
  <sheetFormatPr defaultRowHeight="14.5" x14ac:dyDescent="0.35"/>
  <cols>
    <col min="1" max="1" width="11.90625" customWidth="1"/>
    <col min="2" max="2" width="10.81640625" customWidth="1"/>
    <col min="3" max="4" width="10.08984375" customWidth="1"/>
    <col min="5" max="5" width="10.453125" customWidth="1"/>
  </cols>
  <sheetData>
    <row r="2" spans="1:5" x14ac:dyDescent="0.35">
      <c r="A2" s="5">
        <v>2.3980000000000001</v>
      </c>
      <c r="B2" s="3">
        <v>0.107</v>
      </c>
      <c r="C2" s="3">
        <v>0.28400000000000003</v>
      </c>
      <c r="D2" s="3">
        <v>0.13</v>
      </c>
      <c r="E2" s="3">
        <v>0.315</v>
      </c>
    </row>
    <row r="3" spans="1:5" x14ac:dyDescent="0.35">
      <c r="A3" s="5">
        <v>1.5229999999999999</v>
      </c>
      <c r="B3" s="3">
        <v>0.32300000000000001</v>
      </c>
      <c r="C3" s="3">
        <v>0.60499999999999998</v>
      </c>
      <c r="D3" s="3">
        <v>0.22500000000000001</v>
      </c>
      <c r="E3" s="3">
        <v>0.13</v>
      </c>
    </row>
    <row r="4" spans="1:5" x14ac:dyDescent="0.35">
      <c r="A4" s="5">
        <v>0.86899999999999999</v>
      </c>
      <c r="B4" s="3">
        <v>0.115</v>
      </c>
      <c r="C4" s="3">
        <v>0.60599999999999998</v>
      </c>
      <c r="D4" s="3">
        <v>0.13900000000000001</v>
      </c>
      <c r="E4" s="3">
        <v>0.41100000000000003</v>
      </c>
    </row>
    <row r="5" spans="1:5" x14ac:dyDescent="0.35">
      <c r="A5" s="5">
        <v>0.497</v>
      </c>
      <c r="B5" s="3">
        <v>0.11700000000000001</v>
      </c>
      <c r="C5" s="3">
        <v>0.379</v>
      </c>
      <c r="D5" s="3">
        <v>0.14100000000000001</v>
      </c>
      <c r="E5" s="3">
        <v>0.76500000000000001</v>
      </c>
    </row>
    <row r="6" spans="1:5" x14ac:dyDescent="0.35">
      <c r="A6" s="5">
        <v>0.249</v>
      </c>
      <c r="B6" s="3">
        <v>0.25900000000000001</v>
      </c>
      <c r="C6" s="3">
        <v>0.13300000000000001</v>
      </c>
      <c r="D6" s="3">
        <v>2.0699999999999998</v>
      </c>
      <c r="E6" s="3">
        <v>0.193</v>
      </c>
    </row>
    <row r="7" spans="1:5" x14ac:dyDescent="0.35">
      <c r="A7" s="5">
        <v>0.13800000000000001</v>
      </c>
      <c r="B7" s="3">
        <v>1.294</v>
      </c>
      <c r="C7" s="3">
        <v>0.11</v>
      </c>
      <c r="D7" s="3">
        <v>0.219</v>
      </c>
      <c r="E7" s="3">
        <v>0.13300000000000001</v>
      </c>
    </row>
    <row r="8" spans="1:5" x14ac:dyDescent="0.35">
      <c r="A8" s="6">
        <v>7.6999999999999999E-2</v>
      </c>
      <c r="B8" s="3">
        <v>0.47300000000000003</v>
      </c>
      <c r="C8" s="3">
        <v>0.10300000000000001</v>
      </c>
      <c r="D8" s="3">
        <v>0.16400000000000001</v>
      </c>
      <c r="E8" s="3">
        <v>0.10200000000000001</v>
      </c>
    </row>
    <row r="9" spans="1:5" x14ac:dyDescent="0.35">
      <c r="A9" s="10">
        <v>0.13500000000000001</v>
      </c>
      <c r="B9" s="3">
        <v>0.17200000000000001</v>
      </c>
      <c r="C9" s="3">
        <v>0.13300000000000001</v>
      </c>
      <c r="D9" s="3">
        <v>0.221</v>
      </c>
      <c r="E9" s="3">
        <v>0.13700000000000001</v>
      </c>
    </row>
    <row r="12" spans="1:5" x14ac:dyDescent="0.35">
      <c r="A12" t="s">
        <v>0</v>
      </c>
    </row>
    <row r="13" spans="1:5" x14ac:dyDescent="0.35">
      <c r="B13" s="7" t="s">
        <v>9</v>
      </c>
      <c r="C13" s="7" t="s">
        <v>10</v>
      </c>
      <c r="D13" s="7" t="s">
        <v>11</v>
      </c>
      <c r="E13" s="7" t="s">
        <v>12</v>
      </c>
    </row>
    <row r="14" spans="1:5" x14ac:dyDescent="0.35">
      <c r="A14" t="s">
        <v>1</v>
      </c>
      <c r="B14" s="5">
        <v>2.3980000000000001</v>
      </c>
      <c r="C14" s="1">
        <f>B14-B20</f>
        <v>2.3210000000000002</v>
      </c>
      <c r="D14" s="1">
        <v>200</v>
      </c>
      <c r="E14" s="8">
        <f>(17.208*C14*C14)+(45.064*C14)+(1.8104)</f>
        <v>199.104145528</v>
      </c>
    </row>
    <row r="15" spans="1:5" x14ac:dyDescent="0.35">
      <c r="A15" t="s">
        <v>2</v>
      </c>
      <c r="B15" s="5">
        <v>1.5229999999999999</v>
      </c>
      <c r="C15" s="1">
        <f>B15-B20</f>
        <v>1.446</v>
      </c>
      <c r="D15" s="1">
        <v>100</v>
      </c>
      <c r="E15" s="8">
        <f t="shared" ref="E15:E20" si="0">(17.208*C15*C15)+(45.064*C15)+(1.8104)</f>
        <v>102.95342652799998</v>
      </c>
    </row>
    <row r="16" spans="1:5" x14ac:dyDescent="0.35">
      <c r="A16" t="s">
        <v>3</v>
      </c>
      <c r="B16" s="5">
        <v>0.86899999999999999</v>
      </c>
      <c r="C16" s="1">
        <f>B16-B20</f>
        <v>0.79200000000000004</v>
      </c>
      <c r="D16" s="1">
        <v>50</v>
      </c>
      <c r="E16" s="8">
        <f t="shared" si="0"/>
        <v>48.295046912000004</v>
      </c>
    </row>
    <row r="17" spans="1:13" x14ac:dyDescent="0.35">
      <c r="A17" t="s">
        <v>4</v>
      </c>
      <c r="B17" s="5">
        <v>0.497</v>
      </c>
      <c r="C17" s="1">
        <f>B17-B20</f>
        <v>0.42</v>
      </c>
      <c r="D17" s="1">
        <v>25</v>
      </c>
      <c r="E17" s="8">
        <f t="shared" si="0"/>
        <v>23.772771200000001</v>
      </c>
    </row>
    <row r="18" spans="1:13" x14ac:dyDescent="0.35">
      <c r="A18" t="s">
        <v>5</v>
      </c>
      <c r="B18" s="5">
        <v>0.249</v>
      </c>
      <c r="C18" s="1">
        <f>B18-B20</f>
        <v>0.17199999999999999</v>
      </c>
      <c r="D18" s="1">
        <v>12.5</v>
      </c>
      <c r="E18" s="8">
        <f t="shared" si="0"/>
        <v>10.070489471999998</v>
      </c>
    </row>
    <row r="19" spans="1:13" x14ac:dyDescent="0.35">
      <c r="A19" t="s">
        <v>6</v>
      </c>
      <c r="B19" s="5">
        <v>0.13800000000000001</v>
      </c>
      <c r="C19" s="1">
        <f>B19-B20</f>
        <v>6.1000000000000013E-2</v>
      </c>
      <c r="D19" s="1">
        <v>3.13</v>
      </c>
      <c r="E19" s="8">
        <f t="shared" si="0"/>
        <v>4.623334968</v>
      </c>
    </row>
    <row r="20" spans="1:13" x14ac:dyDescent="0.35">
      <c r="A20" t="s">
        <v>8</v>
      </c>
      <c r="B20" s="6">
        <v>7.6999999999999999E-2</v>
      </c>
      <c r="C20" s="1">
        <f>B20-B20</f>
        <v>0</v>
      </c>
      <c r="D20" s="1">
        <v>0</v>
      </c>
      <c r="E20" s="8">
        <f t="shared" si="0"/>
        <v>1.8104</v>
      </c>
    </row>
    <row r="24" spans="1:13" x14ac:dyDescent="0.35">
      <c r="K24" s="9" t="s">
        <v>13</v>
      </c>
      <c r="L24" s="9"/>
      <c r="M24" s="9"/>
    </row>
    <row r="30" spans="1:13" x14ac:dyDescent="0.35">
      <c r="A30" s="16" t="s">
        <v>14</v>
      </c>
      <c r="B30" s="3" t="s">
        <v>15</v>
      </c>
      <c r="C30" s="13" t="s">
        <v>8</v>
      </c>
      <c r="D30" s="1" t="s">
        <v>10</v>
      </c>
      <c r="E30" s="14" t="s">
        <v>12</v>
      </c>
    </row>
    <row r="31" spans="1:13" x14ac:dyDescent="0.35">
      <c r="A31" s="16">
        <v>1</v>
      </c>
      <c r="B31" s="10">
        <v>0.13500000000000001</v>
      </c>
      <c r="C31" s="6">
        <v>7.6999999999999999E-2</v>
      </c>
      <c r="D31" s="1">
        <f t="shared" ref="D31:D63" si="1">(B31-C31)</f>
        <v>5.800000000000001E-2</v>
      </c>
      <c r="E31" s="8">
        <f t="shared" ref="E31:E63" si="2">(17.208*D31*D31)+(45.064*D31)+(1.8104)</f>
        <v>4.4819997120000004</v>
      </c>
    </row>
    <row r="32" spans="1:13" x14ac:dyDescent="0.35">
      <c r="A32" s="16">
        <v>2</v>
      </c>
      <c r="B32" s="3">
        <v>0.107</v>
      </c>
      <c r="C32" s="6">
        <v>7.6999999999999999E-2</v>
      </c>
      <c r="D32" s="1">
        <f t="shared" si="1"/>
        <v>0.03</v>
      </c>
      <c r="E32" s="8">
        <f t="shared" si="2"/>
        <v>3.1778072000000002</v>
      </c>
    </row>
    <row r="33" spans="1:5" x14ac:dyDescent="0.35">
      <c r="A33" s="16">
        <v>3</v>
      </c>
      <c r="B33" s="3">
        <v>0.32300000000000001</v>
      </c>
      <c r="C33" s="6">
        <v>7.6999999999999999E-2</v>
      </c>
      <c r="D33" s="1">
        <f t="shared" si="1"/>
        <v>0.246</v>
      </c>
      <c r="E33" s="8">
        <f t="shared" si="2"/>
        <v>13.937503328</v>
      </c>
    </row>
    <row r="34" spans="1:5" x14ac:dyDescent="0.35">
      <c r="A34" s="16">
        <v>3</v>
      </c>
      <c r="B34" s="3">
        <v>0.115</v>
      </c>
      <c r="C34" s="6">
        <v>7.6999999999999999E-2</v>
      </c>
      <c r="D34" s="1">
        <f t="shared" si="1"/>
        <v>3.8000000000000006E-2</v>
      </c>
      <c r="E34" s="8">
        <f t="shared" si="2"/>
        <v>3.5476803520000004</v>
      </c>
    </row>
    <row r="35" spans="1:5" x14ac:dyDescent="0.35">
      <c r="A35" s="16">
        <v>6</v>
      </c>
      <c r="B35" s="3">
        <v>0.11700000000000001</v>
      </c>
      <c r="C35" s="6">
        <v>7.6999999999999999E-2</v>
      </c>
      <c r="D35" s="1">
        <f t="shared" si="1"/>
        <v>4.0000000000000008E-2</v>
      </c>
      <c r="E35" s="8">
        <f t="shared" si="2"/>
        <v>3.6404928000000005</v>
      </c>
    </row>
    <row r="36" spans="1:5" x14ac:dyDescent="0.35">
      <c r="A36" s="16">
        <v>7</v>
      </c>
      <c r="B36" s="3">
        <v>0.25900000000000001</v>
      </c>
      <c r="C36" s="6">
        <v>7.6999999999999999E-2</v>
      </c>
      <c r="D36" s="1">
        <f t="shared" si="1"/>
        <v>0.182</v>
      </c>
      <c r="E36" s="8">
        <f t="shared" si="2"/>
        <v>10.582045792000001</v>
      </c>
    </row>
    <row r="37" spans="1:5" x14ac:dyDescent="0.35">
      <c r="A37" s="16">
        <v>8</v>
      </c>
      <c r="B37" s="3">
        <v>1.294</v>
      </c>
      <c r="C37" s="6">
        <v>7.6999999999999999E-2</v>
      </c>
      <c r="D37" s="1">
        <f t="shared" si="1"/>
        <v>1.2170000000000001</v>
      </c>
      <c r="E37" s="8">
        <f t="shared" si="2"/>
        <v>82.139867512000009</v>
      </c>
    </row>
    <row r="38" spans="1:5" x14ac:dyDescent="0.35">
      <c r="A38" s="16">
        <v>9</v>
      </c>
      <c r="B38" s="3">
        <v>0.47300000000000003</v>
      </c>
      <c r="C38" s="6">
        <v>7.6999999999999999E-2</v>
      </c>
      <c r="D38" s="1">
        <f t="shared" si="1"/>
        <v>0.39600000000000002</v>
      </c>
      <c r="E38" s="8">
        <f t="shared" si="2"/>
        <v>22.354233728000004</v>
      </c>
    </row>
    <row r="39" spans="1:5" x14ac:dyDescent="0.35">
      <c r="A39" s="16">
        <v>10</v>
      </c>
      <c r="B39" s="3">
        <v>0.17200000000000001</v>
      </c>
      <c r="C39" s="6">
        <v>7.6999999999999999E-2</v>
      </c>
      <c r="D39" s="1">
        <f t="shared" si="1"/>
        <v>9.5000000000000015E-2</v>
      </c>
      <c r="E39" s="8">
        <f t="shared" si="2"/>
        <v>6.246782200000002</v>
      </c>
    </row>
    <row r="40" spans="1:5" x14ac:dyDescent="0.35">
      <c r="A40" s="16">
        <v>14</v>
      </c>
      <c r="B40" s="3">
        <v>0.28400000000000003</v>
      </c>
      <c r="C40" s="6">
        <v>7.6999999999999999E-2</v>
      </c>
      <c r="D40" s="1">
        <f t="shared" si="1"/>
        <v>0.20700000000000002</v>
      </c>
      <c r="E40" s="8">
        <f t="shared" si="2"/>
        <v>11.875993592</v>
      </c>
    </row>
    <row r="41" spans="1:5" x14ac:dyDescent="0.35">
      <c r="A41" s="16">
        <v>15</v>
      </c>
      <c r="B41" s="3">
        <v>0.60499999999999998</v>
      </c>
      <c r="C41" s="6">
        <v>7.6999999999999999E-2</v>
      </c>
      <c r="D41" s="1">
        <f t="shared" si="1"/>
        <v>0.52800000000000002</v>
      </c>
      <c r="E41" s="8">
        <f t="shared" si="2"/>
        <v>30.401507072000001</v>
      </c>
    </row>
    <row r="42" spans="1:5" x14ac:dyDescent="0.35">
      <c r="A42" s="16">
        <v>16</v>
      </c>
      <c r="B42" s="3">
        <v>0.60599999999999998</v>
      </c>
      <c r="C42" s="6">
        <v>7.6999999999999999E-2</v>
      </c>
      <c r="D42" s="1">
        <f t="shared" si="1"/>
        <v>0.52900000000000003</v>
      </c>
      <c r="E42" s="8">
        <f t="shared" si="2"/>
        <v>30.464759927999999</v>
      </c>
    </row>
    <row r="43" spans="1:5" x14ac:dyDescent="0.35">
      <c r="A43" s="16">
        <v>22</v>
      </c>
      <c r="B43" s="3">
        <v>0.379</v>
      </c>
      <c r="C43" s="6">
        <v>7.6999999999999999E-2</v>
      </c>
      <c r="D43" s="1">
        <f t="shared" si="1"/>
        <v>0.30199999999999999</v>
      </c>
      <c r="E43" s="8">
        <f t="shared" si="2"/>
        <v>16.989166432000001</v>
      </c>
    </row>
    <row r="44" spans="1:5" x14ac:dyDescent="0.35">
      <c r="A44" s="16">
        <v>23</v>
      </c>
      <c r="B44" s="3">
        <v>0.13300000000000001</v>
      </c>
      <c r="C44" s="6">
        <v>7.6999999999999999E-2</v>
      </c>
      <c r="D44" s="1">
        <f t="shared" si="1"/>
        <v>5.6000000000000008E-2</v>
      </c>
      <c r="E44" s="8">
        <f t="shared" si="2"/>
        <v>4.3879482880000005</v>
      </c>
    </row>
    <row r="45" spans="1:5" x14ac:dyDescent="0.35">
      <c r="A45" s="16">
        <v>24</v>
      </c>
      <c r="B45" s="3">
        <v>0.11</v>
      </c>
      <c r="C45" s="6">
        <v>7.6999999999999999E-2</v>
      </c>
      <c r="D45" s="1">
        <f t="shared" si="1"/>
        <v>3.3000000000000002E-2</v>
      </c>
      <c r="E45" s="8">
        <f t="shared" si="2"/>
        <v>3.316251512</v>
      </c>
    </row>
    <row r="46" spans="1:5" x14ac:dyDescent="0.35">
      <c r="A46" s="16">
        <v>25</v>
      </c>
      <c r="B46" s="3">
        <v>0.10300000000000001</v>
      </c>
      <c r="C46" s="6">
        <v>7.6999999999999999E-2</v>
      </c>
      <c r="D46" s="1">
        <f t="shared" si="1"/>
        <v>2.6000000000000009E-2</v>
      </c>
      <c r="E46" s="8">
        <f t="shared" si="2"/>
        <v>2.9936966080000005</v>
      </c>
    </row>
    <row r="47" spans="1:5" x14ac:dyDescent="0.35">
      <c r="A47" s="16">
        <v>26</v>
      </c>
      <c r="B47" s="3">
        <v>0.13300000000000001</v>
      </c>
      <c r="C47" s="6">
        <v>7.6999999999999999E-2</v>
      </c>
      <c r="D47" s="1">
        <f t="shared" si="1"/>
        <v>5.6000000000000008E-2</v>
      </c>
      <c r="E47" s="8">
        <f t="shared" si="2"/>
        <v>4.3879482880000005</v>
      </c>
    </row>
    <row r="48" spans="1:5" x14ac:dyDescent="0.35">
      <c r="A48" s="16">
        <v>27</v>
      </c>
      <c r="B48" s="3">
        <v>0.13</v>
      </c>
      <c r="C48" s="6">
        <v>7.6999999999999999E-2</v>
      </c>
      <c r="D48" s="1">
        <f t="shared" si="1"/>
        <v>5.3000000000000005E-2</v>
      </c>
      <c r="E48" s="8">
        <f t="shared" si="2"/>
        <v>4.2471292720000005</v>
      </c>
    </row>
    <row r="49" spans="1:5" x14ac:dyDescent="0.35">
      <c r="A49" s="16">
        <v>28</v>
      </c>
      <c r="B49" s="3">
        <v>0.22500000000000001</v>
      </c>
      <c r="C49" s="6">
        <v>7.6999999999999999E-2</v>
      </c>
      <c r="D49" s="1">
        <f t="shared" si="1"/>
        <v>0.14800000000000002</v>
      </c>
      <c r="E49" s="8">
        <f t="shared" si="2"/>
        <v>8.8567960320000001</v>
      </c>
    </row>
    <row r="50" spans="1:5" x14ac:dyDescent="0.35">
      <c r="A50" s="16">
        <v>29</v>
      </c>
      <c r="B50" s="3">
        <v>0.13900000000000001</v>
      </c>
      <c r="C50" s="6">
        <v>7.6999999999999999E-2</v>
      </c>
      <c r="D50" s="1">
        <f t="shared" si="1"/>
        <v>6.2000000000000013E-2</v>
      </c>
      <c r="E50" s="8">
        <f t="shared" si="2"/>
        <v>4.6705155520000003</v>
      </c>
    </row>
    <row r="51" spans="1:5" x14ac:dyDescent="0.35">
      <c r="A51" s="16">
        <v>30</v>
      </c>
      <c r="B51" s="3">
        <v>0.14100000000000001</v>
      </c>
      <c r="C51" s="6">
        <v>7.6999999999999999E-2</v>
      </c>
      <c r="D51" s="1">
        <f t="shared" si="1"/>
        <v>6.4000000000000015E-2</v>
      </c>
      <c r="E51" s="8">
        <f t="shared" si="2"/>
        <v>4.7649799680000005</v>
      </c>
    </row>
    <row r="52" spans="1:5" x14ac:dyDescent="0.35">
      <c r="A52" s="16">
        <v>31</v>
      </c>
      <c r="B52" s="3">
        <v>2.0699999999999998</v>
      </c>
      <c r="C52" s="6">
        <v>7.6999999999999999E-2</v>
      </c>
      <c r="D52" s="1">
        <f t="shared" si="1"/>
        <v>1.9929999999999999</v>
      </c>
      <c r="E52" s="8">
        <f t="shared" si="2"/>
        <v>159.97397119199996</v>
      </c>
    </row>
    <row r="53" spans="1:5" x14ac:dyDescent="0.35">
      <c r="A53" s="16">
        <v>34</v>
      </c>
      <c r="B53" s="3">
        <v>0.219</v>
      </c>
      <c r="C53" s="6">
        <v>7.6999999999999999E-2</v>
      </c>
      <c r="D53" s="1">
        <f t="shared" si="1"/>
        <v>0.14200000000000002</v>
      </c>
      <c r="E53" s="8">
        <f t="shared" si="2"/>
        <v>8.5564701120000013</v>
      </c>
    </row>
    <row r="54" spans="1:5" x14ac:dyDescent="0.35">
      <c r="A54" s="16">
        <v>36</v>
      </c>
      <c r="B54" s="3">
        <v>0.16400000000000001</v>
      </c>
      <c r="C54" s="6">
        <v>7.6999999999999999E-2</v>
      </c>
      <c r="D54" s="1">
        <f t="shared" si="1"/>
        <v>8.7000000000000008E-2</v>
      </c>
      <c r="E54" s="8">
        <f t="shared" si="2"/>
        <v>5.8612153520000003</v>
      </c>
    </row>
    <row r="55" spans="1:5" x14ac:dyDescent="0.35">
      <c r="A55" s="16">
        <v>37</v>
      </c>
      <c r="B55" s="3">
        <v>0.221</v>
      </c>
      <c r="C55" s="6">
        <v>7.6999999999999999E-2</v>
      </c>
      <c r="D55" s="1">
        <f t="shared" si="1"/>
        <v>0.14400000000000002</v>
      </c>
      <c r="E55" s="8">
        <f t="shared" si="2"/>
        <v>8.6564410880000011</v>
      </c>
    </row>
    <row r="56" spans="1:5" x14ac:dyDescent="0.35">
      <c r="A56" s="16">
        <v>39</v>
      </c>
      <c r="B56" s="3">
        <v>0.315</v>
      </c>
      <c r="C56" s="6">
        <v>7.6999999999999999E-2</v>
      </c>
      <c r="D56" s="1">
        <f t="shared" si="1"/>
        <v>0.23799999999999999</v>
      </c>
      <c r="E56" s="8">
        <f t="shared" si="2"/>
        <v>13.510361952</v>
      </c>
    </row>
    <row r="57" spans="1:5" x14ac:dyDescent="0.35">
      <c r="A57" s="16">
        <v>40</v>
      </c>
      <c r="B57" s="3">
        <v>0.13</v>
      </c>
      <c r="C57" s="6">
        <v>7.6999999999999999E-2</v>
      </c>
      <c r="D57" s="1">
        <f t="shared" si="1"/>
        <v>5.3000000000000005E-2</v>
      </c>
      <c r="E57" s="8">
        <f t="shared" si="2"/>
        <v>4.2471292720000005</v>
      </c>
    </row>
    <row r="58" spans="1:5" x14ac:dyDescent="0.35">
      <c r="A58" s="16" t="s">
        <v>17</v>
      </c>
      <c r="B58" s="3">
        <v>0.41100000000000003</v>
      </c>
      <c r="C58" s="6">
        <v>7.6999999999999999E-2</v>
      </c>
      <c r="D58" s="1">
        <f t="shared" si="1"/>
        <v>0.33400000000000002</v>
      </c>
      <c r="E58" s="8">
        <f t="shared" si="2"/>
        <v>18.781431648000002</v>
      </c>
    </row>
    <row r="59" spans="1:5" x14ac:dyDescent="0.35">
      <c r="A59" s="16" t="s">
        <v>18</v>
      </c>
      <c r="B59" s="3">
        <v>0.76500000000000001</v>
      </c>
      <c r="C59" s="6">
        <v>7.6999999999999999E-2</v>
      </c>
      <c r="D59" s="1">
        <f t="shared" si="1"/>
        <v>0.68800000000000006</v>
      </c>
      <c r="E59" s="8">
        <f t="shared" si="2"/>
        <v>40.959735552000005</v>
      </c>
    </row>
    <row r="60" spans="1:5" x14ac:dyDescent="0.35">
      <c r="A60" s="16" t="s">
        <v>19</v>
      </c>
      <c r="B60" s="3">
        <v>0.193</v>
      </c>
      <c r="C60" s="6">
        <v>7.6999999999999999E-2</v>
      </c>
      <c r="D60" s="1">
        <f t="shared" si="1"/>
        <v>0.11600000000000001</v>
      </c>
      <c r="E60" s="8">
        <f t="shared" si="2"/>
        <v>7.269374848</v>
      </c>
    </row>
    <row r="61" spans="1:5" x14ac:dyDescent="0.35">
      <c r="A61" s="16" t="s">
        <v>20</v>
      </c>
      <c r="B61" s="3">
        <v>0.13300000000000001</v>
      </c>
      <c r="C61" s="6">
        <v>7.6999999999999999E-2</v>
      </c>
      <c r="D61" s="1">
        <f t="shared" si="1"/>
        <v>5.6000000000000008E-2</v>
      </c>
      <c r="E61" s="8">
        <f t="shared" si="2"/>
        <v>4.3879482880000005</v>
      </c>
    </row>
    <row r="62" spans="1:5" x14ac:dyDescent="0.35">
      <c r="A62" s="16" t="s">
        <v>21</v>
      </c>
      <c r="B62" s="3">
        <v>0.10200000000000001</v>
      </c>
      <c r="C62" s="6">
        <v>7.6999999999999999E-2</v>
      </c>
      <c r="D62" s="1">
        <f t="shared" si="1"/>
        <v>2.5000000000000008E-2</v>
      </c>
      <c r="E62" s="8">
        <f t="shared" si="2"/>
        <v>2.9477550000000003</v>
      </c>
    </row>
    <row r="63" spans="1:5" x14ac:dyDescent="0.35">
      <c r="A63" s="16" t="s">
        <v>22</v>
      </c>
      <c r="B63" s="3">
        <v>0.13700000000000001</v>
      </c>
      <c r="C63" s="6">
        <v>7.6999999999999999E-2</v>
      </c>
      <c r="D63" s="1">
        <f t="shared" si="1"/>
        <v>6.0000000000000012E-2</v>
      </c>
      <c r="E63" s="8">
        <f t="shared" si="2"/>
        <v>4.5761888000000006</v>
      </c>
    </row>
  </sheetData>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61"/>
  <sheetViews>
    <sheetView workbookViewId="0">
      <selection activeCell="F24" sqref="F24"/>
    </sheetView>
  </sheetViews>
  <sheetFormatPr defaultRowHeight="14.5" x14ac:dyDescent="0.35"/>
  <cols>
    <col min="1" max="1" width="11.81640625" customWidth="1"/>
    <col min="2" max="2" width="10.6328125" customWidth="1"/>
    <col min="3" max="3" width="10.54296875" customWidth="1"/>
    <col min="4" max="4" width="10.453125" customWidth="1"/>
    <col min="5" max="5" width="10.36328125" customWidth="1"/>
  </cols>
  <sheetData>
    <row r="2" spans="1:5" x14ac:dyDescent="0.35">
      <c r="A2" s="5">
        <v>2.423</v>
      </c>
      <c r="B2" s="3">
        <v>0.192</v>
      </c>
      <c r="C2" s="3">
        <v>0.17599999999999999</v>
      </c>
      <c r="D2" s="3">
        <v>0.18099999999999999</v>
      </c>
      <c r="E2" s="3">
        <v>0.17199999999999999</v>
      </c>
    </row>
    <row r="3" spans="1:5" x14ac:dyDescent="0.35">
      <c r="A3" s="5">
        <v>1.5720000000000001</v>
      </c>
      <c r="B3" s="3">
        <v>0.20599999999999999</v>
      </c>
      <c r="C3" s="3">
        <v>0.17899999999999999</v>
      </c>
      <c r="D3" s="3">
        <v>0.108</v>
      </c>
      <c r="E3" s="3">
        <v>0.17199999999999999</v>
      </c>
    </row>
    <row r="4" spans="1:5" x14ac:dyDescent="0.35">
      <c r="A4" s="5">
        <v>0.879</v>
      </c>
      <c r="B4" s="3">
        <v>0.182</v>
      </c>
      <c r="C4" s="3">
        <v>0.20300000000000001</v>
      </c>
      <c r="D4" s="3">
        <v>0.186</v>
      </c>
      <c r="E4" s="3">
        <v>0.189</v>
      </c>
    </row>
    <row r="5" spans="1:5" x14ac:dyDescent="0.35">
      <c r="A5" s="5">
        <v>0.48799999999999999</v>
      </c>
      <c r="B5" s="3">
        <v>0.186</v>
      </c>
      <c r="C5" s="3">
        <v>0.27</v>
      </c>
      <c r="D5" s="3">
        <v>0.17699999999999999</v>
      </c>
      <c r="E5" s="3">
        <v>0.17299999999999999</v>
      </c>
    </row>
    <row r="6" spans="1:5" x14ac:dyDescent="0.35">
      <c r="A6" s="5">
        <v>0.247</v>
      </c>
      <c r="B6" s="3">
        <v>0.184</v>
      </c>
      <c r="C6" s="3">
        <v>0.193</v>
      </c>
      <c r="D6" s="3">
        <v>0.19900000000000001</v>
      </c>
      <c r="E6" s="3">
        <v>0.17699999999999999</v>
      </c>
    </row>
    <row r="7" spans="1:5" x14ac:dyDescent="0.35">
      <c r="A7" s="5">
        <v>0.17299999999999999</v>
      </c>
      <c r="B7" s="3">
        <v>0.20499999999999999</v>
      </c>
      <c r="C7" s="3">
        <v>0.17899999999999999</v>
      </c>
      <c r="D7" s="3">
        <v>0.17299999999999999</v>
      </c>
      <c r="E7" s="3">
        <v>0.18099999999999999</v>
      </c>
    </row>
    <row r="8" spans="1:5" x14ac:dyDescent="0.35">
      <c r="A8" s="6">
        <v>7.0999999999999994E-2</v>
      </c>
      <c r="B8" s="3">
        <v>0.23</v>
      </c>
      <c r="C8" s="3">
        <v>0.17699999999999999</v>
      </c>
      <c r="D8" s="3">
        <v>0.185</v>
      </c>
      <c r="E8" s="3">
        <v>0.20899999999999999</v>
      </c>
    </row>
    <row r="9" spans="1:5" x14ac:dyDescent="0.35">
      <c r="A9" s="3">
        <v>0.124</v>
      </c>
      <c r="B9" s="3">
        <v>0.187</v>
      </c>
      <c r="C9" s="3">
        <v>0.17599999999999999</v>
      </c>
      <c r="D9" s="3">
        <v>0.182</v>
      </c>
      <c r="E9" s="3">
        <v>0.17699999999999999</v>
      </c>
    </row>
    <row r="13" spans="1:5" x14ac:dyDescent="0.35">
      <c r="A13" s="15"/>
      <c r="B13" s="7" t="s">
        <v>9</v>
      </c>
      <c r="C13" s="7" t="s">
        <v>10</v>
      </c>
      <c r="D13" s="7" t="s">
        <v>11</v>
      </c>
      <c r="E13" s="7" t="s">
        <v>12</v>
      </c>
    </row>
    <row r="14" spans="1:5" x14ac:dyDescent="0.35">
      <c r="A14" s="15" t="s">
        <v>1</v>
      </c>
      <c r="B14" s="5">
        <v>2.423</v>
      </c>
      <c r="C14" s="1">
        <f>B14-B20</f>
        <v>2.3519999999999999</v>
      </c>
      <c r="D14" s="1">
        <v>100</v>
      </c>
      <c r="E14" s="8">
        <f>(8.6549*C14*C14)+(21.843*C14)+(0.0438)</f>
        <v>99.296611929600004</v>
      </c>
    </row>
    <row r="15" spans="1:5" x14ac:dyDescent="0.35">
      <c r="A15" s="15" t="s">
        <v>2</v>
      </c>
      <c r="B15" s="5">
        <v>1.5720000000000001</v>
      </c>
      <c r="C15" s="1">
        <f>B15-B20</f>
        <v>1.5010000000000001</v>
      </c>
      <c r="D15" s="1">
        <v>50</v>
      </c>
      <c r="E15" s="8">
        <f t="shared" ref="E15:E20" si="0">(8.6549*C15*C15)+(21.843*C15)+(0.0438)</f>
        <v>52.329641354899998</v>
      </c>
    </row>
    <row r="16" spans="1:5" x14ac:dyDescent="0.35">
      <c r="A16" s="15" t="s">
        <v>3</v>
      </c>
      <c r="B16" s="5">
        <v>0.879</v>
      </c>
      <c r="C16" s="1">
        <f>B16-B20</f>
        <v>0.80800000000000005</v>
      </c>
      <c r="D16" s="1">
        <v>25</v>
      </c>
      <c r="E16" s="8">
        <f t="shared" si="0"/>
        <v>23.3434166336</v>
      </c>
    </row>
    <row r="17" spans="1:13" x14ac:dyDescent="0.35">
      <c r="A17" s="15" t="s">
        <v>4</v>
      </c>
      <c r="B17" s="5">
        <v>0.48799999999999999</v>
      </c>
      <c r="C17" s="1">
        <f>B17-B20</f>
        <v>0.41699999999999998</v>
      </c>
      <c r="D17" s="1">
        <v>12.5</v>
      </c>
      <c r="E17" s="8">
        <f t="shared" si="0"/>
        <v>10.657322906099997</v>
      </c>
    </row>
    <row r="18" spans="1:13" x14ac:dyDescent="0.35">
      <c r="A18" s="15" t="s">
        <v>5</v>
      </c>
      <c r="B18" s="5">
        <v>0.247</v>
      </c>
      <c r="C18" s="1">
        <f>B18-B20</f>
        <v>0.17599999999999999</v>
      </c>
      <c r="D18" s="1">
        <v>3.13</v>
      </c>
      <c r="E18" s="8">
        <f t="shared" si="0"/>
        <v>4.1562621823999999</v>
      </c>
    </row>
    <row r="19" spans="1:13" x14ac:dyDescent="0.35">
      <c r="A19" s="15" t="s">
        <v>6</v>
      </c>
      <c r="B19" s="5">
        <v>0.17299999999999999</v>
      </c>
      <c r="C19" s="1">
        <f>B19-B20</f>
        <v>0.10199999999999999</v>
      </c>
      <c r="D19" s="4">
        <v>1.56</v>
      </c>
      <c r="E19" s="8">
        <f t="shared" si="0"/>
        <v>2.3618315796</v>
      </c>
    </row>
    <row r="20" spans="1:13" x14ac:dyDescent="0.35">
      <c r="A20" s="15" t="s">
        <v>8</v>
      </c>
      <c r="B20" s="6">
        <v>7.0999999999999994E-2</v>
      </c>
      <c r="C20" s="1">
        <f>B20-B20</f>
        <v>0</v>
      </c>
      <c r="D20" s="1">
        <v>0</v>
      </c>
      <c r="E20" s="8">
        <f t="shared" si="0"/>
        <v>4.3799999999999999E-2</v>
      </c>
    </row>
    <row r="24" spans="1:13" x14ac:dyDescent="0.35">
      <c r="K24" s="9" t="s">
        <v>16</v>
      </c>
      <c r="L24" s="9"/>
      <c r="M24" s="9"/>
    </row>
    <row r="28" spans="1:13" x14ac:dyDescent="0.35">
      <c r="A28" s="16" t="s">
        <v>14</v>
      </c>
      <c r="B28" s="3" t="s">
        <v>15</v>
      </c>
      <c r="C28" s="13" t="s">
        <v>8</v>
      </c>
      <c r="D28" s="1" t="s">
        <v>10</v>
      </c>
      <c r="E28" s="14" t="s">
        <v>12</v>
      </c>
    </row>
    <row r="29" spans="1:13" x14ac:dyDescent="0.35">
      <c r="A29" s="16">
        <v>1</v>
      </c>
      <c r="B29" s="3">
        <v>0.124</v>
      </c>
      <c r="C29" s="6">
        <v>7.0999999999999994E-2</v>
      </c>
      <c r="D29" s="1">
        <f t="shared" ref="D29:D61" si="1">(B29-C29)</f>
        <v>5.3000000000000005E-2</v>
      </c>
      <c r="E29" s="8">
        <f t="shared" ref="E29:E61" si="2">(8.6549*D29*D29)+(21.843*D29)+(0.0438)</f>
        <v>1.2257906141000001</v>
      </c>
    </row>
    <row r="30" spans="1:13" x14ac:dyDescent="0.35">
      <c r="A30" s="16">
        <v>2</v>
      </c>
      <c r="B30" s="3">
        <v>0.192</v>
      </c>
      <c r="C30" s="6">
        <v>7.0999999999999994E-2</v>
      </c>
      <c r="D30" s="1">
        <f t="shared" si="1"/>
        <v>0.12100000000000001</v>
      </c>
      <c r="E30" s="8">
        <f t="shared" si="2"/>
        <v>2.8135193909000002</v>
      </c>
    </row>
    <row r="31" spans="1:13" x14ac:dyDescent="0.35">
      <c r="A31" s="16">
        <v>3</v>
      </c>
      <c r="B31" s="3">
        <v>0.20599999999999999</v>
      </c>
      <c r="C31" s="6">
        <v>7.0999999999999994E-2</v>
      </c>
      <c r="D31" s="1">
        <f t="shared" si="1"/>
        <v>0.13500000000000001</v>
      </c>
      <c r="E31" s="8">
        <f t="shared" si="2"/>
        <v>3.1503405525000003</v>
      </c>
    </row>
    <row r="32" spans="1:13" x14ac:dyDescent="0.35">
      <c r="A32" s="16">
        <v>3</v>
      </c>
      <c r="B32" s="3">
        <v>0.182</v>
      </c>
      <c r="C32" s="6">
        <v>7.0999999999999994E-2</v>
      </c>
      <c r="D32" s="1">
        <f t="shared" si="1"/>
        <v>0.111</v>
      </c>
      <c r="E32" s="8">
        <f t="shared" si="2"/>
        <v>2.5750100229000004</v>
      </c>
    </row>
    <row r="33" spans="1:5" x14ac:dyDescent="0.35">
      <c r="A33" s="16">
        <v>6</v>
      </c>
      <c r="B33" s="3">
        <v>0.186</v>
      </c>
      <c r="C33" s="6">
        <v>7.0999999999999994E-2</v>
      </c>
      <c r="D33" s="1">
        <f t="shared" si="1"/>
        <v>0.115</v>
      </c>
      <c r="E33" s="8">
        <f t="shared" si="2"/>
        <v>2.6702060525000002</v>
      </c>
    </row>
    <row r="34" spans="1:5" x14ac:dyDescent="0.35">
      <c r="A34" s="16">
        <v>7</v>
      </c>
      <c r="B34" s="3">
        <v>0.184</v>
      </c>
      <c r="C34" s="6">
        <v>7.0999999999999994E-2</v>
      </c>
      <c r="D34" s="1">
        <f t="shared" si="1"/>
        <v>0.113</v>
      </c>
      <c r="E34" s="8">
        <f t="shared" si="2"/>
        <v>2.6225734181000004</v>
      </c>
    </row>
    <row r="35" spans="1:5" x14ac:dyDescent="0.35">
      <c r="A35" s="16">
        <v>8</v>
      </c>
      <c r="B35" s="3">
        <v>0.20499999999999999</v>
      </c>
      <c r="C35" s="6">
        <v>7.0999999999999994E-2</v>
      </c>
      <c r="D35" s="1">
        <f t="shared" si="1"/>
        <v>0.13400000000000001</v>
      </c>
      <c r="E35" s="8">
        <f t="shared" si="2"/>
        <v>3.1261693844000003</v>
      </c>
    </row>
    <row r="36" spans="1:5" x14ac:dyDescent="0.35">
      <c r="A36" s="16">
        <v>9</v>
      </c>
      <c r="B36" s="3">
        <v>0.23</v>
      </c>
      <c r="C36" s="6">
        <v>7.0999999999999994E-2</v>
      </c>
      <c r="D36" s="1">
        <f t="shared" si="1"/>
        <v>0.15900000000000003</v>
      </c>
      <c r="E36" s="8">
        <f t="shared" si="2"/>
        <v>3.7356415269000007</v>
      </c>
    </row>
    <row r="37" spans="1:5" x14ac:dyDescent="0.35">
      <c r="A37" s="16">
        <v>10</v>
      </c>
      <c r="B37" s="3">
        <v>0.187</v>
      </c>
      <c r="C37" s="6">
        <v>7.0999999999999994E-2</v>
      </c>
      <c r="D37" s="1">
        <f t="shared" si="1"/>
        <v>0.11600000000000001</v>
      </c>
      <c r="E37" s="8">
        <f t="shared" si="2"/>
        <v>2.6940483344000001</v>
      </c>
    </row>
    <row r="38" spans="1:5" x14ac:dyDescent="0.35">
      <c r="A38" s="16">
        <v>14</v>
      </c>
      <c r="B38" s="3">
        <v>0.17599999999999999</v>
      </c>
      <c r="C38" s="6">
        <v>7.0999999999999994E-2</v>
      </c>
      <c r="D38" s="1">
        <f t="shared" si="1"/>
        <v>0.105</v>
      </c>
      <c r="E38" s="8">
        <f t="shared" si="2"/>
        <v>2.4327352725</v>
      </c>
    </row>
    <row r="39" spans="1:5" x14ac:dyDescent="0.35">
      <c r="A39" s="16">
        <v>15</v>
      </c>
      <c r="B39" s="3">
        <v>0.17899999999999999</v>
      </c>
      <c r="C39" s="6">
        <v>7.0999999999999994E-2</v>
      </c>
      <c r="D39" s="1">
        <f t="shared" si="1"/>
        <v>0.108</v>
      </c>
      <c r="E39" s="8">
        <f t="shared" si="2"/>
        <v>2.5037947535999998</v>
      </c>
    </row>
    <row r="40" spans="1:5" x14ac:dyDescent="0.35">
      <c r="A40" s="16">
        <v>16</v>
      </c>
      <c r="B40" s="3">
        <v>0.20300000000000001</v>
      </c>
      <c r="C40" s="6">
        <v>7.0999999999999994E-2</v>
      </c>
      <c r="D40" s="1">
        <f t="shared" si="1"/>
        <v>0.13200000000000001</v>
      </c>
      <c r="E40" s="8">
        <f t="shared" si="2"/>
        <v>3.0778789776000002</v>
      </c>
    </row>
    <row r="41" spans="1:5" x14ac:dyDescent="0.35">
      <c r="A41" s="16">
        <v>22</v>
      </c>
      <c r="B41" s="3">
        <v>0.27</v>
      </c>
      <c r="C41" s="6">
        <v>7.0999999999999994E-2</v>
      </c>
      <c r="D41" s="1">
        <f t="shared" si="1"/>
        <v>0.19900000000000001</v>
      </c>
      <c r="E41" s="8">
        <f t="shared" si="2"/>
        <v>4.7332996949000004</v>
      </c>
    </row>
    <row r="42" spans="1:5" x14ac:dyDescent="0.35">
      <c r="A42" s="16">
        <v>23</v>
      </c>
      <c r="B42" s="3">
        <v>0.193</v>
      </c>
      <c r="C42" s="6">
        <v>7.0999999999999994E-2</v>
      </c>
      <c r="D42" s="1">
        <f t="shared" si="1"/>
        <v>0.12200000000000001</v>
      </c>
      <c r="E42" s="8">
        <f t="shared" si="2"/>
        <v>2.8374655316000004</v>
      </c>
    </row>
    <row r="43" spans="1:5" x14ac:dyDescent="0.35">
      <c r="A43" s="16">
        <v>24</v>
      </c>
      <c r="B43" s="3">
        <v>0.17899999999999999</v>
      </c>
      <c r="C43" s="6">
        <v>7.0999999999999994E-2</v>
      </c>
      <c r="D43" s="1">
        <f t="shared" si="1"/>
        <v>0.108</v>
      </c>
      <c r="E43" s="8">
        <f t="shared" si="2"/>
        <v>2.5037947535999998</v>
      </c>
    </row>
    <row r="44" spans="1:5" x14ac:dyDescent="0.35">
      <c r="A44" s="16">
        <v>25</v>
      </c>
      <c r="B44" s="3">
        <v>0.17699999999999999</v>
      </c>
      <c r="C44" s="6">
        <v>7.0999999999999994E-2</v>
      </c>
      <c r="D44" s="1">
        <f t="shared" si="1"/>
        <v>0.106</v>
      </c>
      <c r="E44" s="8">
        <f t="shared" si="2"/>
        <v>2.4564044564</v>
      </c>
    </row>
    <row r="45" spans="1:5" x14ac:dyDescent="0.35">
      <c r="A45" s="16">
        <v>26</v>
      </c>
      <c r="B45" s="3">
        <v>0.17599999999999999</v>
      </c>
      <c r="C45" s="6">
        <v>7.0999999999999994E-2</v>
      </c>
      <c r="D45" s="1">
        <f t="shared" si="1"/>
        <v>0.105</v>
      </c>
      <c r="E45" s="8">
        <f t="shared" si="2"/>
        <v>2.4327352725</v>
      </c>
    </row>
    <row r="46" spans="1:5" x14ac:dyDescent="0.35">
      <c r="A46" s="16">
        <v>27</v>
      </c>
      <c r="B46" s="3">
        <v>0.18099999999999999</v>
      </c>
      <c r="C46" s="6">
        <v>7.0999999999999994E-2</v>
      </c>
      <c r="D46" s="1">
        <f t="shared" si="1"/>
        <v>0.11</v>
      </c>
      <c r="E46" s="8">
        <f t="shared" si="2"/>
        <v>2.5512542900000001</v>
      </c>
    </row>
    <row r="47" spans="1:5" x14ac:dyDescent="0.35">
      <c r="A47" s="16">
        <v>28</v>
      </c>
      <c r="B47" s="3">
        <v>0.108</v>
      </c>
      <c r="C47" s="6">
        <v>7.0999999999999994E-2</v>
      </c>
      <c r="D47" s="1">
        <f t="shared" si="1"/>
        <v>3.7000000000000005E-2</v>
      </c>
      <c r="E47" s="8">
        <f t="shared" si="2"/>
        <v>0.86383955810000002</v>
      </c>
    </row>
    <row r="48" spans="1:5" x14ac:dyDescent="0.35">
      <c r="A48" s="16">
        <v>29</v>
      </c>
      <c r="B48" s="3">
        <v>0.186</v>
      </c>
      <c r="C48" s="6">
        <v>7.0999999999999994E-2</v>
      </c>
      <c r="D48" s="1">
        <f t="shared" si="1"/>
        <v>0.115</v>
      </c>
      <c r="E48" s="8">
        <f t="shared" si="2"/>
        <v>2.6702060525000002</v>
      </c>
    </row>
    <row r="49" spans="1:5" x14ac:dyDescent="0.35">
      <c r="A49" s="16">
        <v>30</v>
      </c>
      <c r="B49" s="3">
        <v>0.17699999999999999</v>
      </c>
      <c r="C49" s="6">
        <v>7.0999999999999994E-2</v>
      </c>
      <c r="D49" s="1">
        <f t="shared" si="1"/>
        <v>0.106</v>
      </c>
      <c r="E49" s="8">
        <f t="shared" si="2"/>
        <v>2.4564044564</v>
      </c>
    </row>
    <row r="50" spans="1:5" x14ac:dyDescent="0.35">
      <c r="A50" s="16">
        <v>31</v>
      </c>
      <c r="B50" s="3">
        <v>0.19900000000000001</v>
      </c>
      <c r="C50" s="6">
        <v>7.0999999999999994E-2</v>
      </c>
      <c r="D50" s="1">
        <f t="shared" si="1"/>
        <v>0.128</v>
      </c>
      <c r="E50" s="8">
        <f t="shared" si="2"/>
        <v>2.9815058816000004</v>
      </c>
    </row>
    <row r="51" spans="1:5" x14ac:dyDescent="0.35">
      <c r="A51" s="16">
        <v>34</v>
      </c>
      <c r="B51" s="3">
        <v>0.17299999999999999</v>
      </c>
      <c r="C51" s="6">
        <v>7.0999999999999994E-2</v>
      </c>
      <c r="D51" s="1">
        <f t="shared" si="1"/>
        <v>0.10199999999999999</v>
      </c>
      <c r="E51" s="8">
        <f t="shared" si="2"/>
        <v>2.3618315796</v>
      </c>
    </row>
    <row r="52" spans="1:5" x14ac:dyDescent="0.35">
      <c r="A52" s="16">
        <v>36</v>
      </c>
      <c r="B52" s="3">
        <v>0.185</v>
      </c>
      <c r="C52" s="6">
        <v>7.0999999999999994E-2</v>
      </c>
      <c r="D52" s="1">
        <f t="shared" si="1"/>
        <v>0.114</v>
      </c>
      <c r="E52" s="8">
        <f t="shared" si="2"/>
        <v>2.6463810804000003</v>
      </c>
    </row>
    <row r="53" spans="1:5" x14ac:dyDescent="0.35">
      <c r="A53" s="16">
        <v>37</v>
      </c>
      <c r="B53" s="3">
        <v>0.182</v>
      </c>
      <c r="C53" s="6">
        <v>7.0999999999999994E-2</v>
      </c>
      <c r="D53" s="1">
        <f t="shared" si="1"/>
        <v>0.111</v>
      </c>
      <c r="E53" s="8">
        <f t="shared" si="2"/>
        <v>2.5750100229000004</v>
      </c>
    </row>
    <row r="54" spans="1:5" x14ac:dyDescent="0.35">
      <c r="A54" s="16">
        <v>39</v>
      </c>
      <c r="B54" s="3">
        <v>0.17199999999999999</v>
      </c>
      <c r="C54" s="6">
        <v>7.0999999999999994E-2</v>
      </c>
      <c r="D54" s="1">
        <f t="shared" si="1"/>
        <v>0.10099999999999999</v>
      </c>
      <c r="E54" s="8">
        <f t="shared" si="2"/>
        <v>2.3382316349000001</v>
      </c>
    </row>
    <row r="55" spans="1:5" x14ac:dyDescent="0.35">
      <c r="A55" s="16">
        <v>40</v>
      </c>
      <c r="B55" s="3">
        <v>0.17199999999999999</v>
      </c>
      <c r="C55" s="6">
        <v>7.0999999999999994E-2</v>
      </c>
      <c r="D55" s="1">
        <f t="shared" si="1"/>
        <v>0.10099999999999999</v>
      </c>
      <c r="E55" s="8">
        <f t="shared" si="2"/>
        <v>2.3382316349000001</v>
      </c>
    </row>
    <row r="56" spans="1:5" x14ac:dyDescent="0.35">
      <c r="A56" s="16" t="s">
        <v>17</v>
      </c>
      <c r="B56" s="3">
        <v>0.189</v>
      </c>
      <c r="C56" s="6">
        <v>7.0999999999999994E-2</v>
      </c>
      <c r="D56" s="1">
        <f t="shared" si="1"/>
        <v>0.11800000000000001</v>
      </c>
      <c r="E56" s="8">
        <f t="shared" si="2"/>
        <v>2.7417848276000001</v>
      </c>
    </row>
    <row r="57" spans="1:5" x14ac:dyDescent="0.35">
      <c r="A57" s="16" t="s">
        <v>18</v>
      </c>
      <c r="B57" s="3">
        <v>0.17299999999999999</v>
      </c>
      <c r="C57" s="6">
        <v>7.0999999999999994E-2</v>
      </c>
      <c r="D57" s="1">
        <f t="shared" si="1"/>
        <v>0.10199999999999999</v>
      </c>
      <c r="E57" s="8">
        <f t="shared" si="2"/>
        <v>2.3618315796</v>
      </c>
    </row>
    <row r="58" spans="1:5" x14ac:dyDescent="0.35">
      <c r="A58" s="16" t="s">
        <v>19</v>
      </c>
      <c r="B58" s="3">
        <v>0.17699999999999999</v>
      </c>
      <c r="C58" s="6">
        <v>7.0999999999999994E-2</v>
      </c>
      <c r="D58" s="1">
        <f t="shared" si="1"/>
        <v>0.106</v>
      </c>
      <c r="E58" s="8">
        <f t="shared" si="2"/>
        <v>2.4564044564</v>
      </c>
    </row>
    <row r="59" spans="1:5" x14ac:dyDescent="0.35">
      <c r="A59" s="16" t="s">
        <v>20</v>
      </c>
      <c r="B59" s="3">
        <v>0.18099999999999999</v>
      </c>
      <c r="C59" s="6">
        <v>7.0999999999999994E-2</v>
      </c>
      <c r="D59" s="1">
        <f t="shared" si="1"/>
        <v>0.11</v>
      </c>
      <c r="E59" s="8">
        <f t="shared" si="2"/>
        <v>2.5512542900000001</v>
      </c>
    </row>
    <row r="60" spans="1:5" x14ac:dyDescent="0.35">
      <c r="A60" s="16" t="s">
        <v>21</v>
      </c>
      <c r="B60" s="3">
        <v>0.20899999999999999</v>
      </c>
      <c r="C60" s="6">
        <v>7.0999999999999994E-2</v>
      </c>
      <c r="D60" s="1">
        <f t="shared" si="1"/>
        <v>0.13800000000000001</v>
      </c>
      <c r="E60" s="8">
        <f t="shared" si="2"/>
        <v>3.2229579156000003</v>
      </c>
    </row>
    <row r="61" spans="1:5" x14ac:dyDescent="0.35">
      <c r="A61" s="16" t="s">
        <v>22</v>
      </c>
      <c r="B61" s="3">
        <v>0.17699999999999999</v>
      </c>
      <c r="C61" s="6">
        <v>7.0999999999999994E-2</v>
      </c>
      <c r="D61" s="1">
        <f t="shared" si="1"/>
        <v>0.106</v>
      </c>
      <c r="E61" s="8">
        <f t="shared" si="2"/>
        <v>2.4564044564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61"/>
  <sheetViews>
    <sheetView workbookViewId="0">
      <selection activeCell="B50" sqref="B50"/>
    </sheetView>
  </sheetViews>
  <sheetFormatPr defaultRowHeight="14.5" x14ac:dyDescent="0.35"/>
  <cols>
    <col min="1" max="1" width="11.81640625" customWidth="1"/>
    <col min="2" max="2" width="11.08984375" customWidth="1"/>
    <col min="3" max="3" width="10.90625" customWidth="1"/>
  </cols>
  <sheetData>
    <row r="2" spans="1:5" x14ac:dyDescent="0.35">
      <c r="A2" s="5">
        <v>0.129</v>
      </c>
      <c r="B2" s="3">
        <v>0.77300000000000002</v>
      </c>
      <c r="C2" s="3">
        <v>0.71299999999999997</v>
      </c>
      <c r="D2" s="3">
        <v>1.2170000000000001</v>
      </c>
      <c r="E2" s="3">
        <v>1.355</v>
      </c>
    </row>
    <row r="3" spans="1:5" x14ac:dyDescent="0.35">
      <c r="A3" s="5">
        <v>0.58599999999999997</v>
      </c>
      <c r="B3" s="3">
        <v>0.97299999999999998</v>
      </c>
      <c r="C3" s="3">
        <v>1.04</v>
      </c>
      <c r="D3" s="3">
        <v>0.18099999999999999</v>
      </c>
      <c r="E3" s="3">
        <v>0.78600000000000003</v>
      </c>
    </row>
    <row r="4" spans="1:5" x14ac:dyDescent="0.35">
      <c r="A4" s="5">
        <v>0.84399999999999997</v>
      </c>
      <c r="B4" s="3">
        <v>0.46600000000000003</v>
      </c>
      <c r="C4" s="3">
        <v>1.3080000000000001</v>
      </c>
      <c r="D4" s="3">
        <v>0.72399999999999998</v>
      </c>
      <c r="E4" s="3">
        <v>1.1970000000000001</v>
      </c>
    </row>
    <row r="5" spans="1:5" x14ac:dyDescent="0.35">
      <c r="A5" s="5">
        <v>1.087</v>
      </c>
      <c r="B5" s="3">
        <v>0.33700000000000002</v>
      </c>
      <c r="C5" s="3">
        <v>0.88600000000000001</v>
      </c>
      <c r="D5" s="3">
        <v>0.51500000000000001</v>
      </c>
      <c r="E5" s="3">
        <v>1.087</v>
      </c>
    </row>
    <row r="6" spans="1:5" x14ac:dyDescent="0.35">
      <c r="A6" s="5">
        <v>1.226</v>
      </c>
      <c r="B6" s="3">
        <v>1.1180000000000001</v>
      </c>
      <c r="C6" s="3">
        <v>1.1280000000000001</v>
      </c>
      <c r="D6" s="3">
        <v>1.337</v>
      </c>
      <c r="E6" s="3">
        <v>0.89200000000000002</v>
      </c>
    </row>
    <row r="7" spans="1:5" x14ac:dyDescent="0.35">
      <c r="A7" s="5">
        <v>1.3280000000000001</v>
      </c>
      <c r="B7" s="3">
        <v>1.2270000000000001</v>
      </c>
      <c r="C7" s="3">
        <v>1.0960000000000001</v>
      </c>
      <c r="D7" s="3">
        <v>0.98599999999999999</v>
      </c>
      <c r="E7" s="3">
        <v>0.74199999999999999</v>
      </c>
    </row>
    <row r="8" spans="1:5" x14ac:dyDescent="0.35">
      <c r="A8" s="6">
        <v>1.9179999999999999</v>
      </c>
      <c r="B8" s="3">
        <v>0.88800000000000001</v>
      </c>
      <c r="C8" s="3">
        <v>0.39900000000000002</v>
      </c>
      <c r="D8" s="3">
        <v>0.65700000000000003</v>
      </c>
      <c r="E8" s="3">
        <v>0.60699999999999998</v>
      </c>
    </row>
    <row r="9" spans="1:5" x14ac:dyDescent="0.35">
      <c r="A9" s="3">
        <v>1.069</v>
      </c>
      <c r="B9" s="3">
        <v>0.91</v>
      </c>
      <c r="C9" s="3">
        <v>0.27500000000000002</v>
      </c>
      <c r="D9" s="3">
        <v>0.873</v>
      </c>
      <c r="E9" s="3">
        <v>0.40300000000000002</v>
      </c>
    </row>
    <row r="14" spans="1:5" x14ac:dyDescent="0.35">
      <c r="A14" s="17"/>
      <c r="B14" s="7" t="s">
        <v>9</v>
      </c>
      <c r="C14" s="7" t="s">
        <v>11</v>
      </c>
      <c r="D14" s="7" t="s">
        <v>12</v>
      </c>
    </row>
    <row r="15" spans="1:5" x14ac:dyDescent="0.35">
      <c r="A15" s="17" t="s">
        <v>1</v>
      </c>
      <c r="B15" s="5">
        <v>0.129</v>
      </c>
      <c r="C15" s="1">
        <v>20</v>
      </c>
      <c r="D15" s="8">
        <f>(8.6293*B15*B15)-(28.859*B15)+(23.63)</f>
        <v>20.050789181299997</v>
      </c>
    </row>
    <row r="16" spans="1:5" x14ac:dyDescent="0.35">
      <c r="A16" s="17" t="s">
        <v>2</v>
      </c>
      <c r="B16" s="5">
        <v>0.58599999999999997</v>
      </c>
      <c r="C16" s="1">
        <v>10</v>
      </c>
      <c r="D16" s="8">
        <f t="shared" ref="D16:D21" si="0">(8.6293*B16*B16)-(28.859*B16)+(23.63)</f>
        <v>9.6818931028000002</v>
      </c>
    </row>
    <row r="17" spans="1:13" x14ac:dyDescent="0.35">
      <c r="A17" s="17" t="s">
        <v>3</v>
      </c>
      <c r="B17" s="5">
        <v>0.84399999999999997</v>
      </c>
      <c r="C17" s="1">
        <v>5</v>
      </c>
      <c r="D17" s="8">
        <f t="shared" si="0"/>
        <v>5.4199650447999979</v>
      </c>
    </row>
    <row r="18" spans="1:13" x14ac:dyDescent="0.35">
      <c r="A18" s="17" t="s">
        <v>4</v>
      </c>
      <c r="B18" s="5">
        <v>1.087</v>
      </c>
      <c r="C18" s="1">
        <v>2.5</v>
      </c>
      <c r="D18" s="8">
        <f t="shared" si="0"/>
        <v>2.4563803716999999</v>
      </c>
    </row>
    <row r="19" spans="1:13" x14ac:dyDescent="0.35">
      <c r="A19" s="17" t="s">
        <v>5</v>
      </c>
      <c r="B19" s="5">
        <v>1.226</v>
      </c>
      <c r="C19" s="1">
        <v>1.25</v>
      </c>
      <c r="D19" s="8">
        <f t="shared" si="0"/>
        <v>1.2193597267999969</v>
      </c>
    </row>
    <row r="20" spans="1:13" x14ac:dyDescent="0.35">
      <c r="A20" s="17" t="s">
        <v>6</v>
      </c>
      <c r="B20" s="5">
        <v>1.3280000000000001</v>
      </c>
      <c r="C20" s="4">
        <v>0.62</v>
      </c>
      <c r="D20" s="8">
        <f t="shared" si="0"/>
        <v>0.52374341119999812</v>
      </c>
    </row>
    <row r="21" spans="1:13" x14ac:dyDescent="0.35">
      <c r="A21" s="17" t="s">
        <v>8</v>
      </c>
      <c r="B21" s="6">
        <v>1.9179999999999999</v>
      </c>
      <c r="C21" s="1">
        <v>0</v>
      </c>
      <c r="D21" s="8">
        <f t="shared" si="0"/>
        <v>2.3251013199995896E-2</v>
      </c>
    </row>
    <row r="24" spans="1:13" x14ac:dyDescent="0.35">
      <c r="K24" s="9" t="s">
        <v>13</v>
      </c>
      <c r="L24" s="9"/>
      <c r="M24" s="9"/>
    </row>
    <row r="28" spans="1:13" x14ac:dyDescent="0.35">
      <c r="A28" s="16" t="s">
        <v>14</v>
      </c>
      <c r="B28" s="3" t="s">
        <v>15</v>
      </c>
      <c r="C28" s="14" t="s">
        <v>12</v>
      </c>
    </row>
    <row r="29" spans="1:13" x14ac:dyDescent="0.35">
      <c r="A29" s="16">
        <v>1</v>
      </c>
      <c r="B29" s="3">
        <v>1.069</v>
      </c>
      <c r="C29" s="8">
        <f t="shared" ref="C29:C61" si="1">(8.6293*B29*B29)-(28.859*B29)+(23.63)</f>
        <v>2.6409564972999995</v>
      </c>
    </row>
    <row r="30" spans="1:13" x14ac:dyDescent="0.35">
      <c r="A30" s="16">
        <v>2</v>
      </c>
      <c r="B30" s="3">
        <v>0.77300000000000002</v>
      </c>
      <c r="C30" s="8">
        <f t="shared" si="1"/>
        <v>6.4782499996999938</v>
      </c>
    </row>
    <row r="31" spans="1:13" x14ac:dyDescent="0.35">
      <c r="A31" s="16">
        <v>3</v>
      </c>
      <c r="B31" s="3">
        <v>0.97299999999999998</v>
      </c>
      <c r="C31" s="8">
        <f t="shared" si="1"/>
        <v>3.7198015596999987</v>
      </c>
    </row>
    <row r="32" spans="1:13" x14ac:dyDescent="0.35">
      <c r="A32" s="16">
        <v>3</v>
      </c>
      <c r="B32" s="3">
        <v>0.46600000000000003</v>
      </c>
      <c r="C32" s="8">
        <f t="shared" si="1"/>
        <v>12.055610270799997</v>
      </c>
    </row>
    <row r="33" spans="1:3" x14ac:dyDescent="0.35">
      <c r="A33" s="16">
        <v>6</v>
      </c>
      <c r="B33" s="3">
        <v>0.33700000000000002</v>
      </c>
      <c r="C33" s="8">
        <f t="shared" si="1"/>
        <v>14.884537971699999</v>
      </c>
    </row>
    <row r="34" spans="1:3" x14ac:dyDescent="0.35">
      <c r="A34" s="16">
        <v>7</v>
      </c>
      <c r="B34" s="3">
        <v>1.1180000000000001</v>
      </c>
      <c r="C34" s="8">
        <f t="shared" si="1"/>
        <v>2.1516071731999951</v>
      </c>
    </row>
    <row r="35" spans="1:3" x14ac:dyDescent="0.35">
      <c r="A35" s="16">
        <v>8</v>
      </c>
      <c r="B35" s="3">
        <v>1.2270000000000001</v>
      </c>
      <c r="C35" s="8">
        <f t="shared" si="1"/>
        <v>1.2116683996999917</v>
      </c>
    </row>
    <row r="36" spans="1:3" x14ac:dyDescent="0.35">
      <c r="A36" s="16">
        <v>9</v>
      </c>
      <c r="B36" s="3">
        <v>0.88800000000000001</v>
      </c>
      <c r="C36" s="8">
        <f t="shared" si="1"/>
        <v>4.8077907391999979</v>
      </c>
    </row>
    <row r="37" spans="1:3" x14ac:dyDescent="0.35">
      <c r="A37" s="16">
        <v>10</v>
      </c>
      <c r="B37" s="3">
        <v>0.91</v>
      </c>
      <c r="C37" s="8">
        <f t="shared" si="1"/>
        <v>4.5142333299999997</v>
      </c>
    </row>
    <row r="38" spans="1:3" x14ac:dyDescent="0.35">
      <c r="A38" s="16">
        <v>14</v>
      </c>
      <c r="B38" s="3">
        <v>0.71299999999999997</v>
      </c>
      <c r="C38" s="8">
        <f t="shared" si="1"/>
        <v>7.4404016116999969</v>
      </c>
    </row>
    <row r="39" spans="1:3" x14ac:dyDescent="0.35">
      <c r="A39" s="16">
        <v>15</v>
      </c>
      <c r="B39" s="3">
        <v>1.04</v>
      </c>
      <c r="C39" s="8">
        <f t="shared" si="1"/>
        <v>2.9500908799999976</v>
      </c>
    </row>
    <row r="40" spans="1:3" x14ac:dyDescent="0.35">
      <c r="A40" s="16">
        <v>16</v>
      </c>
      <c r="B40" s="3">
        <v>1.3080000000000001</v>
      </c>
      <c r="C40" s="8">
        <f t="shared" si="1"/>
        <v>0.64598671519999584</v>
      </c>
    </row>
    <row r="41" spans="1:3" x14ac:dyDescent="0.35">
      <c r="A41" s="16">
        <v>22</v>
      </c>
      <c r="B41" s="3">
        <v>0.88600000000000001</v>
      </c>
      <c r="C41" s="8">
        <f t="shared" si="1"/>
        <v>4.8348919827999985</v>
      </c>
    </row>
    <row r="42" spans="1:3" x14ac:dyDescent="0.35">
      <c r="A42" s="16">
        <v>23</v>
      </c>
      <c r="B42" s="3">
        <v>1.1280000000000001</v>
      </c>
      <c r="C42" s="8">
        <f t="shared" si="1"/>
        <v>2.0568312511999984</v>
      </c>
    </row>
    <row r="43" spans="1:3" x14ac:dyDescent="0.35">
      <c r="A43" s="16">
        <v>24</v>
      </c>
      <c r="B43" s="3">
        <v>1.0960000000000001</v>
      </c>
      <c r="C43" s="8">
        <f t="shared" si="1"/>
        <v>2.3661892287999962</v>
      </c>
    </row>
    <row r="44" spans="1:3" x14ac:dyDescent="0.35">
      <c r="A44" s="16">
        <v>25</v>
      </c>
      <c r="B44" s="3">
        <v>0.39900000000000002</v>
      </c>
      <c r="C44" s="8">
        <f t="shared" si="1"/>
        <v>13.489052189299999</v>
      </c>
    </row>
    <row r="45" spans="1:3" x14ac:dyDescent="0.35">
      <c r="A45" s="16">
        <v>26</v>
      </c>
      <c r="B45" s="3">
        <v>0.27500000000000002</v>
      </c>
      <c r="C45" s="8">
        <f t="shared" si="1"/>
        <v>16.346365812499997</v>
      </c>
    </row>
    <row r="46" spans="1:3" x14ac:dyDescent="0.35">
      <c r="A46" s="16">
        <v>27</v>
      </c>
      <c r="B46" s="3">
        <v>1.2170000000000001</v>
      </c>
      <c r="C46" s="8">
        <f t="shared" si="1"/>
        <v>1.2893583076999953</v>
      </c>
    </row>
    <row r="47" spans="1:3" x14ac:dyDescent="0.35">
      <c r="A47" s="16">
        <v>28</v>
      </c>
      <c r="B47" s="3">
        <v>0.18099999999999999</v>
      </c>
      <c r="C47" s="8">
        <f t="shared" si="1"/>
        <v>18.689225497300001</v>
      </c>
    </row>
    <row r="48" spans="1:3" x14ac:dyDescent="0.35">
      <c r="A48" s="16">
        <v>29</v>
      </c>
      <c r="B48" s="3">
        <v>0.72399999999999998</v>
      </c>
      <c r="C48" s="8">
        <f t="shared" si="1"/>
        <v>7.2593559567999968</v>
      </c>
    </row>
    <row r="49" spans="1:3" x14ac:dyDescent="0.35">
      <c r="A49" s="16">
        <v>30</v>
      </c>
      <c r="B49" s="3">
        <v>0.51500000000000001</v>
      </c>
      <c r="C49" s="8">
        <f t="shared" si="1"/>
        <v>11.056321092499998</v>
      </c>
    </row>
    <row r="50" spans="1:3" x14ac:dyDescent="0.35">
      <c r="A50" s="16">
        <v>31</v>
      </c>
      <c r="B50" s="3">
        <v>1.337</v>
      </c>
      <c r="C50" s="8">
        <f t="shared" si="1"/>
        <v>0.47098617170000168</v>
      </c>
    </row>
    <row r="51" spans="1:3" x14ac:dyDescent="0.35">
      <c r="A51" s="16">
        <v>34</v>
      </c>
      <c r="B51" s="3">
        <v>0.98599999999999999</v>
      </c>
      <c r="C51" s="8">
        <f t="shared" si="1"/>
        <v>3.5643969427999984</v>
      </c>
    </row>
    <row r="52" spans="1:3" x14ac:dyDescent="0.35">
      <c r="A52" s="16">
        <v>36</v>
      </c>
      <c r="B52" s="3">
        <v>0.65700000000000003</v>
      </c>
      <c r="C52" s="8">
        <f t="shared" si="1"/>
        <v>8.3944657156999991</v>
      </c>
    </row>
    <row r="53" spans="1:3" x14ac:dyDescent="0.35">
      <c r="A53" s="16">
        <v>37</v>
      </c>
      <c r="B53" s="3">
        <v>0.873</v>
      </c>
      <c r="C53" s="8">
        <f t="shared" si="1"/>
        <v>5.0127327796999985</v>
      </c>
    </row>
    <row r="54" spans="1:3" x14ac:dyDescent="0.35">
      <c r="A54" s="16">
        <v>39</v>
      </c>
      <c r="B54" s="3">
        <v>1.355</v>
      </c>
      <c r="C54" s="8">
        <f t="shared" si="1"/>
        <v>0.36966553249999734</v>
      </c>
    </row>
    <row r="55" spans="1:3" x14ac:dyDescent="0.35">
      <c r="A55" s="16">
        <v>40</v>
      </c>
      <c r="B55" s="3">
        <v>0.78600000000000003</v>
      </c>
      <c r="C55" s="8">
        <f t="shared" si="1"/>
        <v>6.2779730227999977</v>
      </c>
    </row>
    <row r="56" spans="1:3" x14ac:dyDescent="0.35">
      <c r="A56" s="16" t="s">
        <v>17</v>
      </c>
      <c r="B56" s="3">
        <v>1.1970000000000001</v>
      </c>
      <c r="C56" s="8">
        <f t="shared" si="1"/>
        <v>1.4499157036999968</v>
      </c>
    </row>
    <row r="57" spans="1:3" x14ac:dyDescent="0.35">
      <c r="A57" s="16" t="s">
        <v>18</v>
      </c>
      <c r="B57" s="3">
        <v>1.087</v>
      </c>
      <c r="C57" s="8">
        <f t="shared" si="1"/>
        <v>2.4563803716999999</v>
      </c>
    </row>
    <row r="58" spans="1:3" x14ac:dyDescent="0.35">
      <c r="A58" s="16" t="s">
        <v>19</v>
      </c>
      <c r="B58" s="3">
        <v>0.89200000000000002</v>
      </c>
      <c r="C58" s="8">
        <f t="shared" si="1"/>
        <v>4.7537953551999976</v>
      </c>
    </row>
    <row r="59" spans="1:3" x14ac:dyDescent="0.35">
      <c r="A59" s="16" t="s">
        <v>20</v>
      </c>
      <c r="B59" s="3">
        <v>0.74199999999999999</v>
      </c>
      <c r="C59" s="8">
        <f t="shared" si="1"/>
        <v>6.9676039251999988</v>
      </c>
    </row>
    <row r="60" spans="1:3" x14ac:dyDescent="0.35">
      <c r="A60" s="16" t="s">
        <v>21</v>
      </c>
      <c r="B60" s="3">
        <v>0.60699999999999998</v>
      </c>
      <c r="C60" s="8">
        <f t="shared" si="1"/>
        <v>9.2920439556999987</v>
      </c>
    </row>
    <row r="61" spans="1:3" x14ac:dyDescent="0.35">
      <c r="A61" s="16" t="s">
        <v>22</v>
      </c>
      <c r="B61" s="3">
        <v>0.40300000000000002</v>
      </c>
      <c r="C61" s="8">
        <f t="shared" si="1"/>
        <v>13.401298983699999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70"/>
  <sheetViews>
    <sheetView workbookViewId="0">
      <selection activeCell="K53" sqref="K53"/>
    </sheetView>
  </sheetViews>
  <sheetFormatPr defaultRowHeight="14.5" x14ac:dyDescent="0.35"/>
  <cols>
    <col min="1" max="1" width="11.36328125" customWidth="1"/>
    <col min="2" max="2" width="10.6328125" customWidth="1"/>
    <col min="3" max="4" width="10.08984375" customWidth="1"/>
    <col min="5" max="5" width="10.54296875" customWidth="1"/>
  </cols>
  <sheetData>
    <row r="2" spans="1:6" x14ac:dyDescent="0.35">
      <c r="A2" s="5">
        <v>2.4249999999999998</v>
      </c>
      <c r="B2" s="3">
        <v>1.708</v>
      </c>
      <c r="C2" s="3">
        <v>2.1590000000000003</v>
      </c>
      <c r="D2" s="3">
        <v>2.5540000000000003</v>
      </c>
      <c r="E2" s="3">
        <v>0.51600000000000001</v>
      </c>
      <c r="F2" s="3">
        <v>0.38700000000000001</v>
      </c>
    </row>
    <row r="3" spans="1:6" x14ac:dyDescent="0.35">
      <c r="A3" s="5">
        <v>1.4770000000000001</v>
      </c>
      <c r="B3" s="3">
        <v>2.7560000000000002</v>
      </c>
      <c r="C3" s="3">
        <v>1.4000000000000001</v>
      </c>
      <c r="D3" s="3">
        <v>2.298</v>
      </c>
      <c r="E3" s="3">
        <v>0.28899999999999998</v>
      </c>
      <c r="F3" s="3">
        <v>0.33</v>
      </c>
    </row>
    <row r="4" spans="1:6" x14ac:dyDescent="0.35">
      <c r="A4" s="5">
        <v>0.92</v>
      </c>
      <c r="B4" s="3">
        <v>2.1080000000000001</v>
      </c>
      <c r="C4" s="3">
        <v>1.9080000000000001</v>
      </c>
      <c r="D4" s="3">
        <v>1.9990000000000001</v>
      </c>
      <c r="E4" s="3">
        <v>0.33900000000000002</v>
      </c>
      <c r="F4" s="3">
        <v>0.39300000000000002</v>
      </c>
    </row>
    <row r="5" spans="1:6" x14ac:dyDescent="0.35">
      <c r="A5" s="5">
        <v>0.48599999999999999</v>
      </c>
      <c r="B5" s="3">
        <v>2.3730000000000002</v>
      </c>
      <c r="C5" s="3">
        <v>2.5230000000000001</v>
      </c>
      <c r="D5" s="3">
        <v>1.9419999999999999</v>
      </c>
      <c r="E5" s="3">
        <v>0.34300000000000003</v>
      </c>
      <c r="F5" s="3">
        <v>0.307</v>
      </c>
    </row>
    <row r="6" spans="1:6" x14ac:dyDescent="0.35">
      <c r="A6" s="5">
        <v>0.27900000000000003</v>
      </c>
      <c r="B6" s="3">
        <v>2.6670000000000003</v>
      </c>
      <c r="C6" s="3">
        <v>2.2480000000000002</v>
      </c>
      <c r="D6" s="3">
        <v>0.35299999999999998</v>
      </c>
      <c r="E6" s="3">
        <v>0.33500000000000002</v>
      </c>
      <c r="F6" s="3">
        <v>0.309</v>
      </c>
    </row>
    <row r="7" spans="1:6" x14ac:dyDescent="0.35">
      <c r="A7" s="5">
        <v>0.17799999999999999</v>
      </c>
      <c r="B7" s="3">
        <v>2.1160000000000001</v>
      </c>
      <c r="C7" s="3">
        <v>1.827</v>
      </c>
      <c r="D7" s="3">
        <v>0.29399999999999998</v>
      </c>
      <c r="E7" s="3">
        <v>0.35299999999999998</v>
      </c>
      <c r="F7" s="3">
        <v>0.33500000000000002</v>
      </c>
    </row>
    <row r="8" spans="1:6" x14ac:dyDescent="0.35">
      <c r="A8" s="5">
        <v>0.13100000000000001</v>
      </c>
      <c r="B8" s="3">
        <v>1.395</v>
      </c>
      <c r="C8" s="3">
        <v>1.5820000000000001</v>
      </c>
      <c r="D8" s="3">
        <v>0.312</v>
      </c>
      <c r="E8" s="3">
        <v>0.35799999999999998</v>
      </c>
      <c r="F8" s="3">
        <v>0.36899999999999999</v>
      </c>
    </row>
    <row r="9" spans="1:6" x14ac:dyDescent="0.35">
      <c r="A9" s="6">
        <v>5.8000000000000003E-2</v>
      </c>
      <c r="B9" s="3">
        <v>2.2410000000000001</v>
      </c>
      <c r="C9" s="3">
        <v>2.8660000000000001</v>
      </c>
      <c r="D9" s="3">
        <v>0.28300000000000003</v>
      </c>
      <c r="E9" s="3">
        <v>0.316</v>
      </c>
      <c r="F9" s="3">
        <v>0.33900000000000002</v>
      </c>
    </row>
    <row r="14" spans="1:6" x14ac:dyDescent="0.35">
      <c r="A14" s="18"/>
      <c r="B14" s="7" t="s">
        <v>9</v>
      </c>
      <c r="C14" s="7" t="s">
        <v>10</v>
      </c>
      <c r="D14" s="7" t="s">
        <v>11</v>
      </c>
      <c r="E14" s="7" t="s">
        <v>12</v>
      </c>
    </row>
    <row r="15" spans="1:6" x14ac:dyDescent="0.35">
      <c r="A15" s="18" t="s">
        <v>1</v>
      </c>
      <c r="B15" s="5">
        <v>2.4249999999999998</v>
      </c>
      <c r="C15" s="1">
        <f>B15-B22</f>
        <v>2.367</v>
      </c>
      <c r="D15" s="1">
        <v>800</v>
      </c>
      <c r="E15" s="8">
        <f>(63.428*C15*C15)+(187.46*C15)+(1.522)</f>
        <v>800.6071778920001</v>
      </c>
    </row>
    <row r="16" spans="1:6" x14ac:dyDescent="0.35">
      <c r="A16" s="18" t="s">
        <v>2</v>
      </c>
      <c r="B16" s="5">
        <v>1.4770000000000001</v>
      </c>
      <c r="C16" s="1">
        <f>B16-B22</f>
        <v>1.419</v>
      </c>
      <c r="D16" s="1">
        <v>400</v>
      </c>
      <c r="E16" s="8">
        <f t="shared" ref="E16:E22" si="0">(63.428*C16*C16)+(187.46*C16)+(1.522)</f>
        <v>395.24388710800002</v>
      </c>
    </row>
    <row r="17" spans="1:13" x14ac:dyDescent="0.35">
      <c r="A17" s="18" t="s">
        <v>3</v>
      </c>
      <c r="B17" s="5">
        <v>0.92</v>
      </c>
      <c r="C17" s="1">
        <f>B17-B22</f>
        <v>0.86199999999999999</v>
      </c>
      <c r="D17" s="1">
        <v>200</v>
      </c>
      <c r="E17" s="8">
        <f t="shared" si="0"/>
        <v>210.24231483199998</v>
      </c>
    </row>
    <row r="18" spans="1:13" x14ac:dyDescent="0.35">
      <c r="A18" s="18" t="s">
        <v>4</v>
      </c>
      <c r="B18" s="5">
        <v>0.48599999999999999</v>
      </c>
      <c r="C18" s="1">
        <f>B18-B22</f>
        <v>0.42799999999999999</v>
      </c>
      <c r="D18" s="1">
        <v>100</v>
      </c>
      <c r="E18" s="8">
        <f t="shared" si="0"/>
        <v>93.37387475200002</v>
      </c>
    </row>
    <row r="19" spans="1:13" x14ac:dyDescent="0.35">
      <c r="A19" s="18" t="s">
        <v>5</v>
      </c>
      <c r="B19" s="5">
        <v>0.27900000000000003</v>
      </c>
      <c r="C19" s="1">
        <f>B19-B22</f>
        <v>0.22100000000000003</v>
      </c>
      <c r="D19" s="1">
        <v>50</v>
      </c>
      <c r="E19" s="8">
        <f t="shared" si="0"/>
        <v>46.048546948000009</v>
      </c>
    </row>
    <row r="20" spans="1:13" x14ac:dyDescent="0.35">
      <c r="A20" s="18" t="s">
        <v>6</v>
      </c>
      <c r="B20" s="5">
        <v>0.17799999999999999</v>
      </c>
      <c r="C20" s="1">
        <f>B20-B22</f>
        <v>0.12</v>
      </c>
      <c r="D20" s="1">
        <v>25</v>
      </c>
      <c r="E20" s="8">
        <f t="shared" si="0"/>
        <v>24.930563199999998</v>
      </c>
    </row>
    <row r="21" spans="1:13" x14ac:dyDescent="0.35">
      <c r="A21" s="18" t="s">
        <v>7</v>
      </c>
      <c r="B21" s="5">
        <v>0.13100000000000001</v>
      </c>
      <c r="C21" s="1">
        <f>B21-B22</f>
        <v>7.3000000000000009E-2</v>
      </c>
      <c r="D21" s="1">
        <v>12.5</v>
      </c>
      <c r="E21" s="8">
        <f t="shared" si="0"/>
        <v>15.544587812000003</v>
      </c>
    </row>
    <row r="22" spans="1:13" x14ac:dyDescent="0.35">
      <c r="A22" s="18" t="s">
        <v>8</v>
      </c>
      <c r="B22" s="6">
        <v>5.8000000000000003E-2</v>
      </c>
      <c r="C22" s="1">
        <f>B22-B22</f>
        <v>0</v>
      </c>
      <c r="D22" s="1">
        <v>0</v>
      </c>
      <c r="E22" s="8">
        <f t="shared" si="0"/>
        <v>1.522</v>
      </c>
    </row>
    <row r="24" spans="1:13" x14ac:dyDescent="0.35">
      <c r="K24" s="9" t="s">
        <v>23</v>
      </c>
      <c r="L24" s="9"/>
      <c r="M24" s="9"/>
    </row>
    <row r="28" spans="1:13" x14ac:dyDescent="0.35">
      <c r="A28" s="24" t="s">
        <v>14</v>
      </c>
      <c r="B28" s="50" t="s">
        <v>15</v>
      </c>
      <c r="C28" s="51" t="s">
        <v>8</v>
      </c>
      <c r="D28" s="52" t="s">
        <v>10</v>
      </c>
      <c r="E28" s="48" t="s">
        <v>12</v>
      </c>
    </row>
    <row r="29" spans="1:13" x14ac:dyDescent="0.35">
      <c r="A29" s="57" t="s">
        <v>61</v>
      </c>
      <c r="B29" s="58"/>
      <c r="C29" s="58"/>
      <c r="D29" s="58"/>
      <c r="E29" s="59"/>
    </row>
    <row r="30" spans="1:13" x14ac:dyDescent="0.35">
      <c r="A30" s="53" t="s">
        <v>24</v>
      </c>
      <c r="B30" s="54">
        <v>1.708</v>
      </c>
      <c r="C30" s="55">
        <v>5.8000000000000003E-2</v>
      </c>
      <c r="D30" s="56">
        <f t="shared" ref="D30:D49" si="1">(B30-C30)</f>
        <v>1.65</v>
      </c>
      <c r="E30" s="49">
        <f t="shared" ref="E30:E49" si="2">(63.428*D30*D30)+(187.46*D30)+(1.522)</f>
        <v>483.51372999999995</v>
      </c>
    </row>
    <row r="31" spans="1:13" x14ac:dyDescent="0.35">
      <c r="A31" s="16" t="s">
        <v>25</v>
      </c>
      <c r="B31" s="3">
        <v>2.7560000000000002</v>
      </c>
      <c r="C31" s="6">
        <v>5.8000000000000003E-2</v>
      </c>
      <c r="D31" s="1">
        <f t="shared" si="1"/>
        <v>2.6980000000000004</v>
      </c>
      <c r="E31" s="8">
        <f t="shared" si="2"/>
        <v>968.9944313120003</v>
      </c>
    </row>
    <row r="32" spans="1:13" x14ac:dyDescent="0.35">
      <c r="A32" s="16" t="s">
        <v>26</v>
      </c>
      <c r="B32" s="3">
        <v>2.1080000000000001</v>
      </c>
      <c r="C32" s="6">
        <v>5.8000000000000003E-2</v>
      </c>
      <c r="D32" s="1">
        <f t="shared" si="1"/>
        <v>2.0500000000000003</v>
      </c>
      <c r="E32" s="8">
        <f t="shared" si="2"/>
        <v>652.37117000000012</v>
      </c>
    </row>
    <row r="33" spans="1:5" x14ac:dyDescent="0.35">
      <c r="A33" s="16" t="s">
        <v>27</v>
      </c>
      <c r="B33" s="3">
        <v>2.3730000000000002</v>
      </c>
      <c r="C33" s="6">
        <v>5.8000000000000003E-2</v>
      </c>
      <c r="D33" s="1">
        <f t="shared" si="1"/>
        <v>2.3150000000000004</v>
      </c>
      <c r="E33" s="8">
        <f t="shared" si="2"/>
        <v>775.41682330000026</v>
      </c>
    </row>
    <row r="34" spans="1:5" x14ac:dyDescent="0.35">
      <c r="A34" s="16" t="s">
        <v>28</v>
      </c>
      <c r="B34" s="3">
        <v>2.6670000000000003</v>
      </c>
      <c r="C34" s="6">
        <v>5.8000000000000003E-2</v>
      </c>
      <c r="D34" s="1">
        <f t="shared" si="1"/>
        <v>2.6090000000000004</v>
      </c>
      <c r="E34" s="8">
        <f t="shared" si="2"/>
        <v>922.3519880680002</v>
      </c>
    </row>
    <row r="35" spans="1:5" x14ac:dyDescent="0.35">
      <c r="A35" s="16" t="s">
        <v>29</v>
      </c>
      <c r="B35" s="3">
        <v>2.1160000000000001</v>
      </c>
      <c r="C35" s="6">
        <v>5.8000000000000003E-2</v>
      </c>
      <c r="D35" s="1">
        <f t="shared" si="1"/>
        <v>2.0580000000000003</v>
      </c>
      <c r="E35" s="8">
        <f t="shared" si="2"/>
        <v>655.95534779200023</v>
      </c>
    </row>
    <row r="36" spans="1:5" x14ac:dyDescent="0.35">
      <c r="A36" s="16" t="s">
        <v>30</v>
      </c>
      <c r="B36" s="3">
        <v>1.395</v>
      </c>
      <c r="C36" s="6">
        <v>5.8000000000000003E-2</v>
      </c>
      <c r="D36" s="1">
        <f t="shared" si="1"/>
        <v>1.337</v>
      </c>
      <c r="E36" s="8">
        <f t="shared" si="2"/>
        <v>365.53794653199998</v>
      </c>
    </row>
    <row r="37" spans="1:5" x14ac:dyDescent="0.35">
      <c r="A37" s="16" t="s">
        <v>31</v>
      </c>
      <c r="B37" s="3">
        <v>2.2410000000000001</v>
      </c>
      <c r="C37" s="6">
        <v>5.8000000000000003E-2</v>
      </c>
      <c r="D37" s="1">
        <f t="shared" si="1"/>
        <v>2.1830000000000003</v>
      </c>
      <c r="E37" s="8">
        <f t="shared" si="2"/>
        <v>713.01261629200019</v>
      </c>
    </row>
    <row r="38" spans="1:5" x14ac:dyDescent="0.35">
      <c r="A38" s="16" t="s">
        <v>32</v>
      </c>
      <c r="B38" s="3">
        <v>2.1590000000000003</v>
      </c>
      <c r="C38" s="6">
        <v>5.8000000000000003E-2</v>
      </c>
      <c r="D38" s="1">
        <f t="shared" si="1"/>
        <v>2.1010000000000004</v>
      </c>
      <c r="E38" s="8">
        <f t="shared" si="2"/>
        <v>675.35940102800021</v>
      </c>
    </row>
    <row r="39" spans="1:5" x14ac:dyDescent="0.35">
      <c r="A39" s="16" t="s">
        <v>33</v>
      </c>
      <c r="B39" s="3">
        <v>1.4000000000000001</v>
      </c>
      <c r="C39" s="6">
        <v>5.8000000000000003E-2</v>
      </c>
      <c r="D39" s="1">
        <f t="shared" si="1"/>
        <v>1.3420000000000001</v>
      </c>
      <c r="E39" s="8">
        <f t="shared" si="2"/>
        <v>367.32486459200004</v>
      </c>
    </row>
    <row r="40" spans="1:5" x14ac:dyDescent="0.35">
      <c r="A40" s="16" t="s">
        <v>36</v>
      </c>
      <c r="B40" s="3">
        <v>1.9080000000000001</v>
      </c>
      <c r="C40" s="6">
        <v>5.8000000000000003E-2</v>
      </c>
      <c r="D40" s="1">
        <f t="shared" si="1"/>
        <v>1.85</v>
      </c>
      <c r="E40" s="8">
        <f t="shared" si="2"/>
        <v>565.40533000000016</v>
      </c>
    </row>
    <row r="41" spans="1:5" x14ac:dyDescent="0.35">
      <c r="A41" s="16" t="s">
        <v>37</v>
      </c>
      <c r="B41" s="3">
        <v>2.5230000000000001</v>
      </c>
      <c r="C41" s="6">
        <v>5.8000000000000003E-2</v>
      </c>
      <c r="D41" s="1">
        <f t="shared" si="1"/>
        <v>2.4650000000000003</v>
      </c>
      <c r="E41" s="8">
        <f t="shared" si="2"/>
        <v>849.01369930000021</v>
      </c>
    </row>
    <row r="42" spans="1:5" x14ac:dyDescent="0.35">
      <c r="A42" s="16" t="s">
        <v>38</v>
      </c>
      <c r="B42" s="3">
        <v>2.2480000000000002</v>
      </c>
      <c r="C42" s="6">
        <v>5.8000000000000003E-2</v>
      </c>
      <c r="D42" s="1">
        <f t="shared" si="1"/>
        <v>2.1900000000000004</v>
      </c>
      <c r="E42" s="8">
        <f t="shared" si="2"/>
        <v>716.26643080000019</v>
      </c>
    </row>
    <row r="43" spans="1:5" x14ac:dyDescent="0.35">
      <c r="A43" s="16" t="s">
        <v>40</v>
      </c>
      <c r="B43" s="3">
        <v>1.827</v>
      </c>
      <c r="C43" s="6">
        <v>5.8000000000000003E-2</v>
      </c>
      <c r="D43" s="1">
        <f t="shared" si="1"/>
        <v>1.7689999999999999</v>
      </c>
      <c r="E43" s="8">
        <f t="shared" si="2"/>
        <v>531.62784950799994</v>
      </c>
    </row>
    <row r="44" spans="1:5" x14ac:dyDescent="0.35">
      <c r="A44" s="16" t="s">
        <v>41</v>
      </c>
      <c r="B44" s="3">
        <v>1.5820000000000001</v>
      </c>
      <c r="C44" s="6">
        <v>5.8000000000000003E-2</v>
      </c>
      <c r="D44" s="1">
        <f t="shared" si="1"/>
        <v>1.524</v>
      </c>
      <c r="E44" s="8">
        <f t="shared" si="2"/>
        <v>434.52739052800001</v>
      </c>
    </row>
    <row r="45" spans="1:5" x14ac:dyDescent="0.35">
      <c r="A45" s="16" t="s">
        <v>42</v>
      </c>
      <c r="B45" s="3">
        <v>2.8660000000000001</v>
      </c>
      <c r="C45" s="6">
        <v>5.8000000000000003E-2</v>
      </c>
      <c r="D45" s="1">
        <f t="shared" si="1"/>
        <v>2.8080000000000003</v>
      </c>
      <c r="E45" s="8">
        <f t="shared" si="2"/>
        <v>1028.0308337920001</v>
      </c>
    </row>
    <row r="46" spans="1:5" x14ac:dyDescent="0.35">
      <c r="A46" s="16" t="s">
        <v>43</v>
      </c>
      <c r="B46" s="3">
        <v>2.5540000000000003</v>
      </c>
      <c r="C46" s="6">
        <v>5.8000000000000003E-2</v>
      </c>
      <c r="D46" s="1">
        <f t="shared" si="1"/>
        <v>2.4960000000000004</v>
      </c>
      <c r="E46" s="8">
        <f t="shared" si="2"/>
        <v>864.57961484800023</v>
      </c>
    </row>
    <row r="47" spans="1:5" x14ac:dyDescent="0.35">
      <c r="A47" s="16" t="s">
        <v>44</v>
      </c>
      <c r="B47" s="3">
        <v>2.298</v>
      </c>
      <c r="C47" s="6">
        <v>5.8000000000000003E-2</v>
      </c>
      <c r="D47" s="1">
        <f t="shared" si="1"/>
        <v>2.2400000000000002</v>
      </c>
      <c r="E47" s="8">
        <f t="shared" si="2"/>
        <v>739.68873280000014</v>
      </c>
    </row>
    <row r="48" spans="1:5" x14ac:dyDescent="0.35">
      <c r="A48" s="16" t="s">
        <v>46</v>
      </c>
      <c r="B48" s="3">
        <v>1.9990000000000001</v>
      </c>
      <c r="C48" s="6">
        <v>5.8000000000000003E-2</v>
      </c>
      <c r="D48" s="1">
        <f t="shared" si="1"/>
        <v>1.9410000000000001</v>
      </c>
      <c r="E48" s="8">
        <f t="shared" si="2"/>
        <v>604.34564486800002</v>
      </c>
    </row>
    <row r="49" spans="1:5" x14ac:dyDescent="0.35">
      <c r="A49" s="24" t="s">
        <v>47</v>
      </c>
      <c r="B49" s="50">
        <v>1.9419999999999999</v>
      </c>
      <c r="C49" s="60">
        <v>5.8000000000000003E-2</v>
      </c>
      <c r="D49" s="52">
        <f t="shared" si="1"/>
        <v>1.8839999999999999</v>
      </c>
      <c r="E49" s="61">
        <f t="shared" si="2"/>
        <v>579.83153516799996</v>
      </c>
    </row>
    <row r="50" spans="1:5" x14ac:dyDescent="0.35">
      <c r="A50" s="57" t="s">
        <v>62</v>
      </c>
      <c r="B50" s="62"/>
      <c r="C50" s="63"/>
      <c r="D50" s="58"/>
      <c r="E50" s="59"/>
    </row>
    <row r="51" spans="1:5" x14ac:dyDescent="0.35">
      <c r="A51" s="16" t="s">
        <v>24</v>
      </c>
      <c r="B51" s="3">
        <v>0.35299999999999998</v>
      </c>
      <c r="C51" s="6">
        <v>5.8000000000000003E-2</v>
      </c>
      <c r="D51" s="1">
        <f t="shared" ref="D51:D70" si="3">(B51-C51)</f>
        <v>0.29499999999999998</v>
      </c>
      <c r="E51" s="8">
        <f t="shared" ref="E51:E70" si="4">(63.428*D51*D51)+(187.46*D51)+(1.522)</f>
        <v>62.342521699999999</v>
      </c>
    </row>
    <row r="52" spans="1:5" x14ac:dyDescent="0.35">
      <c r="A52" s="16" t="s">
        <v>25</v>
      </c>
      <c r="B52" s="3">
        <v>0.29399999999999998</v>
      </c>
      <c r="C52" s="6">
        <v>5.8000000000000003E-2</v>
      </c>
      <c r="D52" s="1">
        <f t="shared" si="3"/>
        <v>0.23599999999999999</v>
      </c>
      <c r="E52" s="8">
        <f t="shared" si="4"/>
        <v>49.295245888000004</v>
      </c>
    </row>
    <row r="53" spans="1:5" x14ac:dyDescent="0.35">
      <c r="A53" s="16" t="s">
        <v>26</v>
      </c>
      <c r="B53" s="3">
        <v>0.312</v>
      </c>
      <c r="C53" s="6">
        <v>5.8000000000000003E-2</v>
      </c>
      <c r="D53" s="1">
        <f t="shared" si="3"/>
        <v>0.254</v>
      </c>
      <c r="E53" s="8">
        <f t="shared" si="4"/>
        <v>53.228960848</v>
      </c>
    </row>
    <row r="54" spans="1:5" x14ac:dyDescent="0.35">
      <c r="A54" s="16" t="s">
        <v>27</v>
      </c>
      <c r="B54" s="3">
        <v>0.28300000000000003</v>
      </c>
      <c r="C54" s="6">
        <v>5.8000000000000003E-2</v>
      </c>
      <c r="D54" s="1">
        <f t="shared" si="3"/>
        <v>0.22500000000000003</v>
      </c>
      <c r="E54" s="8">
        <f t="shared" si="4"/>
        <v>46.911542500000003</v>
      </c>
    </row>
    <row r="55" spans="1:5" x14ac:dyDescent="0.35">
      <c r="A55" s="16" t="s">
        <v>28</v>
      </c>
      <c r="B55" s="3">
        <v>0.51600000000000001</v>
      </c>
      <c r="C55" s="6">
        <v>5.8000000000000003E-2</v>
      </c>
      <c r="D55" s="1">
        <f t="shared" si="3"/>
        <v>0.45800000000000002</v>
      </c>
      <c r="E55" s="8">
        <f t="shared" si="4"/>
        <v>100.68359099200002</v>
      </c>
    </row>
    <row r="56" spans="1:5" x14ac:dyDescent="0.35">
      <c r="A56" s="16" t="s">
        <v>29</v>
      </c>
      <c r="B56" s="3">
        <v>0.28899999999999998</v>
      </c>
      <c r="C56" s="6">
        <v>5.8000000000000003E-2</v>
      </c>
      <c r="D56" s="1">
        <f t="shared" si="3"/>
        <v>0.23099999999999998</v>
      </c>
      <c r="E56" s="8">
        <f t="shared" si="4"/>
        <v>48.209841507999997</v>
      </c>
    </row>
    <row r="57" spans="1:5" x14ac:dyDescent="0.35">
      <c r="A57" s="16" t="s">
        <v>30</v>
      </c>
      <c r="B57" s="3">
        <v>0.33900000000000002</v>
      </c>
      <c r="C57" s="6">
        <v>5.8000000000000003E-2</v>
      </c>
      <c r="D57" s="1">
        <f t="shared" si="3"/>
        <v>0.28100000000000003</v>
      </c>
      <c r="E57" s="8">
        <f t="shared" si="4"/>
        <v>59.206598308000004</v>
      </c>
    </row>
    <row r="58" spans="1:5" x14ac:dyDescent="0.35">
      <c r="A58" s="16" t="s">
        <v>31</v>
      </c>
      <c r="B58" s="3">
        <v>0.34300000000000003</v>
      </c>
      <c r="C58" s="6">
        <v>5.8000000000000003E-2</v>
      </c>
      <c r="D58" s="1">
        <f t="shared" si="3"/>
        <v>0.28500000000000003</v>
      </c>
      <c r="E58" s="8">
        <f t="shared" si="4"/>
        <v>60.100039300000006</v>
      </c>
    </row>
    <row r="59" spans="1:5" x14ac:dyDescent="0.35">
      <c r="A59" s="16" t="s">
        <v>32</v>
      </c>
      <c r="B59" s="3">
        <v>0.33500000000000002</v>
      </c>
      <c r="C59" s="6">
        <v>5.8000000000000003E-2</v>
      </c>
      <c r="D59" s="1">
        <f t="shared" si="3"/>
        <v>0.27700000000000002</v>
      </c>
      <c r="E59" s="8">
        <f t="shared" si="4"/>
        <v>58.31518701200001</v>
      </c>
    </row>
    <row r="60" spans="1:5" x14ac:dyDescent="0.35">
      <c r="A60" s="16" t="s">
        <v>33</v>
      </c>
      <c r="B60" s="3">
        <v>0.35299999999999998</v>
      </c>
      <c r="C60" s="6">
        <v>5.8000000000000003E-2</v>
      </c>
      <c r="D60" s="1">
        <f t="shared" si="3"/>
        <v>0.29499999999999998</v>
      </c>
      <c r="E60" s="8">
        <f t="shared" si="4"/>
        <v>62.342521699999999</v>
      </c>
    </row>
    <row r="61" spans="1:5" x14ac:dyDescent="0.35">
      <c r="A61" s="16" t="s">
        <v>36</v>
      </c>
      <c r="B61" s="3">
        <v>0.35799999999999998</v>
      </c>
      <c r="C61" s="6">
        <v>5.8000000000000003E-2</v>
      </c>
      <c r="D61" s="1">
        <f t="shared" si="3"/>
        <v>0.3</v>
      </c>
      <c r="E61" s="8">
        <f t="shared" si="4"/>
        <v>63.468519999999998</v>
      </c>
    </row>
    <row r="62" spans="1:5" x14ac:dyDescent="0.35">
      <c r="A62" s="16" t="s">
        <v>37</v>
      </c>
      <c r="B62" s="3">
        <v>0.316</v>
      </c>
      <c r="C62" s="6">
        <v>5.8000000000000003E-2</v>
      </c>
      <c r="D62" s="1">
        <f t="shared" si="3"/>
        <v>0.25800000000000001</v>
      </c>
      <c r="E62" s="8">
        <f t="shared" si="4"/>
        <v>54.108701392</v>
      </c>
    </row>
    <row r="63" spans="1:5" x14ac:dyDescent="0.35">
      <c r="A63" s="16" t="s">
        <v>38</v>
      </c>
      <c r="B63" s="3">
        <v>0.38700000000000001</v>
      </c>
      <c r="C63" s="6">
        <v>5.8000000000000003E-2</v>
      </c>
      <c r="D63" s="1">
        <f t="shared" si="3"/>
        <v>0.32900000000000001</v>
      </c>
      <c r="E63" s="8">
        <f t="shared" si="4"/>
        <v>70.061850148000019</v>
      </c>
    </row>
    <row r="64" spans="1:5" x14ac:dyDescent="0.35">
      <c r="A64" s="16" t="s">
        <v>40</v>
      </c>
      <c r="B64" s="3">
        <v>0.33</v>
      </c>
      <c r="C64" s="6">
        <v>5.8000000000000003E-2</v>
      </c>
      <c r="D64" s="1">
        <f t="shared" si="3"/>
        <v>0.27200000000000002</v>
      </c>
      <c r="E64" s="8">
        <f t="shared" si="4"/>
        <v>57.203777152000008</v>
      </c>
    </row>
    <row r="65" spans="1:5" x14ac:dyDescent="0.35">
      <c r="A65" s="16" t="s">
        <v>41</v>
      </c>
      <c r="B65" s="3">
        <v>0.39300000000000002</v>
      </c>
      <c r="C65" s="6">
        <v>5.8000000000000003E-2</v>
      </c>
      <c r="D65" s="1">
        <f t="shared" si="3"/>
        <v>0.33500000000000002</v>
      </c>
      <c r="E65" s="8">
        <f t="shared" si="4"/>
        <v>71.43930730000001</v>
      </c>
    </row>
    <row r="66" spans="1:5" x14ac:dyDescent="0.35">
      <c r="A66" s="16" t="s">
        <v>42</v>
      </c>
      <c r="B66" s="3">
        <v>0.307</v>
      </c>
      <c r="C66" s="6">
        <v>5.8000000000000003E-2</v>
      </c>
      <c r="D66" s="1">
        <f t="shared" si="3"/>
        <v>0.249</v>
      </c>
      <c r="E66" s="8">
        <f t="shared" si="4"/>
        <v>52.132139427999995</v>
      </c>
    </row>
    <row r="67" spans="1:5" x14ac:dyDescent="0.35">
      <c r="A67" s="16" t="s">
        <v>43</v>
      </c>
      <c r="B67" s="3">
        <v>0.309</v>
      </c>
      <c r="C67" s="6">
        <v>5.8000000000000003E-2</v>
      </c>
      <c r="D67" s="1">
        <f t="shared" si="3"/>
        <v>0.251</v>
      </c>
      <c r="E67" s="8">
        <f t="shared" si="4"/>
        <v>52.570487428</v>
      </c>
    </row>
    <row r="68" spans="1:5" x14ac:dyDescent="0.35">
      <c r="A68" s="16" t="s">
        <v>44</v>
      </c>
      <c r="B68" s="3">
        <v>0.33500000000000002</v>
      </c>
      <c r="C68" s="6">
        <v>5.8000000000000003E-2</v>
      </c>
      <c r="D68" s="1">
        <f t="shared" si="3"/>
        <v>0.27700000000000002</v>
      </c>
      <c r="E68" s="8">
        <f t="shared" si="4"/>
        <v>58.31518701200001</v>
      </c>
    </row>
    <row r="69" spans="1:5" x14ac:dyDescent="0.35">
      <c r="A69" s="16" t="s">
        <v>46</v>
      </c>
      <c r="B69" s="3">
        <v>0.36899999999999999</v>
      </c>
      <c r="C69" s="6">
        <v>5.8000000000000003E-2</v>
      </c>
      <c r="D69" s="1">
        <f t="shared" si="3"/>
        <v>0.311</v>
      </c>
      <c r="E69" s="8">
        <f t="shared" si="4"/>
        <v>65.956879588000007</v>
      </c>
    </row>
    <row r="70" spans="1:5" x14ac:dyDescent="0.35">
      <c r="A70" s="24" t="s">
        <v>47</v>
      </c>
      <c r="B70" s="3">
        <v>0.33900000000000002</v>
      </c>
      <c r="C70" s="6">
        <v>5.8000000000000003E-2</v>
      </c>
      <c r="D70" s="1">
        <f t="shared" si="3"/>
        <v>0.28100000000000003</v>
      </c>
      <c r="E70" s="8">
        <f t="shared" si="4"/>
        <v>59.206598308000004</v>
      </c>
    </row>
  </sheetData>
  <pageMargins left="0.7" right="0.7" top="0.75" bottom="0.75"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M69"/>
  <sheetViews>
    <sheetView topLeftCell="A10" workbookViewId="0">
      <selection activeCell="I29" sqref="I29"/>
    </sheetView>
  </sheetViews>
  <sheetFormatPr defaultRowHeight="14.5" x14ac:dyDescent="0.35"/>
  <cols>
    <col min="1" max="1" width="15" customWidth="1"/>
    <col min="2" max="3" width="10.81640625" customWidth="1"/>
    <col min="4" max="4" width="11.08984375" customWidth="1"/>
    <col min="5" max="5" width="10.90625" customWidth="1"/>
    <col min="6" max="6" width="8.90625" customWidth="1"/>
  </cols>
  <sheetData>
    <row r="2" spans="1:6" x14ac:dyDescent="0.35">
      <c r="A2" s="5">
        <v>2.4700000000000002</v>
      </c>
      <c r="B2" s="3">
        <v>2.2389999999999999</v>
      </c>
      <c r="C2" s="3">
        <v>2.4039999999999999</v>
      </c>
      <c r="D2" s="3">
        <v>2.9020000000000001</v>
      </c>
      <c r="E2" s="3">
        <v>0.311</v>
      </c>
      <c r="F2" s="3">
        <v>0.40600000000000003</v>
      </c>
    </row>
    <row r="3" spans="1:6" x14ac:dyDescent="0.35">
      <c r="A3" s="5">
        <v>1.4850000000000001</v>
      </c>
      <c r="B3" s="3">
        <v>2.3559999999999999</v>
      </c>
      <c r="C3" s="3">
        <v>1.6600000000000001</v>
      </c>
      <c r="D3" s="3">
        <v>2.5819999999999999</v>
      </c>
      <c r="E3" s="3">
        <v>0.25700000000000001</v>
      </c>
      <c r="F3" s="3">
        <v>0.32</v>
      </c>
    </row>
    <row r="4" spans="1:6" x14ac:dyDescent="0.35">
      <c r="A4" s="5">
        <v>0.91600000000000004</v>
      </c>
      <c r="B4" s="3">
        <v>2.4590000000000001</v>
      </c>
      <c r="C4" s="3">
        <v>2.0950000000000002</v>
      </c>
      <c r="D4" s="3">
        <v>2.274</v>
      </c>
      <c r="E4" s="3">
        <v>0.30599999999999999</v>
      </c>
      <c r="F4" s="3">
        <v>0.316</v>
      </c>
    </row>
    <row r="5" spans="1:6" x14ac:dyDescent="0.35">
      <c r="A5" s="5">
        <v>0.49299999999999999</v>
      </c>
      <c r="B5" s="3">
        <v>2.6059999999999999</v>
      </c>
      <c r="C5" s="3">
        <v>2.8040000000000003</v>
      </c>
      <c r="D5" s="3">
        <v>2.331</v>
      </c>
      <c r="E5" s="3">
        <v>0.30499999999999999</v>
      </c>
      <c r="F5" s="3">
        <v>0.28200000000000003</v>
      </c>
    </row>
    <row r="6" spans="1:6" x14ac:dyDescent="0.35">
      <c r="A6" s="5">
        <v>0.27800000000000002</v>
      </c>
      <c r="B6" s="3">
        <v>2.944</v>
      </c>
      <c r="C6" s="3">
        <v>2.4990000000000001</v>
      </c>
      <c r="D6" s="3">
        <v>0.34100000000000003</v>
      </c>
      <c r="E6" s="3">
        <v>0.32500000000000001</v>
      </c>
      <c r="F6" s="3">
        <v>0.308</v>
      </c>
    </row>
    <row r="7" spans="1:6" x14ac:dyDescent="0.35">
      <c r="A7" s="5">
        <v>0.17799999999999999</v>
      </c>
      <c r="B7" s="3">
        <v>2.464</v>
      </c>
      <c r="C7" s="3">
        <v>2.2600000000000002</v>
      </c>
      <c r="D7" s="3">
        <v>0.29399999999999998</v>
      </c>
      <c r="E7" s="3">
        <v>0.35000000000000003</v>
      </c>
      <c r="F7" s="3">
        <v>0.33400000000000002</v>
      </c>
    </row>
    <row r="8" spans="1:6" x14ac:dyDescent="0.35">
      <c r="A8" s="5">
        <v>0.13200000000000001</v>
      </c>
      <c r="B8" s="3">
        <v>1.722</v>
      </c>
      <c r="C8" s="3">
        <v>2.0430000000000001</v>
      </c>
      <c r="D8" s="3">
        <v>0.29199999999999998</v>
      </c>
      <c r="E8" s="3">
        <v>0.34800000000000003</v>
      </c>
      <c r="F8" s="3">
        <v>0.36</v>
      </c>
    </row>
    <row r="9" spans="1:6" x14ac:dyDescent="0.35">
      <c r="A9" s="6">
        <v>7.8E-2</v>
      </c>
      <c r="B9" s="3">
        <v>2.585</v>
      </c>
      <c r="C9" s="3">
        <v>2.0569999999999999</v>
      </c>
      <c r="D9" s="3">
        <v>0.254</v>
      </c>
      <c r="E9" s="3">
        <v>0.32</v>
      </c>
      <c r="F9" s="3">
        <v>0.30199999999999999</v>
      </c>
    </row>
    <row r="13" spans="1:6" x14ac:dyDescent="0.35">
      <c r="A13" s="19"/>
      <c r="B13" s="7" t="s">
        <v>9</v>
      </c>
      <c r="C13" s="7" t="s">
        <v>10</v>
      </c>
      <c r="D13" s="7" t="s">
        <v>11</v>
      </c>
      <c r="E13" s="7" t="s">
        <v>12</v>
      </c>
    </row>
    <row r="14" spans="1:6" x14ac:dyDescent="0.35">
      <c r="A14" s="19" t="s">
        <v>1</v>
      </c>
      <c r="B14" s="5">
        <v>2.4700000000000002</v>
      </c>
      <c r="C14" s="1">
        <f>B14-B21</f>
        <v>2.3920000000000003</v>
      </c>
      <c r="D14" s="1">
        <v>500</v>
      </c>
      <c r="E14" s="8">
        <f>(34.931*C14*C14)+(124.84*C14)+(1.9894)</f>
        <v>500.4701251840001</v>
      </c>
    </row>
    <row r="15" spans="1:6" x14ac:dyDescent="0.35">
      <c r="A15" s="19" t="s">
        <v>2</v>
      </c>
      <c r="B15" s="5">
        <v>1.4850000000000001</v>
      </c>
      <c r="C15" s="1">
        <f>B15-B21</f>
        <v>1.407</v>
      </c>
      <c r="D15" s="1">
        <v>250</v>
      </c>
      <c r="E15" s="8">
        <f t="shared" ref="E15:E21" si="0">(34.931*C15*C15)+(124.84*C15)+(1.9894)</f>
        <v>246.79039921899999</v>
      </c>
    </row>
    <row r="16" spans="1:6" x14ac:dyDescent="0.35">
      <c r="A16" s="19" t="s">
        <v>3</v>
      </c>
      <c r="B16" s="5">
        <v>0.91600000000000004</v>
      </c>
      <c r="C16" s="1">
        <f>B16-B21</f>
        <v>0.83800000000000008</v>
      </c>
      <c r="D16" s="1">
        <v>125</v>
      </c>
      <c r="E16" s="8">
        <f t="shared" si="0"/>
        <v>131.13540516400002</v>
      </c>
    </row>
    <row r="17" spans="1:13" x14ac:dyDescent="0.35">
      <c r="A17" s="19" t="s">
        <v>4</v>
      </c>
      <c r="B17" s="5">
        <v>0.49299999999999999</v>
      </c>
      <c r="C17" s="1">
        <f>B17-B21</f>
        <v>0.41499999999999998</v>
      </c>
      <c r="D17" s="1">
        <v>62.5</v>
      </c>
      <c r="E17" s="8">
        <f t="shared" si="0"/>
        <v>59.813991475000002</v>
      </c>
    </row>
    <row r="18" spans="1:13" x14ac:dyDescent="0.35">
      <c r="A18" s="19" t="s">
        <v>5</v>
      </c>
      <c r="B18" s="5">
        <v>0.27800000000000002</v>
      </c>
      <c r="C18" s="1">
        <f>B18-B21</f>
        <v>0.2</v>
      </c>
      <c r="D18" s="1">
        <v>31.25</v>
      </c>
      <c r="E18" s="8">
        <f t="shared" si="0"/>
        <v>28.354640000000003</v>
      </c>
    </row>
    <row r="19" spans="1:13" x14ac:dyDescent="0.35">
      <c r="A19" s="19" t="s">
        <v>6</v>
      </c>
      <c r="B19" s="5">
        <v>0.17799999999999999</v>
      </c>
      <c r="C19" s="1">
        <f>B19-B21</f>
        <v>9.9999999999999992E-2</v>
      </c>
      <c r="D19" s="1">
        <v>15.63</v>
      </c>
      <c r="E19" s="8">
        <f t="shared" si="0"/>
        <v>14.822709999999999</v>
      </c>
    </row>
    <row r="20" spans="1:13" x14ac:dyDescent="0.35">
      <c r="A20" s="19" t="s">
        <v>7</v>
      </c>
      <c r="B20" s="5">
        <v>0.13200000000000001</v>
      </c>
      <c r="C20" s="1">
        <f>B20-B21</f>
        <v>5.4000000000000006E-2</v>
      </c>
      <c r="D20" s="1">
        <v>7.81</v>
      </c>
      <c r="E20" s="8">
        <f t="shared" si="0"/>
        <v>8.832618796000002</v>
      </c>
    </row>
    <row r="21" spans="1:13" x14ac:dyDescent="0.35">
      <c r="A21" s="19" t="s">
        <v>8</v>
      </c>
      <c r="B21" s="6">
        <v>7.8E-2</v>
      </c>
      <c r="C21" s="1">
        <f>B21-B21</f>
        <v>0</v>
      </c>
      <c r="D21" s="1">
        <v>0</v>
      </c>
      <c r="E21" s="8">
        <f t="shared" si="0"/>
        <v>1.9894000000000001</v>
      </c>
    </row>
    <row r="24" spans="1:13" x14ac:dyDescent="0.35">
      <c r="K24" s="9" t="s">
        <v>23</v>
      </c>
      <c r="L24" s="9"/>
      <c r="M24" s="9"/>
    </row>
    <row r="27" spans="1:13" x14ac:dyDescent="0.35">
      <c r="A27" s="16" t="s">
        <v>14</v>
      </c>
      <c r="B27" s="3" t="s">
        <v>15</v>
      </c>
      <c r="C27" s="13" t="s">
        <v>8</v>
      </c>
      <c r="D27" s="1" t="s">
        <v>10</v>
      </c>
      <c r="E27" s="14" t="s">
        <v>12</v>
      </c>
    </row>
    <row r="28" spans="1:13" x14ac:dyDescent="0.35">
      <c r="A28" s="22" t="s">
        <v>61</v>
      </c>
      <c r="B28" s="23"/>
      <c r="C28" s="23"/>
      <c r="D28" s="23"/>
      <c r="E28" s="23"/>
    </row>
    <row r="29" spans="1:13" x14ac:dyDescent="0.35">
      <c r="A29" s="16" t="s">
        <v>24</v>
      </c>
      <c r="B29" s="3">
        <v>2.2389999999999999</v>
      </c>
      <c r="C29" s="6">
        <v>7.8E-2</v>
      </c>
      <c r="D29" s="1">
        <f t="shared" ref="D29:D48" si="1">(B29-C29)</f>
        <v>2.161</v>
      </c>
      <c r="E29" s="8">
        <f t="shared" ref="E29:E48" si="2">(34.931*D29*D29)+(124.84*D29)+(1.9894)</f>
        <v>434.89365045099998</v>
      </c>
    </row>
    <row r="30" spans="1:13" x14ac:dyDescent="0.35">
      <c r="A30" s="16" t="s">
        <v>25</v>
      </c>
      <c r="B30" s="3">
        <v>2.3559999999999999</v>
      </c>
      <c r="C30" s="6">
        <v>7.8E-2</v>
      </c>
      <c r="D30" s="1">
        <f t="shared" si="1"/>
        <v>2.278</v>
      </c>
      <c r="E30" s="8">
        <f t="shared" si="2"/>
        <v>467.64179940399998</v>
      </c>
    </row>
    <row r="31" spans="1:13" x14ac:dyDescent="0.35">
      <c r="A31" s="16" t="s">
        <v>26</v>
      </c>
      <c r="B31" s="3">
        <v>2.4590000000000001</v>
      </c>
      <c r="C31" s="6">
        <v>7.8E-2</v>
      </c>
      <c r="D31" s="1">
        <f t="shared" si="1"/>
        <v>2.3810000000000002</v>
      </c>
      <c r="E31" s="8">
        <f t="shared" si="2"/>
        <v>497.26290289100001</v>
      </c>
    </row>
    <row r="32" spans="1:13" x14ac:dyDescent="0.35">
      <c r="A32" s="16" t="s">
        <v>27</v>
      </c>
      <c r="B32" s="3">
        <v>2.6059999999999999</v>
      </c>
      <c r="C32" s="6">
        <v>7.8E-2</v>
      </c>
      <c r="D32" s="1">
        <f t="shared" si="1"/>
        <v>2.528</v>
      </c>
      <c r="E32" s="8">
        <f t="shared" si="2"/>
        <v>540.82139590400004</v>
      </c>
    </row>
    <row r="33" spans="1:5" x14ac:dyDescent="0.35">
      <c r="A33" s="16" t="s">
        <v>28</v>
      </c>
      <c r="B33" s="3">
        <v>2.944</v>
      </c>
      <c r="C33" s="6">
        <v>7.8E-2</v>
      </c>
      <c r="D33" s="1">
        <f t="shared" si="1"/>
        <v>2.8660000000000001</v>
      </c>
      <c r="E33" s="8">
        <f t="shared" si="2"/>
        <v>646.70253703600008</v>
      </c>
    </row>
    <row r="34" spans="1:5" x14ac:dyDescent="0.35">
      <c r="A34" s="16" t="s">
        <v>29</v>
      </c>
      <c r="B34" s="3">
        <v>2.464</v>
      </c>
      <c r="C34" s="6">
        <v>7.8E-2</v>
      </c>
      <c r="D34" s="1">
        <f t="shared" si="1"/>
        <v>2.3860000000000001</v>
      </c>
      <c r="E34" s="8">
        <f t="shared" si="2"/>
        <v>498.71968327600001</v>
      </c>
    </row>
    <row r="35" spans="1:5" x14ac:dyDescent="0.35">
      <c r="A35" s="16" t="s">
        <v>30</v>
      </c>
      <c r="B35" s="3">
        <v>1.722</v>
      </c>
      <c r="C35" s="6">
        <v>7.8E-2</v>
      </c>
      <c r="D35" s="1">
        <f t="shared" si="1"/>
        <v>1.6439999999999999</v>
      </c>
      <c r="E35" s="8">
        <f t="shared" si="2"/>
        <v>301.63563121599992</v>
      </c>
    </row>
    <row r="36" spans="1:5" x14ac:dyDescent="0.35">
      <c r="A36" s="16" t="s">
        <v>31</v>
      </c>
      <c r="B36" s="3">
        <v>2.585</v>
      </c>
      <c r="C36" s="6">
        <v>7.8E-2</v>
      </c>
      <c r="D36" s="1">
        <f t="shared" si="1"/>
        <v>2.5070000000000001</v>
      </c>
      <c r="E36" s="8">
        <f t="shared" si="2"/>
        <v>534.50632661900011</v>
      </c>
    </row>
    <row r="37" spans="1:5" x14ac:dyDescent="0.35">
      <c r="A37" s="16" t="s">
        <v>32</v>
      </c>
      <c r="B37" s="3">
        <v>2.4039999999999999</v>
      </c>
      <c r="C37" s="6">
        <v>7.8E-2</v>
      </c>
      <c r="D37" s="1">
        <f t="shared" si="1"/>
        <v>2.3260000000000001</v>
      </c>
      <c r="E37" s="8">
        <f t="shared" si="2"/>
        <v>481.35359095600001</v>
      </c>
    </row>
    <row r="38" spans="1:5" x14ac:dyDescent="0.35">
      <c r="A38" s="16" t="s">
        <v>33</v>
      </c>
      <c r="B38" s="3">
        <v>1.6600000000000001</v>
      </c>
      <c r="C38" s="6">
        <v>7.8E-2</v>
      </c>
      <c r="D38" s="1">
        <f t="shared" si="1"/>
        <v>1.5820000000000001</v>
      </c>
      <c r="E38" s="8">
        <f t="shared" si="2"/>
        <v>286.90893204399998</v>
      </c>
    </row>
    <row r="39" spans="1:5" x14ac:dyDescent="0.35">
      <c r="A39" s="16" t="s">
        <v>36</v>
      </c>
      <c r="B39" s="3">
        <v>2.0950000000000002</v>
      </c>
      <c r="C39" s="6">
        <v>7.8E-2</v>
      </c>
      <c r="D39" s="1">
        <f t="shared" si="1"/>
        <v>2.0170000000000003</v>
      </c>
      <c r="E39" s="8">
        <f t="shared" si="2"/>
        <v>395.90108305900009</v>
      </c>
    </row>
    <row r="40" spans="1:5" x14ac:dyDescent="0.35">
      <c r="A40" s="16" t="s">
        <v>37</v>
      </c>
      <c r="B40" s="3">
        <v>2.8040000000000003</v>
      </c>
      <c r="C40" s="6">
        <v>7.8E-2</v>
      </c>
      <c r="D40" s="1">
        <f t="shared" si="1"/>
        <v>2.7260000000000004</v>
      </c>
      <c r="E40" s="8">
        <f t="shared" si="2"/>
        <v>601.87815575600018</v>
      </c>
    </row>
    <row r="41" spans="1:5" x14ac:dyDescent="0.35">
      <c r="A41" s="16" t="s">
        <v>38</v>
      </c>
      <c r="B41" s="3">
        <v>2.4990000000000001</v>
      </c>
      <c r="C41" s="6">
        <v>7.8E-2</v>
      </c>
      <c r="D41" s="1">
        <f t="shared" si="1"/>
        <v>2.4210000000000003</v>
      </c>
      <c r="E41" s="8">
        <f t="shared" si="2"/>
        <v>508.96604937100011</v>
      </c>
    </row>
    <row r="42" spans="1:5" x14ac:dyDescent="0.35">
      <c r="A42" s="16" t="s">
        <v>40</v>
      </c>
      <c r="B42" s="3">
        <v>2.2600000000000002</v>
      </c>
      <c r="C42" s="6">
        <v>7.8E-2</v>
      </c>
      <c r="D42" s="1">
        <f t="shared" si="1"/>
        <v>2.1820000000000004</v>
      </c>
      <c r="E42" s="8">
        <f t="shared" si="2"/>
        <v>440.70110244400001</v>
      </c>
    </row>
    <row r="43" spans="1:5" x14ac:dyDescent="0.35">
      <c r="A43" s="16" t="s">
        <v>41</v>
      </c>
      <c r="B43" s="3">
        <v>2.0430000000000001</v>
      </c>
      <c r="C43" s="6">
        <v>7.8E-2</v>
      </c>
      <c r="D43" s="1">
        <f t="shared" si="1"/>
        <v>1.9650000000000001</v>
      </c>
      <c r="E43" s="8">
        <f t="shared" si="2"/>
        <v>382.17645047500002</v>
      </c>
    </row>
    <row r="44" spans="1:5" x14ac:dyDescent="0.35">
      <c r="A44" s="16" t="s">
        <v>42</v>
      </c>
      <c r="B44" s="3">
        <v>2.0569999999999999</v>
      </c>
      <c r="C44" s="6">
        <v>7.8E-2</v>
      </c>
      <c r="D44" s="1">
        <f t="shared" si="1"/>
        <v>1.9789999999999999</v>
      </c>
      <c r="E44" s="8">
        <f t="shared" si="2"/>
        <v>385.85296057099998</v>
      </c>
    </row>
    <row r="45" spans="1:5" x14ac:dyDescent="0.35">
      <c r="A45" s="16" t="s">
        <v>43</v>
      </c>
      <c r="B45" s="3">
        <v>2.9020000000000001</v>
      </c>
      <c r="C45" s="6">
        <v>7.8E-2</v>
      </c>
      <c r="D45" s="1">
        <f t="shared" si="1"/>
        <v>2.8240000000000003</v>
      </c>
      <c r="E45" s="8">
        <f t="shared" si="2"/>
        <v>633.11144665600011</v>
      </c>
    </row>
    <row r="46" spans="1:5" x14ac:dyDescent="0.35">
      <c r="A46" s="16" t="s">
        <v>44</v>
      </c>
      <c r="B46" s="3">
        <v>2.5819999999999999</v>
      </c>
      <c r="C46" s="6">
        <v>7.8E-2</v>
      </c>
      <c r="D46" s="1">
        <f t="shared" si="1"/>
        <v>2.504</v>
      </c>
      <c r="E46" s="8">
        <f t="shared" si="2"/>
        <v>533.60668889600004</v>
      </c>
    </row>
    <row r="47" spans="1:5" x14ac:dyDescent="0.35">
      <c r="A47" s="16" t="s">
        <v>46</v>
      </c>
      <c r="B47" s="3">
        <v>2.274</v>
      </c>
      <c r="C47" s="6">
        <v>7.8E-2</v>
      </c>
      <c r="D47" s="1">
        <f t="shared" si="1"/>
        <v>2.1960000000000002</v>
      </c>
      <c r="E47" s="8">
        <f t="shared" si="2"/>
        <v>444.58985329600006</v>
      </c>
    </row>
    <row r="48" spans="1:5" x14ac:dyDescent="0.35">
      <c r="A48" s="24" t="s">
        <v>47</v>
      </c>
      <c r="B48" s="3">
        <v>2.331</v>
      </c>
      <c r="C48" s="6">
        <v>7.8E-2</v>
      </c>
      <c r="D48" s="1">
        <f t="shared" si="1"/>
        <v>2.2530000000000001</v>
      </c>
      <c r="E48" s="8">
        <f t="shared" si="2"/>
        <v>460.56399037900002</v>
      </c>
    </row>
    <row r="49" spans="1:5" x14ac:dyDescent="0.35">
      <c r="A49" s="25" t="s">
        <v>62</v>
      </c>
      <c r="B49" s="11"/>
      <c r="C49" s="11"/>
      <c r="D49" s="11"/>
      <c r="E49" s="11"/>
    </row>
    <row r="50" spans="1:5" x14ac:dyDescent="0.35">
      <c r="A50" s="16" t="s">
        <v>24</v>
      </c>
      <c r="B50" s="3">
        <v>0.34100000000000003</v>
      </c>
      <c r="C50" s="6">
        <v>7.8E-2</v>
      </c>
      <c r="D50" s="1">
        <f t="shared" ref="D50:D69" si="3">(B50-C50)</f>
        <v>0.26300000000000001</v>
      </c>
      <c r="E50" s="8">
        <f t="shared" ref="E50:E69" si="4">(34.931*D50*D50)+(124.84*D50)+(1.9894)</f>
        <v>37.238462339000002</v>
      </c>
    </row>
    <row r="51" spans="1:5" x14ac:dyDescent="0.35">
      <c r="A51" s="16" t="s">
        <v>25</v>
      </c>
      <c r="B51" s="3">
        <v>0.29399999999999998</v>
      </c>
      <c r="C51" s="6">
        <v>7.8E-2</v>
      </c>
      <c r="D51" s="1">
        <f t="shared" si="3"/>
        <v>0.21599999999999997</v>
      </c>
      <c r="E51" s="8">
        <f t="shared" si="4"/>
        <v>30.584580735999996</v>
      </c>
    </row>
    <row r="52" spans="1:5" x14ac:dyDescent="0.35">
      <c r="A52" s="16" t="s">
        <v>26</v>
      </c>
      <c r="B52" s="3">
        <v>0.29199999999999998</v>
      </c>
      <c r="C52" s="6">
        <v>7.8E-2</v>
      </c>
      <c r="D52" s="1">
        <f t="shared" si="3"/>
        <v>0.21399999999999997</v>
      </c>
      <c r="E52" s="8">
        <f t="shared" si="4"/>
        <v>30.304860075999994</v>
      </c>
    </row>
    <row r="53" spans="1:5" x14ac:dyDescent="0.35">
      <c r="A53" s="16" t="s">
        <v>27</v>
      </c>
      <c r="B53" s="3">
        <v>0.254</v>
      </c>
      <c r="C53" s="6">
        <v>7.8E-2</v>
      </c>
      <c r="D53" s="1">
        <f t="shared" si="3"/>
        <v>0.17599999999999999</v>
      </c>
      <c r="E53" s="8">
        <f t="shared" si="4"/>
        <v>25.043262656</v>
      </c>
    </row>
    <row r="54" spans="1:5" x14ac:dyDescent="0.35">
      <c r="A54" s="16" t="s">
        <v>28</v>
      </c>
      <c r="B54" s="3">
        <v>0.311</v>
      </c>
      <c r="C54" s="6">
        <v>7.8E-2</v>
      </c>
      <c r="D54" s="1">
        <f t="shared" si="3"/>
        <v>0.23299999999999998</v>
      </c>
      <c r="E54" s="8">
        <f t="shared" si="4"/>
        <v>32.973489059000002</v>
      </c>
    </row>
    <row r="55" spans="1:5" x14ac:dyDescent="0.35">
      <c r="A55" s="16" t="s">
        <v>29</v>
      </c>
      <c r="B55" s="3">
        <v>0.25700000000000001</v>
      </c>
      <c r="C55" s="6">
        <v>7.8E-2</v>
      </c>
      <c r="D55" s="1">
        <f t="shared" si="3"/>
        <v>0.17899999999999999</v>
      </c>
      <c r="E55" s="8">
        <f t="shared" si="4"/>
        <v>25.454984171</v>
      </c>
    </row>
    <row r="56" spans="1:5" x14ac:dyDescent="0.35">
      <c r="A56" s="16" t="s">
        <v>30</v>
      </c>
      <c r="B56" s="3">
        <v>0.30599999999999999</v>
      </c>
      <c r="C56" s="6">
        <v>7.8E-2</v>
      </c>
      <c r="D56" s="1">
        <f t="shared" si="3"/>
        <v>0.22799999999999998</v>
      </c>
      <c r="E56" s="8">
        <f t="shared" si="4"/>
        <v>32.268773103999997</v>
      </c>
    </row>
    <row r="57" spans="1:5" x14ac:dyDescent="0.35">
      <c r="A57" s="16" t="s">
        <v>31</v>
      </c>
      <c r="B57" s="3">
        <v>0.30499999999999999</v>
      </c>
      <c r="C57" s="6">
        <v>7.8E-2</v>
      </c>
      <c r="D57" s="1">
        <f t="shared" si="3"/>
        <v>0.22699999999999998</v>
      </c>
      <c r="E57" s="8">
        <f t="shared" si="4"/>
        <v>32.128039498999996</v>
      </c>
    </row>
    <row r="58" spans="1:5" x14ac:dyDescent="0.35">
      <c r="A58" s="16" t="s">
        <v>32</v>
      </c>
      <c r="B58" s="3">
        <v>0.32500000000000001</v>
      </c>
      <c r="C58" s="6">
        <v>7.8E-2</v>
      </c>
      <c r="D58" s="1">
        <f t="shared" si="3"/>
        <v>0.247</v>
      </c>
      <c r="E58" s="8">
        <f t="shared" si="4"/>
        <v>34.955985379000005</v>
      </c>
    </row>
    <row r="59" spans="1:5" x14ac:dyDescent="0.35">
      <c r="A59" s="16" t="s">
        <v>33</v>
      </c>
      <c r="B59" s="3">
        <v>0.35000000000000003</v>
      </c>
      <c r="C59" s="6">
        <v>7.8E-2</v>
      </c>
      <c r="D59" s="1">
        <f t="shared" si="3"/>
        <v>0.27200000000000002</v>
      </c>
      <c r="E59" s="8">
        <f t="shared" si="4"/>
        <v>38.530215104000007</v>
      </c>
    </row>
    <row r="60" spans="1:5" x14ac:dyDescent="0.35">
      <c r="A60" s="16" t="s">
        <v>36</v>
      </c>
      <c r="B60" s="3">
        <v>0.34800000000000003</v>
      </c>
      <c r="C60" s="6">
        <v>7.8E-2</v>
      </c>
      <c r="D60" s="1">
        <f t="shared" si="3"/>
        <v>0.27</v>
      </c>
      <c r="E60" s="8">
        <f t="shared" si="4"/>
        <v>38.242669900000003</v>
      </c>
    </row>
    <row r="61" spans="1:5" x14ac:dyDescent="0.35">
      <c r="A61" s="16" t="s">
        <v>37</v>
      </c>
      <c r="B61" s="3">
        <v>0.32</v>
      </c>
      <c r="C61" s="6">
        <v>7.8E-2</v>
      </c>
      <c r="D61" s="1">
        <f t="shared" si="3"/>
        <v>0.24199999999999999</v>
      </c>
      <c r="E61" s="8">
        <f t="shared" si="4"/>
        <v>34.246379084000004</v>
      </c>
    </row>
    <row r="62" spans="1:5" x14ac:dyDescent="0.35">
      <c r="A62" s="16" t="s">
        <v>38</v>
      </c>
      <c r="B62" s="3">
        <v>0.40600000000000003</v>
      </c>
      <c r="C62" s="6">
        <v>7.8E-2</v>
      </c>
      <c r="D62" s="1">
        <f t="shared" si="3"/>
        <v>0.32800000000000001</v>
      </c>
      <c r="E62" s="8">
        <f t="shared" si="4"/>
        <v>46.694936704000007</v>
      </c>
    </row>
    <row r="63" spans="1:5" x14ac:dyDescent="0.35">
      <c r="A63" s="16" t="s">
        <v>40</v>
      </c>
      <c r="B63" s="3">
        <v>0.32</v>
      </c>
      <c r="C63" s="6">
        <v>7.8E-2</v>
      </c>
      <c r="D63" s="1">
        <f t="shared" si="3"/>
        <v>0.24199999999999999</v>
      </c>
      <c r="E63" s="8">
        <f t="shared" si="4"/>
        <v>34.246379084000004</v>
      </c>
    </row>
    <row r="64" spans="1:5" x14ac:dyDescent="0.35">
      <c r="A64" s="16" t="s">
        <v>41</v>
      </c>
      <c r="B64" s="3">
        <v>0.316</v>
      </c>
      <c r="C64" s="6">
        <v>7.8E-2</v>
      </c>
      <c r="D64" s="1">
        <f t="shared" si="3"/>
        <v>0.23799999999999999</v>
      </c>
      <c r="E64" s="8">
        <f t="shared" si="4"/>
        <v>33.679951564</v>
      </c>
    </row>
    <row r="65" spans="1:5" x14ac:dyDescent="0.35">
      <c r="A65" s="16" t="s">
        <v>42</v>
      </c>
      <c r="B65" s="3">
        <v>0.28200000000000003</v>
      </c>
      <c r="C65" s="6">
        <v>7.8E-2</v>
      </c>
      <c r="D65" s="1">
        <f t="shared" si="3"/>
        <v>0.20400000000000001</v>
      </c>
      <c r="E65" s="8">
        <f t="shared" si="4"/>
        <v>28.910448496000004</v>
      </c>
    </row>
    <row r="66" spans="1:5" x14ac:dyDescent="0.35">
      <c r="A66" s="16" t="s">
        <v>43</v>
      </c>
      <c r="B66" s="3">
        <v>0.308</v>
      </c>
      <c r="C66" s="6">
        <v>7.8E-2</v>
      </c>
      <c r="D66" s="1">
        <f t="shared" si="3"/>
        <v>0.22999999999999998</v>
      </c>
      <c r="E66" s="8">
        <f t="shared" si="4"/>
        <v>32.550449899999997</v>
      </c>
    </row>
    <row r="67" spans="1:5" x14ac:dyDescent="0.35">
      <c r="A67" s="16" t="s">
        <v>44</v>
      </c>
      <c r="B67" s="3">
        <v>0.33400000000000002</v>
      </c>
      <c r="C67" s="6">
        <v>7.8E-2</v>
      </c>
      <c r="D67" s="1">
        <f t="shared" si="3"/>
        <v>0.25600000000000001</v>
      </c>
      <c r="E67" s="8">
        <f t="shared" si="4"/>
        <v>36.237678016000004</v>
      </c>
    </row>
    <row r="68" spans="1:5" x14ac:dyDescent="0.35">
      <c r="A68" s="16" t="s">
        <v>46</v>
      </c>
      <c r="B68" s="3">
        <v>0.36</v>
      </c>
      <c r="C68" s="6">
        <v>7.8E-2</v>
      </c>
      <c r="D68" s="1">
        <f t="shared" si="3"/>
        <v>0.28199999999999997</v>
      </c>
      <c r="E68" s="8">
        <f t="shared" si="4"/>
        <v>39.972132844000001</v>
      </c>
    </row>
    <row r="69" spans="1:5" x14ac:dyDescent="0.35">
      <c r="A69" s="24" t="s">
        <v>47</v>
      </c>
      <c r="B69" s="3">
        <v>0.30199999999999999</v>
      </c>
      <c r="C69" s="6">
        <v>7.8E-2</v>
      </c>
      <c r="D69" s="1">
        <f t="shared" si="3"/>
        <v>0.22399999999999998</v>
      </c>
      <c r="E69" s="8">
        <f t="shared" si="4"/>
        <v>31.706257855999997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L71"/>
  <sheetViews>
    <sheetView workbookViewId="0">
      <selection activeCell="S28" sqref="S28"/>
    </sheetView>
  </sheetViews>
  <sheetFormatPr defaultRowHeight="14.5" x14ac:dyDescent="0.35"/>
  <cols>
    <col min="1" max="1" width="13.1796875" customWidth="1"/>
    <col min="2" max="2" width="10.90625" customWidth="1"/>
    <col min="3" max="3" width="11.453125" customWidth="1"/>
    <col min="4" max="4" width="10.36328125" customWidth="1"/>
    <col min="5" max="5" width="10.6328125" customWidth="1"/>
  </cols>
  <sheetData>
    <row r="2" spans="1:6" x14ac:dyDescent="0.35">
      <c r="A2" s="5">
        <v>2.4</v>
      </c>
      <c r="B2" s="3">
        <v>2.0750000000000002</v>
      </c>
      <c r="C2" s="3">
        <v>2.3220000000000001</v>
      </c>
      <c r="D2" s="3">
        <v>2.5049999999999999</v>
      </c>
      <c r="E2" s="3">
        <v>0.313</v>
      </c>
      <c r="F2" s="3">
        <v>0.28300000000000003</v>
      </c>
    </row>
    <row r="3" spans="1:6" x14ac:dyDescent="0.35">
      <c r="A3" s="5">
        <v>1.468</v>
      </c>
      <c r="B3" s="3">
        <v>2.6710000000000003</v>
      </c>
      <c r="C3" s="3">
        <v>1.468</v>
      </c>
      <c r="D3" s="3">
        <v>2.2760000000000002</v>
      </c>
      <c r="E3" s="3">
        <v>0.23400000000000001</v>
      </c>
      <c r="F3" s="3">
        <v>0.25900000000000001</v>
      </c>
    </row>
    <row r="4" spans="1:6" x14ac:dyDescent="0.35">
      <c r="A4" s="5">
        <v>0.90200000000000002</v>
      </c>
      <c r="B4" s="3">
        <v>2.0880000000000001</v>
      </c>
      <c r="C4" s="3">
        <v>1.887</v>
      </c>
      <c r="D4" s="3">
        <v>2.0329999999999999</v>
      </c>
      <c r="E4" s="3">
        <v>0.29099999999999998</v>
      </c>
      <c r="F4" s="3">
        <v>0.26</v>
      </c>
    </row>
    <row r="5" spans="1:6" x14ac:dyDescent="0.35">
      <c r="A5" s="5">
        <v>0.48599999999999999</v>
      </c>
      <c r="B5" s="3">
        <v>2.3290000000000002</v>
      </c>
      <c r="C5" s="3">
        <v>2.4830000000000001</v>
      </c>
      <c r="D5" s="3">
        <v>1.9950000000000001</v>
      </c>
      <c r="E5" s="3">
        <v>0.28500000000000003</v>
      </c>
      <c r="F5" s="3">
        <v>0.23</v>
      </c>
    </row>
    <row r="6" spans="1:6" x14ac:dyDescent="0.35">
      <c r="A6" s="5">
        <v>0.26800000000000002</v>
      </c>
      <c r="B6" s="3">
        <v>2.7490000000000001</v>
      </c>
      <c r="C6" s="3">
        <v>2.1989999999999998</v>
      </c>
      <c r="D6" s="3">
        <v>0.25</v>
      </c>
      <c r="E6" s="3">
        <v>0.25600000000000001</v>
      </c>
      <c r="F6" s="3">
        <v>0.253</v>
      </c>
    </row>
    <row r="7" spans="1:6" x14ac:dyDescent="0.35">
      <c r="A7" s="5">
        <v>0.17599999999999999</v>
      </c>
      <c r="B7" s="3">
        <v>2.3919999999999999</v>
      </c>
      <c r="C7" s="3">
        <v>1.8149999999999999</v>
      </c>
      <c r="D7" s="3">
        <v>0.221</v>
      </c>
      <c r="E7" s="3">
        <v>0.26600000000000001</v>
      </c>
      <c r="F7" s="3">
        <v>0.28400000000000003</v>
      </c>
    </row>
    <row r="8" spans="1:6" x14ac:dyDescent="0.35">
      <c r="A8" s="5">
        <v>0.11899999999999999</v>
      </c>
      <c r="B8" s="3">
        <v>1.6340000000000001</v>
      </c>
      <c r="C8" s="3">
        <v>1.7030000000000001</v>
      </c>
      <c r="D8" s="3">
        <v>0.23600000000000002</v>
      </c>
      <c r="E8" s="3">
        <v>0.254</v>
      </c>
      <c r="F8" s="3">
        <v>0.38200000000000001</v>
      </c>
    </row>
    <row r="9" spans="1:6" x14ac:dyDescent="0.35">
      <c r="A9" s="6">
        <v>6.7000000000000004E-2</v>
      </c>
      <c r="B9" s="3">
        <v>2.6909999999999998</v>
      </c>
      <c r="C9" s="3">
        <v>2.7890000000000001</v>
      </c>
      <c r="D9" s="3">
        <v>0.22900000000000001</v>
      </c>
      <c r="E9" s="3">
        <v>0.29699999999999999</v>
      </c>
      <c r="F9" s="3">
        <v>0.38400000000000001</v>
      </c>
    </row>
    <row r="13" spans="1:6" x14ac:dyDescent="0.35">
      <c r="A13" s="20"/>
      <c r="B13" s="7" t="s">
        <v>9</v>
      </c>
      <c r="C13" s="7" t="s">
        <v>10</v>
      </c>
      <c r="D13" s="7" t="s">
        <v>11</v>
      </c>
      <c r="E13" s="7" t="s">
        <v>12</v>
      </c>
    </row>
    <row r="14" spans="1:6" x14ac:dyDescent="0.35">
      <c r="A14" s="20" t="s">
        <v>1</v>
      </c>
      <c r="B14" s="5">
        <v>2.4</v>
      </c>
      <c r="C14" s="1">
        <f>B14-B21</f>
        <v>2.3329999999999997</v>
      </c>
      <c r="D14" s="1">
        <v>500</v>
      </c>
      <c r="E14" s="8">
        <f>(40.503*C14*C14)+(118.86*C14)+(2.3447)</f>
        <v>500.09841316699988</v>
      </c>
    </row>
    <row r="15" spans="1:6" x14ac:dyDescent="0.35">
      <c r="A15" s="20" t="s">
        <v>2</v>
      </c>
      <c r="B15" s="5">
        <v>1.468</v>
      </c>
      <c r="C15" s="1">
        <f>B15-B21</f>
        <v>1.401</v>
      </c>
      <c r="D15" s="1">
        <v>250</v>
      </c>
      <c r="E15" s="8">
        <f t="shared" ref="E15:E21" si="0">(40.503*C15*C15)+(118.86*C15)+(2.3447)</f>
        <v>248.36688890300002</v>
      </c>
    </row>
    <row r="16" spans="1:6" x14ac:dyDescent="0.35">
      <c r="A16" s="20" t="s">
        <v>3</v>
      </c>
      <c r="B16" s="5">
        <v>0.90200000000000002</v>
      </c>
      <c r="C16" s="1">
        <f>B16-B21</f>
        <v>0.83499999999999996</v>
      </c>
      <c r="D16" s="1">
        <v>125</v>
      </c>
      <c r="E16" s="8">
        <f t="shared" si="0"/>
        <v>129.832504175</v>
      </c>
    </row>
    <row r="17" spans="1:12" x14ac:dyDescent="0.35">
      <c r="A17" s="20" t="s">
        <v>4</v>
      </c>
      <c r="B17" s="5">
        <v>0.48599999999999999</v>
      </c>
      <c r="C17" s="1">
        <f>B17-B21</f>
        <v>0.41899999999999998</v>
      </c>
      <c r="D17" s="1">
        <v>62.5</v>
      </c>
      <c r="E17" s="8">
        <f t="shared" si="0"/>
        <v>59.257787183000005</v>
      </c>
    </row>
    <row r="18" spans="1:12" x14ac:dyDescent="0.35">
      <c r="A18" s="20" t="s">
        <v>5</v>
      </c>
      <c r="B18" s="5">
        <v>0.26800000000000002</v>
      </c>
      <c r="C18" s="1">
        <f>B18-B21</f>
        <v>0.20100000000000001</v>
      </c>
      <c r="D18" s="1">
        <v>31.25</v>
      </c>
      <c r="E18" s="8">
        <f t="shared" si="0"/>
        <v>27.871921703000002</v>
      </c>
    </row>
    <row r="19" spans="1:12" x14ac:dyDescent="0.35">
      <c r="A19" s="20" t="s">
        <v>6</v>
      </c>
      <c r="B19" s="5">
        <v>0.17599999999999999</v>
      </c>
      <c r="C19" s="1">
        <f>B19-B21</f>
        <v>0.10899999999999999</v>
      </c>
      <c r="D19" s="1">
        <v>15.63</v>
      </c>
      <c r="E19" s="8">
        <f t="shared" si="0"/>
        <v>15.781656142999998</v>
      </c>
    </row>
    <row r="20" spans="1:12" x14ac:dyDescent="0.35">
      <c r="A20" s="20" t="s">
        <v>7</v>
      </c>
      <c r="B20" s="5">
        <v>0.11899999999999999</v>
      </c>
      <c r="C20" s="1">
        <f>B20-B21</f>
        <v>5.1999999999999991E-2</v>
      </c>
      <c r="D20" s="1">
        <v>7.81</v>
      </c>
      <c r="E20" s="8">
        <f t="shared" si="0"/>
        <v>8.6349401119999989</v>
      </c>
    </row>
    <row r="21" spans="1:12" x14ac:dyDescent="0.35">
      <c r="A21" s="20" t="s">
        <v>8</v>
      </c>
      <c r="B21" s="6">
        <v>6.7000000000000004E-2</v>
      </c>
      <c r="C21" s="1">
        <f>B21-B21</f>
        <v>0</v>
      </c>
      <c r="D21" s="1">
        <v>0</v>
      </c>
      <c r="E21" s="8">
        <f t="shared" si="0"/>
        <v>2.3447</v>
      </c>
    </row>
    <row r="24" spans="1:12" x14ac:dyDescent="0.35">
      <c r="J24" s="9" t="s">
        <v>23</v>
      </c>
      <c r="K24" s="9"/>
      <c r="L24" s="9"/>
    </row>
    <row r="29" spans="1:12" x14ac:dyDescent="0.35">
      <c r="A29" s="16" t="s">
        <v>14</v>
      </c>
      <c r="B29" s="3" t="s">
        <v>15</v>
      </c>
      <c r="C29" s="13" t="s">
        <v>8</v>
      </c>
      <c r="D29" s="1" t="s">
        <v>10</v>
      </c>
      <c r="E29" s="14" t="s">
        <v>12</v>
      </c>
    </row>
    <row r="30" spans="1:12" x14ac:dyDescent="0.35">
      <c r="A30" s="22" t="s">
        <v>61</v>
      </c>
      <c r="B30" s="23"/>
      <c r="C30" s="23"/>
      <c r="D30" s="23"/>
      <c r="E30" s="23"/>
    </row>
    <row r="31" spans="1:12" x14ac:dyDescent="0.35">
      <c r="A31" s="16" t="s">
        <v>24</v>
      </c>
      <c r="B31" s="3">
        <v>2.0750000000000002</v>
      </c>
      <c r="C31" s="6">
        <v>6.7000000000000004E-2</v>
      </c>
      <c r="D31" s="1">
        <f t="shared" ref="D31:D50" si="1">(B31-C31)</f>
        <v>2.008</v>
      </c>
      <c r="E31" s="8">
        <f t="shared" ref="E31:E50" si="2">(40.503*D31*D31)+(118.86*D31)+(2.3447)</f>
        <v>404.32626819199999</v>
      </c>
    </row>
    <row r="32" spans="1:12" x14ac:dyDescent="0.35">
      <c r="A32" s="16" t="s">
        <v>25</v>
      </c>
      <c r="B32" s="3">
        <v>2.6710000000000003</v>
      </c>
      <c r="C32" s="6">
        <v>6.7000000000000004E-2</v>
      </c>
      <c r="D32" s="1">
        <f t="shared" si="1"/>
        <v>2.6040000000000001</v>
      </c>
      <c r="E32" s="8">
        <f t="shared" si="2"/>
        <v>586.49953044799997</v>
      </c>
    </row>
    <row r="33" spans="1:5" x14ac:dyDescent="0.35">
      <c r="A33" s="16" t="s">
        <v>26</v>
      </c>
      <c r="B33" s="3">
        <v>2.0880000000000001</v>
      </c>
      <c r="C33" s="6">
        <v>6.7000000000000004E-2</v>
      </c>
      <c r="D33" s="1">
        <f t="shared" si="1"/>
        <v>2.0209999999999999</v>
      </c>
      <c r="E33" s="8">
        <f t="shared" si="2"/>
        <v>407.99287382299997</v>
      </c>
    </row>
    <row r="34" spans="1:5" x14ac:dyDescent="0.35">
      <c r="A34" s="16" t="s">
        <v>27</v>
      </c>
      <c r="B34" s="3">
        <v>2.3290000000000002</v>
      </c>
      <c r="C34" s="6">
        <v>6.7000000000000004E-2</v>
      </c>
      <c r="D34" s="1">
        <f t="shared" si="1"/>
        <v>2.262</v>
      </c>
      <c r="E34" s="8">
        <f t="shared" si="2"/>
        <v>478.44545193199997</v>
      </c>
    </row>
    <row r="35" spans="1:5" x14ac:dyDescent="0.35">
      <c r="A35" s="16" t="s">
        <v>28</v>
      </c>
      <c r="B35" s="3">
        <v>2.7490000000000001</v>
      </c>
      <c r="C35" s="6">
        <v>6.7000000000000004E-2</v>
      </c>
      <c r="D35" s="1">
        <f t="shared" si="1"/>
        <v>2.6819999999999999</v>
      </c>
      <c r="E35" s="8">
        <f t="shared" si="2"/>
        <v>612.47032137199994</v>
      </c>
    </row>
    <row r="36" spans="1:5" x14ac:dyDescent="0.35">
      <c r="A36" s="16" t="s">
        <v>29</v>
      </c>
      <c r="B36" s="3">
        <v>2.3919999999999999</v>
      </c>
      <c r="C36" s="6">
        <v>6.7000000000000004E-2</v>
      </c>
      <c r="D36" s="1">
        <f t="shared" si="1"/>
        <v>2.3249999999999997</v>
      </c>
      <c r="E36" s="8">
        <f t="shared" si="2"/>
        <v>497.63822937499992</v>
      </c>
    </row>
    <row r="37" spans="1:5" x14ac:dyDescent="0.35">
      <c r="A37" s="16" t="s">
        <v>30</v>
      </c>
      <c r="B37" s="3">
        <v>1.6340000000000001</v>
      </c>
      <c r="C37" s="6">
        <v>6.7000000000000004E-2</v>
      </c>
      <c r="D37" s="1">
        <f t="shared" si="1"/>
        <v>1.5670000000000002</v>
      </c>
      <c r="E37" s="8">
        <f t="shared" si="2"/>
        <v>288.05299096700003</v>
      </c>
    </row>
    <row r="38" spans="1:5" x14ac:dyDescent="0.35">
      <c r="A38" s="16" t="s">
        <v>31</v>
      </c>
      <c r="B38" s="3">
        <v>2.6909999999999998</v>
      </c>
      <c r="C38" s="6">
        <v>6.7000000000000004E-2</v>
      </c>
      <c r="D38" s="1">
        <f t="shared" si="1"/>
        <v>2.6239999999999997</v>
      </c>
      <c r="E38" s="8">
        <f t="shared" si="2"/>
        <v>593.11172412799988</v>
      </c>
    </row>
    <row r="39" spans="1:5" x14ac:dyDescent="0.35">
      <c r="A39" s="16" t="s">
        <v>32</v>
      </c>
      <c r="B39" s="3">
        <v>2.3220000000000001</v>
      </c>
      <c r="C39" s="6">
        <v>6.7000000000000004E-2</v>
      </c>
      <c r="D39" s="1">
        <f t="shared" si="1"/>
        <v>2.2549999999999999</v>
      </c>
      <c r="E39" s="8">
        <f t="shared" si="2"/>
        <v>476.33276757499993</v>
      </c>
    </row>
    <row r="40" spans="1:5" x14ac:dyDescent="0.35">
      <c r="A40" s="16" t="s">
        <v>33</v>
      </c>
      <c r="B40" s="3">
        <v>1.468</v>
      </c>
      <c r="C40" s="6">
        <v>6.7000000000000004E-2</v>
      </c>
      <c r="D40" s="1">
        <f t="shared" si="1"/>
        <v>1.401</v>
      </c>
      <c r="E40" s="8">
        <f t="shared" si="2"/>
        <v>248.36688890300002</v>
      </c>
    </row>
    <row r="41" spans="1:5" x14ac:dyDescent="0.35">
      <c r="A41" s="16" t="s">
        <v>36</v>
      </c>
      <c r="B41" s="3">
        <v>1.887</v>
      </c>
      <c r="C41" s="6">
        <v>6.7000000000000004E-2</v>
      </c>
      <c r="D41" s="1">
        <f t="shared" si="1"/>
        <v>1.82</v>
      </c>
      <c r="E41" s="8">
        <f t="shared" si="2"/>
        <v>352.8320372</v>
      </c>
    </row>
    <row r="42" spans="1:5" x14ac:dyDescent="0.35">
      <c r="A42" s="16" t="s">
        <v>37</v>
      </c>
      <c r="B42" s="3">
        <v>2.4830000000000001</v>
      </c>
      <c r="C42" s="6">
        <v>6.7000000000000004E-2</v>
      </c>
      <c r="D42" s="1">
        <f t="shared" si="1"/>
        <v>2.4159999999999999</v>
      </c>
      <c r="E42" s="8">
        <f t="shared" si="2"/>
        <v>525.92873916799999</v>
      </c>
    </row>
    <row r="43" spans="1:5" x14ac:dyDescent="0.35">
      <c r="A43" s="16" t="s">
        <v>38</v>
      </c>
      <c r="B43" s="3">
        <v>2.1989999999999998</v>
      </c>
      <c r="C43" s="6">
        <v>6.7000000000000004E-2</v>
      </c>
      <c r="D43" s="1">
        <f t="shared" si="1"/>
        <v>2.1319999999999997</v>
      </c>
      <c r="E43" s="8">
        <f t="shared" si="2"/>
        <v>439.85752827199985</v>
      </c>
    </row>
    <row r="44" spans="1:5" x14ac:dyDescent="0.35">
      <c r="A44" s="16" t="s">
        <v>40</v>
      </c>
      <c r="B44" s="3">
        <v>1.8149999999999999</v>
      </c>
      <c r="C44" s="6">
        <v>6.7000000000000004E-2</v>
      </c>
      <c r="D44" s="1">
        <f t="shared" si="1"/>
        <v>1.748</v>
      </c>
      <c r="E44" s="8">
        <f t="shared" si="2"/>
        <v>333.86905851199998</v>
      </c>
    </row>
    <row r="45" spans="1:5" x14ac:dyDescent="0.35">
      <c r="A45" s="16" t="s">
        <v>41</v>
      </c>
      <c r="B45" s="3">
        <v>1.7030000000000001</v>
      </c>
      <c r="C45" s="6">
        <v>6.7000000000000004E-2</v>
      </c>
      <c r="D45" s="1">
        <f t="shared" si="1"/>
        <v>1.6360000000000001</v>
      </c>
      <c r="E45" s="8">
        <f t="shared" si="2"/>
        <v>305.20577748800002</v>
      </c>
    </row>
    <row r="46" spans="1:5" x14ac:dyDescent="0.35">
      <c r="A46" s="16" t="s">
        <v>42</v>
      </c>
      <c r="B46" s="3">
        <v>2.7890000000000001</v>
      </c>
      <c r="C46" s="6">
        <v>6.7000000000000004E-2</v>
      </c>
      <c r="D46" s="1">
        <f t="shared" si="1"/>
        <v>2.722</v>
      </c>
      <c r="E46" s="8">
        <f t="shared" si="2"/>
        <v>625.97984985200003</v>
      </c>
    </row>
    <row r="47" spans="1:5" x14ac:dyDescent="0.35">
      <c r="A47" s="16" t="s">
        <v>43</v>
      </c>
      <c r="B47" s="3">
        <v>2.5049999999999999</v>
      </c>
      <c r="C47" s="6">
        <v>6.7000000000000004E-2</v>
      </c>
      <c r="D47" s="1">
        <f t="shared" si="1"/>
        <v>2.4379999999999997</v>
      </c>
      <c r="E47" s="8">
        <f t="shared" si="2"/>
        <v>532.8688935319999</v>
      </c>
    </row>
    <row r="48" spans="1:5" x14ac:dyDescent="0.35">
      <c r="A48" s="16" t="s">
        <v>44</v>
      </c>
      <c r="B48" s="3">
        <v>2.2760000000000002</v>
      </c>
      <c r="C48" s="6">
        <v>6.7000000000000004E-2</v>
      </c>
      <c r="D48" s="1">
        <f t="shared" si="1"/>
        <v>2.2090000000000001</v>
      </c>
      <c r="E48" s="8">
        <f t="shared" si="2"/>
        <v>462.548159543</v>
      </c>
    </row>
    <row r="49" spans="1:5" x14ac:dyDescent="0.35">
      <c r="A49" s="16" t="s">
        <v>46</v>
      </c>
      <c r="B49" s="3">
        <v>2.0329999999999999</v>
      </c>
      <c r="C49" s="6">
        <v>6.7000000000000004E-2</v>
      </c>
      <c r="D49" s="1">
        <f t="shared" si="1"/>
        <v>1.966</v>
      </c>
      <c r="E49" s="8">
        <f t="shared" si="2"/>
        <v>392.57387346799999</v>
      </c>
    </row>
    <row r="50" spans="1:5" x14ac:dyDescent="0.35">
      <c r="A50" s="24" t="s">
        <v>47</v>
      </c>
      <c r="B50" s="3">
        <v>1.9950000000000001</v>
      </c>
      <c r="C50" s="6">
        <v>6.7000000000000004E-2</v>
      </c>
      <c r="D50" s="1">
        <f t="shared" si="1"/>
        <v>1.9280000000000002</v>
      </c>
      <c r="E50" s="8">
        <f t="shared" si="2"/>
        <v>382.06388355200005</v>
      </c>
    </row>
    <row r="51" spans="1:5" x14ac:dyDescent="0.35">
      <c r="A51" s="25" t="s">
        <v>62</v>
      </c>
      <c r="B51" s="11"/>
      <c r="C51" s="11"/>
      <c r="D51" s="11"/>
      <c r="E51" s="11"/>
    </row>
    <row r="52" spans="1:5" x14ac:dyDescent="0.35">
      <c r="A52" s="16" t="s">
        <v>24</v>
      </c>
      <c r="B52" s="3">
        <v>0.25</v>
      </c>
      <c r="C52" s="6">
        <v>6.7000000000000004E-2</v>
      </c>
      <c r="D52" s="1">
        <f t="shared" ref="D52:D71" si="3">(B52-C52)</f>
        <v>0.183</v>
      </c>
      <c r="E52" s="8">
        <f t="shared" ref="E52:E71" si="4">(40.503*D52*D52)+(118.86*D52)+(2.3447)</f>
        <v>25.452484967</v>
      </c>
    </row>
    <row r="53" spans="1:5" x14ac:dyDescent="0.35">
      <c r="A53" s="16" t="s">
        <v>25</v>
      </c>
      <c r="B53" s="3">
        <v>0.221</v>
      </c>
      <c r="C53" s="6">
        <v>6.7000000000000004E-2</v>
      </c>
      <c r="D53" s="1">
        <f t="shared" si="3"/>
        <v>0.154</v>
      </c>
      <c r="E53" s="8">
        <f t="shared" si="4"/>
        <v>21.609709148</v>
      </c>
    </row>
    <row r="54" spans="1:5" x14ac:dyDescent="0.35">
      <c r="A54" s="16" t="s">
        <v>26</v>
      </c>
      <c r="B54" s="3">
        <v>0.23600000000000002</v>
      </c>
      <c r="C54" s="6">
        <v>6.7000000000000004E-2</v>
      </c>
      <c r="D54" s="1">
        <f t="shared" si="3"/>
        <v>0.16900000000000001</v>
      </c>
      <c r="E54" s="8">
        <f t="shared" si="4"/>
        <v>23.588846183000001</v>
      </c>
    </row>
    <row r="55" spans="1:5" x14ac:dyDescent="0.35">
      <c r="A55" s="16" t="s">
        <v>27</v>
      </c>
      <c r="B55" s="3">
        <v>0.22900000000000001</v>
      </c>
      <c r="C55" s="6">
        <v>6.7000000000000004E-2</v>
      </c>
      <c r="D55" s="1">
        <f t="shared" si="3"/>
        <v>0.16200000000000001</v>
      </c>
      <c r="E55" s="8">
        <f t="shared" si="4"/>
        <v>22.662980732000001</v>
      </c>
    </row>
    <row r="56" spans="1:5" x14ac:dyDescent="0.35">
      <c r="A56" s="16" t="s">
        <v>28</v>
      </c>
      <c r="B56" s="3">
        <v>0.313</v>
      </c>
      <c r="C56" s="6">
        <v>6.7000000000000004E-2</v>
      </c>
      <c r="D56" s="1">
        <f t="shared" si="3"/>
        <v>0.246</v>
      </c>
      <c r="E56" s="8">
        <f t="shared" si="4"/>
        <v>34.035339548000003</v>
      </c>
    </row>
    <row r="57" spans="1:5" x14ac:dyDescent="0.35">
      <c r="A57" s="16" t="s">
        <v>29</v>
      </c>
      <c r="B57" s="3">
        <v>0.23400000000000001</v>
      </c>
      <c r="C57" s="6">
        <v>6.7000000000000004E-2</v>
      </c>
      <c r="D57" s="1">
        <f t="shared" si="3"/>
        <v>0.16700000000000001</v>
      </c>
      <c r="E57" s="8">
        <f t="shared" si="4"/>
        <v>23.323908167000003</v>
      </c>
    </row>
    <row r="58" spans="1:5" x14ac:dyDescent="0.35">
      <c r="A58" s="16" t="s">
        <v>30</v>
      </c>
      <c r="B58" s="3">
        <v>0.29099999999999998</v>
      </c>
      <c r="C58" s="6">
        <v>6.7000000000000004E-2</v>
      </c>
      <c r="D58" s="1">
        <f t="shared" si="3"/>
        <v>0.22399999999999998</v>
      </c>
      <c r="E58" s="8">
        <f t="shared" si="4"/>
        <v>31.001618527999995</v>
      </c>
    </row>
    <row r="59" spans="1:5" x14ac:dyDescent="0.35">
      <c r="A59" s="16" t="s">
        <v>31</v>
      </c>
      <c r="B59" s="3">
        <v>0.28500000000000003</v>
      </c>
      <c r="C59" s="6">
        <v>6.7000000000000004E-2</v>
      </c>
      <c r="D59" s="1">
        <f t="shared" si="3"/>
        <v>0.21800000000000003</v>
      </c>
      <c r="E59" s="8">
        <f t="shared" si="4"/>
        <v>30.181044572000005</v>
      </c>
    </row>
    <row r="60" spans="1:5" x14ac:dyDescent="0.35">
      <c r="A60" s="16" t="s">
        <v>32</v>
      </c>
      <c r="B60" s="3">
        <v>0.25600000000000001</v>
      </c>
      <c r="C60" s="6">
        <v>6.7000000000000004E-2</v>
      </c>
      <c r="D60" s="1">
        <f t="shared" si="3"/>
        <v>0.189</v>
      </c>
      <c r="E60" s="8">
        <f t="shared" si="4"/>
        <v>26.256047663</v>
      </c>
    </row>
    <row r="61" spans="1:5" x14ac:dyDescent="0.35">
      <c r="A61" s="16" t="s">
        <v>33</v>
      </c>
      <c r="B61" s="3">
        <v>0.26600000000000001</v>
      </c>
      <c r="C61" s="6">
        <v>6.7000000000000004E-2</v>
      </c>
      <c r="D61" s="1">
        <f t="shared" si="3"/>
        <v>0.19900000000000001</v>
      </c>
      <c r="E61" s="8">
        <f t="shared" si="4"/>
        <v>27.601799303</v>
      </c>
    </row>
    <row r="62" spans="1:5" x14ac:dyDescent="0.35">
      <c r="A62" s="16" t="s">
        <v>36</v>
      </c>
      <c r="B62" s="3">
        <v>0.254</v>
      </c>
      <c r="C62" s="6">
        <v>6.7000000000000004E-2</v>
      </c>
      <c r="D62" s="1">
        <f t="shared" si="3"/>
        <v>0.187</v>
      </c>
      <c r="E62" s="8">
        <f t="shared" si="4"/>
        <v>25.987869406999998</v>
      </c>
    </row>
    <row r="63" spans="1:5" x14ac:dyDescent="0.35">
      <c r="A63" s="16" t="s">
        <v>37</v>
      </c>
      <c r="B63" s="3">
        <v>0.29699999999999999</v>
      </c>
      <c r="C63" s="6">
        <v>6.7000000000000004E-2</v>
      </c>
      <c r="D63" s="1">
        <f t="shared" si="3"/>
        <v>0.22999999999999998</v>
      </c>
      <c r="E63" s="8">
        <f t="shared" si="4"/>
        <v>31.825108699999998</v>
      </c>
    </row>
    <row r="64" spans="1:5" x14ac:dyDescent="0.35">
      <c r="A64" s="16" t="s">
        <v>38</v>
      </c>
      <c r="B64" s="3">
        <v>0.28300000000000003</v>
      </c>
      <c r="C64" s="6">
        <v>6.7000000000000004E-2</v>
      </c>
      <c r="D64" s="1">
        <f t="shared" si="3"/>
        <v>0.21600000000000003</v>
      </c>
      <c r="E64" s="8">
        <f t="shared" si="4"/>
        <v>29.908167968000001</v>
      </c>
    </row>
    <row r="65" spans="1:5" x14ac:dyDescent="0.35">
      <c r="A65" s="16" t="s">
        <v>40</v>
      </c>
      <c r="B65" s="3">
        <v>0.25900000000000001</v>
      </c>
      <c r="C65" s="6">
        <v>6.7000000000000004E-2</v>
      </c>
      <c r="D65" s="1">
        <f t="shared" si="3"/>
        <v>0.192</v>
      </c>
      <c r="E65" s="8">
        <f t="shared" si="4"/>
        <v>26.658922592</v>
      </c>
    </row>
    <row r="66" spans="1:5" x14ac:dyDescent="0.35">
      <c r="A66" s="16" t="s">
        <v>41</v>
      </c>
      <c r="B66" s="3">
        <v>0.26</v>
      </c>
      <c r="C66" s="6">
        <v>6.7000000000000004E-2</v>
      </c>
      <c r="D66" s="1">
        <f t="shared" si="3"/>
        <v>0.193</v>
      </c>
      <c r="E66" s="8">
        <f t="shared" si="4"/>
        <v>26.793376247000001</v>
      </c>
    </row>
    <row r="67" spans="1:5" x14ac:dyDescent="0.35">
      <c r="A67" s="16" t="s">
        <v>42</v>
      </c>
      <c r="B67" s="3">
        <v>0.23</v>
      </c>
      <c r="C67" s="6">
        <v>6.7000000000000004E-2</v>
      </c>
      <c r="D67" s="1">
        <f t="shared" si="3"/>
        <v>0.16300000000000001</v>
      </c>
      <c r="E67" s="8">
        <f t="shared" si="4"/>
        <v>22.795004206999998</v>
      </c>
    </row>
    <row r="68" spans="1:5" x14ac:dyDescent="0.35">
      <c r="A68" s="16" t="s">
        <v>43</v>
      </c>
      <c r="B68" s="3">
        <v>0.253</v>
      </c>
      <c r="C68" s="6">
        <v>6.7000000000000004E-2</v>
      </c>
      <c r="D68" s="1">
        <f t="shared" si="3"/>
        <v>0.186</v>
      </c>
      <c r="E68" s="8">
        <f t="shared" si="4"/>
        <v>25.853901787999998</v>
      </c>
    </row>
    <row r="69" spans="1:5" x14ac:dyDescent="0.35">
      <c r="A69" s="16" t="s">
        <v>44</v>
      </c>
      <c r="B69" s="3">
        <v>0.28400000000000003</v>
      </c>
      <c r="C69" s="6">
        <v>6.7000000000000004E-2</v>
      </c>
      <c r="D69" s="1">
        <f t="shared" si="3"/>
        <v>0.21700000000000003</v>
      </c>
      <c r="E69" s="8">
        <f t="shared" si="4"/>
        <v>30.044565767000002</v>
      </c>
    </row>
    <row r="70" spans="1:5" x14ac:dyDescent="0.35">
      <c r="A70" s="16" t="s">
        <v>46</v>
      </c>
      <c r="B70" s="3">
        <v>0.38200000000000001</v>
      </c>
      <c r="C70" s="6">
        <v>6.7000000000000004E-2</v>
      </c>
      <c r="D70" s="1">
        <f t="shared" si="3"/>
        <v>0.315</v>
      </c>
      <c r="E70" s="8">
        <f t="shared" si="4"/>
        <v>43.804510175000004</v>
      </c>
    </row>
    <row r="71" spans="1:5" x14ac:dyDescent="0.35">
      <c r="A71" s="24" t="s">
        <v>47</v>
      </c>
      <c r="B71" s="3">
        <v>0.38400000000000001</v>
      </c>
      <c r="C71" s="6">
        <v>6.7000000000000004E-2</v>
      </c>
      <c r="D71" s="1">
        <f t="shared" si="3"/>
        <v>0.317</v>
      </c>
      <c r="E71" s="8">
        <f t="shared" si="4"/>
        <v>44.093425967000002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6"/>
  <sheetViews>
    <sheetView workbookViewId="0">
      <selection activeCell="K54" sqref="K54"/>
    </sheetView>
  </sheetViews>
  <sheetFormatPr defaultRowHeight="14.5" x14ac:dyDescent="0.35"/>
  <cols>
    <col min="1" max="1" width="18.6328125" customWidth="1"/>
    <col min="2" max="2" width="14.81640625" customWidth="1"/>
    <col min="3" max="3" width="13.6328125" customWidth="1"/>
    <col min="4" max="4" width="10.54296875" customWidth="1"/>
    <col min="5" max="6" width="12.6328125" customWidth="1"/>
    <col min="7" max="7" width="11.54296875" customWidth="1"/>
    <col min="8" max="8" width="15.6328125" customWidth="1"/>
  </cols>
  <sheetData>
    <row r="1" spans="1:7" x14ac:dyDescent="0.35">
      <c r="A1" s="7" t="s">
        <v>63</v>
      </c>
      <c r="B1" s="7" t="s">
        <v>64</v>
      </c>
      <c r="C1" s="7" t="s">
        <v>65</v>
      </c>
      <c r="D1" s="7" t="s">
        <v>66</v>
      </c>
      <c r="E1" s="7" t="s">
        <v>67</v>
      </c>
      <c r="F1" s="7" t="s">
        <v>68</v>
      </c>
      <c r="G1" s="7" t="s">
        <v>69</v>
      </c>
    </row>
    <row r="2" spans="1:7" x14ac:dyDescent="0.35">
      <c r="A2" s="22" t="s">
        <v>61</v>
      </c>
      <c r="B2" s="22"/>
      <c r="C2" s="22"/>
      <c r="D2" s="22"/>
      <c r="E2" s="22"/>
      <c r="F2" s="22"/>
      <c r="G2" s="22"/>
    </row>
    <row r="3" spans="1:7" x14ac:dyDescent="0.35">
      <c r="A3" s="26" t="s">
        <v>24</v>
      </c>
      <c r="B3" s="2">
        <v>0.64</v>
      </c>
      <c r="C3" s="2">
        <v>8.6300000000000008</v>
      </c>
      <c r="D3" s="27">
        <f t="shared" ref="D3:D66" si="0">(C3/(B3*1000))*100</f>
        <v>1.3484375000000002</v>
      </c>
      <c r="E3" s="2">
        <v>143</v>
      </c>
      <c r="F3" s="2">
        <v>108</v>
      </c>
      <c r="G3" s="2">
        <v>456</v>
      </c>
    </row>
    <row r="4" spans="1:7" x14ac:dyDescent="0.35">
      <c r="A4" s="26" t="s">
        <v>25</v>
      </c>
      <c r="B4" s="2">
        <v>0.85</v>
      </c>
      <c r="C4" s="2">
        <v>14.84</v>
      </c>
      <c r="D4" s="27">
        <f t="shared" si="0"/>
        <v>1.7458823529411767</v>
      </c>
      <c r="E4" s="2">
        <v>157</v>
      </c>
      <c r="F4" s="2">
        <v>97</v>
      </c>
      <c r="G4" s="2">
        <v>431</v>
      </c>
    </row>
    <row r="5" spans="1:7" x14ac:dyDescent="0.35">
      <c r="A5" s="26" t="s">
        <v>26</v>
      </c>
      <c r="B5" s="2">
        <v>0.69</v>
      </c>
      <c r="C5" s="2">
        <v>12.64</v>
      </c>
      <c r="D5" s="27">
        <f t="shared" si="0"/>
        <v>1.8318840579710147</v>
      </c>
      <c r="E5" s="2">
        <v>187</v>
      </c>
      <c r="F5" s="2">
        <v>110</v>
      </c>
      <c r="G5" s="2">
        <v>371</v>
      </c>
    </row>
    <row r="6" spans="1:7" x14ac:dyDescent="0.35">
      <c r="A6" s="26" t="s">
        <v>27</v>
      </c>
      <c r="B6" s="2">
        <v>0.75</v>
      </c>
      <c r="C6" s="2">
        <v>12.07</v>
      </c>
      <c r="D6" s="27">
        <f t="shared" si="0"/>
        <v>1.6093333333333335</v>
      </c>
      <c r="E6" s="2">
        <v>165</v>
      </c>
      <c r="F6" s="2">
        <v>104</v>
      </c>
      <c r="G6" s="2">
        <v>439</v>
      </c>
    </row>
    <row r="7" spans="1:7" x14ac:dyDescent="0.35">
      <c r="A7" s="26" t="s">
        <v>28</v>
      </c>
      <c r="B7" s="2">
        <v>0.64</v>
      </c>
      <c r="C7" s="2">
        <v>15.03</v>
      </c>
      <c r="D7" s="27">
        <f t="shared" si="0"/>
        <v>2.3484374999999997</v>
      </c>
      <c r="E7" s="2">
        <v>158</v>
      </c>
      <c r="F7" s="2">
        <v>105</v>
      </c>
      <c r="G7" s="2">
        <v>531</v>
      </c>
    </row>
    <row r="8" spans="1:7" x14ac:dyDescent="0.35">
      <c r="A8" s="26" t="s">
        <v>29</v>
      </c>
      <c r="B8" s="2">
        <v>0.66</v>
      </c>
      <c r="C8" s="2">
        <v>9.75</v>
      </c>
      <c r="D8" s="27">
        <f t="shared" si="0"/>
        <v>1.4772727272727273</v>
      </c>
      <c r="E8" s="2">
        <v>174</v>
      </c>
      <c r="F8" s="2">
        <v>113</v>
      </c>
      <c r="G8" s="2">
        <v>460</v>
      </c>
    </row>
    <row r="9" spans="1:7" x14ac:dyDescent="0.35">
      <c r="A9" s="26" t="s">
        <v>30</v>
      </c>
      <c r="B9" s="2">
        <v>0.6</v>
      </c>
      <c r="C9" s="2">
        <v>8.49</v>
      </c>
      <c r="D9" s="27">
        <f t="shared" si="0"/>
        <v>1.415</v>
      </c>
      <c r="E9" s="2">
        <v>197</v>
      </c>
      <c r="F9" s="2">
        <v>119</v>
      </c>
      <c r="G9" s="2">
        <v>324</v>
      </c>
    </row>
    <row r="10" spans="1:7" x14ac:dyDescent="0.35">
      <c r="A10" s="26" t="s">
        <v>31</v>
      </c>
      <c r="B10" s="2">
        <v>0.64</v>
      </c>
      <c r="C10" s="2">
        <v>8.18</v>
      </c>
      <c r="D10" s="27">
        <f t="shared" si="0"/>
        <v>1.278125</v>
      </c>
      <c r="E10" s="2">
        <v>134</v>
      </c>
      <c r="F10" s="2">
        <v>64</v>
      </c>
      <c r="G10" s="2">
        <v>527</v>
      </c>
    </row>
    <row r="11" spans="1:7" x14ac:dyDescent="0.35">
      <c r="A11" s="26" t="s">
        <v>32</v>
      </c>
      <c r="B11" s="2">
        <v>0.68</v>
      </c>
      <c r="C11" s="2">
        <v>9.19</v>
      </c>
      <c r="D11" s="27">
        <f t="shared" si="0"/>
        <v>1.351470588235294</v>
      </c>
      <c r="E11" s="2">
        <v>149</v>
      </c>
      <c r="F11" s="2">
        <v>95</v>
      </c>
      <c r="G11" s="2">
        <v>427</v>
      </c>
    </row>
    <row r="12" spans="1:7" x14ac:dyDescent="0.35">
      <c r="A12" s="26" t="s">
        <v>33</v>
      </c>
      <c r="B12" s="2">
        <v>0.66</v>
      </c>
      <c r="C12" s="2">
        <v>12.04</v>
      </c>
      <c r="D12" s="27">
        <f t="shared" si="0"/>
        <v>1.824242424242424</v>
      </c>
      <c r="E12" s="2">
        <v>169</v>
      </c>
      <c r="F12" s="2">
        <v>82</v>
      </c>
      <c r="G12" s="2">
        <v>464</v>
      </c>
    </row>
    <row r="13" spans="1:7" x14ac:dyDescent="0.35">
      <c r="A13" s="26" t="s">
        <v>34</v>
      </c>
      <c r="B13" s="2">
        <v>0.75</v>
      </c>
      <c r="C13" s="2">
        <v>16.29</v>
      </c>
      <c r="D13" s="27">
        <f t="shared" si="0"/>
        <v>2.1720000000000002</v>
      </c>
      <c r="E13" s="2">
        <v>191</v>
      </c>
      <c r="F13" s="2">
        <v>112</v>
      </c>
      <c r="G13" s="2">
        <v>476</v>
      </c>
    </row>
    <row r="14" spans="1:7" x14ac:dyDescent="0.35">
      <c r="A14" s="26" t="s">
        <v>36</v>
      </c>
      <c r="B14" s="2">
        <v>0.63</v>
      </c>
      <c r="C14" s="2">
        <v>9.99</v>
      </c>
      <c r="D14" s="27">
        <f t="shared" si="0"/>
        <v>1.5857142857142859</v>
      </c>
      <c r="E14" s="2">
        <v>172</v>
      </c>
      <c r="F14" s="2">
        <v>95</v>
      </c>
      <c r="G14" s="2">
        <v>323</v>
      </c>
    </row>
    <row r="15" spans="1:7" x14ac:dyDescent="0.35">
      <c r="A15" s="26" t="s">
        <v>37</v>
      </c>
      <c r="B15" s="2">
        <v>0.66</v>
      </c>
      <c r="C15" s="2">
        <v>16.02</v>
      </c>
      <c r="D15" s="27">
        <f t="shared" si="0"/>
        <v>2.4272727272727272</v>
      </c>
      <c r="E15" s="2">
        <v>157</v>
      </c>
      <c r="F15" s="2">
        <v>69</v>
      </c>
      <c r="G15" s="2">
        <v>224</v>
      </c>
    </row>
    <row r="16" spans="1:7" x14ac:dyDescent="0.35">
      <c r="A16" s="26" t="s">
        <v>38</v>
      </c>
      <c r="B16" s="2">
        <v>0.67</v>
      </c>
      <c r="C16" s="2">
        <v>11.14</v>
      </c>
      <c r="D16" s="27">
        <f t="shared" si="0"/>
        <v>1.6626865671641793</v>
      </c>
      <c r="E16" s="2">
        <v>181</v>
      </c>
      <c r="F16" s="2">
        <v>110</v>
      </c>
      <c r="G16" s="2">
        <v>324</v>
      </c>
    </row>
    <row r="17" spans="1:7" x14ac:dyDescent="0.35">
      <c r="A17" s="26" t="s">
        <v>39</v>
      </c>
      <c r="B17" s="2">
        <v>0.72</v>
      </c>
      <c r="C17" s="2">
        <v>15.46</v>
      </c>
      <c r="D17" s="27">
        <f t="shared" si="0"/>
        <v>2.1472222222222221</v>
      </c>
      <c r="E17" s="2">
        <v>168</v>
      </c>
      <c r="F17" s="2">
        <v>97</v>
      </c>
      <c r="G17" s="2">
        <v>313</v>
      </c>
    </row>
    <row r="18" spans="1:7" x14ac:dyDescent="0.35">
      <c r="A18" s="26" t="s">
        <v>40</v>
      </c>
      <c r="B18" s="2">
        <v>0.69</v>
      </c>
      <c r="C18" s="2">
        <v>15.13</v>
      </c>
      <c r="D18" s="27">
        <f t="shared" si="0"/>
        <v>2.1927536231884059</v>
      </c>
      <c r="E18" s="2">
        <v>155</v>
      </c>
      <c r="F18" s="2">
        <v>83</v>
      </c>
      <c r="G18" s="2">
        <v>349</v>
      </c>
    </row>
    <row r="19" spans="1:7" x14ac:dyDescent="0.35">
      <c r="A19" s="26" t="s">
        <v>41</v>
      </c>
      <c r="B19" s="2">
        <v>0.68</v>
      </c>
      <c r="C19" s="2">
        <v>10.14</v>
      </c>
      <c r="D19" s="27">
        <f t="shared" si="0"/>
        <v>1.4911764705882353</v>
      </c>
      <c r="E19" s="2">
        <v>191</v>
      </c>
      <c r="F19" s="2">
        <v>112</v>
      </c>
      <c r="G19" s="2">
        <v>413</v>
      </c>
    </row>
    <row r="20" spans="1:7" x14ac:dyDescent="0.35">
      <c r="A20" s="26" t="s">
        <v>42</v>
      </c>
      <c r="B20" s="2">
        <v>1.22</v>
      </c>
      <c r="C20" s="2">
        <v>17.52</v>
      </c>
      <c r="D20" s="27">
        <f t="shared" si="0"/>
        <v>1.4360655737704917</v>
      </c>
      <c r="E20" s="2">
        <v>165</v>
      </c>
      <c r="F20" s="2">
        <v>86</v>
      </c>
      <c r="G20" s="2">
        <v>292</v>
      </c>
    </row>
    <row r="21" spans="1:7" x14ac:dyDescent="0.35">
      <c r="A21" s="26" t="s">
        <v>43</v>
      </c>
      <c r="B21" s="2">
        <v>0.79</v>
      </c>
      <c r="C21" s="2">
        <v>11.89</v>
      </c>
      <c r="D21" s="27">
        <f t="shared" si="0"/>
        <v>1.5050632911392405</v>
      </c>
      <c r="E21" s="2">
        <v>183</v>
      </c>
      <c r="F21" s="2">
        <v>101</v>
      </c>
      <c r="G21" s="2">
        <v>548</v>
      </c>
    </row>
    <row r="22" spans="1:7" x14ac:dyDescent="0.35">
      <c r="A22" s="26" t="s">
        <v>44</v>
      </c>
      <c r="B22" s="2">
        <v>0.85</v>
      </c>
      <c r="C22" s="2">
        <v>17.97</v>
      </c>
      <c r="D22" s="27">
        <f t="shared" si="0"/>
        <v>2.1141176470588232</v>
      </c>
      <c r="E22" s="2">
        <v>124</v>
      </c>
      <c r="F22" s="2">
        <v>83</v>
      </c>
      <c r="G22" s="2">
        <v>487</v>
      </c>
    </row>
    <row r="23" spans="1:7" x14ac:dyDescent="0.35">
      <c r="A23" s="26" t="s">
        <v>45</v>
      </c>
      <c r="B23" s="2">
        <v>0.81</v>
      </c>
      <c r="C23" s="2">
        <v>8.6999999999999993</v>
      </c>
      <c r="D23" s="27">
        <f t="shared" si="0"/>
        <v>1.074074074074074</v>
      </c>
      <c r="E23" s="2">
        <v>196</v>
      </c>
      <c r="F23" s="2">
        <v>104</v>
      </c>
      <c r="G23" s="2">
        <v>411</v>
      </c>
    </row>
    <row r="24" spans="1:7" x14ac:dyDescent="0.35">
      <c r="A24" s="26" t="s">
        <v>46</v>
      </c>
      <c r="B24" s="2">
        <v>0.7</v>
      </c>
      <c r="C24" s="2">
        <v>6.13</v>
      </c>
      <c r="D24" s="27">
        <f t="shared" si="0"/>
        <v>0.87571428571428578</v>
      </c>
      <c r="E24" s="2">
        <v>150</v>
      </c>
      <c r="F24" s="2">
        <v>83</v>
      </c>
      <c r="G24" s="2">
        <v>209</v>
      </c>
    </row>
    <row r="25" spans="1:7" x14ac:dyDescent="0.35">
      <c r="A25" s="26" t="s">
        <v>47</v>
      </c>
      <c r="B25" s="2">
        <v>0.72</v>
      </c>
      <c r="C25" s="2">
        <v>5.25</v>
      </c>
      <c r="D25" s="27">
        <f t="shared" si="0"/>
        <v>0.72916666666666663</v>
      </c>
      <c r="E25" s="2">
        <v>141</v>
      </c>
      <c r="F25" s="2">
        <v>57</v>
      </c>
      <c r="G25" s="2">
        <v>408</v>
      </c>
    </row>
    <row r="26" spans="1:7" x14ac:dyDescent="0.35">
      <c r="A26" s="26" t="s">
        <v>48</v>
      </c>
      <c r="B26" s="2">
        <v>0.71</v>
      </c>
      <c r="C26" s="2">
        <v>5.29</v>
      </c>
      <c r="D26" s="27">
        <f t="shared" si="0"/>
        <v>0.74507042253521127</v>
      </c>
      <c r="E26" s="2">
        <v>162</v>
      </c>
      <c r="F26" s="2">
        <v>82</v>
      </c>
      <c r="G26" s="2">
        <v>367</v>
      </c>
    </row>
    <row r="27" spans="1:7" x14ac:dyDescent="0.35">
      <c r="A27" s="26" t="s">
        <v>49</v>
      </c>
      <c r="B27" s="2">
        <v>0.74</v>
      </c>
      <c r="C27" s="2">
        <v>7.93</v>
      </c>
      <c r="D27" s="27">
        <f t="shared" si="0"/>
        <v>1.0716216216216217</v>
      </c>
      <c r="E27" s="2">
        <v>174</v>
      </c>
      <c r="F27" s="2">
        <v>102</v>
      </c>
      <c r="G27" s="2">
        <v>561</v>
      </c>
    </row>
    <row r="28" spans="1:7" x14ac:dyDescent="0.35">
      <c r="A28" s="26" t="s">
        <v>50</v>
      </c>
      <c r="B28" s="2">
        <v>0.74</v>
      </c>
      <c r="C28" s="2">
        <v>9.98</v>
      </c>
      <c r="D28" s="27">
        <f t="shared" si="0"/>
        <v>1.3486486486486486</v>
      </c>
      <c r="E28" s="2">
        <v>133</v>
      </c>
      <c r="F28" s="2">
        <v>86</v>
      </c>
      <c r="G28" s="2">
        <v>535</v>
      </c>
    </row>
    <row r="29" spans="1:7" x14ac:dyDescent="0.35">
      <c r="A29" s="35" t="s">
        <v>51</v>
      </c>
      <c r="B29" s="36">
        <v>0.65</v>
      </c>
      <c r="C29" s="36">
        <v>9.7200000000000006</v>
      </c>
      <c r="D29" s="37">
        <f t="shared" si="0"/>
        <v>1.4953846153846155</v>
      </c>
      <c r="E29" s="36">
        <v>161</v>
      </c>
      <c r="F29" s="36">
        <v>74</v>
      </c>
      <c r="G29" s="36">
        <v>168</v>
      </c>
    </row>
    <row r="30" spans="1:7" x14ac:dyDescent="0.35">
      <c r="A30" s="25" t="s">
        <v>62</v>
      </c>
      <c r="B30" s="41"/>
      <c r="C30" s="41"/>
      <c r="D30" s="42"/>
      <c r="E30" s="41"/>
      <c r="F30" s="41"/>
      <c r="G30" s="41"/>
    </row>
    <row r="31" spans="1:7" x14ac:dyDescent="0.35">
      <c r="A31" s="38" t="s">
        <v>52</v>
      </c>
      <c r="B31" s="39">
        <v>1.48</v>
      </c>
      <c r="C31" s="39">
        <v>6.6</v>
      </c>
      <c r="D31" s="40">
        <f t="shared" si="0"/>
        <v>0.44594594594594589</v>
      </c>
      <c r="E31" s="39">
        <v>153</v>
      </c>
      <c r="F31" s="39">
        <v>264</v>
      </c>
      <c r="G31" s="39">
        <v>647</v>
      </c>
    </row>
    <row r="32" spans="1:7" x14ac:dyDescent="0.35">
      <c r="A32" s="26" t="s">
        <v>53</v>
      </c>
      <c r="B32" s="2">
        <v>1.68</v>
      </c>
      <c r="C32" s="2">
        <v>4.46</v>
      </c>
      <c r="D32" s="27">
        <f t="shared" si="0"/>
        <v>0.26547619047619048</v>
      </c>
      <c r="E32" s="2">
        <v>149</v>
      </c>
      <c r="F32" s="2">
        <v>234</v>
      </c>
      <c r="G32" s="2">
        <v>473</v>
      </c>
    </row>
    <row r="33" spans="1:7" x14ac:dyDescent="0.35">
      <c r="A33" s="26" t="s">
        <v>54</v>
      </c>
      <c r="B33" s="2">
        <v>1.75</v>
      </c>
      <c r="C33" s="2">
        <v>4.93</v>
      </c>
      <c r="D33" s="27">
        <f t="shared" si="0"/>
        <v>0.28171428571428569</v>
      </c>
      <c r="E33" s="2">
        <v>202</v>
      </c>
      <c r="F33" s="2">
        <v>252</v>
      </c>
      <c r="G33" s="2">
        <v>447</v>
      </c>
    </row>
    <row r="34" spans="1:7" x14ac:dyDescent="0.35">
      <c r="A34" s="26" t="s">
        <v>55</v>
      </c>
      <c r="B34" s="2">
        <v>2.1800000000000002</v>
      </c>
      <c r="C34" s="2">
        <v>7.02</v>
      </c>
      <c r="D34" s="27">
        <f t="shared" si="0"/>
        <v>0.3220183486238532</v>
      </c>
      <c r="E34" s="2">
        <v>133</v>
      </c>
      <c r="F34" s="2">
        <v>289</v>
      </c>
      <c r="G34" s="2">
        <v>550</v>
      </c>
    </row>
    <row r="35" spans="1:7" x14ac:dyDescent="0.35">
      <c r="A35" s="26" t="s">
        <v>56</v>
      </c>
      <c r="B35" s="2">
        <v>1.93</v>
      </c>
      <c r="C35" s="2">
        <v>5.58</v>
      </c>
      <c r="D35" s="27">
        <f t="shared" si="0"/>
        <v>0.28911917098445594</v>
      </c>
      <c r="E35" s="2">
        <v>159</v>
      </c>
      <c r="F35" s="2">
        <v>252</v>
      </c>
      <c r="G35" s="2">
        <v>470</v>
      </c>
    </row>
    <row r="36" spans="1:7" x14ac:dyDescent="0.35">
      <c r="A36" s="26" t="s">
        <v>24</v>
      </c>
      <c r="B36" s="2">
        <v>1.62</v>
      </c>
      <c r="C36" s="2">
        <v>5.48</v>
      </c>
      <c r="D36" s="27">
        <f t="shared" si="0"/>
        <v>0.33827160493827163</v>
      </c>
      <c r="E36" s="2">
        <v>168</v>
      </c>
      <c r="F36" s="2">
        <v>264</v>
      </c>
      <c r="G36" s="2">
        <v>497</v>
      </c>
    </row>
    <row r="37" spans="1:7" x14ac:dyDescent="0.35">
      <c r="A37" s="26" t="s">
        <v>25</v>
      </c>
      <c r="B37" s="2">
        <v>1.74</v>
      </c>
      <c r="C37" s="2">
        <v>5.62</v>
      </c>
      <c r="D37" s="27">
        <f t="shared" si="0"/>
        <v>0.32298850574712645</v>
      </c>
      <c r="E37" s="2">
        <v>184</v>
      </c>
      <c r="F37" s="2">
        <v>244</v>
      </c>
      <c r="G37" s="2">
        <v>470</v>
      </c>
    </row>
    <row r="38" spans="1:7" x14ac:dyDescent="0.35">
      <c r="A38" s="26" t="s">
        <v>26</v>
      </c>
      <c r="B38" s="2">
        <v>1.81</v>
      </c>
      <c r="C38" s="2">
        <v>4.9000000000000004</v>
      </c>
      <c r="D38" s="27">
        <f t="shared" si="0"/>
        <v>0.27071823204419893</v>
      </c>
      <c r="E38" s="2">
        <v>165</v>
      </c>
      <c r="F38" s="2">
        <v>270</v>
      </c>
      <c r="G38" s="2">
        <v>459</v>
      </c>
    </row>
    <row r="39" spans="1:7" x14ac:dyDescent="0.35">
      <c r="A39" s="26" t="s">
        <v>27</v>
      </c>
      <c r="B39" s="2">
        <v>1.86</v>
      </c>
      <c r="C39" s="2">
        <v>4.55</v>
      </c>
      <c r="D39" s="27">
        <f t="shared" si="0"/>
        <v>0.2446236559139785</v>
      </c>
      <c r="E39" s="2">
        <v>178</v>
      </c>
      <c r="F39" s="2">
        <v>234</v>
      </c>
      <c r="G39" s="2">
        <v>397</v>
      </c>
    </row>
    <row r="40" spans="1:7" x14ac:dyDescent="0.35">
      <c r="A40" s="26" t="s">
        <v>28</v>
      </c>
      <c r="B40" s="2">
        <v>1.98</v>
      </c>
      <c r="C40" s="2">
        <v>6.97</v>
      </c>
      <c r="D40" s="27">
        <f t="shared" si="0"/>
        <v>0.35202020202020201</v>
      </c>
      <c r="E40" s="2">
        <v>137</v>
      </c>
      <c r="F40" s="2">
        <v>293</v>
      </c>
      <c r="G40" s="2">
        <v>488</v>
      </c>
    </row>
    <row r="41" spans="1:7" x14ac:dyDescent="0.35">
      <c r="A41" s="26" t="s">
        <v>29</v>
      </c>
      <c r="B41" s="2">
        <v>1.53</v>
      </c>
      <c r="C41" s="2">
        <v>4.63</v>
      </c>
      <c r="D41" s="27">
        <f t="shared" si="0"/>
        <v>0.30261437908496736</v>
      </c>
      <c r="E41" s="2">
        <v>169</v>
      </c>
      <c r="F41" s="2">
        <v>271</v>
      </c>
      <c r="G41" s="2">
        <v>392</v>
      </c>
    </row>
    <row r="42" spans="1:7" x14ac:dyDescent="0.35">
      <c r="A42" s="26" t="s">
        <v>30</v>
      </c>
      <c r="B42" s="2">
        <v>1.66</v>
      </c>
      <c r="C42" s="2">
        <v>6.28</v>
      </c>
      <c r="D42" s="27">
        <f t="shared" si="0"/>
        <v>0.37831325301204821</v>
      </c>
      <c r="E42" s="2">
        <v>153</v>
      </c>
      <c r="F42" s="2">
        <v>270</v>
      </c>
      <c r="G42" s="2">
        <v>407</v>
      </c>
    </row>
    <row r="43" spans="1:7" x14ac:dyDescent="0.35">
      <c r="A43" s="26" t="s">
        <v>31</v>
      </c>
      <c r="B43" s="2">
        <v>1.78</v>
      </c>
      <c r="C43" s="2">
        <v>5.84</v>
      </c>
      <c r="D43" s="27">
        <f t="shared" si="0"/>
        <v>0.32808988764044938</v>
      </c>
      <c r="E43" s="2">
        <v>146</v>
      </c>
      <c r="F43" s="2">
        <v>284</v>
      </c>
      <c r="G43" s="2">
        <v>495</v>
      </c>
    </row>
    <row r="44" spans="1:7" x14ac:dyDescent="0.35">
      <c r="A44" s="26" t="s">
        <v>32</v>
      </c>
      <c r="B44" s="2">
        <v>2.21</v>
      </c>
      <c r="C44" s="2">
        <v>6.76</v>
      </c>
      <c r="D44" s="27">
        <f t="shared" si="0"/>
        <v>0.30588235294117644</v>
      </c>
      <c r="E44" s="2">
        <v>126</v>
      </c>
      <c r="F44" s="2">
        <v>303</v>
      </c>
      <c r="G44" s="2">
        <v>586</v>
      </c>
    </row>
    <row r="45" spans="1:7" x14ac:dyDescent="0.35">
      <c r="A45" s="26" t="s">
        <v>33</v>
      </c>
      <c r="B45" s="2">
        <v>2.2200000000000002</v>
      </c>
      <c r="C45" s="2">
        <v>7.56</v>
      </c>
      <c r="D45" s="27">
        <f t="shared" si="0"/>
        <v>0.3405405405405405</v>
      </c>
      <c r="E45" s="2">
        <v>103</v>
      </c>
      <c r="F45" s="2">
        <v>344</v>
      </c>
      <c r="G45" s="2">
        <v>605</v>
      </c>
    </row>
    <row r="46" spans="1:7" x14ac:dyDescent="0.35">
      <c r="A46" s="26" t="s">
        <v>34</v>
      </c>
      <c r="B46" s="2">
        <v>1.79</v>
      </c>
      <c r="C46" s="2">
        <v>5.7</v>
      </c>
      <c r="D46" s="27">
        <f t="shared" si="0"/>
        <v>0.31843575418994419</v>
      </c>
      <c r="E46" s="2">
        <v>178</v>
      </c>
      <c r="F46" s="2">
        <v>257</v>
      </c>
      <c r="G46" s="2">
        <v>389</v>
      </c>
    </row>
    <row r="47" spans="1:7" x14ac:dyDescent="0.35">
      <c r="A47" s="26" t="s">
        <v>35</v>
      </c>
      <c r="B47" s="2">
        <v>2.27</v>
      </c>
      <c r="C47" s="2">
        <v>5.05</v>
      </c>
      <c r="D47" s="27">
        <f t="shared" si="0"/>
        <v>0.22246696035242292</v>
      </c>
      <c r="E47" s="2">
        <v>145</v>
      </c>
      <c r="F47" s="2">
        <v>290</v>
      </c>
      <c r="G47" s="2">
        <v>527</v>
      </c>
    </row>
    <row r="48" spans="1:7" x14ac:dyDescent="0.35">
      <c r="A48" s="26" t="s">
        <v>57</v>
      </c>
      <c r="B48" s="2">
        <v>1.57</v>
      </c>
      <c r="C48" s="2">
        <v>8.07</v>
      </c>
      <c r="D48" s="27">
        <f t="shared" si="0"/>
        <v>0.51401273885350318</v>
      </c>
      <c r="E48" s="2">
        <v>184</v>
      </c>
      <c r="F48" s="2">
        <v>374</v>
      </c>
      <c r="G48" s="2">
        <v>422</v>
      </c>
    </row>
    <row r="49" spans="1:7" x14ac:dyDescent="0.35">
      <c r="A49" s="26" t="s">
        <v>58</v>
      </c>
      <c r="B49" s="2">
        <v>1.92</v>
      </c>
      <c r="C49" s="2">
        <v>6.23</v>
      </c>
      <c r="D49" s="27">
        <f t="shared" si="0"/>
        <v>0.32447916666666671</v>
      </c>
      <c r="E49" s="2">
        <v>135</v>
      </c>
      <c r="F49" s="2">
        <v>285</v>
      </c>
      <c r="G49" s="2">
        <v>612</v>
      </c>
    </row>
    <row r="50" spans="1:7" x14ac:dyDescent="0.35">
      <c r="A50" s="26" t="s">
        <v>59</v>
      </c>
      <c r="B50" s="2">
        <v>2.16</v>
      </c>
      <c r="C50" s="2">
        <v>6.03</v>
      </c>
      <c r="D50" s="27">
        <f t="shared" si="0"/>
        <v>0.27916666666666667</v>
      </c>
      <c r="E50" s="2">
        <v>135</v>
      </c>
      <c r="F50" s="2">
        <v>285</v>
      </c>
      <c r="G50" s="2">
        <v>566</v>
      </c>
    </row>
    <row r="51" spans="1:7" x14ac:dyDescent="0.35">
      <c r="A51" s="26" t="s">
        <v>36</v>
      </c>
      <c r="B51" s="2">
        <v>2.15</v>
      </c>
      <c r="C51" s="2">
        <v>6.9</v>
      </c>
      <c r="D51" s="27">
        <f t="shared" si="0"/>
        <v>0.32093023255813952</v>
      </c>
      <c r="E51" s="2">
        <v>164</v>
      </c>
      <c r="F51" s="2">
        <v>317</v>
      </c>
      <c r="G51" s="2">
        <v>552</v>
      </c>
    </row>
    <row r="52" spans="1:7" x14ac:dyDescent="0.35">
      <c r="A52" s="26" t="s">
        <v>37</v>
      </c>
      <c r="B52" s="2">
        <v>2.08</v>
      </c>
      <c r="C52" s="2">
        <v>6.55</v>
      </c>
      <c r="D52" s="27">
        <f t="shared" si="0"/>
        <v>0.31490384615384615</v>
      </c>
      <c r="E52" s="2">
        <v>147</v>
      </c>
      <c r="F52" s="2">
        <v>251</v>
      </c>
      <c r="G52" s="2">
        <v>498</v>
      </c>
    </row>
    <row r="53" spans="1:7" x14ac:dyDescent="0.35">
      <c r="A53" s="26" t="s">
        <v>38</v>
      </c>
      <c r="B53" s="2">
        <v>2.0299999999999998</v>
      </c>
      <c r="C53" s="2">
        <v>5.79</v>
      </c>
      <c r="D53" s="27">
        <f t="shared" si="0"/>
        <v>0.28522167487684735</v>
      </c>
      <c r="E53" s="2">
        <v>195</v>
      </c>
      <c r="F53" s="2">
        <v>292</v>
      </c>
      <c r="G53" s="2">
        <v>605</v>
      </c>
    </row>
    <row r="54" spans="1:7" x14ac:dyDescent="0.35">
      <c r="A54" s="26" t="s">
        <v>39</v>
      </c>
      <c r="B54" s="2">
        <v>1.91</v>
      </c>
      <c r="C54" s="2">
        <v>5.04</v>
      </c>
      <c r="D54" s="27">
        <f t="shared" si="0"/>
        <v>0.26387434554973821</v>
      </c>
      <c r="E54" s="2">
        <v>179</v>
      </c>
      <c r="F54" s="2">
        <v>255</v>
      </c>
      <c r="G54" s="2">
        <v>487</v>
      </c>
    </row>
    <row r="55" spans="1:7" x14ac:dyDescent="0.35">
      <c r="A55" s="26" t="s">
        <v>40</v>
      </c>
      <c r="B55" s="2">
        <v>2</v>
      </c>
      <c r="C55" s="2">
        <v>9.19</v>
      </c>
      <c r="D55" s="27">
        <f t="shared" si="0"/>
        <v>0.45950000000000002</v>
      </c>
      <c r="E55" s="2">
        <v>201</v>
      </c>
      <c r="F55" s="2">
        <v>249</v>
      </c>
      <c r="G55" s="2">
        <v>454</v>
      </c>
    </row>
    <row r="56" spans="1:7" x14ac:dyDescent="0.35">
      <c r="A56" s="26" t="s">
        <v>41</v>
      </c>
      <c r="B56" s="2">
        <v>1.9</v>
      </c>
      <c r="C56" s="2">
        <v>6.79</v>
      </c>
      <c r="D56" s="27">
        <f t="shared" si="0"/>
        <v>0.35736842105263156</v>
      </c>
      <c r="E56" s="2">
        <v>118</v>
      </c>
      <c r="F56" s="2">
        <v>288</v>
      </c>
      <c r="G56" s="2">
        <v>448</v>
      </c>
    </row>
    <row r="57" spans="1:7" x14ac:dyDescent="0.35">
      <c r="A57" s="26" t="s">
        <v>60</v>
      </c>
      <c r="B57" s="2">
        <v>2.21</v>
      </c>
      <c r="C57" s="2">
        <v>7.29</v>
      </c>
      <c r="D57" s="27">
        <f t="shared" si="0"/>
        <v>0.32986425339366515</v>
      </c>
      <c r="E57" s="2">
        <v>140</v>
      </c>
      <c r="F57" s="2">
        <v>304</v>
      </c>
      <c r="G57" s="2">
        <v>590</v>
      </c>
    </row>
    <row r="58" spans="1:7" x14ac:dyDescent="0.35">
      <c r="A58" s="26" t="s">
        <v>42</v>
      </c>
      <c r="B58" s="2">
        <v>1.56</v>
      </c>
      <c r="C58" s="2">
        <v>6.55</v>
      </c>
      <c r="D58" s="27">
        <f t="shared" si="0"/>
        <v>0.41987179487179482</v>
      </c>
      <c r="E58" s="2">
        <v>150</v>
      </c>
      <c r="F58" s="2">
        <v>272</v>
      </c>
      <c r="G58" s="2">
        <v>377</v>
      </c>
    </row>
    <row r="59" spans="1:7" x14ac:dyDescent="0.35">
      <c r="A59" s="26" t="s">
        <v>43</v>
      </c>
      <c r="B59" s="2">
        <v>1.2</v>
      </c>
      <c r="C59" s="2">
        <v>4.29</v>
      </c>
      <c r="D59" s="27">
        <f t="shared" si="0"/>
        <v>0.35749999999999998</v>
      </c>
      <c r="E59" s="2">
        <v>245</v>
      </c>
      <c r="F59" s="2">
        <v>242</v>
      </c>
      <c r="G59" s="2">
        <v>390</v>
      </c>
    </row>
    <row r="60" spans="1:7" x14ac:dyDescent="0.35">
      <c r="A60" s="26" t="s">
        <v>44</v>
      </c>
      <c r="B60" s="2">
        <v>1.81</v>
      </c>
      <c r="C60" s="2">
        <v>6.62</v>
      </c>
      <c r="D60" s="27">
        <f t="shared" si="0"/>
        <v>0.36574585635359119</v>
      </c>
      <c r="E60" s="2">
        <v>157</v>
      </c>
      <c r="F60" s="2">
        <v>257</v>
      </c>
      <c r="G60" s="2">
        <v>428</v>
      </c>
    </row>
    <row r="61" spans="1:7" x14ac:dyDescent="0.35">
      <c r="A61" s="26" t="s">
        <v>46</v>
      </c>
      <c r="B61" s="2">
        <v>1.59</v>
      </c>
      <c r="C61" s="2">
        <v>4.74</v>
      </c>
      <c r="D61" s="27">
        <f t="shared" si="0"/>
        <v>0.29811320754716986</v>
      </c>
      <c r="E61" s="2">
        <v>185</v>
      </c>
      <c r="F61" s="2">
        <v>275</v>
      </c>
      <c r="G61" s="2">
        <v>436</v>
      </c>
    </row>
    <row r="62" spans="1:7" x14ac:dyDescent="0.35">
      <c r="A62" s="26" t="s">
        <v>47</v>
      </c>
      <c r="B62" s="2">
        <v>1.66</v>
      </c>
      <c r="C62" s="2">
        <v>6.1</v>
      </c>
      <c r="D62" s="27">
        <f t="shared" si="0"/>
        <v>0.36746987951807225</v>
      </c>
      <c r="E62" s="2">
        <v>148</v>
      </c>
      <c r="F62" s="2">
        <v>302</v>
      </c>
      <c r="G62" s="2">
        <v>466</v>
      </c>
    </row>
    <row r="63" spans="1:7" x14ac:dyDescent="0.35">
      <c r="A63" s="26" t="s">
        <v>48</v>
      </c>
      <c r="B63" s="2">
        <v>1.48</v>
      </c>
      <c r="C63" s="2">
        <v>4.92</v>
      </c>
      <c r="D63" s="27">
        <f t="shared" si="0"/>
        <v>0.33243243243243242</v>
      </c>
      <c r="E63" s="2">
        <v>171</v>
      </c>
      <c r="F63" s="2">
        <v>241</v>
      </c>
      <c r="G63" s="2">
        <v>339</v>
      </c>
    </row>
    <row r="64" spans="1:7" x14ac:dyDescent="0.35">
      <c r="A64" s="26" t="s">
        <v>49</v>
      </c>
      <c r="B64" s="2">
        <v>1.3</v>
      </c>
      <c r="C64" s="2">
        <v>5.47</v>
      </c>
      <c r="D64" s="27">
        <f t="shared" si="0"/>
        <v>0.42076923076923073</v>
      </c>
      <c r="E64" s="2">
        <v>160</v>
      </c>
      <c r="F64" s="2">
        <v>258</v>
      </c>
      <c r="G64" s="2">
        <v>375</v>
      </c>
    </row>
    <row r="65" spans="1:7" x14ac:dyDescent="0.35">
      <c r="A65" s="26" t="s">
        <v>50</v>
      </c>
      <c r="B65" s="2">
        <v>1.28</v>
      </c>
      <c r="C65" s="2">
        <v>10.07</v>
      </c>
      <c r="D65" s="27">
        <f t="shared" si="0"/>
        <v>0.78671875000000013</v>
      </c>
      <c r="E65" s="2">
        <v>180</v>
      </c>
      <c r="F65" s="2">
        <v>238</v>
      </c>
      <c r="G65" s="2">
        <v>370</v>
      </c>
    </row>
    <row r="66" spans="1:7" x14ac:dyDescent="0.35">
      <c r="A66" s="26" t="s">
        <v>51</v>
      </c>
      <c r="B66" s="2">
        <v>1.73</v>
      </c>
      <c r="C66" s="2">
        <v>5.91</v>
      </c>
      <c r="D66" s="27">
        <f t="shared" si="0"/>
        <v>0.34161849710982661</v>
      </c>
      <c r="E66" s="2">
        <v>119</v>
      </c>
      <c r="F66" s="2">
        <v>280</v>
      </c>
      <c r="G66" s="2">
        <v>424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14"/>
  <sheetViews>
    <sheetView tabSelected="1" workbookViewId="0">
      <selection activeCell="D1" sqref="D1:D1048576"/>
    </sheetView>
  </sheetViews>
  <sheetFormatPr defaultRowHeight="14.5" x14ac:dyDescent="0.35"/>
  <cols>
    <col min="1" max="1" width="30.1796875" customWidth="1"/>
    <col min="2" max="2" width="15.36328125" customWidth="1"/>
    <col min="3" max="3" width="18.90625" customWidth="1"/>
    <col min="4" max="4" width="15.6328125" customWidth="1"/>
    <col min="5" max="5" width="16.08984375" customWidth="1"/>
  </cols>
  <sheetData>
    <row r="1" spans="1:9" ht="15.5" thickTop="1" thickBot="1" x14ac:dyDescent="0.4">
      <c r="A1" s="28" t="s">
        <v>70</v>
      </c>
      <c r="B1" s="28" t="s">
        <v>71</v>
      </c>
      <c r="C1" s="28" t="s">
        <v>72</v>
      </c>
      <c r="D1" s="28" t="s">
        <v>73</v>
      </c>
      <c r="E1" s="28" t="s">
        <v>74</v>
      </c>
      <c r="F1" s="20"/>
      <c r="G1" s="20"/>
      <c r="H1" s="20"/>
      <c r="I1" s="20"/>
    </row>
    <row r="2" spans="1:9" ht="15.5" thickTop="1" thickBot="1" x14ac:dyDescent="0.4">
      <c r="A2" s="29" t="s">
        <v>75</v>
      </c>
      <c r="B2" s="29" t="s">
        <v>76</v>
      </c>
      <c r="C2" s="30" t="s">
        <v>77</v>
      </c>
      <c r="D2" s="30" t="s">
        <v>78</v>
      </c>
      <c r="E2" s="30" t="s">
        <v>79</v>
      </c>
      <c r="F2" s="20"/>
      <c r="G2" s="20"/>
      <c r="H2" s="20"/>
      <c r="I2" s="20"/>
    </row>
    <row r="3" spans="1:9" ht="15.5" thickTop="1" thickBot="1" x14ac:dyDescent="0.4">
      <c r="A3" s="29" t="s">
        <v>80</v>
      </c>
      <c r="B3" s="29" t="s">
        <v>76</v>
      </c>
      <c r="C3" s="30" t="s">
        <v>77</v>
      </c>
      <c r="D3" s="30" t="s">
        <v>81</v>
      </c>
      <c r="E3" s="30" t="s">
        <v>79</v>
      </c>
      <c r="F3" s="20"/>
      <c r="G3" s="20"/>
      <c r="H3" s="20"/>
      <c r="I3" s="20"/>
    </row>
    <row r="4" spans="1:9" ht="15.5" thickTop="1" thickBot="1" x14ac:dyDescent="0.4">
      <c r="A4" s="43" t="s">
        <v>94</v>
      </c>
      <c r="B4" s="29" t="s">
        <v>76</v>
      </c>
      <c r="C4" s="30" t="s">
        <v>77</v>
      </c>
      <c r="D4" s="30" t="s">
        <v>199</v>
      </c>
      <c r="E4" s="30" t="s">
        <v>79</v>
      </c>
      <c r="F4" s="20"/>
      <c r="G4" s="20"/>
      <c r="H4" s="20"/>
      <c r="I4" s="20"/>
    </row>
    <row r="5" spans="1:9" ht="15.5" thickTop="1" thickBot="1" x14ac:dyDescent="0.4">
      <c r="A5" s="43" t="s">
        <v>95</v>
      </c>
      <c r="B5" s="29" t="s">
        <v>76</v>
      </c>
      <c r="C5" s="30" t="s">
        <v>77</v>
      </c>
      <c r="D5" s="30" t="s">
        <v>107</v>
      </c>
      <c r="E5" s="30" t="s">
        <v>79</v>
      </c>
      <c r="F5" s="20"/>
      <c r="G5" s="20"/>
      <c r="H5" s="20"/>
      <c r="I5" s="20"/>
    </row>
    <row r="6" spans="1:9" ht="15.5" thickTop="1" thickBot="1" x14ac:dyDescent="0.4">
      <c r="A6" s="43" t="s">
        <v>96</v>
      </c>
      <c r="B6" s="29" t="s">
        <v>76</v>
      </c>
      <c r="C6" s="30" t="s">
        <v>77</v>
      </c>
      <c r="D6" s="30" t="s">
        <v>200</v>
      </c>
      <c r="E6" s="30" t="s">
        <v>79</v>
      </c>
      <c r="F6" s="20"/>
      <c r="G6" s="20"/>
      <c r="H6" s="20"/>
      <c r="I6" s="20"/>
    </row>
    <row r="7" spans="1:9" ht="15.5" thickTop="1" thickBot="1" x14ac:dyDescent="0.4">
      <c r="A7" s="43" t="s">
        <v>82</v>
      </c>
      <c r="B7" s="29" t="s">
        <v>83</v>
      </c>
      <c r="C7" s="30" t="s">
        <v>84</v>
      </c>
      <c r="D7" s="30" t="s">
        <v>85</v>
      </c>
      <c r="E7" s="30" t="s">
        <v>86</v>
      </c>
      <c r="F7" s="20"/>
      <c r="G7" s="20"/>
      <c r="H7" s="20"/>
      <c r="I7" s="20"/>
    </row>
    <row r="8" spans="1:9" ht="15.5" thickTop="1" thickBot="1" x14ac:dyDescent="0.4">
      <c r="A8" s="43" t="s">
        <v>87</v>
      </c>
      <c r="B8" s="29" t="s">
        <v>83</v>
      </c>
      <c r="C8" s="30" t="s">
        <v>84</v>
      </c>
      <c r="D8" s="30" t="s">
        <v>88</v>
      </c>
      <c r="E8" s="30" t="s">
        <v>86</v>
      </c>
      <c r="F8" s="20"/>
      <c r="G8" s="20"/>
      <c r="H8" s="20"/>
      <c r="I8" s="20"/>
    </row>
    <row r="9" spans="1:9" ht="15.5" thickTop="1" thickBot="1" x14ac:dyDescent="0.4">
      <c r="A9" s="29" t="s">
        <v>97</v>
      </c>
      <c r="B9" s="29" t="s">
        <v>76</v>
      </c>
      <c r="C9" s="30" t="s">
        <v>98</v>
      </c>
      <c r="D9" s="30" t="s">
        <v>99</v>
      </c>
      <c r="E9" s="30" t="s">
        <v>86</v>
      </c>
      <c r="F9" s="20"/>
      <c r="G9" s="20"/>
      <c r="H9" s="20"/>
      <c r="I9" s="20"/>
    </row>
    <row r="10" spans="1:9" ht="15.5" thickTop="1" thickBot="1" x14ac:dyDescent="0.4">
      <c r="A10" s="43" t="s">
        <v>89</v>
      </c>
      <c r="B10" s="29" t="s">
        <v>83</v>
      </c>
      <c r="C10" s="30" t="s">
        <v>84</v>
      </c>
      <c r="D10" s="30" t="s">
        <v>90</v>
      </c>
      <c r="E10" s="30" t="s">
        <v>86</v>
      </c>
      <c r="F10" s="20"/>
      <c r="G10" s="20"/>
      <c r="H10" s="20"/>
      <c r="I10" s="20"/>
    </row>
    <row r="11" spans="1:9" ht="15.5" thickTop="1" thickBot="1" x14ac:dyDescent="0.4">
      <c r="A11" s="43" t="s">
        <v>100</v>
      </c>
      <c r="B11" s="29" t="s">
        <v>101</v>
      </c>
      <c r="C11" s="30" t="s">
        <v>84</v>
      </c>
      <c r="D11" s="30" t="s">
        <v>105</v>
      </c>
      <c r="E11" s="30" t="s">
        <v>86</v>
      </c>
      <c r="F11" s="20"/>
      <c r="G11" s="20"/>
      <c r="H11" s="20"/>
      <c r="I11" s="20"/>
    </row>
    <row r="12" spans="1:9" ht="15.5" thickTop="1" thickBot="1" x14ac:dyDescent="0.4">
      <c r="A12" s="43" t="s">
        <v>102</v>
      </c>
      <c r="B12" s="29" t="s">
        <v>101</v>
      </c>
      <c r="C12" s="30" t="s">
        <v>84</v>
      </c>
      <c r="D12" s="30" t="s">
        <v>106</v>
      </c>
      <c r="E12" s="30" t="s">
        <v>86</v>
      </c>
    </row>
    <row r="13" spans="1:9" ht="15" thickTop="1" x14ac:dyDescent="0.35">
      <c r="A13" s="31" t="s">
        <v>91</v>
      </c>
      <c r="B13" s="32"/>
      <c r="C13" s="32"/>
      <c r="D13" s="20"/>
      <c r="E13" s="20"/>
    </row>
    <row r="14" spans="1:9" x14ac:dyDescent="0.35">
      <c r="A14" s="31" t="s">
        <v>92</v>
      </c>
      <c r="B14" s="32"/>
      <c r="C14" s="32"/>
      <c r="D14" s="20"/>
      <c r="E14" s="20"/>
    </row>
    <row r="15" spans="1:9" x14ac:dyDescent="0.35">
      <c r="A15" s="31" t="s">
        <v>93</v>
      </c>
      <c r="B15" s="32"/>
      <c r="C15" s="32"/>
      <c r="D15" s="20"/>
      <c r="E15" s="20"/>
      <c r="F15" s="20"/>
      <c r="G15" s="20"/>
      <c r="H15" s="20"/>
      <c r="I15" s="20"/>
    </row>
    <row r="16" spans="1:9" x14ac:dyDescent="0.35">
      <c r="A16" s="33" t="s">
        <v>104</v>
      </c>
      <c r="B16" s="11"/>
      <c r="C16" s="11"/>
      <c r="D16" s="20"/>
      <c r="E16" s="20"/>
      <c r="F16" s="20"/>
      <c r="G16" s="20"/>
      <c r="H16" s="20"/>
      <c r="I16" s="20"/>
    </row>
    <row r="17" spans="1:9" x14ac:dyDescent="0.35">
      <c r="A17" s="21" t="s">
        <v>103</v>
      </c>
      <c r="B17" s="34"/>
      <c r="C17" s="34"/>
      <c r="D17" s="34"/>
      <c r="E17" s="34"/>
      <c r="F17" s="12"/>
      <c r="G17" s="12"/>
      <c r="H17" s="12"/>
      <c r="I17" s="12"/>
    </row>
    <row r="18" spans="1:9" x14ac:dyDescent="0.35">
      <c r="F18" s="20"/>
      <c r="G18" s="20"/>
      <c r="H18" s="20"/>
      <c r="I18" s="20"/>
    </row>
    <row r="19" spans="1:9" x14ac:dyDescent="0.35">
      <c r="F19" s="20"/>
      <c r="G19" s="20"/>
      <c r="H19" s="20"/>
      <c r="I19" s="20"/>
    </row>
    <row r="100" spans="1:8" ht="15.5" x14ac:dyDescent="0.35">
      <c r="A100" s="44" t="s">
        <v>108</v>
      </c>
      <c r="B100" s="45"/>
      <c r="C100" s="45"/>
      <c r="D100" s="45"/>
      <c r="E100" s="45"/>
      <c r="F100" s="45"/>
      <c r="G100" s="45"/>
      <c r="H100" s="45"/>
    </row>
    <row r="101" spans="1:8" ht="15.5" x14ac:dyDescent="0.35">
      <c r="A101" s="45" t="s">
        <v>109</v>
      </c>
      <c r="B101" s="45"/>
      <c r="C101" s="45"/>
      <c r="D101" s="45"/>
      <c r="E101" s="45"/>
      <c r="F101" s="45"/>
      <c r="G101" s="45"/>
      <c r="H101" s="45"/>
    </row>
    <row r="102" spans="1:8" ht="15.5" x14ac:dyDescent="0.35">
      <c r="A102" s="45" t="s">
        <v>110</v>
      </c>
      <c r="B102" s="45"/>
      <c r="C102" s="45"/>
      <c r="D102" s="45"/>
      <c r="E102" s="45"/>
      <c r="F102" s="45"/>
      <c r="G102" s="45"/>
      <c r="H102" s="45"/>
    </row>
    <row r="103" spans="1:8" ht="15.5" x14ac:dyDescent="0.35">
      <c r="A103" s="45" t="s">
        <v>111</v>
      </c>
      <c r="B103" s="45"/>
      <c r="C103" s="45"/>
      <c r="D103" s="45"/>
      <c r="E103" s="45"/>
      <c r="F103" s="45"/>
      <c r="G103" s="45"/>
      <c r="H103" s="45"/>
    </row>
    <row r="104" spans="1:8" ht="15.5" x14ac:dyDescent="0.35">
      <c r="A104" s="45" t="s">
        <v>112</v>
      </c>
      <c r="B104" s="45"/>
      <c r="C104" s="45"/>
      <c r="D104" s="45"/>
      <c r="E104" s="45"/>
      <c r="F104" s="45"/>
      <c r="G104" s="45"/>
      <c r="H104" s="45"/>
    </row>
    <row r="105" spans="1:8" ht="15.5" x14ac:dyDescent="0.35">
      <c r="A105" s="45" t="s">
        <v>113</v>
      </c>
      <c r="B105" s="45"/>
      <c r="C105" s="45"/>
      <c r="D105" s="45"/>
      <c r="E105" s="45"/>
      <c r="F105" s="45"/>
      <c r="G105" s="45"/>
      <c r="H105" s="45"/>
    </row>
    <row r="106" spans="1:8" ht="15.5" x14ac:dyDescent="0.35">
      <c r="A106" s="45" t="s">
        <v>114</v>
      </c>
      <c r="B106" s="45"/>
      <c r="C106" s="45"/>
      <c r="D106" s="45"/>
      <c r="E106" s="45"/>
      <c r="F106" s="45"/>
      <c r="G106" s="45"/>
      <c r="H106" s="45"/>
    </row>
    <row r="107" spans="1:8" ht="15.5" x14ac:dyDescent="0.35">
      <c r="A107" s="45" t="s">
        <v>115</v>
      </c>
      <c r="B107" s="45"/>
      <c r="C107" s="45"/>
      <c r="D107" s="45"/>
      <c r="E107" s="45"/>
      <c r="F107" s="45"/>
      <c r="G107" s="45"/>
      <c r="H107" s="45"/>
    </row>
    <row r="108" spans="1:8" ht="15.5" x14ac:dyDescent="0.35">
      <c r="A108" s="45" t="s">
        <v>116</v>
      </c>
      <c r="B108" s="45"/>
      <c r="C108" s="45"/>
      <c r="D108" s="45"/>
      <c r="E108" s="45"/>
      <c r="F108" s="45"/>
      <c r="G108" s="45"/>
      <c r="H108" s="45"/>
    </row>
    <row r="109" spans="1:8" ht="15.5" x14ac:dyDescent="0.35">
      <c r="A109" s="45"/>
      <c r="B109" s="45"/>
      <c r="C109" s="45"/>
      <c r="D109" s="45"/>
      <c r="E109" s="45"/>
      <c r="F109" s="45"/>
      <c r="G109" s="45"/>
      <c r="H109" s="45"/>
    </row>
    <row r="110" spans="1:8" ht="15.5" x14ac:dyDescent="0.35">
      <c r="A110" s="44" t="s">
        <v>117</v>
      </c>
      <c r="B110" s="45"/>
      <c r="C110" s="45"/>
      <c r="D110" s="45"/>
      <c r="E110" s="45"/>
      <c r="F110" s="45"/>
      <c r="G110" s="45"/>
      <c r="H110" s="45"/>
    </row>
    <row r="111" spans="1:8" ht="15.5" x14ac:dyDescent="0.35">
      <c r="A111" s="45" t="s">
        <v>118</v>
      </c>
      <c r="B111" s="45"/>
      <c r="C111" s="45"/>
      <c r="D111" s="45"/>
      <c r="E111" s="45"/>
      <c r="F111" s="45"/>
      <c r="G111" s="45"/>
      <c r="H111" s="45"/>
    </row>
    <row r="112" spans="1:8" ht="15.5" x14ac:dyDescent="0.35">
      <c r="A112" s="45" t="s">
        <v>119</v>
      </c>
      <c r="B112" s="45"/>
      <c r="C112" s="45"/>
      <c r="D112" s="45"/>
      <c r="E112" s="45"/>
      <c r="F112" s="45"/>
      <c r="G112" s="45"/>
      <c r="H112" s="45"/>
    </row>
    <row r="113" spans="1:8" ht="15.5" x14ac:dyDescent="0.35">
      <c r="A113" s="45" t="s">
        <v>120</v>
      </c>
      <c r="B113" s="45"/>
      <c r="C113" s="45"/>
      <c r="D113" s="45"/>
      <c r="E113" s="45"/>
      <c r="F113" s="45"/>
      <c r="G113" s="45"/>
      <c r="H113" s="45"/>
    </row>
    <row r="114" spans="1:8" ht="15.5" x14ac:dyDescent="0.35">
      <c r="A114" s="45" t="s">
        <v>121</v>
      </c>
      <c r="B114" s="45"/>
      <c r="C114" s="45"/>
      <c r="D114" s="45"/>
      <c r="E114" s="45"/>
      <c r="F114" s="45"/>
      <c r="G114" s="45"/>
      <c r="H114" s="45"/>
    </row>
    <row r="115" spans="1:8" ht="15.5" x14ac:dyDescent="0.35">
      <c r="A115" s="45" t="s">
        <v>122</v>
      </c>
      <c r="B115" s="45"/>
      <c r="C115" s="45"/>
      <c r="D115" s="45"/>
      <c r="E115" s="45"/>
      <c r="F115" s="45"/>
      <c r="G115" s="45"/>
      <c r="H115" s="45"/>
    </row>
    <row r="116" spans="1:8" ht="15.5" x14ac:dyDescent="0.35">
      <c r="A116" s="45" t="s">
        <v>123</v>
      </c>
      <c r="B116" s="45"/>
      <c r="C116" s="45"/>
      <c r="D116" s="45"/>
      <c r="E116" s="45"/>
      <c r="F116" s="45"/>
      <c r="G116" s="45"/>
      <c r="H116" s="45"/>
    </row>
    <row r="117" spans="1:8" ht="15.5" x14ac:dyDescent="0.35">
      <c r="A117" s="45" t="s">
        <v>124</v>
      </c>
      <c r="B117" s="45"/>
      <c r="C117" s="45"/>
      <c r="D117" s="45"/>
      <c r="E117" s="45"/>
      <c r="F117" s="45"/>
      <c r="G117" s="45"/>
      <c r="H117" s="45"/>
    </row>
    <row r="118" spans="1:8" ht="15.5" x14ac:dyDescent="0.35">
      <c r="A118" s="45" t="s">
        <v>125</v>
      </c>
      <c r="B118" s="45"/>
      <c r="C118" s="45"/>
      <c r="D118" s="45"/>
      <c r="E118" s="45"/>
      <c r="F118" s="45"/>
      <c r="G118" s="45"/>
      <c r="H118" s="45"/>
    </row>
    <row r="119" spans="1:8" ht="15.5" x14ac:dyDescent="0.35">
      <c r="A119" s="45" t="s">
        <v>126</v>
      </c>
      <c r="B119" s="45"/>
      <c r="C119" s="45"/>
      <c r="D119" s="45"/>
      <c r="E119" s="45"/>
      <c r="F119" s="45"/>
      <c r="G119" s="45"/>
      <c r="H119" s="45"/>
    </row>
    <row r="120" spans="1:8" ht="15.5" x14ac:dyDescent="0.35">
      <c r="A120" s="45" t="s">
        <v>127</v>
      </c>
      <c r="B120" s="45"/>
      <c r="C120" s="45"/>
      <c r="D120" s="45"/>
      <c r="E120" s="45"/>
      <c r="F120" s="45"/>
      <c r="G120" s="45"/>
      <c r="H120" s="45"/>
    </row>
    <row r="121" spans="1:8" ht="15.5" x14ac:dyDescent="0.35">
      <c r="A121" s="45" t="s">
        <v>116</v>
      </c>
      <c r="B121" s="45"/>
      <c r="C121" s="45"/>
      <c r="D121" s="45"/>
      <c r="E121" s="45"/>
      <c r="F121" s="45"/>
      <c r="G121" s="45"/>
      <c r="H121" s="45"/>
    </row>
    <row r="122" spans="1:8" ht="15.5" x14ac:dyDescent="0.35">
      <c r="A122" s="45"/>
      <c r="B122" s="45"/>
      <c r="C122" s="45"/>
      <c r="D122" s="45"/>
      <c r="E122" s="45"/>
      <c r="F122" s="45"/>
      <c r="G122" s="45"/>
      <c r="H122" s="45"/>
    </row>
    <row r="123" spans="1:8" ht="15.5" x14ac:dyDescent="0.35">
      <c r="A123" s="44" t="s">
        <v>128</v>
      </c>
      <c r="B123" s="45"/>
      <c r="C123" s="45"/>
      <c r="D123" s="45"/>
      <c r="E123" s="45"/>
      <c r="F123" s="45"/>
      <c r="G123" s="45"/>
      <c r="H123" s="45"/>
    </row>
    <row r="124" spans="1:8" ht="15.5" x14ac:dyDescent="0.35">
      <c r="A124" s="45" t="s">
        <v>129</v>
      </c>
      <c r="B124" s="45"/>
      <c r="C124" s="45"/>
      <c r="D124" s="45"/>
      <c r="E124" s="45"/>
      <c r="F124" s="45"/>
      <c r="G124" s="45"/>
      <c r="H124" s="45"/>
    </row>
    <row r="125" spans="1:8" ht="15.5" x14ac:dyDescent="0.35">
      <c r="A125" s="45" t="s">
        <v>130</v>
      </c>
      <c r="B125" s="45"/>
      <c r="C125" s="45"/>
      <c r="D125" s="45"/>
      <c r="E125" s="45"/>
      <c r="F125" s="45"/>
      <c r="G125" s="45"/>
      <c r="H125" s="45"/>
    </row>
    <row r="126" spans="1:8" ht="15.5" x14ac:dyDescent="0.35">
      <c r="A126" s="45" t="s">
        <v>131</v>
      </c>
      <c r="B126" s="45"/>
      <c r="C126" s="45"/>
      <c r="D126" s="45"/>
      <c r="E126" s="45"/>
      <c r="F126" s="45"/>
      <c r="G126" s="45"/>
      <c r="H126" s="45"/>
    </row>
    <row r="127" spans="1:8" ht="15.5" x14ac:dyDescent="0.35">
      <c r="A127" s="45" t="s">
        <v>132</v>
      </c>
      <c r="B127" s="45"/>
      <c r="C127" s="45"/>
      <c r="D127" s="45"/>
      <c r="E127" s="45"/>
      <c r="F127" s="45"/>
      <c r="G127" s="45"/>
      <c r="H127" s="45"/>
    </row>
    <row r="128" spans="1:8" ht="15.5" x14ac:dyDescent="0.35">
      <c r="A128" s="45" t="s">
        <v>133</v>
      </c>
      <c r="B128" s="45"/>
      <c r="C128" s="45"/>
      <c r="D128" s="45"/>
      <c r="E128" s="45"/>
      <c r="F128" s="45"/>
      <c r="G128" s="45"/>
      <c r="H128" s="45"/>
    </row>
    <row r="129" spans="1:8" ht="15.5" x14ac:dyDescent="0.35">
      <c r="A129" s="45" t="s">
        <v>134</v>
      </c>
      <c r="B129" s="45"/>
      <c r="C129" s="45"/>
      <c r="D129" s="45"/>
      <c r="E129" s="45"/>
      <c r="F129" s="45"/>
      <c r="G129" s="45"/>
      <c r="H129" s="45"/>
    </row>
    <row r="130" spans="1:8" ht="15.5" x14ac:dyDescent="0.35">
      <c r="A130" s="45" t="s">
        <v>135</v>
      </c>
      <c r="B130" s="45"/>
      <c r="C130" s="45"/>
      <c r="D130" s="45"/>
      <c r="E130" s="45"/>
      <c r="F130" s="45"/>
      <c r="G130" s="45"/>
      <c r="H130" s="45"/>
    </row>
    <row r="131" spans="1:8" ht="15.5" x14ac:dyDescent="0.35">
      <c r="A131" s="45" t="s">
        <v>136</v>
      </c>
      <c r="B131" s="45"/>
      <c r="C131" s="45"/>
      <c r="D131" s="45"/>
      <c r="E131" s="45"/>
      <c r="F131" s="45"/>
      <c r="G131" s="45"/>
      <c r="H131" s="45"/>
    </row>
    <row r="132" spans="1:8" ht="15.5" x14ac:dyDescent="0.35">
      <c r="A132" s="45" t="s">
        <v>137</v>
      </c>
      <c r="B132" s="45"/>
      <c r="C132" s="45"/>
      <c r="D132" s="45"/>
      <c r="E132" s="45"/>
      <c r="F132" s="45"/>
      <c r="G132" s="45"/>
      <c r="H132" s="45"/>
    </row>
    <row r="133" spans="1:8" ht="15.5" x14ac:dyDescent="0.35">
      <c r="A133" s="45" t="s">
        <v>138</v>
      </c>
      <c r="B133" s="45"/>
      <c r="C133" s="45"/>
      <c r="D133" s="45"/>
      <c r="E133" s="45"/>
      <c r="F133" s="45"/>
      <c r="G133" s="45"/>
      <c r="H133" s="45"/>
    </row>
    <row r="134" spans="1:8" ht="15.5" x14ac:dyDescent="0.35">
      <c r="A134" s="45" t="s">
        <v>139</v>
      </c>
      <c r="B134" s="45"/>
      <c r="C134" s="45"/>
      <c r="D134" s="45"/>
      <c r="E134" s="45"/>
      <c r="F134" s="45"/>
      <c r="G134" s="45"/>
      <c r="H134" s="45"/>
    </row>
    <row r="135" spans="1:8" x14ac:dyDescent="0.35">
      <c r="A135" s="20"/>
      <c r="B135" s="20"/>
      <c r="C135" s="20"/>
      <c r="D135" s="20"/>
      <c r="E135" s="20"/>
      <c r="F135" s="20"/>
      <c r="G135" s="20"/>
      <c r="H135" s="20"/>
    </row>
    <row r="136" spans="1:8" ht="15.5" x14ac:dyDescent="0.35">
      <c r="A136" s="46" t="s">
        <v>140</v>
      </c>
      <c r="B136" s="45"/>
      <c r="C136" s="45"/>
      <c r="D136" s="45"/>
      <c r="E136" s="45"/>
      <c r="F136" s="45"/>
      <c r="G136" s="45"/>
      <c r="H136" s="45"/>
    </row>
    <row r="137" spans="1:8" ht="15.5" x14ac:dyDescent="0.35">
      <c r="A137" s="47" t="s">
        <v>141</v>
      </c>
      <c r="B137" s="45"/>
      <c r="C137" s="45"/>
      <c r="D137" s="45"/>
      <c r="E137" s="45"/>
      <c r="F137" s="45"/>
      <c r="G137" s="45"/>
      <c r="H137" s="45"/>
    </row>
    <row r="138" spans="1:8" ht="15.5" x14ac:dyDescent="0.35">
      <c r="A138" s="45" t="s">
        <v>142</v>
      </c>
      <c r="B138" s="45"/>
      <c r="C138" s="45"/>
      <c r="D138" s="45"/>
      <c r="E138" s="45"/>
      <c r="F138" s="45"/>
      <c r="G138" s="45"/>
      <c r="H138" s="45"/>
    </row>
    <row r="139" spans="1:8" ht="15.5" x14ac:dyDescent="0.35">
      <c r="A139" s="45" t="s">
        <v>143</v>
      </c>
      <c r="B139" s="45"/>
      <c r="C139" s="45"/>
      <c r="D139" s="45"/>
      <c r="E139" s="45"/>
      <c r="F139" s="45"/>
      <c r="G139" s="45"/>
      <c r="H139" s="45"/>
    </row>
    <row r="140" spans="1:8" ht="15.5" x14ac:dyDescent="0.35">
      <c r="A140" s="45" t="s">
        <v>144</v>
      </c>
      <c r="B140" s="45"/>
      <c r="C140" s="45"/>
      <c r="D140" s="45"/>
      <c r="E140" s="45"/>
      <c r="F140" s="45"/>
      <c r="G140" s="45"/>
      <c r="H140" s="45"/>
    </row>
    <row r="141" spans="1:8" ht="15.5" x14ac:dyDescent="0.35">
      <c r="A141" s="45" t="s">
        <v>145</v>
      </c>
      <c r="B141" s="45"/>
      <c r="C141" s="45"/>
      <c r="D141" s="45"/>
      <c r="E141" s="45"/>
      <c r="F141" s="45"/>
      <c r="G141" s="45"/>
      <c r="H141" s="45"/>
    </row>
    <row r="142" spans="1:8" ht="15.5" x14ac:dyDescent="0.35">
      <c r="A142" s="45" t="s">
        <v>146</v>
      </c>
      <c r="B142" s="45"/>
      <c r="C142" s="45"/>
      <c r="D142" s="45"/>
      <c r="E142" s="45"/>
      <c r="F142" s="45"/>
      <c r="G142" s="45"/>
      <c r="H142" s="45"/>
    </row>
    <row r="143" spans="1:8" ht="15.5" x14ac:dyDescent="0.35">
      <c r="A143" s="45"/>
      <c r="B143" s="45"/>
      <c r="C143" s="45"/>
      <c r="D143" s="45"/>
      <c r="E143" s="45"/>
      <c r="F143" s="45"/>
      <c r="G143" s="45"/>
      <c r="H143" s="45"/>
    </row>
    <row r="144" spans="1:8" ht="15.5" x14ac:dyDescent="0.35">
      <c r="A144" s="44" t="s">
        <v>147</v>
      </c>
      <c r="B144" s="45"/>
      <c r="C144" s="45"/>
      <c r="D144" s="45"/>
      <c r="E144" s="45"/>
      <c r="F144" s="45"/>
      <c r="G144" s="45"/>
      <c r="H144" s="45"/>
    </row>
    <row r="145" spans="1:8" ht="15.5" x14ac:dyDescent="0.35">
      <c r="A145" s="45" t="s">
        <v>148</v>
      </c>
      <c r="B145" s="45"/>
      <c r="C145" s="45"/>
      <c r="D145" s="45"/>
      <c r="E145" s="45"/>
      <c r="F145" s="45"/>
      <c r="G145" s="45"/>
      <c r="H145" s="45"/>
    </row>
    <row r="146" spans="1:8" ht="15.5" x14ac:dyDescent="0.35">
      <c r="A146" s="45" t="s">
        <v>149</v>
      </c>
      <c r="B146" s="45"/>
      <c r="C146" s="45"/>
      <c r="D146" s="45"/>
      <c r="E146" s="45"/>
      <c r="F146" s="45"/>
      <c r="G146" s="45"/>
      <c r="H146" s="45"/>
    </row>
    <row r="147" spans="1:8" ht="15.5" x14ac:dyDescent="0.35">
      <c r="A147" s="45" t="s">
        <v>150</v>
      </c>
      <c r="B147" s="45"/>
      <c r="C147" s="45"/>
      <c r="D147" s="45"/>
      <c r="E147" s="45"/>
      <c r="F147" s="45"/>
      <c r="G147" s="45"/>
      <c r="H147" s="45"/>
    </row>
    <row r="148" spans="1:8" ht="15.5" x14ac:dyDescent="0.35">
      <c r="A148" s="45" t="s">
        <v>151</v>
      </c>
      <c r="B148" s="45"/>
      <c r="C148" s="45"/>
      <c r="D148" s="45"/>
      <c r="E148" s="45"/>
      <c r="F148" s="45"/>
      <c r="G148" s="45"/>
      <c r="H148" s="45"/>
    </row>
    <row r="149" spans="1:8" ht="15.5" x14ac:dyDescent="0.35">
      <c r="A149" s="45" t="s">
        <v>152</v>
      </c>
      <c r="B149" s="45"/>
      <c r="C149" s="45"/>
      <c r="D149" s="45"/>
      <c r="E149" s="45"/>
      <c r="F149" s="45"/>
      <c r="G149" s="45"/>
      <c r="H149" s="45"/>
    </row>
    <row r="150" spans="1:8" ht="15.5" x14ac:dyDescent="0.35">
      <c r="A150" s="45" t="s">
        <v>146</v>
      </c>
      <c r="B150" s="45"/>
      <c r="C150" s="45"/>
      <c r="D150" s="45"/>
      <c r="E150" s="45"/>
      <c r="F150" s="45"/>
      <c r="G150" s="45"/>
      <c r="H150" s="45"/>
    </row>
    <row r="151" spans="1:8" x14ac:dyDescent="0.35">
      <c r="A151" s="20"/>
      <c r="B151" s="20"/>
      <c r="C151" s="20"/>
      <c r="D151" s="20"/>
      <c r="E151" s="20"/>
      <c r="F151" s="20"/>
      <c r="G151" s="20"/>
      <c r="H151" s="20"/>
    </row>
    <row r="152" spans="1:8" ht="15.5" x14ac:dyDescent="0.35">
      <c r="A152" s="44" t="s">
        <v>153</v>
      </c>
      <c r="B152" s="45"/>
      <c r="C152" s="45"/>
      <c r="D152" s="45"/>
      <c r="E152" s="45"/>
      <c r="F152" s="45"/>
      <c r="G152" s="45"/>
      <c r="H152" s="45"/>
    </row>
    <row r="153" spans="1:8" ht="15.5" x14ac:dyDescent="0.35">
      <c r="A153" s="45" t="s">
        <v>154</v>
      </c>
      <c r="B153" s="45"/>
      <c r="C153" s="45"/>
      <c r="D153" s="45"/>
      <c r="E153" s="45"/>
      <c r="F153" s="45"/>
      <c r="G153" s="45"/>
      <c r="H153" s="45"/>
    </row>
    <row r="154" spans="1:8" ht="15.5" x14ac:dyDescent="0.35">
      <c r="A154" s="45" t="s">
        <v>155</v>
      </c>
      <c r="B154" s="45"/>
      <c r="C154" s="45"/>
      <c r="D154" s="45"/>
      <c r="E154" s="45"/>
      <c r="F154" s="45"/>
      <c r="G154" s="45"/>
      <c r="H154" s="45"/>
    </row>
    <row r="155" spans="1:8" ht="15.5" x14ac:dyDescent="0.35">
      <c r="A155" s="45" t="s">
        <v>156</v>
      </c>
      <c r="B155" s="45"/>
      <c r="C155" s="45"/>
      <c r="D155" s="45"/>
      <c r="E155" s="45"/>
      <c r="F155" s="45"/>
      <c r="G155" s="45"/>
      <c r="H155" s="45"/>
    </row>
    <row r="156" spans="1:8" ht="15.5" x14ac:dyDescent="0.35">
      <c r="A156" s="45" t="s">
        <v>157</v>
      </c>
      <c r="B156" s="45"/>
      <c r="C156" s="45"/>
      <c r="D156" s="45"/>
      <c r="E156" s="45"/>
      <c r="F156" s="45"/>
      <c r="G156" s="45"/>
      <c r="H156" s="45"/>
    </row>
    <row r="157" spans="1:8" ht="15.5" x14ac:dyDescent="0.35">
      <c r="A157" s="45" t="s">
        <v>158</v>
      </c>
      <c r="B157" s="45"/>
      <c r="C157" s="45"/>
      <c r="D157" s="45"/>
      <c r="E157" s="45"/>
      <c r="F157" s="45"/>
      <c r="G157" s="45"/>
      <c r="H157" s="45"/>
    </row>
    <row r="158" spans="1:8" ht="15.5" x14ac:dyDescent="0.35">
      <c r="A158" s="45" t="s">
        <v>159</v>
      </c>
      <c r="B158" s="45"/>
      <c r="C158" s="45"/>
      <c r="D158" s="45"/>
      <c r="E158" s="45"/>
      <c r="F158" s="45"/>
      <c r="G158" s="45"/>
      <c r="H158" s="45"/>
    </row>
    <row r="159" spans="1:8" ht="15.5" x14ac:dyDescent="0.35">
      <c r="A159" s="45" t="s">
        <v>160</v>
      </c>
      <c r="B159" s="45"/>
      <c r="C159" s="45"/>
      <c r="D159" s="45"/>
      <c r="E159" s="45"/>
      <c r="F159" s="45"/>
      <c r="G159" s="45"/>
      <c r="H159" s="45"/>
    </row>
    <row r="160" spans="1:8" ht="15.5" x14ac:dyDescent="0.35">
      <c r="A160" s="45" t="s">
        <v>161</v>
      </c>
      <c r="B160" s="45"/>
      <c r="C160" s="45"/>
      <c r="D160" s="45"/>
      <c r="E160" s="45"/>
      <c r="F160" s="45"/>
      <c r="G160" s="45"/>
      <c r="H160" s="45"/>
    </row>
    <row r="161" spans="1:23" ht="15.5" x14ac:dyDescent="0.35">
      <c r="A161" s="45" t="s">
        <v>146</v>
      </c>
      <c r="B161" s="45"/>
      <c r="C161" s="45"/>
      <c r="D161" s="45"/>
      <c r="E161" s="45"/>
      <c r="F161" s="45"/>
      <c r="G161" s="45"/>
      <c r="H161" s="45"/>
    </row>
    <row r="165" spans="1:23" ht="15.5" x14ac:dyDescent="0.35">
      <c r="A165" s="44" t="s">
        <v>162</v>
      </c>
      <c r="B165" s="45"/>
      <c r="C165" s="45"/>
      <c r="D165" s="45"/>
      <c r="E165" s="45"/>
      <c r="F165" s="45"/>
      <c r="G165" s="45"/>
      <c r="H165" s="45"/>
      <c r="I165" s="45"/>
      <c r="J165" s="45"/>
      <c r="K165" s="45"/>
      <c r="L165" s="45"/>
      <c r="M165" s="45"/>
      <c r="N165" s="45"/>
      <c r="O165" s="45"/>
      <c r="P165" s="45"/>
      <c r="Q165" s="45"/>
      <c r="R165" s="45"/>
      <c r="S165" s="45"/>
      <c r="T165" s="20"/>
      <c r="U165" s="20"/>
      <c r="V165" s="20"/>
      <c r="W165" s="20"/>
    </row>
    <row r="166" spans="1:23" ht="15.5" x14ac:dyDescent="0.35">
      <c r="A166" s="45" t="s">
        <v>163</v>
      </c>
      <c r="B166" s="45"/>
      <c r="C166" s="45"/>
      <c r="D166" s="45"/>
      <c r="E166" s="45"/>
      <c r="F166" s="45"/>
      <c r="G166" s="45"/>
      <c r="H166" s="45"/>
      <c r="I166" s="45"/>
      <c r="J166" s="45"/>
      <c r="K166" s="45"/>
      <c r="L166" s="45"/>
      <c r="M166" s="45"/>
      <c r="N166" s="45"/>
      <c r="O166" s="45"/>
      <c r="P166" s="45"/>
      <c r="Q166" s="45"/>
      <c r="R166" s="45"/>
      <c r="S166" s="45"/>
      <c r="T166" s="20"/>
      <c r="U166" s="20"/>
      <c r="V166" s="20"/>
      <c r="W166" s="20"/>
    </row>
    <row r="167" spans="1:23" ht="15.5" x14ac:dyDescent="0.35">
      <c r="A167" s="45" t="s">
        <v>164</v>
      </c>
      <c r="B167" s="45"/>
      <c r="C167" s="45"/>
      <c r="D167" s="45"/>
      <c r="E167" s="45"/>
      <c r="F167" s="45"/>
      <c r="G167" s="45"/>
      <c r="H167" s="45"/>
      <c r="I167" s="45"/>
      <c r="J167" s="45"/>
      <c r="K167" s="45"/>
      <c r="L167" s="45"/>
      <c r="M167" s="45"/>
      <c r="N167" s="45"/>
      <c r="O167" s="45"/>
      <c r="P167" s="45"/>
      <c r="Q167" s="45"/>
      <c r="R167" s="45"/>
      <c r="S167" s="45"/>
      <c r="T167" s="20"/>
      <c r="U167" s="20"/>
      <c r="V167" s="20"/>
      <c r="W167" s="20"/>
    </row>
    <row r="168" spans="1:23" ht="15.5" x14ac:dyDescent="0.35">
      <c r="A168" s="45" t="s">
        <v>165</v>
      </c>
      <c r="B168" s="45"/>
      <c r="C168" s="45"/>
      <c r="D168" s="45"/>
      <c r="E168" s="45"/>
      <c r="F168" s="45"/>
      <c r="G168" s="45"/>
      <c r="H168" s="45"/>
      <c r="I168" s="45"/>
      <c r="J168" s="45"/>
      <c r="K168" s="45"/>
      <c r="L168" s="45"/>
      <c r="M168" s="45"/>
      <c r="N168" s="45"/>
      <c r="O168" s="45"/>
      <c r="P168" s="45"/>
      <c r="Q168" s="45"/>
      <c r="R168" s="45"/>
      <c r="S168" s="45"/>
      <c r="T168" s="20"/>
      <c r="U168" s="20"/>
      <c r="V168" s="20"/>
      <c r="W168" s="20"/>
    </row>
    <row r="169" spans="1:23" ht="15.5" x14ac:dyDescent="0.35">
      <c r="A169" s="45" t="s">
        <v>166</v>
      </c>
      <c r="B169" s="45"/>
      <c r="C169" s="45"/>
      <c r="D169" s="45"/>
      <c r="E169" s="45"/>
      <c r="F169" s="45"/>
      <c r="G169" s="45"/>
      <c r="H169" s="45"/>
      <c r="I169" s="45"/>
      <c r="J169" s="45"/>
      <c r="K169" s="45"/>
      <c r="L169" s="45"/>
      <c r="M169" s="45"/>
      <c r="N169" s="45"/>
      <c r="O169" s="45"/>
      <c r="P169" s="45"/>
      <c r="Q169" s="45"/>
      <c r="R169" s="45"/>
      <c r="S169" s="45"/>
      <c r="T169" s="20"/>
      <c r="U169" s="20"/>
      <c r="V169" s="20"/>
      <c r="W169" s="20"/>
    </row>
    <row r="170" spans="1:23" ht="15.5" x14ac:dyDescent="0.35">
      <c r="A170" s="45" t="s">
        <v>167</v>
      </c>
      <c r="B170" s="45"/>
      <c r="C170" s="45"/>
      <c r="D170" s="45"/>
      <c r="E170" s="45"/>
      <c r="F170" s="45"/>
      <c r="G170" s="45"/>
      <c r="H170" s="45"/>
      <c r="I170" s="45"/>
      <c r="J170" s="45"/>
      <c r="K170" s="45"/>
      <c r="L170" s="45"/>
      <c r="M170" s="45"/>
      <c r="N170" s="45"/>
      <c r="O170" s="45"/>
      <c r="P170" s="45"/>
      <c r="Q170" s="45"/>
      <c r="R170" s="45"/>
      <c r="S170" s="45"/>
      <c r="T170" s="20"/>
      <c r="U170" s="20"/>
      <c r="V170" s="20"/>
      <c r="W170" s="20"/>
    </row>
    <row r="171" spans="1:23" ht="15.5" x14ac:dyDescent="0.35">
      <c r="A171" s="45"/>
      <c r="B171" s="45"/>
      <c r="C171" s="45"/>
      <c r="D171" s="45"/>
      <c r="E171" s="45"/>
      <c r="F171" s="45"/>
      <c r="G171" s="45"/>
      <c r="H171" s="45"/>
      <c r="I171" s="45"/>
      <c r="J171" s="45"/>
      <c r="K171" s="45"/>
      <c r="L171" s="45"/>
      <c r="M171" s="45"/>
      <c r="N171" s="45"/>
      <c r="O171" s="45"/>
      <c r="P171" s="45"/>
      <c r="Q171" s="45"/>
      <c r="R171" s="45"/>
      <c r="S171" s="45"/>
      <c r="T171" s="20"/>
      <c r="U171" s="20"/>
      <c r="V171" s="20"/>
      <c r="W171" s="20"/>
    </row>
    <row r="172" spans="1:23" ht="15.5" x14ac:dyDescent="0.35">
      <c r="A172" s="44" t="s">
        <v>168</v>
      </c>
      <c r="B172" s="45"/>
      <c r="C172" s="45"/>
      <c r="D172" s="45"/>
      <c r="E172" s="45"/>
      <c r="F172" s="45"/>
      <c r="G172" s="45"/>
      <c r="H172" s="45"/>
      <c r="I172" s="45"/>
      <c r="J172" s="45"/>
      <c r="K172" s="45"/>
      <c r="L172" s="45"/>
      <c r="M172" s="45"/>
      <c r="N172" s="45"/>
      <c r="O172" s="45"/>
      <c r="P172" s="45"/>
      <c r="Q172" s="45"/>
      <c r="R172" s="45"/>
      <c r="S172" s="45"/>
      <c r="T172" s="20"/>
      <c r="U172" s="20"/>
      <c r="V172" s="20"/>
      <c r="W172" s="20"/>
    </row>
    <row r="173" spans="1:23" ht="15.5" x14ac:dyDescent="0.35">
      <c r="A173" s="45" t="s">
        <v>169</v>
      </c>
      <c r="B173" s="45"/>
      <c r="C173" s="45"/>
      <c r="D173" s="45"/>
      <c r="E173" s="45"/>
      <c r="F173" s="45"/>
      <c r="G173" s="45"/>
      <c r="H173" s="45"/>
      <c r="I173" s="45"/>
      <c r="J173" s="45"/>
      <c r="K173" s="45"/>
      <c r="L173" s="45"/>
      <c r="M173" s="45"/>
      <c r="N173" s="45"/>
      <c r="O173" s="45"/>
      <c r="P173" s="45"/>
      <c r="Q173" s="45"/>
      <c r="R173" s="45"/>
      <c r="S173" s="45"/>
      <c r="T173" s="20"/>
      <c r="U173" s="20"/>
      <c r="V173" s="20"/>
      <c r="W173" s="20"/>
    </row>
    <row r="174" spans="1:23" ht="15.5" x14ac:dyDescent="0.35">
      <c r="A174" s="45" t="s">
        <v>164</v>
      </c>
      <c r="B174" s="45"/>
      <c r="C174" s="45"/>
      <c r="D174" s="45"/>
      <c r="E174" s="45"/>
      <c r="F174" s="45"/>
      <c r="G174" s="45"/>
      <c r="H174" s="45"/>
      <c r="I174" s="45"/>
      <c r="J174" s="45"/>
      <c r="K174" s="45"/>
      <c r="L174" s="45"/>
      <c r="M174" s="45"/>
      <c r="N174" s="45"/>
      <c r="O174" s="45"/>
      <c r="P174" s="45"/>
      <c r="Q174" s="45"/>
      <c r="R174" s="45"/>
      <c r="S174" s="45"/>
      <c r="T174" s="20"/>
      <c r="U174" s="20"/>
      <c r="V174" s="20"/>
      <c r="W174" s="20"/>
    </row>
    <row r="175" spans="1:23" ht="15.5" x14ac:dyDescent="0.35">
      <c r="A175" s="45" t="s">
        <v>170</v>
      </c>
      <c r="B175" s="45"/>
      <c r="C175" s="45"/>
      <c r="D175" s="45"/>
      <c r="E175" s="45"/>
      <c r="F175" s="45"/>
      <c r="G175" s="45"/>
      <c r="H175" s="45"/>
      <c r="I175" s="45"/>
      <c r="J175" s="45"/>
      <c r="K175" s="45"/>
      <c r="L175" s="45"/>
      <c r="M175" s="45"/>
      <c r="N175" s="45"/>
      <c r="O175" s="45"/>
      <c r="P175" s="45"/>
      <c r="Q175" s="45"/>
      <c r="R175" s="45"/>
      <c r="S175" s="45"/>
      <c r="T175" s="20"/>
      <c r="U175" s="20"/>
      <c r="V175" s="20"/>
      <c r="W175" s="20"/>
    </row>
    <row r="176" spans="1:23" ht="15.5" x14ac:dyDescent="0.35">
      <c r="A176" s="45" t="s">
        <v>171</v>
      </c>
      <c r="B176" s="45"/>
      <c r="C176" s="45"/>
      <c r="D176" s="45"/>
      <c r="E176" s="45"/>
      <c r="F176" s="45"/>
      <c r="G176" s="45"/>
      <c r="H176" s="45"/>
      <c r="I176" s="45"/>
      <c r="J176" s="45"/>
      <c r="K176" s="45"/>
      <c r="L176" s="45"/>
      <c r="M176" s="45"/>
      <c r="N176" s="45"/>
      <c r="O176" s="45"/>
      <c r="P176" s="45"/>
      <c r="Q176" s="45"/>
      <c r="R176" s="45"/>
      <c r="S176" s="45"/>
      <c r="T176" s="20"/>
      <c r="U176" s="20"/>
      <c r="V176" s="20"/>
      <c r="W176" s="20"/>
    </row>
    <row r="177" spans="1:23" ht="15.5" x14ac:dyDescent="0.35">
      <c r="A177" s="45" t="s">
        <v>172</v>
      </c>
      <c r="B177" s="45"/>
      <c r="C177" s="45"/>
      <c r="D177" s="45"/>
      <c r="E177" s="45"/>
      <c r="F177" s="45"/>
      <c r="G177" s="45"/>
      <c r="H177" s="45"/>
      <c r="I177" s="45"/>
      <c r="J177" s="45"/>
      <c r="K177" s="45"/>
      <c r="L177" s="45"/>
      <c r="M177" s="45"/>
      <c r="N177" s="45"/>
      <c r="O177" s="45"/>
      <c r="P177" s="45"/>
      <c r="Q177" s="45"/>
      <c r="R177" s="45"/>
      <c r="S177" s="45"/>
      <c r="T177" s="20"/>
      <c r="U177" s="20"/>
      <c r="V177" s="20"/>
      <c r="W177" s="20"/>
    </row>
    <row r="180" spans="1:23" x14ac:dyDescent="0.35">
      <c r="A180" s="9" t="s">
        <v>173</v>
      </c>
      <c r="B180" s="20"/>
      <c r="C180" s="20"/>
      <c r="D180" s="20"/>
      <c r="E180" s="20"/>
      <c r="F180" s="20"/>
      <c r="G180" s="20"/>
      <c r="H180" s="20"/>
      <c r="I180" s="20"/>
      <c r="J180" s="20"/>
      <c r="K180" s="20"/>
      <c r="L180" s="20"/>
    </row>
    <row r="181" spans="1:23" x14ac:dyDescent="0.35">
      <c r="A181" s="20" t="s">
        <v>174</v>
      </c>
      <c r="B181" s="20"/>
      <c r="C181" s="20"/>
      <c r="D181" s="20"/>
      <c r="E181" s="20"/>
      <c r="F181" s="20"/>
      <c r="G181" s="20"/>
      <c r="H181" s="20"/>
      <c r="I181" s="20"/>
      <c r="J181" s="20"/>
      <c r="K181" s="20"/>
      <c r="L181" s="20"/>
    </row>
    <row r="182" spans="1:23" x14ac:dyDescent="0.35">
      <c r="A182" s="20" t="s">
        <v>175</v>
      </c>
      <c r="B182" s="20"/>
      <c r="C182" s="20"/>
      <c r="D182" s="20"/>
      <c r="E182" s="20"/>
      <c r="F182" s="20"/>
      <c r="G182" s="20"/>
      <c r="H182" s="20"/>
      <c r="I182" s="20"/>
      <c r="J182" s="20"/>
      <c r="K182" s="20"/>
      <c r="L182" s="20"/>
    </row>
    <row r="183" spans="1:23" x14ac:dyDescent="0.35">
      <c r="A183" s="20" t="s">
        <v>176</v>
      </c>
      <c r="B183" s="20"/>
      <c r="C183" s="20"/>
      <c r="D183" s="20"/>
      <c r="E183" s="20"/>
      <c r="F183" s="20"/>
      <c r="G183" s="20"/>
      <c r="H183" s="20"/>
      <c r="I183" s="20"/>
      <c r="J183" s="20"/>
      <c r="K183" s="20"/>
      <c r="L183" s="20"/>
    </row>
    <row r="184" spans="1:23" x14ac:dyDescent="0.35">
      <c r="A184" s="20" t="s">
        <v>177</v>
      </c>
      <c r="B184" s="20"/>
      <c r="C184" s="20"/>
      <c r="D184" s="20"/>
      <c r="E184" s="20"/>
      <c r="F184" s="20"/>
      <c r="G184" s="20"/>
      <c r="H184" s="20"/>
      <c r="I184" s="20"/>
      <c r="J184" s="20"/>
      <c r="K184" s="20"/>
      <c r="L184" s="20"/>
    </row>
    <row r="185" spans="1:23" x14ac:dyDescent="0.35">
      <c r="A185" s="20" t="s">
        <v>178</v>
      </c>
      <c r="B185" s="20"/>
      <c r="C185" s="20"/>
      <c r="D185" s="20"/>
      <c r="E185" s="20"/>
      <c r="F185" s="20"/>
      <c r="G185" s="20"/>
      <c r="H185" s="20"/>
      <c r="I185" s="20"/>
      <c r="J185" s="20"/>
      <c r="K185" s="20"/>
      <c r="L185" s="20"/>
    </row>
    <row r="188" spans="1:23" x14ac:dyDescent="0.35">
      <c r="A188" s="9" t="s">
        <v>179</v>
      </c>
      <c r="B188" s="20"/>
      <c r="C188" s="20"/>
      <c r="D188" s="20"/>
      <c r="E188" s="20"/>
      <c r="F188" s="20"/>
      <c r="G188" s="20"/>
      <c r="H188" s="20"/>
      <c r="I188" s="20"/>
      <c r="J188" s="20"/>
      <c r="K188" s="20"/>
      <c r="L188" s="20"/>
      <c r="M188" s="20"/>
    </row>
    <row r="189" spans="1:23" x14ac:dyDescent="0.35">
      <c r="A189" s="20" t="s">
        <v>180</v>
      </c>
      <c r="B189" s="20"/>
      <c r="C189" s="20"/>
      <c r="D189" s="20"/>
      <c r="E189" s="20"/>
      <c r="F189" s="20"/>
      <c r="G189" s="20"/>
      <c r="H189" s="20"/>
      <c r="I189" s="20"/>
      <c r="J189" s="20"/>
      <c r="K189" s="20"/>
      <c r="L189" s="20"/>
      <c r="M189" s="20"/>
    </row>
    <row r="190" spans="1:23" x14ac:dyDescent="0.35">
      <c r="A190" s="20" t="s">
        <v>181</v>
      </c>
      <c r="B190" s="20"/>
      <c r="C190" s="20"/>
      <c r="D190" s="20"/>
      <c r="E190" s="20"/>
      <c r="F190" s="20"/>
      <c r="G190" s="20"/>
      <c r="H190" s="20"/>
      <c r="I190" s="20"/>
      <c r="J190" s="20"/>
      <c r="K190" s="20"/>
      <c r="L190" s="20"/>
      <c r="M190" s="20"/>
    </row>
    <row r="191" spans="1:23" x14ac:dyDescent="0.35">
      <c r="A191" s="20" t="s">
        <v>182</v>
      </c>
      <c r="B191" s="20"/>
      <c r="C191" s="20"/>
      <c r="D191" s="20"/>
      <c r="E191" s="20"/>
      <c r="F191" s="20"/>
      <c r="G191" s="20"/>
      <c r="H191" s="20"/>
      <c r="I191" s="20"/>
      <c r="J191" s="20"/>
      <c r="K191" s="20"/>
      <c r="L191" s="20"/>
      <c r="M191" s="20"/>
    </row>
    <row r="192" spans="1:23" x14ac:dyDescent="0.35">
      <c r="A192" s="20" t="s">
        <v>183</v>
      </c>
      <c r="B192" s="20"/>
      <c r="C192" s="20"/>
      <c r="D192" s="20"/>
      <c r="E192" s="20"/>
      <c r="F192" s="20"/>
      <c r="G192" s="20"/>
      <c r="H192" s="20"/>
      <c r="I192" s="20"/>
      <c r="J192" s="20"/>
      <c r="K192" s="20"/>
      <c r="L192" s="20"/>
      <c r="M192" s="20"/>
    </row>
    <row r="193" spans="1:22" x14ac:dyDescent="0.35">
      <c r="A193" s="20" t="s">
        <v>184</v>
      </c>
      <c r="B193" s="20"/>
      <c r="C193" s="20"/>
      <c r="D193" s="20"/>
      <c r="E193" s="20"/>
      <c r="F193" s="20"/>
      <c r="G193" s="20"/>
      <c r="H193" s="20"/>
      <c r="I193" s="20"/>
      <c r="J193" s="20"/>
      <c r="K193" s="20"/>
      <c r="L193" s="20"/>
      <c r="M193" s="20"/>
    </row>
    <row r="194" spans="1:22" x14ac:dyDescent="0.35">
      <c r="A194" s="20" t="s">
        <v>185</v>
      </c>
      <c r="B194" s="20"/>
      <c r="C194" s="20"/>
      <c r="D194" s="20"/>
      <c r="E194" s="20"/>
      <c r="F194" s="20"/>
      <c r="G194" s="20"/>
      <c r="H194" s="20"/>
      <c r="I194" s="20"/>
      <c r="J194" s="20"/>
      <c r="K194" s="20"/>
      <c r="L194" s="20"/>
      <c r="M194" s="20"/>
    </row>
    <row r="195" spans="1:22" x14ac:dyDescent="0.35">
      <c r="A195" s="20"/>
      <c r="B195" s="20"/>
      <c r="C195" s="20"/>
      <c r="D195" s="20"/>
      <c r="E195" s="20"/>
      <c r="F195" s="20"/>
      <c r="G195" s="20"/>
      <c r="H195" s="20"/>
      <c r="I195" s="20"/>
      <c r="J195" s="20"/>
      <c r="K195" s="20"/>
      <c r="L195" s="20"/>
      <c r="M195" s="20"/>
    </row>
    <row r="196" spans="1:22" x14ac:dyDescent="0.35">
      <c r="A196" s="20"/>
      <c r="B196" s="20"/>
      <c r="C196" s="20"/>
      <c r="D196" s="20"/>
      <c r="E196" s="20"/>
      <c r="F196" s="20"/>
      <c r="G196" s="20"/>
      <c r="H196" s="20"/>
      <c r="I196" s="20"/>
      <c r="J196" s="20"/>
      <c r="K196" s="20"/>
      <c r="L196" s="20"/>
      <c r="M196" s="20"/>
    </row>
    <row r="198" spans="1:22" ht="15.5" x14ac:dyDescent="0.35">
      <c r="A198" s="45"/>
      <c r="B198" s="45"/>
      <c r="C198" s="45"/>
      <c r="D198" s="45"/>
      <c r="E198" s="45"/>
      <c r="F198" s="45"/>
      <c r="G198" s="45"/>
      <c r="H198" s="45"/>
      <c r="I198" s="45"/>
      <c r="J198" s="45"/>
      <c r="K198" s="45"/>
      <c r="L198" s="45"/>
      <c r="M198" s="45"/>
      <c r="N198" s="45"/>
      <c r="O198" s="45"/>
      <c r="P198" s="45"/>
      <c r="Q198" s="45"/>
      <c r="R198" s="45"/>
      <c r="S198" s="45"/>
      <c r="T198" s="20"/>
    </row>
    <row r="199" spans="1:22" ht="15.5" x14ac:dyDescent="0.35">
      <c r="A199" s="44" t="s">
        <v>186</v>
      </c>
      <c r="B199" s="45"/>
      <c r="C199" s="45"/>
      <c r="D199" s="45"/>
      <c r="E199" s="45"/>
      <c r="F199" s="45"/>
      <c r="G199" s="45"/>
      <c r="H199" s="45"/>
      <c r="I199" s="45"/>
      <c r="J199" s="45"/>
      <c r="K199" s="45"/>
      <c r="L199" s="45"/>
      <c r="M199" s="45"/>
      <c r="N199" s="45"/>
      <c r="O199" s="45"/>
      <c r="P199" s="45"/>
      <c r="Q199" s="45"/>
      <c r="R199" s="45"/>
      <c r="S199" s="45"/>
      <c r="T199" s="20"/>
    </row>
    <row r="200" spans="1:22" ht="15.5" x14ac:dyDescent="0.35">
      <c r="A200" s="45" t="s">
        <v>187</v>
      </c>
      <c r="B200" s="45"/>
      <c r="C200" s="45"/>
      <c r="D200" s="45"/>
      <c r="E200" s="45"/>
      <c r="F200" s="45"/>
      <c r="G200" s="45"/>
      <c r="H200" s="45"/>
      <c r="I200" s="45"/>
      <c r="J200" s="45"/>
      <c r="K200" s="45"/>
      <c r="L200" s="45"/>
      <c r="M200" s="45"/>
      <c r="N200" s="45"/>
      <c r="O200" s="45"/>
      <c r="P200" s="45"/>
      <c r="Q200" s="45"/>
      <c r="R200" s="45"/>
      <c r="S200" s="45"/>
      <c r="T200" s="20"/>
    </row>
    <row r="201" spans="1:22" ht="15.5" x14ac:dyDescent="0.35">
      <c r="A201" s="45" t="s">
        <v>188</v>
      </c>
      <c r="B201" s="45"/>
      <c r="C201" s="45"/>
      <c r="D201" s="45"/>
      <c r="E201" s="45"/>
      <c r="F201" s="45"/>
      <c r="G201" s="45"/>
      <c r="H201" s="45"/>
      <c r="I201" s="45"/>
      <c r="J201" s="45"/>
      <c r="K201" s="45"/>
      <c r="L201" s="45"/>
      <c r="M201" s="45"/>
      <c r="N201" s="45"/>
      <c r="O201" s="45"/>
      <c r="P201" s="45"/>
      <c r="Q201" s="45"/>
      <c r="R201" s="45"/>
      <c r="S201" s="45"/>
      <c r="T201" s="20"/>
    </row>
    <row r="202" spans="1:22" ht="15.5" x14ac:dyDescent="0.35">
      <c r="A202" s="45" t="s">
        <v>189</v>
      </c>
      <c r="B202" s="45"/>
      <c r="C202" s="45"/>
      <c r="D202" s="45"/>
      <c r="E202" s="45"/>
      <c r="F202" s="45"/>
      <c r="G202" s="45"/>
      <c r="H202" s="45"/>
      <c r="I202" s="45"/>
      <c r="J202" s="45"/>
      <c r="K202" s="45"/>
      <c r="L202" s="45"/>
      <c r="M202" s="45"/>
      <c r="N202" s="45"/>
      <c r="O202" s="45"/>
      <c r="P202" s="45"/>
      <c r="Q202" s="45"/>
      <c r="R202" s="45"/>
      <c r="S202" s="45"/>
      <c r="T202" s="20"/>
    </row>
    <row r="203" spans="1:22" ht="15.5" x14ac:dyDescent="0.35">
      <c r="A203" s="45" t="s">
        <v>190</v>
      </c>
      <c r="B203" s="45"/>
      <c r="C203" s="45"/>
      <c r="D203" s="45"/>
      <c r="E203" s="45"/>
      <c r="F203" s="45"/>
      <c r="G203" s="45"/>
      <c r="H203" s="45"/>
      <c r="I203" s="45"/>
      <c r="J203" s="45"/>
      <c r="K203" s="45"/>
      <c r="L203" s="45"/>
      <c r="M203" s="45"/>
      <c r="N203" s="45"/>
      <c r="O203" s="45"/>
      <c r="P203" s="45"/>
      <c r="Q203" s="45"/>
      <c r="R203" s="45"/>
      <c r="S203" s="45"/>
      <c r="T203" s="20"/>
    </row>
    <row r="204" spans="1:22" ht="15.5" x14ac:dyDescent="0.35">
      <c r="A204" s="45" t="s">
        <v>191</v>
      </c>
      <c r="B204" s="45"/>
      <c r="C204" s="45"/>
      <c r="D204" s="45"/>
      <c r="E204" s="45"/>
      <c r="F204" s="45"/>
      <c r="G204" s="45"/>
      <c r="H204" s="45"/>
      <c r="I204" s="45"/>
      <c r="J204" s="45"/>
      <c r="K204" s="45"/>
      <c r="L204" s="45"/>
      <c r="M204" s="45"/>
      <c r="N204" s="45"/>
      <c r="O204" s="45"/>
      <c r="P204" s="45"/>
      <c r="Q204" s="45"/>
      <c r="R204" s="45"/>
      <c r="S204" s="45"/>
      <c r="T204" s="20"/>
    </row>
    <row r="205" spans="1:22" ht="15.5" x14ac:dyDescent="0.35">
      <c r="A205" s="45"/>
      <c r="B205" s="45"/>
      <c r="C205" s="45"/>
      <c r="D205" s="45"/>
      <c r="E205" s="45"/>
      <c r="F205" s="45"/>
      <c r="G205" s="45"/>
      <c r="H205" s="45"/>
      <c r="I205" s="45"/>
      <c r="J205" s="45"/>
      <c r="K205" s="45"/>
      <c r="L205" s="45"/>
      <c r="M205" s="45"/>
      <c r="N205" s="45"/>
      <c r="O205" s="45"/>
      <c r="P205" s="45"/>
      <c r="Q205" s="45"/>
      <c r="R205" s="45"/>
      <c r="S205" s="45"/>
      <c r="T205" s="20"/>
    </row>
    <row r="208" spans="1:22" x14ac:dyDescent="0.35">
      <c r="A208" s="9" t="s">
        <v>193</v>
      </c>
      <c r="B208" s="9"/>
      <c r="C208" s="9"/>
      <c r="D208" s="20"/>
      <c r="E208" s="20"/>
      <c r="F208" s="20"/>
      <c r="G208" s="20"/>
      <c r="H208" s="20"/>
      <c r="I208" s="20"/>
      <c r="J208" s="20"/>
      <c r="K208" s="20"/>
      <c r="L208" s="20"/>
      <c r="M208" s="20"/>
      <c r="N208" s="20"/>
      <c r="O208" s="20"/>
      <c r="P208" s="20"/>
      <c r="Q208" s="20"/>
      <c r="R208" s="20"/>
      <c r="S208" s="20"/>
      <c r="T208" s="20"/>
      <c r="U208" s="20"/>
      <c r="V208" s="20"/>
    </row>
    <row r="209" spans="1:22" x14ac:dyDescent="0.35">
      <c r="A209" s="20" t="s">
        <v>194</v>
      </c>
      <c r="B209" s="20"/>
      <c r="C209" s="20"/>
      <c r="D209" s="20"/>
      <c r="E209" s="20"/>
      <c r="F209" s="20"/>
      <c r="G209" s="20"/>
      <c r="H209" s="20"/>
      <c r="I209" s="20"/>
      <c r="J209" s="20"/>
      <c r="K209" s="20"/>
      <c r="L209" s="20"/>
      <c r="M209" s="20"/>
      <c r="N209" s="20"/>
      <c r="O209" s="20"/>
      <c r="P209" s="20"/>
      <c r="Q209" s="20"/>
      <c r="R209" s="20"/>
      <c r="S209" s="20"/>
      <c r="T209" s="20"/>
      <c r="U209" s="20"/>
      <c r="V209" s="20"/>
    </row>
    <row r="210" spans="1:22" x14ac:dyDescent="0.35">
      <c r="A210" s="20" t="s">
        <v>192</v>
      </c>
      <c r="B210" s="20"/>
      <c r="C210" s="20"/>
      <c r="D210" s="20"/>
      <c r="E210" s="20"/>
      <c r="F210" s="20"/>
      <c r="G210" s="20"/>
      <c r="H210" s="20"/>
      <c r="I210" s="20"/>
      <c r="J210" s="20"/>
      <c r="K210" s="20"/>
      <c r="L210" s="20"/>
      <c r="M210" s="20"/>
      <c r="N210" s="20"/>
      <c r="O210" s="20"/>
      <c r="P210" s="20"/>
      <c r="Q210" s="20"/>
      <c r="R210" s="20"/>
      <c r="S210" s="20"/>
      <c r="T210" s="20"/>
      <c r="U210" s="20"/>
      <c r="V210" s="20"/>
    </row>
    <row r="211" spans="1:22" x14ac:dyDescent="0.35">
      <c r="A211" s="20" t="s">
        <v>195</v>
      </c>
      <c r="B211" s="20"/>
      <c r="C211" s="20"/>
      <c r="D211" s="20"/>
      <c r="E211" s="20"/>
      <c r="F211" s="20"/>
      <c r="G211" s="20"/>
      <c r="H211" s="20"/>
      <c r="I211" s="20"/>
      <c r="J211" s="20"/>
      <c r="K211" s="20"/>
      <c r="L211" s="20"/>
      <c r="M211" s="20"/>
      <c r="N211" s="20"/>
      <c r="O211" s="20"/>
      <c r="P211" s="20"/>
      <c r="Q211" s="20"/>
      <c r="R211" s="20"/>
      <c r="S211" s="20"/>
      <c r="T211" s="20"/>
      <c r="U211" s="20"/>
      <c r="V211" s="20"/>
    </row>
    <row r="212" spans="1:22" x14ac:dyDescent="0.35">
      <c r="A212" s="20" t="s">
        <v>198</v>
      </c>
      <c r="B212" s="20"/>
      <c r="C212" s="20"/>
      <c r="D212" s="20"/>
      <c r="E212" s="20"/>
      <c r="F212" s="20"/>
      <c r="G212" s="20"/>
      <c r="H212" s="20"/>
      <c r="I212" s="20"/>
      <c r="J212" s="20"/>
      <c r="K212" s="20"/>
      <c r="L212" s="20"/>
      <c r="M212" s="20"/>
      <c r="N212" s="20"/>
      <c r="O212" s="20"/>
      <c r="P212" s="20"/>
      <c r="Q212" s="20"/>
      <c r="R212" s="20"/>
      <c r="S212" s="20"/>
      <c r="T212" s="20"/>
      <c r="U212" s="20"/>
      <c r="V212" s="20"/>
    </row>
    <row r="213" spans="1:22" x14ac:dyDescent="0.35">
      <c r="A213" s="20" t="s">
        <v>196</v>
      </c>
      <c r="B213" s="20"/>
      <c r="C213" s="20"/>
      <c r="D213" s="20"/>
      <c r="E213" s="20"/>
      <c r="F213" s="20"/>
      <c r="G213" s="20"/>
      <c r="H213" s="20"/>
      <c r="I213" s="20"/>
      <c r="J213" s="20"/>
      <c r="K213" s="20"/>
      <c r="L213" s="20"/>
      <c r="M213" s="20"/>
      <c r="N213" s="20"/>
      <c r="O213" s="20"/>
      <c r="P213" s="20"/>
      <c r="Q213" s="20"/>
      <c r="R213" s="20"/>
      <c r="S213" s="20"/>
      <c r="T213" s="20"/>
      <c r="U213" s="20"/>
      <c r="V213" s="20"/>
    </row>
    <row r="214" spans="1:22" x14ac:dyDescent="0.35">
      <c r="A214" s="20" t="s">
        <v>197</v>
      </c>
      <c r="B214" s="20"/>
      <c r="C214" s="20"/>
      <c r="D214" s="20"/>
      <c r="E214" s="20"/>
      <c r="F214" s="20"/>
      <c r="G214" s="20"/>
      <c r="H214" s="20"/>
      <c r="I214" s="20"/>
      <c r="J214" s="20"/>
      <c r="K214" s="20"/>
      <c r="L214" s="20"/>
      <c r="M214" s="20"/>
      <c r="N214" s="20"/>
      <c r="O214" s="20"/>
      <c r="P214" s="20"/>
      <c r="Q214" s="20"/>
      <c r="R214" s="20"/>
      <c r="S214" s="20"/>
      <c r="T214" s="20"/>
      <c r="U214" s="20"/>
      <c r="V214" s="2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8</vt:i4>
      </vt:variant>
    </vt:vector>
  </HeadingPairs>
  <TitlesOfParts>
    <vt:vector size="8" baseType="lpstr">
      <vt:lpstr>FSH-SERUM</vt:lpstr>
      <vt:lpstr>LH-SERUM</vt:lpstr>
      <vt:lpstr>TESTOSTERONE-SERUM</vt:lpstr>
      <vt:lpstr>IL-6-DOKU</vt:lpstr>
      <vt:lpstr>IL-1B-DOKU</vt:lpstr>
      <vt:lpstr>TNF-ALFA-DOKU</vt:lpstr>
      <vt:lpstr>BİYOKİMYA-DOKU</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2021-10-12T12:39:42Z</dcterms:created>
  <dcterms:modified xsi:type="dcterms:W3CDTF">2021-10-15T08:54:02Z</dcterms:modified>
</cp:coreProperties>
</file>