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Google Drive\2022\Hizmet alımları\webe yüklenenler\Asiye OK (Ayhan Çetinkaya ile)\2022.09.30\"/>
    </mc:Choice>
  </mc:AlternateContent>
  <xr:revisionPtr revIDLastSave="0" documentId="13_ncr:1_{5905F7B6-D29C-4D7D-A37F-361269CECAF8}" xr6:coauthVersionLast="47" xr6:coauthVersionMax="47" xr10:uidLastSave="{00000000-0000-0000-0000-000000000000}"/>
  <bookViews>
    <workbookView xWindow="-120" yWindow="-120" windowWidth="29040" windowHeight="15840" activeTab="3" xr2:uid="{00000000-000D-0000-FFFF-FFFF00000000}"/>
  </bookViews>
  <sheets>
    <sheet name="Colorimetric" sheetId="2" r:id="rId1"/>
    <sheet name="IL-1BETA" sheetId="4" r:id="rId2"/>
    <sheet name="CORTISOL" sheetId="5" r:id="rId3"/>
    <sheet name="Materyal-metod" sheetId="3" r:id="rId4"/>
  </sheet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5" l="1"/>
  <c r="C22" i="5"/>
  <c r="E22" i="5" s="1"/>
  <c r="C21" i="5"/>
  <c r="E21" i="5" s="1"/>
  <c r="C20" i="5"/>
  <c r="E20" i="5" s="1"/>
  <c r="C19" i="5"/>
  <c r="E19" i="5" s="1"/>
  <c r="C18" i="5"/>
  <c r="E18" i="5" s="1"/>
  <c r="C17" i="5"/>
  <c r="E17" i="5" s="1"/>
  <c r="G3" i="2"/>
  <c r="G4" i="2"/>
  <c r="G5" i="2"/>
  <c r="G6" i="2"/>
  <c r="G7" i="2"/>
  <c r="G8" i="2"/>
  <c r="G9" i="2"/>
  <c r="D3" i="2"/>
  <c r="D4" i="2"/>
  <c r="D5" i="2"/>
  <c r="D6" i="2"/>
  <c r="D7" i="2"/>
  <c r="D8" i="2"/>
  <c r="D9" i="2"/>
  <c r="G2" i="2" l="1"/>
  <c r="D33" i="5" l="1"/>
  <c r="E33" i="5" s="1"/>
  <c r="D34" i="5"/>
  <c r="E34" i="5" s="1"/>
  <c r="D35" i="5"/>
  <c r="E35" i="5" s="1"/>
  <c r="D36" i="5"/>
  <c r="E36" i="5" s="1"/>
  <c r="D37" i="5"/>
  <c r="E37" i="5" s="1"/>
  <c r="D38" i="5"/>
  <c r="E38" i="5" s="1"/>
  <c r="D39" i="5"/>
  <c r="E39" i="5" s="1"/>
  <c r="D32" i="5"/>
  <c r="E32" i="5" s="1"/>
  <c r="D32" i="4"/>
  <c r="E32" i="4" s="1"/>
  <c r="D33" i="4"/>
  <c r="E33" i="4" s="1"/>
  <c r="D34" i="4"/>
  <c r="E34" i="4" s="1"/>
  <c r="D35" i="4"/>
  <c r="E35" i="4" s="1"/>
  <c r="D36" i="4"/>
  <c r="E36" i="4" s="1"/>
  <c r="D37" i="4"/>
  <c r="E37" i="4" s="1"/>
  <c r="D38" i="4"/>
  <c r="E38" i="4" s="1"/>
  <c r="D31" i="4"/>
  <c r="E31" i="4" s="1"/>
  <c r="D2" i="2"/>
  <c r="C23" i="4"/>
  <c r="E23" i="4" s="1"/>
  <c r="C22" i="4"/>
  <c r="E22" i="4" s="1"/>
  <c r="C21" i="4"/>
  <c r="E21" i="4" s="1"/>
  <c r="C20" i="4"/>
  <c r="E20" i="4" s="1"/>
  <c r="C19" i="4"/>
  <c r="E19" i="4" s="1"/>
  <c r="C18" i="4"/>
  <c r="E18" i="4" s="1"/>
  <c r="C17" i="4"/>
  <c r="E17" i="4" s="1"/>
  <c r="C16" i="4"/>
  <c r="E16" i="4" s="1"/>
</calcChain>
</file>

<file path=xl/sharedStrings.xml><?xml version="1.0" encoding="utf-8"?>
<sst xmlns="http://schemas.openxmlformats.org/spreadsheetml/2006/main" count="170" uniqueCount="117">
  <si>
    <t>std1</t>
  </si>
  <si>
    <t>std2</t>
  </si>
  <si>
    <t>std3</t>
  </si>
  <si>
    <t>std4</t>
  </si>
  <si>
    <t>std5</t>
  </si>
  <si>
    <t>std6</t>
  </si>
  <si>
    <t>std7</t>
  </si>
  <si>
    <t>blank</t>
  </si>
  <si>
    <t>abs</t>
  </si>
  <si>
    <t>expected</t>
  </si>
  <si>
    <t>result</t>
  </si>
  <si>
    <t>concentratıon (ng/ml)</t>
  </si>
  <si>
    <t>Numune</t>
  </si>
  <si>
    <t>absorbans</t>
  </si>
  <si>
    <t>TTL(µmol/L)</t>
  </si>
  <si>
    <t>NTL(µmol/L)</t>
  </si>
  <si>
    <t>Disülfit</t>
  </si>
  <si>
    <t>Numune Adı</t>
  </si>
  <si>
    <t>KİT ADI</t>
  </si>
  <si>
    <t>TÜR</t>
  </si>
  <si>
    <t>MARKA</t>
  </si>
  <si>
    <t>CAT. NO</t>
  </si>
  <si>
    <t>Yöntem</t>
  </si>
  <si>
    <t>Universal</t>
  </si>
  <si>
    <t>REL ASSAY</t>
  </si>
  <si>
    <t>Kolorimetrik</t>
  </si>
  <si>
    <t>ELABSCIENCE</t>
  </si>
  <si>
    <t>ELİSA</t>
  </si>
  <si>
    <t>RL0185</t>
  </si>
  <si>
    <t>NOT</t>
  </si>
  <si>
    <t>hemolizli</t>
  </si>
  <si>
    <r>
      <rPr>
        <b/>
        <sz val="12"/>
        <color theme="1"/>
        <rFont val="Times New Roman"/>
        <family val="1"/>
        <charset val="162"/>
      </rPr>
      <t xml:space="preserve">Thiol/Disulfide Homeostasis  </t>
    </r>
    <r>
      <rPr>
        <sz val="12"/>
        <color theme="1"/>
        <rFont val="Times New Roman"/>
        <family val="1"/>
        <charset val="162"/>
      </rPr>
      <t xml:space="preserve">  (µmol/L)</t>
    </r>
  </si>
  <si>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</si>
  <si>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</si>
  <si>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</si>
  <si>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</si>
  <si>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</si>
  <si>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</si>
  <si>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</si>
  <si>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t>abs-blank</t>
  </si>
  <si>
    <t>concentratıon (pg/ml)</t>
  </si>
  <si>
    <t>Kullanılan Cihaz</t>
  </si>
  <si>
    <t>Mıcroplate reader: BIO-TEK EL X 800-Aotu strıp washer:BIO TEK EL X 50</t>
  </si>
  <si>
    <t>MINDRAY BS-400</t>
  </si>
  <si>
    <t>Cortisol</t>
  </si>
  <si>
    <t>Interleukin 1 Beta</t>
  </si>
  <si>
    <t>Human</t>
  </si>
  <si>
    <t>BT</t>
  </si>
  <si>
    <t>E-EL-H0149</t>
  </si>
  <si>
    <t xml:space="preserve"> IL-1BETA Assay Principle</t>
  </si>
  <si>
    <t>This ELISA kit uses the Sandwich-ELISA principle. The micro ELISA plate provided in this kit has been pre-coated with an antibody specific to Human IL-1β.</t>
  </si>
  <si>
    <t xml:space="preserve">Samples (or Standards) are added to the micro ELISA plate wells and combined with the specific antibody. </t>
  </si>
  <si>
    <t>Then a biotinylated detection antibody specific for Human IL-1β and Avidin--Horseradish Peroxidase (HRP) conjugate are added successively to each micro plate well and incubated. Free components are washed away. The substrate solution is added to each well.</t>
  </si>
  <si>
    <t>Only those wells that contain Human IL-1β,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</si>
  <si>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Human IL-1β.</t>
  </si>
  <si>
    <t>You can calculate the concentration of Human IL-1β in the samples by comparing the OD of the samples to the standard curve.</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</si>
  <si>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</si>
  <si>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</si>
  <si>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</si>
  <si>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</si>
  <si>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</si>
  <si>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TAS(mmol/L)</t>
  </si>
  <si>
    <t>TOS (µmol/L)</t>
  </si>
  <si>
    <t>OSI</t>
  </si>
  <si>
    <t>TAS(Total Antioxidant Status)</t>
  </si>
  <si>
    <t>TOS(Total Oxidant Status)</t>
  </si>
  <si>
    <t>TTL(Total Thiol)</t>
  </si>
  <si>
    <t>NTL(Natıve Thiol)</t>
  </si>
  <si>
    <t>RL0017</t>
  </si>
  <si>
    <t>RL0024</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</si>
  <si>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</si>
  <si>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</si>
  <si>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</si>
  <si>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</si>
  <si>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</si>
  <si>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</si>
  <si>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</si>
  <si>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</si>
  <si>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</si>
  <si>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</si>
  <si>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</si>
  <si>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</si>
  <si>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</si>
  <si>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</si>
  <si>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</si>
  <si>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</si>
  <si>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</si>
  <si>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</si>
  <si>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</si>
  <si>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</si>
  <si>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</si>
  <si>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</si>
  <si>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</si>
  <si>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</si>
  <si>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</si>
  <si>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</si>
  <si>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</si>
  <si>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</si>
  <si>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</si>
  <si>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</si>
  <si>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</si>
  <si>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</si>
  <si>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t>9(1)</t>
  </si>
  <si>
    <t>9(2)</t>
  </si>
  <si>
    <t>9(4)</t>
  </si>
  <si>
    <t>9(5)</t>
  </si>
  <si>
    <t>9(6)</t>
  </si>
  <si>
    <t>9(7)</t>
  </si>
  <si>
    <t>9(8)</t>
  </si>
  <si>
    <t>9(9)</t>
  </si>
  <si>
    <t>yüksek hemolizli</t>
  </si>
  <si>
    <t>hafif hemolizli</t>
  </si>
  <si>
    <t xml:space="preserve"> </t>
  </si>
  <si>
    <t>EA0023Hu</t>
  </si>
  <si>
    <t xml:space="preserve"> Cortisol Assay Principle</t>
  </si>
  <si>
    <t>hemoliz miktarı total thiol değerlerini anlamlı bir şekilde yükseltmektedir.</t>
  </si>
  <si>
    <t>Materyal&amp;Metot sağ sayfadadır.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</si>
</sst>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2"/>
      <color theme="1"/>
      <name val="Times New Roman"/>
      <family val="1"/>
      <charset val="162"/>
    </font>
    <font>
      <b/>
      <sz val="12"/>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0" borderId="0" xfId="0" applyFont="1"/>
    <xf numFmtId="164" fontId="2" fillId="5" borderId="1" xfId="0" applyNumberFormat="1" applyFont="1" applyFill="1" applyBorder="1" applyAlignment="1">
      <alignment horizontal="center"/>
    </xf>
    <xf numFmtId="0" fontId="0" fillId="6" borderId="1" xfId="0" applyFill="1" applyBorder="1" applyAlignment="1">
      <alignment horizontal="center"/>
    </xf>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6" borderId="2" xfId="0" applyFont="1" applyFill="1" applyBorder="1" applyAlignment="1">
      <alignment horizontal="center"/>
    </xf>
    <xf numFmtId="0" fontId="2" fillId="5" borderId="1" xfId="0" applyFont="1" applyFill="1" applyBorder="1" applyAlignment="1">
      <alignment horizontal="center"/>
    </xf>
    <xf numFmtId="0" fontId="3" fillId="0" borderId="0" xfId="0" applyFont="1"/>
    <xf numFmtId="16" fontId="2" fillId="7" borderId="1" xfId="0" applyNumberFormat="1" applyFont="1" applyFill="1" applyBorder="1" applyAlignment="1">
      <alignment horizontal="center"/>
    </xf>
    <xf numFmtId="16" fontId="0" fillId="0" borderId="0" xfId="0" applyNumberFormat="1"/>
    <xf numFmtId="0" fontId="1" fillId="5" borderId="1" xfId="0" applyFont="1" applyFill="1" applyBorder="1" applyAlignment="1">
      <alignment horizontal="center"/>
    </xf>
    <xf numFmtId="0" fontId="0" fillId="0" borderId="0" xfId="0"/>
    <xf numFmtId="0" fontId="2" fillId="9" borderId="1" xfId="0" applyFont="1" applyFill="1" applyBorder="1" applyAlignment="1">
      <alignment horizontal="center"/>
    </xf>
    <xf numFmtId="16" fontId="2" fillId="9" borderId="1" xfId="0" applyNumberFormat="1" applyFont="1" applyFill="1" applyBorder="1" applyAlignment="1">
      <alignment horizontal="center"/>
    </xf>
    <xf numFmtId="0" fontId="2" fillId="7" borderId="2" xfId="0" applyFont="1" applyFill="1" applyBorder="1" applyAlignment="1">
      <alignment horizontal="center"/>
    </xf>
    <xf numFmtId="0" fontId="0" fillId="0" borderId="0" xfId="0"/>
    <xf numFmtId="0" fontId="2" fillId="0" borderId="0" xfId="0" applyFont="1"/>
    <xf numFmtId="164" fontId="0" fillId="6" borderId="1" xfId="0" applyNumberFormat="1" applyFill="1" applyBorder="1" applyAlignment="1">
      <alignment horizontal="center" vertical="center"/>
    </xf>
    <xf numFmtId="0" fontId="4" fillId="0" borderId="0" xfId="0" applyFont="1"/>
    <xf numFmtId="164" fontId="2" fillId="5" borderId="3" xfId="0" applyNumberFormat="1" applyFont="1" applyFill="1" applyBorder="1" applyAlignment="1">
      <alignment horizontal="center"/>
    </xf>
    <xf numFmtId="0" fontId="0" fillId="0" borderId="0" xfId="0"/>
    <xf numFmtId="2" fontId="2" fillId="5"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673490813648293"/>
                  <c:y val="0.150432341790609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'IL-1BETA'!$C$16:$C$23</c:f>
              <c:numCache>
                <c:formatCode>General</c:formatCode>
                <c:ptCount val="8"/>
                <c:pt idx="0">
                  <c:v>2.3129999999999997</c:v>
                </c:pt>
                <c:pt idx="1">
                  <c:v>1.492</c:v>
                </c:pt>
                <c:pt idx="2">
                  <c:v>0.92999999999999994</c:v>
                </c:pt>
                <c:pt idx="3">
                  <c:v>0.64599999999999991</c:v>
                </c:pt>
                <c:pt idx="4">
                  <c:v>0.35199999999999998</c:v>
                </c:pt>
                <c:pt idx="5">
                  <c:v>0.185</c:v>
                </c:pt>
                <c:pt idx="6">
                  <c:v>7.6000000000000012E-2</c:v>
                </c:pt>
                <c:pt idx="7">
                  <c:v>0</c:v>
                </c:pt>
              </c:numCache>
            </c:numRef>
          </c:xVal>
          <c:yVal>
            <c:numRef>
              <c:f>'IL-1BETA'!$D$16:$D$23</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4912-4259-958D-9EA7F3C339B4}"/>
            </c:ext>
          </c:extLst>
        </c:ser>
        <c:dLbls>
          <c:showLegendKey val="0"/>
          <c:showVal val="0"/>
          <c:showCatName val="0"/>
          <c:showSerName val="0"/>
          <c:showPercent val="0"/>
          <c:showBubbleSize val="0"/>
        </c:dLbls>
        <c:axId val="331801080"/>
        <c:axId val="331799440"/>
      </c:scatterChart>
      <c:valAx>
        <c:axId val="33180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799440"/>
        <c:crosses val="autoZero"/>
        <c:crossBetween val="midCat"/>
      </c:valAx>
      <c:valAx>
        <c:axId val="33179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80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Cortısol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68226159230096"/>
                  <c:y val="-0.439035797608632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CORTISOL!$C$17:$C$22</c:f>
              <c:numCache>
                <c:formatCode>General</c:formatCode>
                <c:ptCount val="6"/>
                <c:pt idx="0">
                  <c:v>8.2000000000000003E-2</c:v>
                </c:pt>
                <c:pt idx="1">
                  <c:v>0.49700000000000005</c:v>
                </c:pt>
                <c:pt idx="2">
                  <c:v>0.84699999999999998</c:v>
                </c:pt>
                <c:pt idx="3">
                  <c:v>1.1359999999999999</c:v>
                </c:pt>
                <c:pt idx="4">
                  <c:v>1.3</c:v>
                </c:pt>
                <c:pt idx="5">
                  <c:v>1.6839999999999999</c:v>
                </c:pt>
              </c:numCache>
            </c:numRef>
          </c:xVal>
          <c:yVal>
            <c:numRef>
              <c:f>CORTISOL!$D$17:$D$22</c:f>
              <c:numCache>
                <c:formatCode>General</c:formatCode>
                <c:ptCount val="6"/>
                <c:pt idx="0">
                  <c:v>240</c:v>
                </c:pt>
                <c:pt idx="1">
                  <c:v>120</c:v>
                </c:pt>
                <c:pt idx="2">
                  <c:v>60</c:v>
                </c:pt>
                <c:pt idx="3">
                  <c:v>30</c:v>
                </c:pt>
                <c:pt idx="4">
                  <c:v>15</c:v>
                </c:pt>
                <c:pt idx="5">
                  <c:v>7.5</c:v>
                </c:pt>
              </c:numCache>
            </c:numRef>
          </c:yVal>
          <c:smooth val="0"/>
          <c:extLst>
            <c:ext xmlns:c16="http://schemas.microsoft.com/office/drawing/2014/chart" uri="{C3380CC4-5D6E-409C-BE32-E72D297353CC}">
              <c16:uniqueId val="{00000000-B3D9-40AF-87DC-04F11D5B170C}"/>
            </c:ext>
          </c:extLst>
        </c:ser>
        <c:dLbls>
          <c:showLegendKey val="0"/>
          <c:showVal val="0"/>
          <c:showCatName val="0"/>
          <c:showSerName val="0"/>
          <c:showPercent val="0"/>
          <c:showBubbleSize val="0"/>
        </c:dLbls>
        <c:axId val="491816336"/>
        <c:axId val="491816992"/>
      </c:scatterChart>
      <c:valAx>
        <c:axId val="49181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1816992"/>
        <c:crosses val="autoZero"/>
        <c:crossBetween val="midCat"/>
      </c:valAx>
      <c:valAx>
        <c:axId val="49181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181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441960</xdr:colOff>
      <xdr:row>11</xdr:row>
      <xdr:rowOff>7620</xdr:rowOff>
    </xdr:from>
    <xdr:to>
      <xdr:col>14</xdr:col>
      <xdr:colOff>137160</xdr:colOff>
      <xdr:row>26</xdr:row>
      <xdr:rowOff>7620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205740</xdr:colOff>
      <xdr:row>7</xdr:row>
      <xdr:rowOff>49530</xdr:rowOff>
    </xdr:from>
    <xdr:to>
      <xdr:col>14</xdr:col>
      <xdr:colOff>510540</xdr:colOff>
      <xdr:row>22</xdr:row>
      <xdr:rowOff>49530</xdr:rowOff>
    </xdr:to>
    <xdr:graphicFrame macro="">
      <xdr:nvGraphicFramePr>
        <xdr:cNvPr id="4" name="Grafik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5</xdr:col>
      <xdr:colOff>2590800</xdr:colOff>
      <xdr:row>41</xdr:row>
      <xdr:rowOff>75438</xdr:rowOff>
    </xdr:to>
    <xdr:pic>
      <xdr:nvPicPr>
        <xdr:cNvPr id="2" name="Resi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77340"/>
          <a:ext cx="10058400" cy="6110478"/>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
  <sheetViews>
    <sheetView workbookViewId="0">
      <selection activeCell="A16" sqref="A16"/>
    </sheetView>
  </sheetViews>
  <sheetFormatPr defaultRowHeight="15" x14ac:dyDescent="0.25"/>
  <cols>
    <col min="1" max="1" width="22.140625" customWidth="1"/>
    <col min="2" max="2" width="14" customWidth="1"/>
    <col min="3" max="3" width="14.28515625" customWidth="1"/>
    <col min="4" max="4" width="12.5703125" customWidth="1"/>
    <col min="5" max="5" width="14.140625" customWidth="1"/>
    <col min="6" max="6" width="14.28515625" customWidth="1"/>
    <col min="7" max="7" width="11.42578125" customWidth="1"/>
    <col min="8" max="8" width="16" customWidth="1"/>
  </cols>
  <sheetData>
    <row r="1" spans="1:8" x14ac:dyDescent="0.25">
      <c r="A1" s="16" t="s">
        <v>17</v>
      </c>
      <c r="B1" s="16" t="s">
        <v>14</v>
      </c>
      <c r="C1" s="16" t="s">
        <v>15</v>
      </c>
      <c r="D1" s="16" t="s">
        <v>16</v>
      </c>
      <c r="E1" s="16" t="s">
        <v>61</v>
      </c>
      <c r="F1" s="16" t="s">
        <v>62</v>
      </c>
      <c r="G1" s="16" t="s">
        <v>63</v>
      </c>
      <c r="H1" s="16" t="s">
        <v>29</v>
      </c>
    </row>
    <row r="2" spans="1:8" x14ac:dyDescent="0.25">
      <c r="A2" s="14" t="s">
        <v>102</v>
      </c>
      <c r="B2" s="8">
        <v>464</v>
      </c>
      <c r="C2" s="8">
        <v>221</v>
      </c>
      <c r="D2" s="8">
        <f t="shared" ref="D2:D9" si="0">(B2-C2)/2</f>
        <v>121.5</v>
      </c>
      <c r="E2" s="8">
        <v>2.04</v>
      </c>
      <c r="F2" s="8">
        <v>31.8</v>
      </c>
      <c r="G2" s="23">
        <f t="shared" ref="G2:G9" si="1">(F2/(E2*1000))*100</f>
        <v>1.5588235294117647</v>
      </c>
      <c r="H2" s="3" t="s">
        <v>110</v>
      </c>
    </row>
    <row r="3" spans="1:8" x14ac:dyDescent="0.25">
      <c r="A3" s="14" t="s">
        <v>103</v>
      </c>
      <c r="B3" s="8">
        <v>1073</v>
      </c>
      <c r="C3" s="8">
        <v>492</v>
      </c>
      <c r="D3" s="8">
        <f t="shared" si="0"/>
        <v>290.5</v>
      </c>
      <c r="E3" s="8">
        <v>1.46</v>
      </c>
      <c r="F3" s="8">
        <v>8.86</v>
      </c>
      <c r="G3" s="23">
        <f t="shared" si="1"/>
        <v>0.60684931506849304</v>
      </c>
      <c r="H3" s="3"/>
    </row>
    <row r="4" spans="1:8" x14ac:dyDescent="0.25">
      <c r="A4" s="14" t="s">
        <v>104</v>
      </c>
      <c r="B4" s="8">
        <v>324</v>
      </c>
      <c r="C4" s="8">
        <v>262</v>
      </c>
      <c r="D4" s="8">
        <f t="shared" si="0"/>
        <v>31</v>
      </c>
      <c r="E4" s="8">
        <v>1.42</v>
      </c>
      <c r="F4" s="8">
        <v>9</v>
      </c>
      <c r="G4" s="23">
        <f t="shared" si="1"/>
        <v>0.63380281690140849</v>
      </c>
      <c r="H4" s="3"/>
    </row>
    <row r="5" spans="1:8" x14ac:dyDescent="0.25">
      <c r="A5" s="14" t="s">
        <v>105</v>
      </c>
      <c r="B5" s="8">
        <v>605</v>
      </c>
      <c r="C5" s="8">
        <v>220</v>
      </c>
      <c r="D5" s="8">
        <f t="shared" si="0"/>
        <v>192.5</v>
      </c>
      <c r="E5" s="8">
        <v>1.34</v>
      </c>
      <c r="F5" s="8">
        <v>4.84</v>
      </c>
      <c r="G5" s="23">
        <f t="shared" si="1"/>
        <v>0.36119402985074628</v>
      </c>
      <c r="H5" s="3"/>
    </row>
    <row r="6" spans="1:8" x14ac:dyDescent="0.25">
      <c r="A6" s="14" t="s">
        <v>106</v>
      </c>
      <c r="B6" s="8">
        <v>456</v>
      </c>
      <c r="C6" s="8">
        <v>293</v>
      </c>
      <c r="D6" s="8">
        <f t="shared" si="0"/>
        <v>81.5</v>
      </c>
      <c r="E6" s="8">
        <v>1.38</v>
      </c>
      <c r="F6" s="8">
        <v>11.8</v>
      </c>
      <c r="G6" s="23">
        <f t="shared" si="1"/>
        <v>0.85507246376811608</v>
      </c>
      <c r="H6" s="3" t="s">
        <v>111</v>
      </c>
    </row>
    <row r="7" spans="1:8" x14ac:dyDescent="0.25">
      <c r="A7" s="14" t="s">
        <v>107</v>
      </c>
      <c r="B7" s="8">
        <v>334</v>
      </c>
      <c r="C7" s="8">
        <v>235</v>
      </c>
      <c r="D7" s="8">
        <f t="shared" si="0"/>
        <v>49.5</v>
      </c>
      <c r="E7" s="8">
        <v>1.61</v>
      </c>
      <c r="F7" s="8">
        <v>6.48</v>
      </c>
      <c r="G7" s="23">
        <f t="shared" si="1"/>
        <v>0.40248447204968946</v>
      </c>
      <c r="H7" s="3"/>
    </row>
    <row r="8" spans="1:8" x14ac:dyDescent="0.25">
      <c r="A8" s="14" t="s">
        <v>108</v>
      </c>
      <c r="B8" s="8">
        <v>789</v>
      </c>
      <c r="C8" s="8">
        <v>612</v>
      </c>
      <c r="D8" s="8">
        <f t="shared" si="0"/>
        <v>88.5</v>
      </c>
      <c r="E8" s="8">
        <v>1.51</v>
      </c>
      <c r="F8" s="8">
        <v>18.5</v>
      </c>
      <c r="G8" s="23">
        <f t="shared" si="1"/>
        <v>1.2251655629139073</v>
      </c>
      <c r="H8" s="3" t="s">
        <v>30</v>
      </c>
    </row>
    <row r="9" spans="1:8" x14ac:dyDescent="0.25">
      <c r="A9" s="14" t="s">
        <v>109</v>
      </c>
      <c r="B9" s="8">
        <v>620</v>
      </c>
      <c r="C9" s="8">
        <v>355</v>
      </c>
      <c r="D9" s="8">
        <f t="shared" si="0"/>
        <v>132.5</v>
      </c>
      <c r="E9" s="8">
        <v>1.43</v>
      </c>
      <c r="F9" s="8">
        <v>16.399999999999999</v>
      </c>
      <c r="G9" s="23">
        <f t="shared" si="1"/>
        <v>1.1468531468531467</v>
      </c>
      <c r="H9" s="3" t="s">
        <v>30</v>
      </c>
    </row>
    <row r="10" spans="1:8" x14ac:dyDescent="0.25">
      <c r="D10" s="15"/>
    </row>
    <row r="11" spans="1:8" x14ac:dyDescent="0.25">
      <c r="D11" s="15"/>
    </row>
    <row r="12" spans="1:8" x14ac:dyDescent="0.25">
      <c r="D12" s="15"/>
    </row>
    <row r="13" spans="1:8" x14ac:dyDescent="0.25">
      <c r="D13" s="15"/>
    </row>
    <row r="14" spans="1:8" x14ac:dyDescent="0.25">
      <c r="A14" t="s">
        <v>115</v>
      </c>
      <c r="D14" s="15"/>
    </row>
    <row r="15" spans="1:8" x14ac:dyDescent="0.25">
      <c r="D15" s="15"/>
    </row>
    <row r="16" spans="1:8" x14ac:dyDescent="0.25">
      <c r="A16" t="s">
        <v>116</v>
      </c>
      <c r="D16" s="15"/>
    </row>
    <row r="17" spans="4:4" x14ac:dyDescent="0.25">
      <c r="D17" s="15"/>
    </row>
    <row r="18" spans="4:4" x14ac:dyDescent="0.25">
      <c r="D18" s="15"/>
    </row>
    <row r="19" spans="4:4" x14ac:dyDescent="0.25">
      <c r="D19" s="15"/>
    </row>
    <row r="20" spans="4:4" x14ac:dyDescent="0.25">
      <c r="D20" s="15"/>
    </row>
    <row r="21" spans="4:4" x14ac:dyDescent="0.25">
      <c r="D21" s="15"/>
    </row>
    <row r="22" spans="4:4" x14ac:dyDescent="0.25">
      <c r="D22" s="15"/>
    </row>
    <row r="23" spans="4:4" x14ac:dyDescent="0.25">
      <c r="D23" s="15"/>
    </row>
    <row r="24" spans="4:4" x14ac:dyDescent="0.25">
      <c r="D24" s="15"/>
    </row>
    <row r="25" spans="4:4" x14ac:dyDescent="0.25">
      <c r="D25" s="15"/>
    </row>
    <row r="26" spans="4:4" x14ac:dyDescent="0.25">
      <c r="D26" s="15"/>
    </row>
    <row r="27" spans="4:4" x14ac:dyDescent="0.25">
      <c r="D27" s="15"/>
    </row>
    <row r="28" spans="4:4" x14ac:dyDescent="0.25">
      <c r="D28" s="15"/>
    </row>
    <row r="29" spans="4:4" x14ac:dyDescent="0.25">
      <c r="D29" s="15"/>
    </row>
    <row r="30" spans="4:4" x14ac:dyDescent="0.25">
      <c r="D30" s="15"/>
    </row>
    <row r="31" spans="4:4" x14ac:dyDescent="0.25">
      <c r="D31" s="15"/>
    </row>
    <row r="32" spans="4:4" x14ac:dyDescent="0.25">
      <c r="D32" s="15"/>
    </row>
    <row r="33" spans="4:12" x14ac:dyDescent="0.25">
      <c r="D33" s="15"/>
    </row>
    <row r="34" spans="4:12" x14ac:dyDescent="0.25">
      <c r="D34" s="15"/>
    </row>
    <row r="35" spans="4:12" x14ac:dyDescent="0.25">
      <c r="D35" s="15"/>
    </row>
    <row r="36" spans="4:12" x14ac:dyDescent="0.25">
      <c r="D36" s="15"/>
    </row>
    <row r="37" spans="4:12" x14ac:dyDescent="0.25">
      <c r="D37" s="15"/>
    </row>
    <row r="38" spans="4:12" x14ac:dyDescent="0.25">
      <c r="D38" s="15"/>
    </row>
    <row r="39" spans="4:12" x14ac:dyDescent="0.25">
      <c r="L39" s="15"/>
    </row>
    <row r="40" spans="4:12" x14ac:dyDescent="0.25">
      <c r="L40" s="15"/>
    </row>
    <row r="41" spans="4:12" x14ac:dyDescent="0.25">
      <c r="L41" s="15"/>
    </row>
    <row r="42" spans="4:12" x14ac:dyDescent="0.25">
      <c r="L42" s="15"/>
    </row>
    <row r="43" spans="4:12" x14ac:dyDescent="0.25">
      <c r="L43" s="15"/>
    </row>
    <row r="44" spans="4:12" x14ac:dyDescent="0.25">
      <c r="L44" s="15"/>
    </row>
    <row r="45" spans="4:12" x14ac:dyDescent="0.25">
      <c r="L45" s="15"/>
    </row>
    <row r="46" spans="4:12" x14ac:dyDescent="0.25">
      <c r="L46" s="15"/>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38"/>
  <sheetViews>
    <sheetView workbookViewId="0">
      <selection activeCell="D9" sqref="D9"/>
    </sheetView>
  </sheetViews>
  <sheetFormatPr defaultRowHeight="15" x14ac:dyDescent="0.25"/>
  <cols>
    <col min="1" max="1" width="11.28515625" customWidth="1"/>
    <col min="2" max="2" width="10.140625" customWidth="1"/>
    <col min="3" max="3" width="10.5703125" customWidth="1"/>
    <col min="4" max="4" width="11.42578125" customWidth="1"/>
    <col min="5" max="5" width="10.28515625" customWidth="1"/>
  </cols>
  <sheetData>
    <row r="2" spans="1:5" x14ac:dyDescent="0.25">
      <c r="A2" s="4">
        <v>2.3679999999999999</v>
      </c>
      <c r="B2" s="2">
        <v>0.14899999999999999</v>
      </c>
    </row>
    <row r="3" spans="1:5" x14ac:dyDescent="0.25">
      <c r="A3" s="4">
        <v>1.5469999999999999</v>
      </c>
      <c r="B3" s="2">
        <v>0.14399999999999999</v>
      </c>
    </row>
    <row r="4" spans="1:5" x14ac:dyDescent="0.25">
      <c r="A4" s="4">
        <v>0.98499999999999999</v>
      </c>
      <c r="B4" s="2">
        <v>0.105</v>
      </c>
    </row>
    <row r="5" spans="1:5" x14ac:dyDescent="0.25">
      <c r="A5" s="4">
        <v>0.70099999999999996</v>
      </c>
      <c r="B5" s="2">
        <v>0.151</v>
      </c>
    </row>
    <row r="6" spans="1:5" x14ac:dyDescent="0.25">
      <c r="A6" s="4">
        <v>0.40699999999999997</v>
      </c>
      <c r="B6" s="2">
        <v>0.14899999999999999</v>
      </c>
    </row>
    <row r="7" spans="1:5" x14ac:dyDescent="0.25">
      <c r="A7" s="4">
        <v>0.24</v>
      </c>
      <c r="B7" s="2">
        <v>0.115</v>
      </c>
    </row>
    <row r="8" spans="1:5" x14ac:dyDescent="0.25">
      <c r="A8" s="4">
        <v>0.13100000000000001</v>
      </c>
      <c r="B8" s="2">
        <v>0.123</v>
      </c>
    </row>
    <row r="9" spans="1:5" x14ac:dyDescent="0.25">
      <c r="A9" s="5">
        <v>5.5E-2</v>
      </c>
      <c r="B9" s="2">
        <v>0.14799999999999999</v>
      </c>
    </row>
    <row r="15" spans="1:5" x14ac:dyDescent="0.25">
      <c r="A15" s="17"/>
      <c r="B15" s="16" t="s">
        <v>8</v>
      </c>
      <c r="C15" s="16" t="s">
        <v>39</v>
      </c>
      <c r="D15" s="16" t="s">
        <v>9</v>
      </c>
      <c r="E15" s="16" t="s">
        <v>10</v>
      </c>
    </row>
    <row r="16" spans="1:5" x14ac:dyDescent="0.25">
      <c r="A16" s="17" t="s">
        <v>0</v>
      </c>
      <c r="B16" s="4">
        <v>2.3679999999999999</v>
      </c>
      <c r="C16" s="1">
        <f>B16-B23</f>
        <v>2.3129999999999997</v>
      </c>
      <c r="D16" s="1">
        <v>500</v>
      </c>
      <c r="E16" s="7">
        <f>(62.809*C16*C16)+(71.801*C16)-(0.6068)</f>
        <v>501.49511592099987</v>
      </c>
    </row>
    <row r="17" spans="1:11" x14ac:dyDescent="0.25">
      <c r="A17" s="17" t="s">
        <v>1</v>
      </c>
      <c r="B17" s="4">
        <v>1.5469999999999999</v>
      </c>
      <c r="C17" s="1">
        <f>B17-B23</f>
        <v>1.492</v>
      </c>
      <c r="D17" s="1">
        <v>250</v>
      </c>
      <c r="E17" s="25">
        <f t="shared" ref="E17:E23" si="0">(62.809*C17*C17)+(71.801*C17)-(0.6068)</f>
        <v>246.337145776</v>
      </c>
    </row>
    <row r="18" spans="1:11" x14ac:dyDescent="0.25">
      <c r="A18" s="17" t="s">
        <v>2</v>
      </c>
      <c r="B18" s="4">
        <v>0.98499999999999999</v>
      </c>
      <c r="C18" s="1">
        <f>B18-B23</f>
        <v>0.92999999999999994</v>
      </c>
      <c r="D18" s="1">
        <v>125</v>
      </c>
      <c r="E18" s="25">
        <f t="shared" si="0"/>
        <v>120.49163409999998</v>
      </c>
    </row>
    <row r="19" spans="1:11" x14ac:dyDescent="0.25">
      <c r="A19" s="17" t="s">
        <v>3</v>
      </c>
      <c r="B19" s="4">
        <v>0.70099999999999996</v>
      </c>
      <c r="C19" s="1">
        <f>B19-B23</f>
        <v>0.64599999999999991</v>
      </c>
      <c r="D19" s="1">
        <v>62.5</v>
      </c>
      <c r="E19" s="25">
        <f t="shared" si="0"/>
        <v>71.987846643999973</v>
      </c>
    </row>
    <row r="20" spans="1:11" x14ac:dyDescent="0.25">
      <c r="A20" s="17" t="s">
        <v>4</v>
      </c>
      <c r="B20" s="4">
        <v>0.40699999999999997</v>
      </c>
      <c r="C20" s="1">
        <f>B20-B23</f>
        <v>0.35199999999999998</v>
      </c>
      <c r="D20" s="1">
        <v>31.25</v>
      </c>
      <c r="E20" s="25">
        <f t="shared" si="0"/>
        <v>32.449438335999993</v>
      </c>
    </row>
    <row r="21" spans="1:11" x14ac:dyDescent="0.25">
      <c r="A21" s="17" t="s">
        <v>5</v>
      </c>
      <c r="B21" s="4">
        <v>0.24</v>
      </c>
      <c r="C21" s="1">
        <f>B21-B23</f>
        <v>0.185</v>
      </c>
      <c r="D21" s="1">
        <v>15.63</v>
      </c>
      <c r="E21" s="25">
        <f t="shared" si="0"/>
        <v>14.826023025</v>
      </c>
    </row>
    <row r="22" spans="1:11" x14ac:dyDescent="0.25">
      <c r="A22" s="17" t="s">
        <v>6</v>
      </c>
      <c r="B22" s="4">
        <v>0.13100000000000001</v>
      </c>
      <c r="C22" s="1">
        <f>B22-B23</f>
        <v>7.6000000000000012E-2</v>
      </c>
      <c r="D22" s="1">
        <v>7.81</v>
      </c>
      <c r="E22" s="25">
        <f t="shared" si="0"/>
        <v>5.2128607840000019</v>
      </c>
    </row>
    <row r="23" spans="1:11" x14ac:dyDescent="0.25">
      <c r="A23" s="17" t="s">
        <v>7</v>
      </c>
      <c r="B23" s="5">
        <v>5.5E-2</v>
      </c>
      <c r="C23" s="1">
        <f>B23-B23</f>
        <v>0</v>
      </c>
      <c r="D23" s="1">
        <v>0</v>
      </c>
      <c r="E23" s="25">
        <f t="shared" si="0"/>
        <v>-0.60680000000000001</v>
      </c>
    </row>
    <row r="27" spans="1:11" x14ac:dyDescent="0.25">
      <c r="G27" s="6"/>
      <c r="J27" s="6" t="s">
        <v>40</v>
      </c>
      <c r="K27" s="6"/>
    </row>
    <row r="30" spans="1:11" x14ac:dyDescent="0.25">
      <c r="A30" s="18" t="s">
        <v>12</v>
      </c>
      <c r="B30" s="2" t="s">
        <v>13</v>
      </c>
      <c r="C30" s="3" t="s">
        <v>7</v>
      </c>
      <c r="D30" s="1" t="s">
        <v>39</v>
      </c>
      <c r="E30" s="12" t="s">
        <v>10</v>
      </c>
    </row>
    <row r="31" spans="1:11" x14ac:dyDescent="0.25">
      <c r="A31" s="19" t="s">
        <v>102</v>
      </c>
      <c r="B31" s="2">
        <v>0.14899999999999999</v>
      </c>
      <c r="C31" s="5">
        <v>5.5E-2</v>
      </c>
      <c r="D31" s="1">
        <f t="shared" ref="D31:D38" si="1">(B31-C31)</f>
        <v>9.4E-2</v>
      </c>
      <c r="E31" s="7">
        <f t="shared" ref="E31:E38" si="2">(62.809*D31*D31)+(71.801*D31)-(0.6068)</f>
        <v>6.6974743239999999</v>
      </c>
    </row>
    <row r="32" spans="1:11" x14ac:dyDescent="0.25">
      <c r="A32" s="19" t="s">
        <v>103</v>
      </c>
      <c r="B32" s="2">
        <v>0.14399999999999999</v>
      </c>
      <c r="C32" s="5">
        <v>5.5E-2</v>
      </c>
      <c r="D32" s="1">
        <f t="shared" si="1"/>
        <v>8.8999999999999996E-2</v>
      </c>
      <c r="E32" s="7">
        <f t="shared" si="2"/>
        <v>6.2809990889999998</v>
      </c>
    </row>
    <row r="33" spans="1:5" x14ac:dyDescent="0.25">
      <c r="A33" s="19" t="s">
        <v>104</v>
      </c>
      <c r="B33" s="2">
        <v>0.105</v>
      </c>
      <c r="C33" s="5">
        <v>5.5E-2</v>
      </c>
      <c r="D33" s="1">
        <f t="shared" si="1"/>
        <v>4.9999999999999996E-2</v>
      </c>
      <c r="E33" s="7">
        <f t="shared" si="2"/>
        <v>3.1402725</v>
      </c>
    </row>
    <row r="34" spans="1:5" x14ac:dyDescent="0.25">
      <c r="A34" s="19" t="s">
        <v>105</v>
      </c>
      <c r="B34" s="2">
        <v>0.151</v>
      </c>
      <c r="C34" s="5">
        <v>5.5E-2</v>
      </c>
      <c r="D34" s="1">
        <f t="shared" si="1"/>
        <v>9.6000000000000002E-2</v>
      </c>
      <c r="E34" s="7">
        <f t="shared" si="2"/>
        <v>6.8649437440000005</v>
      </c>
    </row>
    <row r="35" spans="1:5" x14ac:dyDescent="0.25">
      <c r="A35" s="19" t="s">
        <v>106</v>
      </c>
      <c r="B35" s="2">
        <v>0.14899999999999999</v>
      </c>
      <c r="C35" s="5">
        <v>5.5E-2</v>
      </c>
      <c r="D35" s="1">
        <f t="shared" si="1"/>
        <v>9.4E-2</v>
      </c>
      <c r="E35" s="7">
        <f t="shared" si="2"/>
        <v>6.6974743239999999</v>
      </c>
    </row>
    <row r="36" spans="1:5" x14ac:dyDescent="0.25">
      <c r="A36" s="19" t="s">
        <v>107</v>
      </c>
      <c r="B36" s="2">
        <v>0.115</v>
      </c>
      <c r="C36" s="5">
        <v>5.5E-2</v>
      </c>
      <c r="D36" s="1">
        <f t="shared" si="1"/>
        <v>6.0000000000000005E-2</v>
      </c>
      <c r="E36" s="7">
        <f t="shared" si="2"/>
        <v>3.9273724000000003</v>
      </c>
    </row>
    <row r="37" spans="1:5" x14ac:dyDescent="0.25">
      <c r="A37" s="19" t="s">
        <v>108</v>
      </c>
      <c r="B37" s="2">
        <v>0.123</v>
      </c>
      <c r="C37" s="5">
        <v>5.5E-2</v>
      </c>
      <c r="D37" s="1">
        <f t="shared" si="1"/>
        <v>6.8000000000000005E-2</v>
      </c>
      <c r="E37" s="7">
        <f t="shared" si="2"/>
        <v>4.5660968160000008</v>
      </c>
    </row>
    <row r="38" spans="1:5" x14ac:dyDescent="0.25">
      <c r="A38" s="19" t="s">
        <v>109</v>
      </c>
      <c r="B38" s="2">
        <v>0.14799999999999999</v>
      </c>
      <c r="C38" s="5">
        <v>5.5E-2</v>
      </c>
      <c r="D38" s="1">
        <f t="shared" si="1"/>
        <v>9.2999999999999999E-2</v>
      </c>
      <c r="E38" s="7">
        <f t="shared" si="2"/>
        <v>6.6139280410000003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39"/>
  <sheetViews>
    <sheetView workbookViewId="0">
      <selection activeCell="E6" sqref="E6"/>
    </sheetView>
  </sheetViews>
  <sheetFormatPr defaultRowHeight="15" x14ac:dyDescent="0.25"/>
  <cols>
    <col min="1" max="1" width="11" customWidth="1"/>
    <col min="2" max="2" width="10.5703125" customWidth="1"/>
    <col min="3" max="3" width="10.42578125" customWidth="1"/>
    <col min="4" max="4" width="10" customWidth="1"/>
    <col min="5" max="5" width="10.42578125" customWidth="1"/>
  </cols>
  <sheetData>
    <row r="2" spans="1:17" x14ac:dyDescent="0.25">
      <c r="A2" s="4">
        <v>0.128</v>
      </c>
      <c r="B2" s="2">
        <v>1.06</v>
      </c>
    </row>
    <row r="3" spans="1:17" x14ac:dyDescent="0.25">
      <c r="A3" s="4">
        <v>0.54300000000000004</v>
      </c>
      <c r="B3" s="2">
        <v>0.876</v>
      </c>
    </row>
    <row r="4" spans="1:17" x14ac:dyDescent="0.25">
      <c r="A4" s="4">
        <v>0.89300000000000002</v>
      </c>
      <c r="B4" s="2">
        <v>1.052</v>
      </c>
    </row>
    <row r="5" spans="1:17" x14ac:dyDescent="0.25">
      <c r="A5" s="4">
        <v>1.1819999999999999</v>
      </c>
      <c r="B5" s="2">
        <v>0.98399999999999999</v>
      </c>
    </row>
    <row r="6" spans="1:17" x14ac:dyDescent="0.25">
      <c r="A6" s="4">
        <v>1.3460000000000001</v>
      </c>
      <c r="B6" s="2">
        <v>1.054</v>
      </c>
    </row>
    <row r="7" spans="1:17" x14ac:dyDescent="0.25">
      <c r="A7" s="4">
        <v>1.73</v>
      </c>
      <c r="B7" s="2">
        <v>1.1000000000000001</v>
      </c>
    </row>
    <row r="8" spans="1:17" x14ac:dyDescent="0.25">
      <c r="A8" s="5">
        <v>4.5999999999999999E-2</v>
      </c>
      <c r="B8" s="2">
        <v>0.92900000000000005</v>
      </c>
    </row>
    <row r="9" spans="1:17" x14ac:dyDescent="0.25">
      <c r="A9" s="5">
        <v>4.4999999999999998E-2</v>
      </c>
      <c r="B9" s="2">
        <v>1.006</v>
      </c>
    </row>
    <row r="13" spans="1:17" x14ac:dyDescent="0.25">
      <c r="A13" s="26"/>
      <c r="B13" s="26"/>
      <c r="C13" s="26"/>
      <c r="D13" s="26"/>
      <c r="E13" s="26"/>
      <c r="F13" s="26"/>
      <c r="G13" s="26"/>
      <c r="H13" s="26"/>
      <c r="I13" s="26"/>
      <c r="J13" s="26"/>
      <c r="K13" s="26"/>
      <c r="L13" s="26"/>
      <c r="M13" s="26"/>
      <c r="N13" s="26"/>
      <c r="O13" s="26"/>
      <c r="P13" s="26"/>
      <c r="Q13" s="26"/>
    </row>
    <row r="14" spans="1:17" x14ac:dyDescent="0.25">
      <c r="A14" s="26"/>
      <c r="B14" s="26"/>
      <c r="C14" s="26"/>
      <c r="D14" s="26"/>
      <c r="E14" s="26"/>
      <c r="F14" s="26"/>
      <c r="G14" s="26"/>
      <c r="H14" s="26"/>
      <c r="I14" s="26"/>
      <c r="J14" s="26"/>
      <c r="K14" s="26"/>
      <c r="L14" s="26"/>
      <c r="M14" s="26"/>
      <c r="N14" s="26"/>
      <c r="O14" s="26"/>
      <c r="P14" s="26"/>
      <c r="Q14" s="26"/>
    </row>
    <row r="15" spans="1:17" x14ac:dyDescent="0.25">
      <c r="A15" s="26"/>
      <c r="B15" s="26"/>
      <c r="C15" s="26"/>
      <c r="D15" s="26"/>
      <c r="E15" s="26"/>
      <c r="F15" s="26"/>
      <c r="G15" s="26"/>
      <c r="H15" s="26"/>
      <c r="I15" s="26"/>
      <c r="J15" s="26"/>
      <c r="K15" s="26"/>
      <c r="L15" s="26"/>
      <c r="M15" s="26"/>
      <c r="N15" s="26"/>
      <c r="O15" s="26"/>
      <c r="P15" s="26"/>
      <c r="Q15" s="26"/>
    </row>
    <row r="16" spans="1:17" x14ac:dyDescent="0.25">
      <c r="A16" s="26" t="s">
        <v>112</v>
      </c>
      <c r="B16" s="16" t="s">
        <v>8</v>
      </c>
      <c r="C16" s="16" t="s">
        <v>39</v>
      </c>
      <c r="D16" s="16" t="s">
        <v>9</v>
      </c>
      <c r="E16" s="16" t="s">
        <v>10</v>
      </c>
      <c r="F16" s="26"/>
      <c r="G16" s="26"/>
      <c r="H16" s="26"/>
      <c r="I16" s="26"/>
      <c r="J16" s="26"/>
      <c r="K16" s="26"/>
      <c r="L16" s="26"/>
      <c r="M16" s="26"/>
      <c r="N16" s="26"/>
      <c r="O16" s="26"/>
      <c r="P16" s="26"/>
      <c r="Q16" s="26"/>
    </row>
    <row r="17" spans="1:17" x14ac:dyDescent="0.25">
      <c r="A17" s="26" t="s">
        <v>0</v>
      </c>
      <c r="B17" s="4">
        <v>0.128</v>
      </c>
      <c r="C17" s="1">
        <f>B17-B23</f>
        <v>8.2000000000000003E-2</v>
      </c>
      <c r="D17" s="1">
        <v>240</v>
      </c>
      <c r="E17" s="27">
        <f>(106.85*C17*C17)-(330.98*C17)+(263.81)</f>
        <v>237.38809939999999</v>
      </c>
      <c r="F17" s="26"/>
      <c r="G17" s="26"/>
      <c r="H17" s="26"/>
      <c r="I17" s="26"/>
      <c r="J17" s="26"/>
      <c r="K17" s="26"/>
      <c r="L17" s="26"/>
      <c r="M17" s="26"/>
      <c r="N17" s="26"/>
      <c r="O17" s="26"/>
      <c r="P17" s="26"/>
      <c r="Q17" s="26"/>
    </row>
    <row r="18" spans="1:17" x14ac:dyDescent="0.25">
      <c r="A18" s="26" t="s">
        <v>1</v>
      </c>
      <c r="B18" s="4">
        <v>0.54300000000000004</v>
      </c>
      <c r="C18" s="1">
        <f>B18-B23</f>
        <v>0.49700000000000005</v>
      </c>
      <c r="D18" s="1">
        <v>120</v>
      </c>
      <c r="E18" s="27">
        <f t="shared" ref="E18:E22" si="0">(106.85*C18*C18)-(330.98*C18)+(263.81)</f>
        <v>125.70585164999997</v>
      </c>
      <c r="F18" s="26"/>
      <c r="G18" s="26"/>
      <c r="H18" s="26"/>
      <c r="I18" s="26"/>
      <c r="J18" s="26"/>
      <c r="K18" s="26"/>
      <c r="L18" s="26"/>
      <c r="M18" s="26"/>
      <c r="N18" s="26"/>
      <c r="O18" s="26"/>
      <c r="P18" s="26"/>
      <c r="Q18" s="26"/>
    </row>
    <row r="19" spans="1:17" x14ac:dyDescent="0.25">
      <c r="A19" s="26" t="s">
        <v>2</v>
      </c>
      <c r="B19" s="4">
        <v>0.89300000000000002</v>
      </c>
      <c r="C19" s="1">
        <f>B19-B23</f>
        <v>0.84699999999999998</v>
      </c>
      <c r="D19" s="1">
        <v>60</v>
      </c>
      <c r="E19" s="27">
        <f t="shared" si="0"/>
        <v>60.125091650000002</v>
      </c>
      <c r="F19" s="26"/>
      <c r="G19" s="26"/>
      <c r="H19" s="26"/>
      <c r="I19" s="26"/>
      <c r="J19" s="26"/>
      <c r="K19" s="26"/>
      <c r="L19" s="26"/>
      <c r="M19" s="26"/>
      <c r="N19" s="26"/>
      <c r="O19" s="26"/>
      <c r="P19" s="26"/>
      <c r="Q19" s="26"/>
    </row>
    <row r="20" spans="1:17" x14ac:dyDescent="0.25">
      <c r="A20" s="26" t="s">
        <v>3</v>
      </c>
      <c r="B20" s="4">
        <v>1.1819999999999999</v>
      </c>
      <c r="C20" s="1">
        <f>B20-B23</f>
        <v>1.1359999999999999</v>
      </c>
      <c r="D20" s="1">
        <v>30</v>
      </c>
      <c r="E20" s="27">
        <f t="shared" si="0"/>
        <v>25.706217600000002</v>
      </c>
      <c r="F20" s="26"/>
      <c r="G20" s="26"/>
      <c r="H20" s="26"/>
      <c r="I20" s="26"/>
      <c r="J20" s="26"/>
      <c r="K20" s="26"/>
      <c r="L20" s="26"/>
      <c r="M20" s="26"/>
      <c r="N20" s="26"/>
      <c r="O20" s="26"/>
      <c r="P20" s="26"/>
      <c r="Q20" s="26"/>
    </row>
    <row r="21" spans="1:17" x14ac:dyDescent="0.25">
      <c r="A21" s="26" t="s">
        <v>4</v>
      </c>
      <c r="B21" s="4">
        <v>1.3460000000000001</v>
      </c>
      <c r="C21" s="1">
        <f>B21-B23</f>
        <v>1.3</v>
      </c>
      <c r="D21" s="1">
        <v>15</v>
      </c>
      <c r="E21" s="27">
        <f t="shared" si="0"/>
        <v>14.112499999999955</v>
      </c>
      <c r="F21" s="26"/>
      <c r="G21" s="26"/>
      <c r="H21" s="26"/>
      <c r="I21" s="26"/>
      <c r="J21" s="26"/>
      <c r="K21" s="26"/>
      <c r="L21" s="26"/>
      <c r="M21" s="26"/>
      <c r="N21" s="26"/>
      <c r="O21" s="26"/>
      <c r="P21" s="26"/>
      <c r="Q21" s="26"/>
    </row>
    <row r="22" spans="1:17" x14ac:dyDescent="0.25">
      <c r="A22" s="26" t="s">
        <v>5</v>
      </c>
      <c r="B22" s="4">
        <v>1.73</v>
      </c>
      <c r="C22" s="1">
        <f>B22-B23</f>
        <v>1.6839999999999999</v>
      </c>
      <c r="D22" s="1">
        <v>7.5</v>
      </c>
      <c r="E22" s="27">
        <f t="shared" si="0"/>
        <v>9.4508935999999721</v>
      </c>
      <c r="F22" s="26"/>
      <c r="G22" s="26"/>
      <c r="H22" s="26"/>
      <c r="I22" s="26"/>
      <c r="J22" s="26"/>
      <c r="K22" s="26"/>
      <c r="L22" s="26"/>
      <c r="M22" s="26"/>
      <c r="N22" s="26"/>
      <c r="O22" s="26"/>
      <c r="P22" s="26"/>
      <c r="Q22" s="26"/>
    </row>
    <row r="23" spans="1:17" x14ac:dyDescent="0.25">
      <c r="A23" s="26" t="s">
        <v>7</v>
      </c>
      <c r="B23" s="5">
        <v>4.5999999999999999E-2</v>
      </c>
      <c r="C23" s="1">
        <f>B23-B23</f>
        <v>0</v>
      </c>
      <c r="D23" s="1">
        <v>0</v>
      </c>
      <c r="E23" s="27">
        <v>0</v>
      </c>
      <c r="F23" s="26"/>
      <c r="G23" s="26"/>
      <c r="H23" s="26"/>
      <c r="I23" s="26"/>
      <c r="J23" s="26"/>
      <c r="K23" s="22" t="s">
        <v>11</v>
      </c>
      <c r="L23" s="22"/>
      <c r="M23" s="22"/>
      <c r="N23" s="26"/>
      <c r="O23" s="26"/>
      <c r="P23" s="26"/>
      <c r="Q23" s="26"/>
    </row>
    <row r="24" spans="1:17" x14ac:dyDescent="0.25">
      <c r="A24" s="26"/>
      <c r="B24" s="26"/>
      <c r="C24" s="26"/>
      <c r="D24" s="26"/>
      <c r="E24" s="26"/>
      <c r="F24" s="26"/>
      <c r="G24" s="26"/>
      <c r="H24" s="26"/>
      <c r="I24" s="26"/>
      <c r="J24" s="26"/>
      <c r="K24" s="26"/>
      <c r="L24" s="26"/>
      <c r="M24" s="26"/>
      <c r="N24" s="26"/>
      <c r="O24" s="26"/>
      <c r="P24" s="26"/>
    </row>
    <row r="25" spans="1:17" x14ac:dyDescent="0.25">
      <c r="A25" s="26"/>
      <c r="B25" s="26"/>
      <c r="C25" s="26"/>
      <c r="D25" s="26"/>
      <c r="E25" s="26"/>
      <c r="F25" s="26"/>
      <c r="G25" s="26"/>
      <c r="H25" s="26"/>
      <c r="I25" s="26"/>
      <c r="J25" s="26"/>
      <c r="K25" s="26"/>
      <c r="L25" s="26"/>
      <c r="M25" s="26"/>
      <c r="N25" s="26"/>
      <c r="O25" s="26"/>
      <c r="P25" s="26"/>
    </row>
    <row r="26" spans="1:17" x14ac:dyDescent="0.25">
      <c r="A26" s="26"/>
      <c r="B26" s="26"/>
      <c r="C26" s="26"/>
      <c r="D26" s="26"/>
      <c r="E26" s="26"/>
      <c r="F26" s="26"/>
      <c r="G26" s="26"/>
      <c r="H26" s="26"/>
      <c r="I26" s="26"/>
      <c r="J26" s="26"/>
      <c r="K26" s="26"/>
      <c r="L26" s="26"/>
      <c r="M26" s="26"/>
      <c r="N26" s="26"/>
      <c r="O26" s="26"/>
      <c r="P26" s="26"/>
    </row>
    <row r="27" spans="1:17" x14ac:dyDescent="0.25">
      <c r="A27" s="26"/>
      <c r="B27" s="26"/>
      <c r="C27" s="26"/>
      <c r="D27" s="26"/>
      <c r="E27" s="26"/>
      <c r="F27" s="26"/>
      <c r="G27" s="26"/>
      <c r="H27" s="26"/>
      <c r="M27" s="26"/>
      <c r="N27" s="26"/>
      <c r="O27" s="26"/>
      <c r="P27" s="26"/>
    </row>
    <row r="28" spans="1:17" x14ac:dyDescent="0.25">
      <c r="A28" s="26"/>
      <c r="B28" s="26"/>
      <c r="C28" s="26"/>
      <c r="D28" s="26"/>
      <c r="E28" s="26"/>
      <c r="F28" s="26"/>
      <c r="G28" s="26"/>
      <c r="H28" s="26"/>
      <c r="I28" s="26"/>
      <c r="J28" s="26"/>
      <c r="K28" s="26"/>
      <c r="L28" s="26"/>
      <c r="M28" s="26"/>
      <c r="N28" s="26"/>
      <c r="O28" s="26"/>
      <c r="P28" s="26"/>
    </row>
    <row r="29" spans="1:17" x14ac:dyDescent="0.25">
      <c r="A29" s="26"/>
      <c r="B29" s="26"/>
      <c r="C29" s="26"/>
      <c r="D29" s="26"/>
      <c r="E29" s="26"/>
      <c r="F29" s="26"/>
      <c r="G29" s="26"/>
      <c r="H29" s="26"/>
      <c r="I29" s="26"/>
      <c r="J29" s="26"/>
      <c r="K29" s="26"/>
      <c r="L29" s="26"/>
      <c r="M29" s="26"/>
      <c r="N29" s="26"/>
      <c r="O29" s="26"/>
      <c r="P29" s="26"/>
    </row>
    <row r="31" spans="1:17" x14ac:dyDescent="0.25">
      <c r="A31" s="18" t="s">
        <v>12</v>
      </c>
      <c r="B31" s="2" t="s">
        <v>13</v>
      </c>
      <c r="C31" s="3" t="s">
        <v>7</v>
      </c>
      <c r="D31" s="1" t="s">
        <v>39</v>
      </c>
      <c r="E31" s="12" t="s">
        <v>10</v>
      </c>
    </row>
    <row r="32" spans="1:17" x14ac:dyDescent="0.25">
      <c r="A32" s="19" t="s">
        <v>102</v>
      </c>
      <c r="B32" s="2">
        <v>1.06</v>
      </c>
      <c r="C32" s="5">
        <v>4.5999999999999999E-2</v>
      </c>
      <c r="D32" s="1">
        <f t="shared" ref="D32:D39" si="1">(B32-C32)</f>
        <v>1.014</v>
      </c>
      <c r="E32" s="27">
        <f t="shared" ref="E32:E39" si="2">(106.85*D32*D32)-(330.98*D32)+(263.81)</f>
        <v>38.059022599999992</v>
      </c>
    </row>
    <row r="33" spans="1:5" x14ac:dyDescent="0.25">
      <c r="A33" s="19" t="s">
        <v>103</v>
      </c>
      <c r="B33" s="2">
        <v>0.876</v>
      </c>
      <c r="C33" s="5">
        <v>4.5999999999999999E-2</v>
      </c>
      <c r="D33" s="1">
        <f t="shared" si="1"/>
        <v>0.83</v>
      </c>
      <c r="E33" s="27">
        <f t="shared" si="2"/>
        <v>62.705565000000007</v>
      </c>
    </row>
    <row r="34" spans="1:5" x14ac:dyDescent="0.25">
      <c r="A34" s="19" t="s">
        <v>104</v>
      </c>
      <c r="B34" s="2">
        <v>1.052</v>
      </c>
      <c r="C34" s="5">
        <v>4.5999999999999999E-2</v>
      </c>
      <c r="D34" s="1">
        <f t="shared" si="1"/>
        <v>1.006</v>
      </c>
      <c r="E34" s="27">
        <f t="shared" si="2"/>
        <v>38.980166599999961</v>
      </c>
    </row>
    <row r="35" spans="1:5" x14ac:dyDescent="0.25">
      <c r="A35" s="19" t="s">
        <v>105</v>
      </c>
      <c r="B35" s="2">
        <v>0.98399999999999999</v>
      </c>
      <c r="C35" s="5">
        <v>4.5999999999999999E-2</v>
      </c>
      <c r="D35" s="1">
        <f t="shared" si="1"/>
        <v>0.93799999999999994</v>
      </c>
      <c r="E35" s="27">
        <f t="shared" si="2"/>
        <v>47.362091399999969</v>
      </c>
    </row>
    <row r="36" spans="1:5" x14ac:dyDescent="0.25">
      <c r="A36" s="19" t="s">
        <v>106</v>
      </c>
      <c r="B36" s="2">
        <v>1.054</v>
      </c>
      <c r="C36" s="5">
        <v>4.5999999999999999E-2</v>
      </c>
      <c r="D36" s="1">
        <f t="shared" si="1"/>
        <v>1.008</v>
      </c>
      <c r="E36" s="27">
        <f t="shared" si="2"/>
        <v>38.748598399999935</v>
      </c>
    </row>
    <row r="37" spans="1:5" x14ac:dyDescent="0.25">
      <c r="A37" s="19" t="s">
        <v>107</v>
      </c>
      <c r="B37" s="2">
        <v>1.1000000000000001</v>
      </c>
      <c r="C37" s="5">
        <v>4.5999999999999999E-2</v>
      </c>
      <c r="D37" s="1">
        <f t="shared" si="1"/>
        <v>1.054</v>
      </c>
      <c r="E37" s="27">
        <f t="shared" si="2"/>
        <v>33.65845459999997</v>
      </c>
    </row>
    <row r="38" spans="1:5" x14ac:dyDescent="0.25">
      <c r="A38" s="19" t="s">
        <v>108</v>
      </c>
      <c r="B38" s="2">
        <v>0.92900000000000005</v>
      </c>
      <c r="C38" s="5">
        <v>4.5999999999999999E-2</v>
      </c>
      <c r="D38" s="1">
        <f t="shared" si="1"/>
        <v>0.88300000000000001</v>
      </c>
      <c r="E38" s="27">
        <f t="shared" si="2"/>
        <v>54.864429649999948</v>
      </c>
    </row>
    <row r="39" spans="1:5" x14ac:dyDescent="0.25">
      <c r="A39" s="19" t="s">
        <v>109</v>
      </c>
      <c r="B39" s="2">
        <v>1.006</v>
      </c>
      <c r="C39" s="5">
        <v>4.5999999999999999E-2</v>
      </c>
      <c r="D39" s="1">
        <f t="shared" si="1"/>
        <v>0.96</v>
      </c>
      <c r="E39" s="27">
        <f t="shared" si="2"/>
        <v>44.542160000000024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2"/>
  <sheetViews>
    <sheetView tabSelected="1" workbookViewId="0">
      <selection activeCell="H9" sqref="H9"/>
    </sheetView>
  </sheetViews>
  <sheetFormatPr defaultRowHeight="15" x14ac:dyDescent="0.25"/>
  <cols>
    <col min="1" max="1" width="32" customWidth="1"/>
    <col min="2" max="2" width="19" customWidth="1"/>
    <col min="3" max="3" width="18" customWidth="1"/>
    <col min="4" max="4" width="17.85546875" customWidth="1"/>
    <col min="5" max="5" width="22" customWidth="1"/>
    <col min="6" max="6" width="63.28515625" customWidth="1"/>
  </cols>
  <sheetData>
    <row r="1" spans="1:7" ht="16.5" thickTop="1" thickBot="1" x14ac:dyDescent="0.3">
      <c r="A1" s="9" t="s">
        <v>18</v>
      </c>
      <c r="B1" s="9" t="s">
        <v>19</v>
      </c>
      <c r="C1" s="9" t="s">
        <v>20</v>
      </c>
      <c r="D1" s="9" t="s">
        <v>21</v>
      </c>
      <c r="E1" s="9" t="s">
        <v>22</v>
      </c>
      <c r="F1" s="9" t="s">
        <v>41</v>
      </c>
    </row>
    <row r="2" spans="1:7" ht="16.5" thickTop="1" thickBot="1" x14ac:dyDescent="0.3">
      <c r="A2" s="20" t="s">
        <v>64</v>
      </c>
      <c r="B2" s="10" t="s">
        <v>23</v>
      </c>
      <c r="C2" s="11" t="s">
        <v>24</v>
      </c>
      <c r="D2" s="11" t="s">
        <v>68</v>
      </c>
      <c r="E2" s="11" t="s">
        <v>25</v>
      </c>
      <c r="F2" s="11" t="s">
        <v>43</v>
      </c>
    </row>
    <row r="3" spans="1:7" s="21" customFormat="1" ht="16.5" thickTop="1" thickBot="1" x14ac:dyDescent="0.3">
      <c r="A3" s="20" t="s">
        <v>65</v>
      </c>
      <c r="B3" s="10" t="s">
        <v>23</v>
      </c>
      <c r="C3" s="11" t="s">
        <v>24</v>
      </c>
      <c r="D3" s="11" t="s">
        <v>69</v>
      </c>
      <c r="E3" s="11" t="s">
        <v>25</v>
      </c>
      <c r="F3" s="11" t="s">
        <v>43</v>
      </c>
    </row>
    <row r="4" spans="1:7" s="21" customFormat="1" ht="16.5" thickTop="1" thickBot="1" x14ac:dyDescent="0.3">
      <c r="A4" s="20" t="s">
        <v>66</v>
      </c>
      <c r="B4" s="10" t="s">
        <v>23</v>
      </c>
      <c r="C4" s="11" t="s">
        <v>24</v>
      </c>
      <c r="D4" s="11" t="s">
        <v>28</v>
      </c>
      <c r="E4" s="11" t="s">
        <v>25</v>
      </c>
      <c r="F4" s="11" t="s">
        <v>43</v>
      </c>
    </row>
    <row r="5" spans="1:7" ht="16.5" thickTop="1" thickBot="1" x14ac:dyDescent="0.3">
      <c r="A5" s="20" t="s">
        <v>67</v>
      </c>
      <c r="B5" s="10" t="s">
        <v>23</v>
      </c>
      <c r="C5" s="11" t="s">
        <v>24</v>
      </c>
      <c r="D5" s="11" t="s">
        <v>28</v>
      </c>
      <c r="E5" s="11" t="s">
        <v>25</v>
      </c>
      <c r="F5" s="11" t="s">
        <v>43</v>
      </c>
    </row>
    <row r="6" spans="1:7" ht="16.5" thickTop="1" thickBot="1" x14ac:dyDescent="0.3">
      <c r="A6" s="20" t="s">
        <v>44</v>
      </c>
      <c r="B6" s="10" t="s">
        <v>46</v>
      </c>
      <c r="C6" s="11" t="s">
        <v>47</v>
      </c>
      <c r="D6" s="11" t="s">
        <v>113</v>
      </c>
      <c r="E6" s="11" t="s">
        <v>27</v>
      </c>
      <c r="F6" s="11" t="s">
        <v>42</v>
      </c>
    </row>
    <row r="7" spans="1:7" ht="16.5" thickTop="1" thickBot="1" x14ac:dyDescent="0.3">
      <c r="A7" s="20" t="s">
        <v>45</v>
      </c>
      <c r="B7" s="10" t="s">
        <v>46</v>
      </c>
      <c r="C7" s="11" t="s">
        <v>26</v>
      </c>
      <c r="D7" s="11" t="s">
        <v>48</v>
      </c>
      <c r="E7" s="11" t="s">
        <v>27</v>
      </c>
      <c r="F7" s="11" t="s">
        <v>42</v>
      </c>
    </row>
    <row r="8" spans="1:7" ht="15.75" thickTop="1" x14ac:dyDescent="0.25"/>
    <row r="13" spans="1:7" x14ac:dyDescent="0.25">
      <c r="G13" s="21"/>
    </row>
    <row r="44" spans="1:8" x14ac:dyDescent="0.25">
      <c r="A44" s="22" t="s">
        <v>49</v>
      </c>
      <c r="B44" s="22"/>
      <c r="C44" s="22"/>
      <c r="D44" s="21"/>
      <c r="E44" s="21"/>
      <c r="F44" s="21"/>
      <c r="G44" s="21"/>
      <c r="H44" s="21"/>
    </row>
    <row r="45" spans="1:8" x14ac:dyDescent="0.25">
      <c r="A45" s="21" t="s">
        <v>50</v>
      </c>
      <c r="B45" s="21"/>
      <c r="C45" s="21"/>
      <c r="D45" s="21"/>
      <c r="E45" s="21"/>
      <c r="F45" s="21"/>
      <c r="G45" s="21"/>
      <c r="H45" s="21"/>
    </row>
    <row r="46" spans="1:8" x14ac:dyDescent="0.25">
      <c r="A46" s="21" t="s">
        <v>51</v>
      </c>
      <c r="B46" s="21"/>
      <c r="C46" s="21"/>
      <c r="D46" s="21"/>
      <c r="E46" s="21"/>
      <c r="F46" s="21"/>
      <c r="G46" s="21"/>
      <c r="H46" s="21"/>
    </row>
    <row r="47" spans="1:8" x14ac:dyDescent="0.25">
      <c r="A47" s="21" t="s">
        <v>52</v>
      </c>
      <c r="B47" s="21"/>
      <c r="C47" s="21"/>
      <c r="D47" s="21"/>
      <c r="E47" s="21"/>
      <c r="F47" s="21"/>
      <c r="G47" s="21"/>
      <c r="H47" s="21"/>
    </row>
    <row r="48" spans="1:8" x14ac:dyDescent="0.25">
      <c r="A48" s="21" t="s">
        <v>53</v>
      </c>
      <c r="B48" s="21"/>
      <c r="C48" s="21"/>
      <c r="D48" s="21"/>
      <c r="E48" s="21"/>
      <c r="F48" s="21"/>
      <c r="G48" s="21"/>
      <c r="H48" s="21"/>
    </row>
    <row r="49" spans="1:15" x14ac:dyDescent="0.25">
      <c r="A49" s="21" t="s">
        <v>54</v>
      </c>
      <c r="B49" s="21"/>
      <c r="C49" s="21"/>
      <c r="D49" s="21"/>
      <c r="E49" s="21"/>
      <c r="F49" s="21"/>
      <c r="G49" s="21"/>
      <c r="H49" s="21"/>
    </row>
    <row r="50" spans="1:15" x14ac:dyDescent="0.25">
      <c r="A50" s="21" t="s">
        <v>55</v>
      </c>
      <c r="B50" s="21"/>
      <c r="C50" s="21"/>
      <c r="D50" s="21"/>
      <c r="E50" s="21"/>
      <c r="F50" s="21"/>
      <c r="G50" s="21"/>
      <c r="H50" s="21"/>
    </row>
    <row r="52" spans="1:15" x14ac:dyDescent="0.25">
      <c r="A52" s="22" t="s">
        <v>114</v>
      </c>
      <c r="B52" s="21"/>
      <c r="C52" s="21"/>
      <c r="D52" s="21"/>
      <c r="E52" s="21"/>
      <c r="F52" s="21"/>
      <c r="I52" s="21"/>
      <c r="J52" s="21"/>
      <c r="K52" s="21"/>
      <c r="L52" s="21"/>
      <c r="M52" s="21"/>
      <c r="N52" s="21"/>
      <c r="O52" s="21"/>
    </row>
    <row r="53" spans="1:15" x14ac:dyDescent="0.25">
      <c r="A53" s="21" t="s">
        <v>56</v>
      </c>
      <c r="B53" s="21"/>
      <c r="C53" s="21"/>
      <c r="D53" s="21"/>
      <c r="E53" s="21"/>
      <c r="F53" s="21"/>
      <c r="I53" s="21"/>
      <c r="J53" s="21"/>
      <c r="K53" s="21"/>
      <c r="L53" s="21"/>
      <c r="M53" s="21"/>
      <c r="N53" s="21"/>
      <c r="O53" s="21"/>
    </row>
    <row r="54" spans="1:15" x14ac:dyDescent="0.25">
      <c r="A54" s="21" t="s">
        <v>57</v>
      </c>
      <c r="B54" s="21"/>
      <c r="C54" s="21"/>
      <c r="D54" s="21"/>
      <c r="E54" s="21"/>
      <c r="F54" s="21"/>
      <c r="I54" s="21"/>
      <c r="J54" s="21"/>
      <c r="K54" s="21"/>
      <c r="L54" s="21"/>
      <c r="M54" s="21"/>
      <c r="N54" s="21"/>
      <c r="O54" s="21"/>
    </row>
    <row r="55" spans="1:15" x14ac:dyDescent="0.25">
      <c r="A55" s="21" t="s">
        <v>58</v>
      </c>
      <c r="B55" s="21"/>
      <c r="C55" s="21"/>
      <c r="D55" s="21"/>
      <c r="E55" s="21"/>
      <c r="F55" s="21"/>
      <c r="I55" s="21"/>
      <c r="J55" s="21"/>
      <c r="K55" s="21"/>
      <c r="L55" s="21"/>
      <c r="M55" s="21"/>
      <c r="N55" s="21"/>
      <c r="O55" s="21"/>
    </row>
    <row r="56" spans="1:15" x14ac:dyDescent="0.25">
      <c r="A56" s="21" t="s">
        <v>59</v>
      </c>
      <c r="B56" s="21"/>
      <c r="C56" s="21"/>
      <c r="D56" s="21"/>
      <c r="E56" s="21"/>
      <c r="F56" s="21"/>
      <c r="I56" s="21"/>
      <c r="J56" s="21"/>
      <c r="K56" s="21"/>
      <c r="L56" s="21"/>
      <c r="M56" s="21"/>
      <c r="N56" s="21"/>
      <c r="O56" s="21"/>
    </row>
    <row r="57" spans="1:15" x14ac:dyDescent="0.25">
      <c r="A57" s="21" t="s">
        <v>60</v>
      </c>
      <c r="B57" s="21"/>
      <c r="C57" s="21"/>
      <c r="D57" s="21"/>
      <c r="E57" s="21"/>
      <c r="F57" s="21"/>
      <c r="I57" s="21"/>
      <c r="J57" s="21"/>
      <c r="K57" s="21"/>
      <c r="L57" s="21"/>
      <c r="M57" s="21"/>
      <c r="N57" s="21"/>
      <c r="O57" s="21"/>
    </row>
    <row r="58" spans="1:15" x14ac:dyDescent="0.25">
      <c r="I58" s="21"/>
      <c r="J58" s="21"/>
      <c r="K58" s="21"/>
      <c r="L58" s="21"/>
      <c r="M58" s="21"/>
      <c r="N58" s="21"/>
      <c r="O58" s="21"/>
    </row>
    <row r="59" spans="1:15" ht="15.75" x14ac:dyDescent="0.25">
      <c r="A59" s="13" t="s">
        <v>31</v>
      </c>
      <c r="B59" s="13"/>
      <c r="C59" s="13"/>
    </row>
    <row r="60" spans="1:15" ht="15.75" x14ac:dyDescent="0.25">
      <c r="A60" s="13" t="s">
        <v>32</v>
      </c>
      <c r="B60" s="13"/>
      <c r="C60" s="13"/>
      <c r="G60" s="21"/>
      <c r="H60" s="21"/>
      <c r="I60" s="21"/>
      <c r="J60" s="21"/>
      <c r="K60" s="21"/>
      <c r="L60" s="21"/>
    </row>
    <row r="61" spans="1:15" ht="15.75" x14ac:dyDescent="0.25">
      <c r="A61" s="13" t="s">
        <v>33</v>
      </c>
      <c r="B61" s="13"/>
      <c r="C61" s="13"/>
      <c r="G61" s="21"/>
      <c r="H61" s="21"/>
      <c r="I61" s="21"/>
      <c r="J61" s="21"/>
      <c r="K61" s="21"/>
      <c r="L61" s="21"/>
    </row>
    <row r="62" spans="1:15" ht="15.75" x14ac:dyDescent="0.25">
      <c r="A62" s="13" t="s">
        <v>34</v>
      </c>
      <c r="B62" s="13"/>
      <c r="C62" s="13"/>
      <c r="G62" s="21"/>
      <c r="H62" s="21"/>
      <c r="I62" s="21"/>
      <c r="J62" s="21"/>
      <c r="K62" s="21"/>
      <c r="L62" s="21"/>
    </row>
    <row r="63" spans="1:15" ht="15.75" x14ac:dyDescent="0.25">
      <c r="A63" s="13" t="s">
        <v>35</v>
      </c>
      <c r="B63" s="13"/>
      <c r="C63" s="13"/>
      <c r="D63" s="13"/>
      <c r="E63" s="13"/>
      <c r="F63" s="13"/>
      <c r="G63" s="21"/>
      <c r="H63" s="21"/>
      <c r="I63" s="21"/>
      <c r="J63" s="21"/>
      <c r="K63" s="21"/>
      <c r="L63" s="21"/>
    </row>
    <row r="64" spans="1:15" ht="15.75" x14ac:dyDescent="0.25">
      <c r="A64" s="13" t="s">
        <v>36</v>
      </c>
      <c r="B64" s="13"/>
      <c r="C64" s="13"/>
      <c r="D64" s="13"/>
      <c r="E64" s="13"/>
      <c r="F64" s="13"/>
      <c r="G64" s="21"/>
      <c r="H64" s="21"/>
      <c r="I64" s="21"/>
      <c r="J64" s="21"/>
      <c r="K64" s="21"/>
      <c r="L64" s="21"/>
    </row>
    <row r="65" spans="1:12" ht="15.75" x14ac:dyDescent="0.25">
      <c r="A65" s="13" t="s">
        <v>37</v>
      </c>
      <c r="B65" s="13"/>
      <c r="C65" s="13"/>
      <c r="D65" s="13"/>
      <c r="E65" s="13"/>
      <c r="F65" s="13"/>
      <c r="G65" s="21"/>
      <c r="H65" s="21"/>
      <c r="I65" s="21"/>
      <c r="J65" s="21"/>
      <c r="K65" s="21"/>
      <c r="L65" s="21"/>
    </row>
    <row r="66" spans="1:12" ht="15.75" x14ac:dyDescent="0.25">
      <c r="A66" s="13" t="s">
        <v>38</v>
      </c>
      <c r="B66" s="13"/>
      <c r="C66" s="13"/>
      <c r="D66" s="13"/>
      <c r="E66" s="13"/>
      <c r="F66" s="13"/>
      <c r="G66" s="21"/>
      <c r="H66" s="21"/>
      <c r="I66" s="21"/>
      <c r="J66" s="21"/>
      <c r="K66" s="21"/>
      <c r="L66" s="21"/>
    </row>
    <row r="68" spans="1:12" ht="15.75" x14ac:dyDescent="0.25">
      <c r="A68" s="24" t="s">
        <v>70</v>
      </c>
      <c r="D68" s="13"/>
      <c r="E68" s="13"/>
    </row>
    <row r="69" spans="1:12" ht="15.75" x14ac:dyDescent="0.25">
      <c r="A69" s="13" t="s">
        <v>71</v>
      </c>
      <c r="D69" s="13"/>
      <c r="E69" s="13"/>
    </row>
    <row r="70" spans="1:12" ht="15.75" x14ac:dyDescent="0.25">
      <c r="A70" s="13" t="s">
        <v>72</v>
      </c>
    </row>
    <row r="71" spans="1:12" ht="15.75" x14ac:dyDescent="0.25">
      <c r="A71" s="13" t="s">
        <v>73</v>
      </c>
    </row>
    <row r="72" spans="1:12" ht="15.75" x14ac:dyDescent="0.25">
      <c r="A72" s="13" t="s">
        <v>74</v>
      </c>
    </row>
    <row r="73" spans="1:12" ht="15.75" x14ac:dyDescent="0.25">
      <c r="A73" s="13" t="s">
        <v>75</v>
      </c>
    </row>
    <row r="74" spans="1:12" ht="15.75" x14ac:dyDescent="0.25">
      <c r="A74" s="13" t="s">
        <v>76</v>
      </c>
    </row>
    <row r="75" spans="1:12" ht="15.75" x14ac:dyDescent="0.25">
      <c r="A75" s="13" t="s">
        <v>77</v>
      </c>
      <c r="F75" s="13"/>
    </row>
    <row r="76" spans="1:12" ht="15.75" x14ac:dyDescent="0.25">
      <c r="A76" s="13" t="s">
        <v>78</v>
      </c>
      <c r="F76" s="13"/>
    </row>
    <row r="77" spans="1:12" ht="15.75" x14ac:dyDescent="0.25">
      <c r="A77" s="13"/>
      <c r="F77" s="13"/>
    </row>
    <row r="78" spans="1:12" ht="15.75" x14ac:dyDescent="0.25">
      <c r="A78" s="24" t="s">
        <v>79</v>
      </c>
    </row>
    <row r="79" spans="1:12" ht="15.75" x14ac:dyDescent="0.25">
      <c r="A79" s="13" t="s">
        <v>80</v>
      </c>
    </row>
    <row r="80" spans="1:12" ht="15.75" x14ac:dyDescent="0.25">
      <c r="A80" s="13" t="s">
        <v>81</v>
      </c>
    </row>
    <row r="81" spans="1:1" ht="15.75" x14ac:dyDescent="0.25">
      <c r="A81" s="13" t="s">
        <v>82</v>
      </c>
    </row>
    <row r="82" spans="1:1" ht="15.75" x14ac:dyDescent="0.25">
      <c r="A82" s="13" t="s">
        <v>83</v>
      </c>
    </row>
    <row r="83" spans="1:1" ht="15.75" x14ac:dyDescent="0.25">
      <c r="A83" s="13" t="s">
        <v>84</v>
      </c>
    </row>
    <row r="84" spans="1:1" ht="15.75" x14ac:dyDescent="0.25">
      <c r="A84" s="13" t="s">
        <v>85</v>
      </c>
    </row>
    <row r="85" spans="1:1" ht="15.75" x14ac:dyDescent="0.25">
      <c r="A85" s="13" t="s">
        <v>86</v>
      </c>
    </row>
    <row r="86" spans="1:1" ht="15.75" x14ac:dyDescent="0.25">
      <c r="A86" s="13" t="s">
        <v>87</v>
      </c>
    </row>
    <row r="87" spans="1:1" ht="15.75" x14ac:dyDescent="0.25">
      <c r="A87" s="13" t="s">
        <v>88</v>
      </c>
    </row>
    <row r="88" spans="1:1" ht="15.75" x14ac:dyDescent="0.25">
      <c r="A88" s="13" t="s">
        <v>89</v>
      </c>
    </row>
    <row r="89" spans="1:1" ht="15.75" x14ac:dyDescent="0.25">
      <c r="A89" s="13" t="s">
        <v>78</v>
      </c>
    </row>
    <row r="90" spans="1:1" ht="15.75" x14ac:dyDescent="0.25">
      <c r="A90" s="13"/>
    </row>
    <row r="91" spans="1:1" ht="15.75" x14ac:dyDescent="0.25">
      <c r="A91" s="24" t="s">
        <v>90</v>
      </c>
    </row>
    <row r="92" spans="1:1" ht="15.75" x14ac:dyDescent="0.25">
      <c r="A92" s="13" t="s">
        <v>91</v>
      </c>
    </row>
    <row r="93" spans="1:1" ht="15.75" x14ac:dyDescent="0.25">
      <c r="A93" s="13" t="s">
        <v>92</v>
      </c>
    </row>
    <row r="94" spans="1:1" ht="15.75" x14ac:dyDescent="0.25">
      <c r="A94" s="13" t="s">
        <v>93</v>
      </c>
    </row>
    <row r="95" spans="1:1" ht="15.75" x14ac:dyDescent="0.25">
      <c r="A95" s="13" t="s">
        <v>94</v>
      </c>
    </row>
    <row r="96" spans="1:1" ht="15.75" x14ac:dyDescent="0.25">
      <c r="A96" s="13" t="s">
        <v>95</v>
      </c>
    </row>
    <row r="97" spans="1:1" ht="15.75" x14ac:dyDescent="0.25">
      <c r="A97" s="13" t="s">
        <v>96</v>
      </c>
    </row>
    <row r="98" spans="1:1" ht="15.75" x14ac:dyDescent="0.25">
      <c r="A98" s="13" t="s">
        <v>97</v>
      </c>
    </row>
    <row r="99" spans="1:1" ht="15.75" x14ac:dyDescent="0.25">
      <c r="A99" s="13" t="s">
        <v>98</v>
      </c>
    </row>
    <row r="100" spans="1:1" ht="15.75" x14ac:dyDescent="0.25">
      <c r="A100" s="13" t="s">
        <v>99</v>
      </c>
    </row>
    <row r="101" spans="1:1" ht="15.75" x14ac:dyDescent="0.25">
      <c r="A101" s="13" t="s">
        <v>100</v>
      </c>
    </row>
    <row r="102" spans="1:1" ht="15.75" x14ac:dyDescent="0.25">
      <c r="A102" s="13" t="s">
        <v>101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Colorimetric</vt:lpstr>
      <vt:lpstr>IL-1BETA</vt:lpstr>
      <vt:lpstr>CORTISOL</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2021-09-15T10:54:22Z</dcterms:created>
  <dcterms:modified xsi:type="dcterms:W3CDTF">2022-09-30T14:36:38Z</dcterms:modified>
</cp:coreProperties>
</file>