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D:\Google Drive\2021\Hizmet alımları\webe yüklenenler\Seda Koçak\09.08.2021\"/>
    </mc:Choice>
  </mc:AlternateContent>
  <xr:revisionPtr revIDLastSave="0" documentId="13_ncr:1_{F2C20EA8-FE0E-4EFB-9F49-56BA5CF6611F}" xr6:coauthVersionLast="47" xr6:coauthVersionMax="47" xr10:uidLastSave="{00000000-0000-0000-0000-000000000000}"/>
  <bookViews>
    <workbookView xWindow="-110" yWindow="-110" windowWidth="21820" windowHeight="14020" firstSheet="5" activeTab="10" xr2:uid="{00000000-000D-0000-FFFF-FFFF00000000}"/>
  </bookViews>
  <sheets>
    <sheet name="Serum-FSH" sheetId="1" r:id="rId1"/>
    <sheet name="Serum-LH" sheetId="2" r:id="rId2"/>
    <sheet name="Serum-INS" sheetId="5" r:id="rId3"/>
    <sheet name="Doku-IL-6" sheetId="6" r:id="rId4"/>
    <sheet name="Doku-ANGPTL4" sheetId="7" r:id="rId5"/>
    <sheet name="Doku-FGF21" sheetId="8" r:id="rId6"/>
    <sheet name="Doku-Meteorin-like" sheetId="9" r:id="rId7"/>
    <sheet name="Serum-TAS-TOS-GLU" sheetId="10" r:id="rId8"/>
    <sheet name="Serum-Thiol" sheetId="11" r:id="rId9"/>
    <sheet name="Serum-MDA" sheetId="12" r:id="rId10"/>
    <sheet name="Materyal-metod" sheetId="13" r:id="rId11"/>
  </sheets>
  <externalReferences>
    <externalReference r:id="rId1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12" l="1"/>
  <c r="E21" i="12" s="1"/>
  <c r="D22" i="12"/>
  <c r="E22" i="12" s="1"/>
  <c r="D23" i="12"/>
  <c r="E23" i="12" s="1"/>
  <c r="D24" i="12"/>
  <c r="E24" i="12" s="1"/>
  <c r="D25" i="12"/>
  <c r="E25" i="12" s="1"/>
  <c r="D26" i="12"/>
  <c r="E26" i="12" s="1"/>
  <c r="D27" i="12"/>
  <c r="E27" i="12" s="1"/>
  <c r="D28" i="12"/>
  <c r="E28" i="12" s="1"/>
  <c r="D29" i="12"/>
  <c r="E29" i="12" s="1"/>
  <c r="D30" i="12"/>
  <c r="E30" i="12" s="1"/>
  <c r="D31" i="12"/>
  <c r="E31" i="12" s="1"/>
  <c r="D32" i="12"/>
  <c r="E32" i="12" s="1"/>
  <c r="D33" i="12"/>
  <c r="E33" i="12" s="1"/>
  <c r="D34" i="12"/>
  <c r="E34" i="12" s="1"/>
  <c r="D35" i="12"/>
  <c r="E35" i="12" s="1"/>
  <c r="D36" i="12"/>
  <c r="E36" i="12" s="1"/>
  <c r="D37" i="12"/>
  <c r="E37" i="12" s="1"/>
  <c r="D38" i="12"/>
  <c r="E38" i="12" s="1"/>
  <c r="D39" i="12"/>
  <c r="E39" i="12" s="1"/>
  <c r="D40" i="12"/>
  <c r="E40" i="12" s="1"/>
  <c r="D41" i="12"/>
  <c r="E41" i="12" s="1"/>
  <c r="D42" i="12"/>
  <c r="E42" i="12" s="1"/>
  <c r="D43" i="12"/>
  <c r="E43" i="12" s="1"/>
  <c r="D44" i="12"/>
  <c r="E44" i="12" s="1"/>
  <c r="D45" i="12"/>
  <c r="E45" i="12" s="1"/>
  <c r="D46" i="12"/>
  <c r="E46" i="12" s="1"/>
  <c r="D47" i="12"/>
  <c r="E47" i="12" s="1"/>
  <c r="D48" i="12"/>
  <c r="E48" i="12" s="1"/>
  <c r="D49" i="12"/>
  <c r="E49" i="12" s="1"/>
  <c r="D50" i="12"/>
  <c r="E50" i="12" s="1"/>
  <c r="D51" i="12"/>
  <c r="E51" i="12" s="1"/>
  <c r="D52" i="12"/>
  <c r="E52" i="12" s="1"/>
  <c r="D53" i="12"/>
  <c r="E53" i="12" s="1"/>
  <c r="D54" i="12"/>
  <c r="E54" i="12" s="1"/>
  <c r="D55" i="12"/>
  <c r="E55" i="12" s="1"/>
  <c r="D56" i="12"/>
  <c r="E56" i="12" s="1"/>
  <c r="D57" i="12"/>
  <c r="E57" i="12" s="1"/>
  <c r="D58" i="12"/>
  <c r="E58" i="12" s="1"/>
  <c r="D59" i="12"/>
  <c r="E59" i="12" s="1"/>
  <c r="D60" i="12"/>
  <c r="E60" i="12" s="1"/>
  <c r="D61" i="12"/>
  <c r="E61" i="12" s="1"/>
  <c r="D62" i="12"/>
  <c r="E62" i="12" s="1"/>
  <c r="D63" i="12"/>
  <c r="E63" i="12" s="1"/>
  <c r="D64" i="12"/>
  <c r="E64" i="12" s="1"/>
  <c r="D65" i="12"/>
  <c r="E65" i="12" s="1"/>
  <c r="D66" i="12"/>
  <c r="E66" i="12" s="1"/>
  <c r="D67" i="12"/>
  <c r="E67" i="12" s="1"/>
  <c r="D68" i="12"/>
  <c r="E68" i="12" s="1"/>
  <c r="D69" i="12"/>
  <c r="E69" i="12" s="1"/>
  <c r="D70" i="12"/>
  <c r="E70" i="12" s="1"/>
  <c r="D71" i="12"/>
  <c r="E71" i="12" s="1"/>
  <c r="D72" i="12"/>
  <c r="E72" i="12" s="1"/>
  <c r="D73" i="12"/>
  <c r="E73" i="12" s="1"/>
  <c r="D74" i="12"/>
  <c r="E74" i="12" s="1"/>
  <c r="D75" i="12"/>
  <c r="E75" i="12" s="1"/>
  <c r="D76" i="12"/>
  <c r="E76" i="12" s="1"/>
  <c r="D77" i="12"/>
  <c r="E77" i="12" s="1"/>
  <c r="D78" i="12"/>
  <c r="E78" i="12" s="1"/>
  <c r="D79" i="12"/>
  <c r="E79" i="12" s="1"/>
  <c r="D80" i="12"/>
  <c r="E80" i="12" s="1"/>
  <c r="C9" i="12"/>
  <c r="E9" i="12" s="1"/>
  <c r="C8" i="12"/>
  <c r="E8" i="12" s="1"/>
  <c r="C7" i="12"/>
  <c r="E7" i="12" s="1"/>
  <c r="C6" i="12"/>
  <c r="E6" i="12" s="1"/>
  <c r="C5" i="12"/>
  <c r="E5" i="12" s="1"/>
  <c r="C4" i="12"/>
  <c r="E4" i="12" s="1"/>
  <c r="C3" i="12"/>
  <c r="E3" i="12" s="1"/>
  <c r="D2" i="11"/>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2" i="10"/>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28" i="9"/>
  <c r="E28" i="9"/>
  <c r="D29" i="9"/>
  <c r="E29" i="9"/>
  <c r="D30" i="9"/>
  <c r="E30" i="9"/>
  <c r="D31" i="9"/>
  <c r="E31" i="9"/>
  <c r="D32" i="9"/>
  <c r="E32" i="9"/>
  <c r="D33" i="9"/>
  <c r="E33" i="9"/>
  <c r="D34" i="9"/>
  <c r="E34" i="9"/>
  <c r="D35" i="9"/>
  <c r="E35" i="9"/>
  <c r="D36" i="9"/>
  <c r="E36" i="9"/>
  <c r="D37" i="9"/>
  <c r="E37" i="9"/>
  <c r="D38" i="9"/>
  <c r="E38" i="9"/>
  <c r="D39" i="9"/>
  <c r="E39" i="9"/>
  <c r="D40" i="9"/>
  <c r="E40" i="9"/>
  <c r="D41" i="9"/>
  <c r="E41" i="9"/>
  <c r="D42" i="9"/>
  <c r="E42" i="9"/>
  <c r="D43" i="9"/>
  <c r="E43" i="9"/>
  <c r="D44" i="9"/>
  <c r="E44" i="9"/>
  <c r="D45" i="9"/>
  <c r="E45" i="9"/>
  <c r="D46" i="9"/>
  <c r="E46" i="9"/>
  <c r="D47" i="9"/>
  <c r="E47" i="9"/>
  <c r="D48" i="9"/>
  <c r="E48" i="9"/>
  <c r="D49" i="9"/>
  <c r="E49" i="9"/>
  <c r="D50" i="9"/>
  <c r="E50" i="9"/>
  <c r="D51" i="9"/>
  <c r="E51" i="9"/>
  <c r="D52" i="9"/>
  <c r="E52" i="9"/>
  <c r="D53" i="9"/>
  <c r="E53" i="9"/>
  <c r="D54" i="9"/>
  <c r="E54" i="9"/>
  <c r="D55" i="9"/>
  <c r="E55" i="9"/>
  <c r="D56" i="9"/>
  <c r="E56" i="9"/>
  <c r="D57" i="9"/>
  <c r="E57" i="9"/>
  <c r="D58" i="9"/>
  <c r="E58" i="9"/>
  <c r="D59" i="9"/>
  <c r="E59" i="9"/>
  <c r="D60" i="9"/>
  <c r="E60" i="9"/>
  <c r="D61" i="9"/>
  <c r="E61" i="9"/>
  <c r="D62" i="9"/>
  <c r="E62" i="9"/>
  <c r="D63" i="9"/>
  <c r="E63" i="9"/>
  <c r="D64" i="9"/>
  <c r="E64" i="9"/>
  <c r="D65" i="9"/>
  <c r="E65" i="9"/>
  <c r="D66" i="9"/>
  <c r="E66" i="9"/>
  <c r="D67" i="9"/>
  <c r="E67" i="9"/>
  <c r="C10" i="9"/>
  <c r="E10" i="9"/>
  <c r="C11" i="9"/>
  <c r="E11" i="9"/>
  <c r="C12" i="9"/>
  <c r="E12" i="9"/>
  <c r="C13" i="9"/>
  <c r="E13" i="9"/>
  <c r="C14" i="9"/>
  <c r="E14" i="9"/>
  <c r="C9" i="9"/>
  <c r="E9" i="9"/>
  <c r="D31" i="8"/>
  <c r="E31" i="8"/>
  <c r="D32" i="8"/>
  <c r="E32" i="8"/>
  <c r="D33" i="8"/>
  <c r="E33" i="8"/>
  <c r="D34" i="8"/>
  <c r="E34" i="8"/>
  <c r="D35" i="8"/>
  <c r="E35" i="8"/>
  <c r="D36" i="8"/>
  <c r="E36" i="8"/>
  <c r="D37" i="8"/>
  <c r="E37" i="8"/>
  <c r="D38" i="8"/>
  <c r="E38" i="8"/>
  <c r="D39" i="8"/>
  <c r="E39" i="8"/>
  <c r="D40" i="8"/>
  <c r="E40" i="8"/>
  <c r="D41" i="8"/>
  <c r="E41" i="8"/>
  <c r="D42" i="8"/>
  <c r="E42" i="8"/>
  <c r="D43" i="8"/>
  <c r="E43" i="8"/>
  <c r="D44" i="8"/>
  <c r="E44" i="8"/>
  <c r="D45" i="8"/>
  <c r="E45" i="8"/>
  <c r="D46" i="8"/>
  <c r="E46" i="8"/>
  <c r="D47" i="8"/>
  <c r="E47" i="8"/>
  <c r="D48" i="8"/>
  <c r="E48" i="8"/>
  <c r="D49" i="8"/>
  <c r="E49" i="8"/>
  <c r="D50" i="8"/>
  <c r="E50" i="8"/>
  <c r="D51" i="8"/>
  <c r="E51" i="8"/>
  <c r="D52" i="8"/>
  <c r="E52" i="8"/>
  <c r="D53" i="8"/>
  <c r="E53" i="8"/>
  <c r="D54" i="8"/>
  <c r="E54" i="8"/>
  <c r="D55" i="8"/>
  <c r="E55" i="8"/>
  <c r="D56" i="8"/>
  <c r="E56" i="8"/>
  <c r="D57" i="8"/>
  <c r="E57" i="8"/>
  <c r="D58" i="8"/>
  <c r="E58" i="8"/>
  <c r="D59" i="8"/>
  <c r="E59" i="8"/>
  <c r="D60" i="8"/>
  <c r="E60" i="8"/>
  <c r="D61" i="8"/>
  <c r="E61" i="8"/>
  <c r="D62" i="8"/>
  <c r="E62" i="8"/>
  <c r="D63" i="8"/>
  <c r="E63" i="8"/>
  <c r="D64" i="8"/>
  <c r="E64" i="8"/>
  <c r="D65" i="8"/>
  <c r="E65" i="8"/>
  <c r="D66" i="8"/>
  <c r="E66" i="8"/>
  <c r="D67" i="8"/>
  <c r="E67" i="8"/>
  <c r="D68" i="8"/>
  <c r="E68" i="8"/>
  <c r="D69" i="8"/>
  <c r="E69" i="8"/>
  <c r="D70" i="8"/>
  <c r="E70" i="8"/>
  <c r="C14" i="8"/>
  <c r="E14" i="8"/>
  <c r="C15" i="8"/>
  <c r="E15" i="8"/>
  <c r="C16" i="8"/>
  <c r="E16" i="8"/>
  <c r="C17" i="8"/>
  <c r="E17" i="8"/>
  <c r="C18" i="8"/>
  <c r="E18" i="8"/>
  <c r="C19" i="8"/>
  <c r="E19" i="8"/>
  <c r="C20" i="8"/>
  <c r="E20" i="8"/>
  <c r="C13" i="8"/>
  <c r="E13" i="8"/>
  <c r="D31" i="7"/>
  <c r="E31" i="7"/>
  <c r="D32" i="7"/>
  <c r="E32" i="7"/>
  <c r="D33" i="7"/>
  <c r="E33" i="7"/>
  <c r="D34" i="7"/>
  <c r="E34" i="7"/>
  <c r="D35" i="7"/>
  <c r="E35" i="7"/>
  <c r="D36" i="7"/>
  <c r="E36" i="7"/>
  <c r="D37" i="7"/>
  <c r="E37" i="7"/>
  <c r="D38" i="7"/>
  <c r="E38" i="7"/>
  <c r="D39" i="7"/>
  <c r="E39" i="7"/>
  <c r="D40" i="7"/>
  <c r="E40" i="7"/>
  <c r="D41" i="7"/>
  <c r="E41" i="7"/>
  <c r="D42" i="7"/>
  <c r="E42" i="7"/>
  <c r="D43" i="7"/>
  <c r="E43" i="7"/>
  <c r="D44" i="7"/>
  <c r="E44" i="7"/>
  <c r="D45" i="7"/>
  <c r="E45" i="7"/>
  <c r="D46" i="7"/>
  <c r="E46" i="7"/>
  <c r="D47" i="7"/>
  <c r="E47" i="7"/>
  <c r="D48" i="7"/>
  <c r="E48" i="7"/>
  <c r="D49" i="7"/>
  <c r="E49" i="7"/>
  <c r="D50" i="7"/>
  <c r="E50" i="7"/>
  <c r="D51" i="7"/>
  <c r="E51" i="7"/>
  <c r="D52" i="7"/>
  <c r="E52" i="7"/>
  <c r="D53" i="7"/>
  <c r="E53" i="7"/>
  <c r="D54" i="7"/>
  <c r="E54" i="7"/>
  <c r="D55" i="7"/>
  <c r="E55" i="7"/>
  <c r="D56" i="7"/>
  <c r="E56" i="7"/>
  <c r="D57" i="7"/>
  <c r="E57" i="7"/>
  <c r="D58" i="7"/>
  <c r="E58" i="7"/>
  <c r="D59" i="7"/>
  <c r="E59" i="7"/>
  <c r="D60" i="7"/>
  <c r="E60" i="7"/>
  <c r="D61" i="7"/>
  <c r="E61" i="7"/>
  <c r="D62" i="7"/>
  <c r="E62" i="7"/>
  <c r="D63" i="7"/>
  <c r="E63" i="7"/>
  <c r="D64" i="7"/>
  <c r="E64" i="7"/>
  <c r="D65" i="7"/>
  <c r="E65" i="7"/>
  <c r="D66" i="7"/>
  <c r="E66" i="7"/>
  <c r="D67" i="7"/>
  <c r="E67" i="7"/>
  <c r="D68" i="7"/>
  <c r="E68" i="7"/>
  <c r="D69" i="7"/>
  <c r="E69" i="7"/>
  <c r="D70" i="7"/>
  <c r="E70" i="7"/>
  <c r="C15" i="7"/>
  <c r="E15" i="7"/>
  <c r="C16" i="7"/>
  <c r="E16" i="7"/>
  <c r="C17" i="7"/>
  <c r="E17" i="7"/>
  <c r="C18" i="7"/>
  <c r="E18" i="7"/>
  <c r="C19" i="7"/>
  <c r="E19" i="7"/>
  <c r="C20" i="7"/>
  <c r="E20" i="7"/>
  <c r="C21" i="7"/>
  <c r="E21" i="7"/>
  <c r="C14" i="7"/>
  <c r="E14" i="7"/>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C15" i="6"/>
  <c r="E15" i="6"/>
  <c r="C16" i="6"/>
  <c r="E16" i="6"/>
  <c r="C17" i="6"/>
  <c r="E17" i="6"/>
  <c r="C18" i="6"/>
  <c r="E18" i="6"/>
  <c r="C19" i="6"/>
  <c r="E19" i="6"/>
  <c r="C20" i="6"/>
  <c r="E20" i="6"/>
  <c r="C21" i="6"/>
  <c r="E21" i="6"/>
  <c r="C14" i="6"/>
  <c r="E14" i="6"/>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48" i="5"/>
  <c r="E48" i="5"/>
  <c r="D49" i="5"/>
  <c r="E49"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D70" i="5"/>
  <c r="E70" i="5"/>
  <c r="D71" i="5"/>
  <c r="E71" i="5"/>
  <c r="D72" i="5"/>
  <c r="E72" i="5"/>
  <c r="D73" i="5"/>
  <c r="E73" i="5"/>
  <c r="D74" i="5"/>
  <c r="E74" i="5"/>
  <c r="D75" i="5"/>
  <c r="E75" i="5"/>
  <c r="D76" i="5"/>
  <c r="E76" i="5"/>
  <c r="D77" i="5"/>
  <c r="E77" i="5"/>
  <c r="D78" i="5"/>
  <c r="E78" i="5"/>
  <c r="D79" i="5"/>
  <c r="E79" i="5"/>
  <c r="D80" i="5"/>
  <c r="E80" i="5"/>
  <c r="D81" i="5"/>
  <c r="E81" i="5"/>
  <c r="D82" i="5"/>
  <c r="E82" i="5"/>
  <c r="D83" i="5"/>
  <c r="E83" i="5"/>
  <c r="D84" i="5"/>
  <c r="E84" i="5"/>
  <c r="D85" i="5"/>
  <c r="E85" i="5"/>
  <c r="D86" i="5"/>
  <c r="E86" i="5"/>
  <c r="D87" i="5"/>
  <c r="E87" i="5"/>
  <c r="D88" i="5"/>
  <c r="E88" i="5"/>
  <c r="D89" i="5"/>
  <c r="E89" i="5"/>
  <c r="D90" i="5"/>
  <c r="E90" i="5"/>
  <c r="D91" i="5"/>
  <c r="E91" i="5"/>
  <c r="D92" i="5"/>
  <c r="E92" i="5"/>
  <c r="C15" i="5"/>
  <c r="E15" i="5"/>
  <c r="C16" i="5"/>
  <c r="E16" i="5"/>
  <c r="C17" i="5"/>
  <c r="E17" i="5"/>
  <c r="C18" i="5"/>
  <c r="E18" i="5"/>
  <c r="C19" i="5"/>
  <c r="E19" i="5"/>
  <c r="C20" i="5"/>
  <c r="E20" i="5"/>
  <c r="C21" i="5"/>
  <c r="E21" i="5"/>
  <c r="C14" i="5"/>
  <c r="E14" i="5"/>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C14" i="2"/>
  <c r="E14" i="2"/>
  <c r="C15" i="2"/>
  <c r="E15" i="2"/>
  <c r="C16" i="2"/>
  <c r="E16" i="2"/>
  <c r="C17" i="2"/>
  <c r="E17" i="2"/>
  <c r="C18" i="2"/>
  <c r="E18" i="2"/>
  <c r="C19" i="2"/>
  <c r="E19" i="2"/>
  <c r="C20" i="2"/>
  <c r="E20" i="2"/>
  <c r="C13" i="2"/>
  <c r="E13" i="2"/>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D66" i="1"/>
  <c r="E66" i="1"/>
  <c r="D67" i="1"/>
  <c r="E67" i="1"/>
  <c r="D68" i="1"/>
  <c r="E68" i="1"/>
  <c r="D69" i="1"/>
  <c r="E69" i="1"/>
  <c r="D70" i="1"/>
  <c r="E70" i="1"/>
  <c r="D71" i="1"/>
  <c r="E71" i="1"/>
  <c r="D72" i="1"/>
  <c r="E72" i="1"/>
  <c r="D73" i="1"/>
  <c r="E73" i="1"/>
  <c r="D74" i="1"/>
  <c r="E74" i="1"/>
  <c r="D75" i="1"/>
  <c r="E75" i="1"/>
  <c r="D76" i="1"/>
  <c r="E76" i="1"/>
  <c r="D77" i="1"/>
  <c r="E77" i="1"/>
  <c r="D78" i="1"/>
  <c r="E78" i="1"/>
  <c r="D79" i="1"/>
  <c r="E79" i="1"/>
  <c r="D80" i="1"/>
  <c r="E80" i="1"/>
  <c r="D81" i="1"/>
  <c r="E81" i="1"/>
  <c r="D82" i="1"/>
  <c r="E82" i="1"/>
  <c r="D83" i="1"/>
  <c r="E83" i="1"/>
  <c r="D84" i="1"/>
  <c r="E84" i="1"/>
  <c r="D85" i="1"/>
  <c r="E85" i="1"/>
  <c r="D86" i="1"/>
  <c r="E86" i="1"/>
  <c r="D87" i="1"/>
  <c r="E87" i="1"/>
  <c r="D88" i="1"/>
  <c r="E88" i="1"/>
  <c r="D89" i="1"/>
  <c r="E89" i="1"/>
  <c r="D90" i="1"/>
  <c r="E90" i="1"/>
  <c r="D91" i="1"/>
  <c r="E91" i="1"/>
  <c r="C14" i="1"/>
  <c r="E14" i="1"/>
  <c r="C15" i="1"/>
  <c r="E15" i="1"/>
  <c r="C16" i="1"/>
  <c r="E16" i="1"/>
  <c r="C17" i="1"/>
  <c r="E17" i="1"/>
  <c r="C18" i="1"/>
  <c r="E18" i="1"/>
  <c r="C19" i="1"/>
  <c r="E19" i="1"/>
  <c r="C20" i="1"/>
  <c r="E20" i="1"/>
  <c r="C13" i="1"/>
  <c r="E13" i="1"/>
</calcChain>
</file>

<file path=xl/sharedStrings.xml><?xml version="1.0" encoding="utf-8"?>
<sst xmlns="http://schemas.openxmlformats.org/spreadsheetml/2006/main" count="868" uniqueCount="274">
  <si>
    <t xml:space="preserve"> </t>
  </si>
  <si>
    <t>std1</t>
  </si>
  <si>
    <t>std2</t>
  </si>
  <si>
    <t>std3</t>
  </si>
  <si>
    <t>std4</t>
  </si>
  <si>
    <t>std5</t>
  </si>
  <si>
    <t>std6</t>
  </si>
  <si>
    <t>std7</t>
  </si>
  <si>
    <t>blank</t>
  </si>
  <si>
    <t>abs</t>
  </si>
  <si>
    <t>abs-blank</t>
  </si>
  <si>
    <t>expected</t>
  </si>
  <si>
    <t>result</t>
  </si>
  <si>
    <t>concentratıon (ng/ml)</t>
  </si>
  <si>
    <t>Numune</t>
  </si>
  <si>
    <t>absorbans</t>
  </si>
  <si>
    <t>Kontrol-K7K1</t>
  </si>
  <si>
    <t>Kontrol-K8Y2</t>
  </si>
  <si>
    <t>Kontrol-K19S2</t>
  </si>
  <si>
    <t>Kontrol-K19K2</t>
  </si>
  <si>
    <t>Kontrol-K20S4</t>
  </si>
  <si>
    <t>Kontrol-K8Y3</t>
  </si>
  <si>
    <t>Kontrol-K8Y1</t>
  </si>
  <si>
    <t>Kontrol-K7S2</t>
  </si>
  <si>
    <t>Kontrol-K20S2</t>
  </si>
  <si>
    <t>Kontrol-K20S3</t>
  </si>
  <si>
    <t>Kontrol-K20S5</t>
  </si>
  <si>
    <t>Kontrol-K20S1</t>
  </si>
  <si>
    <t>Kontrol-K7S3</t>
  </si>
  <si>
    <t>Egzersiz-K5K3</t>
  </si>
  <si>
    <t>Egzersiz-K19S4</t>
  </si>
  <si>
    <t>Egzersiz-K18K1</t>
  </si>
  <si>
    <t>Egzersiz-K18K4</t>
  </si>
  <si>
    <t>Egzersiz-K19S3</t>
  </si>
  <si>
    <t>Egzersiz-K6M3</t>
  </si>
  <si>
    <t>Egzersiz-K5K4</t>
  </si>
  <si>
    <t>Egzersiz-K6M1</t>
  </si>
  <si>
    <t>Egzersiz-K6M2</t>
  </si>
  <si>
    <t>Egzersiz-K10M1</t>
  </si>
  <si>
    <t>Egzersiz-K12Y1</t>
  </si>
  <si>
    <t>Egzersiz-K12Y2</t>
  </si>
  <si>
    <t>Egzersiz-K10M2</t>
  </si>
  <si>
    <t>Egzersiz-K10M3</t>
  </si>
  <si>
    <t>Egzersiz-K5K2</t>
  </si>
  <si>
    <t>PCOS-K17M1</t>
  </si>
  <si>
    <t>PCOS-K17M3</t>
  </si>
  <si>
    <t>PCOS-K1K3</t>
  </si>
  <si>
    <t>PCOS-K3S2</t>
  </si>
  <si>
    <t>PCOS-K1K4</t>
  </si>
  <si>
    <t>PCOS-K3Y3</t>
  </si>
  <si>
    <t>PCOS-K1M3</t>
  </si>
  <si>
    <t>PCOS-K2M2</t>
  </si>
  <si>
    <t>PCOS-K3Y1</t>
  </si>
  <si>
    <t>PCOS-K1K1</t>
  </si>
  <si>
    <t>PCOS-K3S1</t>
  </si>
  <si>
    <t>PCOS-K17M2</t>
  </si>
  <si>
    <t>PCOS-K17M4</t>
  </si>
  <si>
    <t>PE-K15Y3</t>
  </si>
  <si>
    <t>PE-K13K2</t>
  </si>
  <si>
    <t>PE-K16S3</t>
  </si>
  <si>
    <t>PE-K13K3</t>
  </si>
  <si>
    <t>PE-K13K1</t>
  </si>
  <si>
    <t>PE-K16S2</t>
  </si>
  <si>
    <t>PE-K16Y2</t>
  </si>
  <si>
    <t>PE-Y4</t>
  </si>
  <si>
    <t>PE-K15Y4</t>
  </si>
  <si>
    <t>PE-K14S1</t>
  </si>
  <si>
    <t>PE-K15Y2</t>
  </si>
  <si>
    <t>PE-K14S2</t>
  </si>
  <si>
    <t>PE-K14S3</t>
  </si>
  <si>
    <t>PE-K14S4</t>
  </si>
  <si>
    <t>concentratıon (mlU/ml)</t>
  </si>
  <si>
    <t>concentratıon (pg/ml)</t>
  </si>
  <si>
    <t>PE-Y2</t>
  </si>
  <si>
    <t>PE-K2</t>
  </si>
  <si>
    <t>CTR-K7S2</t>
  </si>
  <si>
    <t>CTR-K19S1</t>
  </si>
  <si>
    <t>CTR-K20S2</t>
  </si>
  <si>
    <t>CTR-K20S5</t>
  </si>
  <si>
    <t>CTR-K9K2</t>
  </si>
  <si>
    <t>CTR-K20S1</t>
  </si>
  <si>
    <t>CTR-K20S3</t>
  </si>
  <si>
    <t>CTR-K20S4</t>
  </si>
  <si>
    <t>K19S2</t>
  </si>
  <si>
    <t>CTR-K7S1</t>
  </si>
  <si>
    <t>EGZ.-K5K3</t>
  </si>
  <si>
    <t>EGZ.-K5K4</t>
  </si>
  <si>
    <t>EGZ.-K6M1</t>
  </si>
  <si>
    <t>EGZ.-K10M2</t>
  </si>
  <si>
    <t>EGZ.-K10M1</t>
  </si>
  <si>
    <t>EGZ.-K6M3</t>
  </si>
  <si>
    <t>EGZ.-K18K4</t>
  </si>
  <si>
    <t>EGZ.-K19S4</t>
  </si>
  <si>
    <t>EGZ.-K12Y2</t>
  </si>
  <si>
    <t>EGZ.-K12Y1</t>
  </si>
  <si>
    <t>PKOS-K3S1</t>
  </si>
  <si>
    <t>PKOS-K3Y3</t>
  </si>
  <si>
    <t>PKOS-K17M3</t>
  </si>
  <si>
    <t>PKOS-K4S2</t>
  </si>
  <si>
    <t>PKOS-K3Y1</t>
  </si>
  <si>
    <t>PKOS-K1M3</t>
  </si>
  <si>
    <t>PKOS-K3S2</t>
  </si>
  <si>
    <t>PKOS-K17M2</t>
  </si>
  <si>
    <t>PKOS-K17M1</t>
  </si>
  <si>
    <t>PKOS-K1K1</t>
  </si>
  <si>
    <t>Numune Adı</t>
  </si>
  <si>
    <t>TAS(mmol/L)</t>
  </si>
  <si>
    <t>TOS (µmol/L)</t>
  </si>
  <si>
    <t>OSI</t>
  </si>
  <si>
    <t>GLU (mg/dl)</t>
  </si>
  <si>
    <t>TTL(µmol/L)</t>
  </si>
  <si>
    <t>NTL(µmol/L)</t>
  </si>
  <si>
    <t>Disülfit</t>
  </si>
  <si>
    <t>Kontrol-K7S1</t>
  </si>
  <si>
    <t>Kontrol-K9K2</t>
  </si>
  <si>
    <t>Kontrol-TİOL</t>
  </si>
  <si>
    <t>Kontrol-K9K1</t>
  </si>
  <si>
    <t>Kontrol-K18K2</t>
  </si>
  <si>
    <t>PKOS-K2</t>
  </si>
  <si>
    <t>PKOS-K40M4</t>
  </si>
  <si>
    <t>PKOS-K17M4</t>
  </si>
  <si>
    <t>PKOS-K4S3</t>
  </si>
  <si>
    <t>PKOS-K1K3</t>
  </si>
  <si>
    <t>PKOS-K20M2</t>
  </si>
  <si>
    <t>PKOS-K1K4</t>
  </si>
  <si>
    <t>PKOS-K4S4</t>
  </si>
  <si>
    <t>PE-K6Y2</t>
  </si>
  <si>
    <t>PE-M1</t>
  </si>
  <si>
    <t>concentratıon (mmol/L)</t>
  </si>
  <si>
    <t>NOT</t>
  </si>
  <si>
    <t>hemolizli</t>
  </si>
  <si>
    <t>KİT ADI</t>
  </si>
  <si>
    <t>TÜR</t>
  </si>
  <si>
    <t>MARKA</t>
  </si>
  <si>
    <t>CAT. NO</t>
  </si>
  <si>
    <t>Yöntem</t>
  </si>
  <si>
    <t>Rat</t>
  </si>
  <si>
    <t>Elabscience</t>
  </si>
  <si>
    <t>Elisa</t>
  </si>
  <si>
    <t>BT</t>
  </si>
  <si>
    <t>TAS(Total Antioxidant Status)</t>
  </si>
  <si>
    <t>Universal</t>
  </si>
  <si>
    <t>REL ASSAY</t>
  </si>
  <si>
    <t>RL0017</t>
  </si>
  <si>
    <t>Kolorimetrik</t>
  </si>
  <si>
    <t>TOS(Total Oxidant Status)</t>
  </si>
  <si>
    <t>RL0024</t>
  </si>
  <si>
    <t>Centrifuge: HETTICH Mıcro 200-R</t>
  </si>
  <si>
    <t>Microplate Reader: BIO-TEK EL X 800</t>
  </si>
  <si>
    <t>Auto Strip Washer: BIO-TEK EL X 50</t>
  </si>
  <si>
    <t>MINDRAY BS-300 Tam Otomatik Analizör</t>
  </si>
  <si>
    <t>NOT: Dokular 1/9 oranında( 0,1 gr doku: 0,9ml 50 mmol. lık pH:7.40 fosfat tamponu) fosfat tamponu ile homojenize edildikten sonra 7000 rpm + 4' de 5 dk santrifüj edildi.</t>
  </si>
  <si>
    <t>TTL(Total Thıol)</t>
  </si>
  <si>
    <t>NTL(Natıve Thıol)</t>
  </si>
  <si>
    <t>FSH(Follıcle Stimulating Hormone)</t>
  </si>
  <si>
    <t>LH(Luteinizing Hormone)</t>
  </si>
  <si>
    <t>IL-6(Interleukin 6)</t>
  </si>
  <si>
    <t>INS(Insulin)</t>
  </si>
  <si>
    <t>ANGPTL4(Angiopoietin Like Protein 4)</t>
  </si>
  <si>
    <t>Mouse</t>
  </si>
  <si>
    <t>FGF21(Fibroblast Growth Factor 21)</t>
  </si>
  <si>
    <t>E-EL-R0391</t>
  </si>
  <si>
    <t>E-EL-R0026</t>
  </si>
  <si>
    <t>E-EL-R0015</t>
  </si>
  <si>
    <t>E-EL-R3034</t>
  </si>
  <si>
    <t>E-EL-M0093</t>
  </si>
  <si>
    <t>E-EL-R2408</t>
  </si>
  <si>
    <t>E1436Ra</t>
  </si>
  <si>
    <t>Meteorin-Like Protein</t>
  </si>
  <si>
    <t>This ELISA kit uses the Sandwich-ELISA principle. The micro ELISA plate provided in this kit has been pre-coated with an antibody specific to Rat FSH.</t>
  </si>
  <si>
    <t>Standards or samples are added to the micro ELISA plate wells and combined with the specific antibody.</t>
  </si>
  <si>
    <t>Then a biotinylated detection antibody specific for Rat FSH and Avidin-Horseradish Peroxidase (HRP) conjugate are added successively to each micro plate well and incubated. Free components are washed away</t>
  </si>
  <si>
    <t>The substrate solution is added to each well. Only those wells that contain Rat FSH, biotinylated detection antibody and Avidin-HRP conjugate will appear blue in color. The enzyme-substrate reaction is terminated by the addition of stop solution and the color turns yellow</t>
  </si>
  <si>
    <t>The optical density (OD) is measured spectrophotometrically at a wavelength of 450 nm ± 2 nm. The OD value is proportional to the concentration of Rat FSH. You can calculate the concentration of Rat FSH in the samples by comparing the OD of the samples to the standard curve.</t>
  </si>
  <si>
    <t>FSH Test Principle</t>
  </si>
  <si>
    <t>This ELISA kit uses the Sandwich-ELISA principle. The micro ELISA plate provided in this kit has been pre-coated with an antibody specific to Rat LH.</t>
  </si>
  <si>
    <t xml:space="preserve">Then a biotinylated detection antibody specific for Rat LH and Avidin-Horseradish Peroxidase (HRP) conjugate are added successively to each micro plate well and incubated. Free components are washed away. </t>
  </si>
  <si>
    <t>The substrate solution is added to each well. Only those wells that contain Rat LH, biotinylated detection antibody and Avidin-HRP conjugate will appear blue in color. The enzyme-substrate reaction is terminated by the addition of stop solution and the color turns yellow.</t>
  </si>
  <si>
    <t>he optical density (OD) is measured spectrophotometrically at a wavelength of 450 nm ± 2 nm. The OD value is proportional to the concentration of Rat LH. You can calculate the concentration of Rat LH in the samples by comparing the OD of the samples to the standard curve.</t>
  </si>
  <si>
    <t>LH Test Principle</t>
  </si>
  <si>
    <t xml:space="preserve">This ELISA kit uses the Sandwich-ELISA principle. The micro ELISA plate provided in this kit has been pre-coated with an antibody specific to Rat INS. </t>
  </si>
  <si>
    <t>Then a biotinylated detection antibody specific for Rat INS and Avidin-Horseradish Peroxidase (HRP) conjugate are added successively to each micro plate well and incubated. Free components are washed away. The substrate solution is added to each well.</t>
  </si>
  <si>
    <t>Only those wells that contain Rat INS, biotinylated detection antibody and Avidin-HRP conjugate will appear blue in color. The enzyme-substrate reaction is terminated by the addition of stop solution and the color turns yellow</t>
  </si>
  <si>
    <t>he optical density (OD) is measured spectrophotometrically at a wavelength of 450 nm ± 2 nm. The OD value is proportional to the concentration of Rat INS</t>
  </si>
  <si>
    <t>You can calculate the concentration of Rat INS in the samples by comparing the OD of the samples to the standard curve</t>
  </si>
  <si>
    <t>INSULİN Test Principle</t>
  </si>
  <si>
    <t>IL-6 Test Principle</t>
  </si>
  <si>
    <t>This ELISA kit uses the Sandwich-ELISA principle. The micro ELISA plate provided in this kit has been pre-coated with an antibody specific to Rat IL-6. Standards or samples are added to the micro ELISA plate wells and combined with the specific antibody</t>
  </si>
  <si>
    <t>Then a biotinylated detection antibody specific for Rat IL-6 and Avidin-Horseradish Peroxidase (HRP) conjugate are added successively to each micro plate well and incubated. Free components are washed away</t>
  </si>
  <si>
    <t>The substrate solution is added to each well. Only those wells that contain Rat IL-6,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</si>
  <si>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 The OD value is proportional to the concentration of Rat IL-6.</t>
  </si>
  <si>
    <t>The OD value is proportional to the concentration of Rat IL-6. You can calculate the concentration of Rat IL-6 in the samples by comparing the OD of the samples to the standard curve.</t>
  </si>
  <si>
    <t>ANGPTL4 Test Principle</t>
  </si>
  <si>
    <t xml:space="preserve">Then a biotinylated detection antibody specific for Mouse ANGPTL4 and Avidin-Horseradish Peroxidase (HRP) conjugate are added successively to each micro plate well and incubated. Free components are washed away. </t>
  </si>
  <si>
    <t>The substrate solution is added to each well. Only those wells that contain Mouse ANGPTL4,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</si>
  <si>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t>
  </si>
  <si>
    <t>The OD value is proportional to the concentration of Mouse ANGPTL4. You can calculate the concentration of Mouse ANGPTL4 in the samples by comparing the OD of the samples to the standard curve.</t>
  </si>
  <si>
    <t>This ELISA kit uses the Sandwich-ELISA principle. The micro ELISA plate provided in this kit has been pre-coated with an antibody specific to Mouse ANGPTL4.</t>
  </si>
  <si>
    <t>FGF21 Test Principle</t>
  </si>
  <si>
    <t>This ELISA kit uses the Sandwich-ELISA principle. The micro ELISA plate provided in this kit has been pre-coated with an antibody specific to Mouse FGF21.</t>
  </si>
  <si>
    <t xml:space="preserve">Then a biotinylated detection antibody specific for Mouse FGF21 and Avidin-Horseradish Peroxidase (HRP) conjugate are added successively to each micro plate well and incubated. Free components are washed away. </t>
  </si>
  <si>
    <t>The substrate solution is added to each well. Only those wells that contain Mouse FGF21,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</si>
  <si>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 The OD value is proportional to the concentration of Mouse FGF21.</t>
  </si>
  <si>
    <t>You can calculate the concentration of Mouse FGF21 in the samples by comparing the OD of the samples to the standard curve.</t>
  </si>
  <si>
    <t xml:space="preserve">This kit is an Enzyme-Linked Immunosorbent Assay (ELISA). The plate has been pre-coated with Rat METRNL antibody. </t>
  </si>
  <si>
    <t>METRNL present in the sample is added and binds to antibodies coated on the wells. And then biotinylated Rat METRNL Antibody is added and binds to METRNL in the sample.</t>
  </si>
  <si>
    <t>Then Streptavidin-HRP is added and binds to the Biotinylated METRNL antibody. After incubation unbound Streptavidin-HRP is washed away during a washing step.</t>
  </si>
  <si>
    <t>Substrate solution is then added and color develops in proportion to the amount of Rat METRNL. The reaction is terminated by addition of acidic stop solution and absorbance is measured at 450 nm.</t>
  </si>
  <si>
    <t>Meteorin-Like Protein Test Principle</t>
  </si>
  <si>
    <r>
      <t xml:space="preserve">Malondialdehyde (MDA)   </t>
    </r>
    <r>
      <rPr>
        <sz val="12"/>
        <color theme="1"/>
        <rFont val="Times New Roman"/>
        <family val="1"/>
        <charset val="162"/>
      </rPr>
      <t>nmol/L</t>
    </r>
  </si>
  <si>
    <t>The MDA level was determined by a method based</t>
  </si>
  <si>
    <t>on the reaction with thiobarbituric acid (TBA) at 90–100_C</t>
  </si>
  <si>
    <t>. In the TBA test reaction, MDA or MDA-like</t>
  </si>
  <si>
    <t>substances and TBA react with the production of a pink</t>
  </si>
  <si>
    <t>pigment with a maximum absorption at 532 nm. The</t>
  </si>
  <si>
    <t>reaction was performed at pH 2–3 at 90_C for 15 min. The</t>
  </si>
  <si>
    <t>sample was mixed with two volumes of cold 10% (w/v)</t>
  </si>
  <si>
    <t>trichloroacetic acid for the precipitation of protein. The</t>
  </si>
  <si>
    <t>precipitate was pelleted by centrifugation, and an aliquot of</t>
  </si>
  <si>
    <t>the supernatant was reacted with an equal volume of 0.67%</t>
  </si>
  <si>
    <t>(w/v) TBA in a boiling water bath for 10 min. After</t>
  </si>
  <si>
    <t xml:space="preserve">cooling, the absorbance was read at 532 nm. </t>
  </si>
  <si>
    <t>Otto Scientific</t>
  </si>
  <si>
    <t>Otto1001</t>
  </si>
  <si>
    <r>
      <rPr>
        <b/>
        <sz val="12"/>
        <color theme="1"/>
        <rFont val="Times New Roman"/>
        <family val="1"/>
        <charset val="162"/>
      </rPr>
      <t>Glucose</t>
    </r>
    <r>
      <rPr>
        <sz val="12"/>
        <color theme="1"/>
        <rFont val="Times New Roman"/>
        <family val="1"/>
        <charset val="162"/>
      </rPr>
      <t xml:space="preserve">       mg/dl</t>
    </r>
  </si>
  <si>
    <t>Enzymatic colorimetric test on basis of Trinder – Reaction:</t>
  </si>
  <si>
    <t>Glucose oxidase Glucose + O2 Gluconic acid + H2O2</t>
  </si>
  <si>
    <t>Peroxidase</t>
  </si>
  <si>
    <t>2H2O2 + Phenol + 4–Aminoantipyrine Red Quinoneimine + 4H2O</t>
  </si>
  <si>
    <t>Glucose</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</si>
  <si>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</si>
  <si>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</si>
  <si>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</si>
  <si>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</si>
  <si>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</si>
  <si>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</si>
  <si>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</si>
  <si>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</si>
  <si>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</si>
  <si>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</si>
  <si>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</si>
  <si>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</si>
  <si>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</si>
  <si>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</si>
  <si>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</si>
  <si>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</si>
  <si>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</si>
  <si>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</si>
  <si>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</si>
  <si>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</si>
  <si>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</si>
  <si>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</si>
  <si>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</si>
  <si>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</si>
  <si>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</si>
  <si>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</si>
  <si>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</si>
  <si>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</si>
  <si>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</si>
  <si>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</si>
  <si>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</si>
  <si>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</si>
  <si>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r>
      <rPr>
        <b/>
        <sz val="12"/>
        <color theme="1"/>
        <rFont val="Times New Roman"/>
        <family val="1"/>
        <charset val="162"/>
      </rPr>
      <t xml:space="preserve">Thiol/Disulfide Homeostasis  </t>
    </r>
    <r>
      <rPr>
        <sz val="12"/>
        <color theme="1"/>
        <rFont val="Times New Roman"/>
        <family val="1"/>
        <charset val="162"/>
      </rPr>
      <t xml:space="preserve">  (µmol/L)</t>
    </r>
  </si>
  <si>
    <t xml:space="preserve">Tests were measured using a novel automatic and spectrophotometric method developed by Erel and Neselioglu* </t>
  </si>
  <si>
    <t>which is avaliable commercially (Rel Assay Diagnostics, Turkey) In this method, dynamic and reducible disulfide bonds</t>
  </si>
  <si>
    <t xml:space="preserve">in the samples were reduced to free functional thiol groups by using sodium borohydride. In order to prevent the reduction </t>
  </si>
  <si>
    <t xml:space="preserve">of unused reduced sodium borohydride to dithionite-2 nitrobenzoic (DTNB), NaBH4 was removed with formaldehyde. Native thiol (NT) and total thiol (TT) </t>
  </si>
  <si>
    <t>levels were determined after reaction with DTNB and their levels were measured ultimately. Half of the difference of the result obtained</t>
  </si>
  <si>
    <t>by the subtraction of native thiol amount from total thiol content indicated the disulfide (DS) level.</t>
  </si>
  <si>
    <t>(Relassay, Turkey)</t>
  </si>
  <si>
    <t>RL0178</t>
  </si>
  <si>
    <t>RL0179</t>
  </si>
  <si>
    <t>Malondialdehyde (MDA)</t>
  </si>
  <si>
    <t>OttoBC142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</si>
</sst>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
      <i/>
      <sz val="12"/>
      <color theme="1"/>
      <name val="Times New Roman"/>
      <family val="1"/>
      <charset val="162"/>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3999450666829432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35">
    <xf numFmtId="0" fontId="0" fillId="0" borderId="0" xfId="0"/>
    <xf numFmtId="0" fontId="0" fillId="0" borderId="0" xfId="0"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2" fillId="2" borderId="1" xfId="0" applyFont="1" applyFill="1" applyBorder="1" applyAlignment="1">
      <alignment horizontal="center"/>
    </xf>
    <xf numFmtId="0" fontId="2" fillId="4" borderId="1" xfId="0" applyFont="1" applyFill="1" applyBorder="1" applyAlignment="1">
      <alignment horizontal="center"/>
    </xf>
    <xf numFmtId="0" fontId="2" fillId="2" borderId="2" xfId="0" applyFont="1" applyFill="1" applyBorder="1" applyAlignment="1">
      <alignment horizontal="center"/>
    </xf>
    <xf numFmtId="0" fontId="0" fillId="2" borderId="0" xfId="0" applyFill="1"/>
    <xf numFmtId="0" fontId="1" fillId="3" borderId="1" xfId="0" applyFont="1" applyFill="1" applyBorder="1" applyAlignment="1">
      <alignment horizontal="center"/>
    </xf>
    <xf numFmtId="2" fontId="2" fillId="3" borderId="1" xfId="0" applyNumberFormat="1" applyFont="1" applyFill="1" applyBorder="1" applyAlignment="1">
      <alignment horizontal="center"/>
    </xf>
    <xf numFmtId="0" fontId="2" fillId="0" borderId="0" xfId="0" applyFont="1"/>
    <xf numFmtId="0" fontId="0" fillId="4" borderId="1"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0" fontId="2" fillId="8" borderId="1" xfId="0" applyFont="1"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2" fillId="7" borderId="1" xfId="0" applyFont="1" applyFill="1" applyBorder="1" applyAlignment="1">
      <alignment horizontal="center"/>
    </xf>
    <xf numFmtId="164" fontId="0" fillId="5" borderId="1" xfId="0" applyNumberFormat="1" applyFill="1" applyBorder="1" applyAlignment="1">
      <alignment horizontal="center" vertical="center"/>
    </xf>
    <xf numFmtId="164" fontId="2" fillId="3" borderId="1" xfId="0" applyNumberFormat="1" applyFont="1" applyFill="1" applyBorder="1" applyAlignment="1">
      <alignment horizontal="center"/>
    </xf>
    <xf numFmtId="0" fontId="1" fillId="3" borderId="3" xfId="0" applyFont="1" applyFill="1" applyBorder="1" applyAlignment="1">
      <alignment horizontal="center"/>
    </xf>
    <xf numFmtId="0" fontId="2" fillId="7" borderId="3" xfId="0" applyFont="1" applyFill="1" applyBorder="1"/>
    <xf numFmtId="0" fontId="2" fillId="9" borderId="3" xfId="0" applyFont="1" applyFill="1" applyBorder="1" applyAlignment="1">
      <alignment horizontal="center"/>
    </xf>
    <xf numFmtId="0" fontId="2" fillId="5" borderId="3" xfId="0" applyFont="1" applyFill="1" applyBorder="1" applyAlignment="1">
      <alignment horizontal="center"/>
    </xf>
    <xf numFmtId="0" fontId="2" fillId="9" borderId="3" xfId="0" applyFont="1" applyFill="1" applyBorder="1"/>
    <xf numFmtId="0" fontId="2" fillId="2" borderId="1" xfId="0" applyFont="1" applyFill="1" applyBorder="1"/>
    <xf numFmtId="0" fontId="0" fillId="2" borderId="1" xfId="0" applyFill="1" applyBorder="1"/>
    <xf numFmtId="0" fontId="2" fillId="2" borderId="0" xfId="0" applyFont="1" applyFill="1" applyBorder="1"/>
    <xf numFmtId="0" fontId="2" fillId="4" borderId="0" xfId="0" applyFont="1" applyFill="1"/>
    <xf numFmtId="0" fontId="2" fillId="4" borderId="0" xfId="0" applyFont="1" applyFill="1" applyAlignment="1">
      <alignment horizontal="center"/>
    </xf>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FSH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5146544181977253"/>
                  <c:y val="-0.246155949256342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'Serum-FSH'!$C$13:$C$20</c:f>
              <c:numCache>
                <c:formatCode>General</c:formatCode>
                <c:ptCount val="8"/>
                <c:pt idx="0">
                  <c:v>2.2050000000000001</c:v>
                </c:pt>
                <c:pt idx="1">
                  <c:v>1.31</c:v>
                </c:pt>
                <c:pt idx="2">
                  <c:v>0.69800000000000006</c:v>
                </c:pt>
                <c:pt idx="3">
                  <c:v>0.317</c:v>
                </c:pt>
                <c:pt idx="4">
                  <c:v>0.11800000000000001</c:v>
                </c:pt>
                <c:pt idx="5">
                  <c:v>5.1000000000000004E-2</c:v>
                </c:pt>
                <c:pt idx="6">
                  <c:v>1.7999999999999988E-2</c:v>
                </c:pt>
                <c:pt idx="7">
                  <c:v>0</c:v>
                </c:pt>
              </c:numCache>
            </c:numRef>
          </c:xVal>
          <c:yVal>
            <c:numRef>
              <c:f>'Serum-FSH'!$D$13:$D$20</c:f>
              <c:numCache>
                <c:formatCode>General</c:formatCode>
                <c:ptCount val="8"/>
                <c:pt idx="0">
                  <c:v>200</c:v>
                </c:pt>
                <c:pt idx="1">
                  <c:v>100</c:v>
                </c:pt>
                <c:pt idx="2">
                  <c:v>50</c:v>
                </c:pt>
                <c:pt idx="3">
                  <c:v>25</c:v>
                </c:pt>
                <c:pt idx="4">
                  <c:v>12.5</c:v>
                </c:pt>
                <c:pt idx="5">
                  <c:v>6.25</c:v>
                </c:pt>
                <c:pt idx="6">
                  <c:v>3.13</c:v>
                </c:pt>
                <c:pt idx="7">
                  <c:v>0</c:v>
                </c:pt>
              </c:numCache>
            </c:numRef>
          </c:yVal>
          <c:smooth val="0"/>
          <c:extLst>
            <c:ext xmlns:c16="http://schemas.microsoft.com/office/drawing/2014/chart" uri="{C3380CC4-5D6E-409C-BE32-E72D297353CC}">
              <c16:uniqueId val="{00000000-F350-4A1B-A3B7-8426663A17C2}"/>
            </c:ext>
          </c:extLst>
        </c:ser>
        <c:dLbls>
          <c:showLegendKey val="0"/>
          <c:showVal val="0"/>
          <c:showCatName val="0"/>
          <c:showSerName val="0"/>
          <c:showPercent val="0"/>
          <c:showBubbleSize val="0"/>
        </c:dLbls>
        <c:axId val="400104592"/>
        <c:axId val="400100848"/>
      </c:scatterChart>
      <c:valAx>
        <c:axId val="400104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0100848"/>
        <c:crosses val="autoZero"/>
        <c:crossBetween val="midCat"/>
      </c:valAx>
      <c:valAx>
        <c:axId val="40010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0104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LH</a:t>
            </a:r>
          </a:p>
        </c:rich>
      </c:tx>
      <c:layout>
        <c:manualLayout>
          <c:xMode val="edge"/>
          <c:yMode val="edge"/>
          <c:x val="0.4651456692913386"/>
          <c:y val="6.018518518518518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9.0708005249343832E-2"/>
                  <c:y val="-0.2088294692330125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'Serum-LH'!$C$13:$C$20</c:f>
              <c:numCache>
                <c:formatCode>General</c:formatCode>
                <c:ptCount val="8"/>
                <c:pt idx="0">
                  <c:v>2.339</c:v>
                </c:pt>
                <c:pt idx="1">
                  <c:v>1.54</c:v>
                </c:pt>
                <c:pt idx="2">
                  <c:v>0.80800000000000005</c:v>
                </c:pt>
                <c:pt idx="3">
                  <c:v>0.40199999999999997</c:v>
                </c:pt>
                <c:pt idx="4">
                  <c:v>0.16899999999999998</c:v>
                </c:pt>
                <c:pt idx="5">
                  <c:v>9.5000000000000015E-2</c:v>
                </c:pt>
                <c:pt idx="6">
                  <c:v>4.8000000000000001E-2</c:v>
                </c:pt>
                <c:pt idx="7">
                  <c:v>0</c:v>
                </c:pt>
              </c:numCache>
            </c:numRef>
          </c:xVal>
          <c:yVal>
            <c:numRef>
              <c:f>'Serum-LH'!$D$13:$D$20</c:f>
              <c:numCache>
                <c:formatCode>General</c:formatCode>
                <c:ptCount val="8"/>
                <c:pt idx="0">
                  <c:v>100</c:v>
                </c:pt>
                <c:pt idx="1">
                  <c:v>50</c:v>
                </c:pt>
                <c:pt idx="2">
                  <c:v>25</c:v>
                </c:pt>
                <c:pt idx="3">
                  <c:v>12.5</c:v>
                </c:pt>
                <c:pt idx="4">
                  <c:v>6.25</c:v>
                </c:pt>
                <c:pt idx="5">
                  <c:v>3.13</c:v>
                </c:pt>
                <c:pt idx="6">
                  <c:v>1.56</c:v>
                </c:pt>
                <c:pt idx="7">
                  <c:v>0</c:v>
                </c:pt>
              </c:numCache>
            </c:numRef>
          </c:yVal>
          <c:smooth val="0"/>
          <c:extLst>
            <c:ext xmlns:c16="http://schemas.microsoft.com/office/drawing/2014/chart" uri="{C3380CC4-5D6E-409C-BE32-E72D297353CC}">
              <c16:uniqueId val="{00000000-0075-48E5-9F22-54CEFD1D7A47}"/>
            </c:ext>
          </c:extLst>
        </c:ser>
        <c:dLbls>
          <c:showLegendKey val="0"/>
          <c:showVal val="0"/>
          <c:showCatName val="0"/>
          <c:showSerName val="0"/>
          <c:showPercent val="0"/>
          <c:showBubbleSize val="0"/>
        </c:dLbls>
        <c:axId val="403092832"/>
        <c:axId val="403093248"/>
      </c:scatterChart>
      <c:valAx>
        <c:axId val="403092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093248"/>
        <c:crosses val="autoZero"/>
        <c:crossBetween val="midCat"/>
      </c:valAx>
      <c:valAx>
        <c:axId val="40309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092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INSULİN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58597987751531"/>
                  <c:y val="-0.1763425925925926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'Serum-INS'!$C$14:$C$21</c:f>
              <c:numCache>
                <c:formatCode>General</c:formatCode>
                <c:ptCount val="8"/>
                <c:pt idx="0">
                  <c:v>2.4409999999999998</c:v>
                </c:pt>
                <c:pt idx="1">
                  <c:v>1.4320000000000002</c:v>
                </c:pt>
                <c:pt idx="2">
                  <c:v>0.72100000000000009</c:v>
                </c:pt>
                <c:pt idx="3">
                  <c:v>0.39</c:v>
                </c:pt>
                <c:pt idx="4">
                  <c:v>0.14000000000000001</c:v>
                </c:pt>
                <c:pt idx="5">
                  <c:v>8.6999999999999994E-2</c:v>
                </c:pt>
                <c:pt idx="6">
                  <c:v>6.3E-2</c:v>
                </c:pt>
                <c:pt idx="7">
                  <c:v>0</c:v>
                </c:pt>
              </c:numCache>
            </c:numRef>
          </c:xVal>
          <c:yVal>
            <c:numRef>
              <c:f>'Serum-INS'!$D$14:$D$21</c:f>
              <c:numCache>
                <c:formatCode>General</c:formatCode>
                <c:ptCount val="8"/>
                <c:pt idx="0">
                  <c:v>400</c:v>
                </c:pt>
                <c:pt idx="1">
                  <c:v>200</c:v>
                </c:pt>
                <c:pt idx="2">
                  <c:v>100</c:v>
                </c:pt>
                <c:pt idx="3">
                  <c:v>50</c:v>
                </c:pt>
                <c:pt idx="4">
                  <c:v>25</c:v>
                </c:pt>
                <c:pt idx="5">
                  <c:v>12.5</c:v>
                </c:pt>
                <c:pt idx="6">
                  <c:v>6.25</c:v>
                </c:pt>
                <c:pt idx="7">
                  <c:v>0</c:v>
                </c:pt>
              </c:numCache>
            </c:numRef>
          </c:yVal>
          <c:smooth val="0"/>
          <c:extLst>
            <c:ext xmlns:c16="http://schemas.microsoft.com/office/drawing/2014/chart" uri="{C3380CC4-5D6E-409C-BE32-E72D297353CC}">
              <c16:uniqueId val="{00000000-E977-4A4D-B082-E31FC4EA18D7}"/>
            </c:ext>
          </c:extLst>
        </c:ser>
        <c:dLbls>
          <c:showLegendKey val="0"/>
          <c:showVal val="0"/>
          <c:showCatName val="0"/>
          <c:showSerName val="0"/>
          <c:showPercent val="0"/>
          <c:showBubbleSize val="0"/>
        </c:dLbls>
        <c:axId val="403089504"/>
        <c:axId val="403090752"/>
      </c:scatterChart>
      <c:valAx>
        <c:axId val="403089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090752"/>
        <c:crosses val="autoZero"/>
        <c:crossBetween val="midCat"/>
      </c:valAx>
      <c:valAx>
        <c:axId val="40309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30895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layout>
        <c:manualLayout>
          <c:xMode val="edge"/>
          <c:yMode val="edge"/>
          <c:x val="0.4568123359580053"/>
          <c:y val="5.092592592592592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0292935258092738"/>
                  <c:y val="-0.153194444444444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'Doku-IL-6'!$C$14:$C$21</c:f>
              <c:numCache>
                <c:formatCode>General</c:formatCode>
                <c:ptCount val="8"/>
                <c:pt idx="0">
                  <c:v>2.3120000000000003</c:v>
                </c:pt>
                <c:pt idx="1">
                  <c:v>1.4970000000000001</c:v>
                </c:pt>
                <c:pt idx="2">
                  <c:v>0.95199999999999985</c:v>
                </c:pt>
                <c:pt idx="3">
                  <c:v>0.56499999999999995</c:v>
                </c:pt>
                <c:pt idx="4">
                  <c:v>0.28700000000000003</c:v>
                </c:pt>
                <c:pt idx="5">
                  <c:v>0.21200000000000002</c:v>
                </c:pt>
                <c:pt idx="6">
                  <c:v>9.8000000000000004E-2</c:v>
                </c:pt>
                <c:pt idx="7">
                  <c:v>0</c:v>
                </c:pt>
              </c:numCache>
            </c:numRef>
          </c:xVal>
          <c:yVal>
            <c:numRef>
              <c:f>'Doku-IL-6'!$D$14:$D$21</c:f>
              <c:numCache>
                <c:formatCode>General</c:formatCode>
                <c:ptCount val="8"/>
                <c:pt idx="0">
                  <c:v>800</c:v>
                </c:pt>
                <c:pt idx="1">
                  <c:v>400</c:v>
                </c:pt>
                <c:pt idx="2">
                  <c:v>200</c:v>
                </c:pt>
                <c:pt idx="3">
                  <c:v>100</c:v>
                </c:pt>
                <c:pt idx="4">
                  <c:v>50</c:v>
                </c:pt>
                <c:pt idx="5">
                  <c:v>25</c:v>
                </c:pt>
                <c:pt idx="6">
                  <c:v>12.5</c:v>
                </c:pt>
                <c:pt idx="7">
                  <c:v>0</c:v>
                </c:pt>
              </c:numCache>
            </c:numRef>
          </c:yVal>
          <c:smooth val="0"/>
          <c:extLst>
            <c:ext xmlns:c16="http://schemas.microsoft.com/office/drawing/2014/chart" uri="{C3380CC4-5D6E-409C-BE32-E72D297353CC}">
              <c16:uniqueId val="{00000000-A11A-4821-8CE2-860015CE4557}"/>
            </c:ext>
          </c:extLst>
        </c:ser>
        <c:dLbls>
          <c:showLegendKey val="0"/>
          <c:showVal val="0"/>
          <c:showCatName val="0"/>
          <c:showSerName val="0"/>
          <c:showPercent val="0"/>
          <c:showBubbleSize val="0"/>
        </c:dLbls>
        <c:axId val="386071600"/>
        <c:axId val="386074512"/>
      </c:scatterChart>
      <c:valAx>
        <c:axId val="386071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6074512"/>
        <c:crosses val="autoZero"/>
        <c:crossBetween val="midCat"/>
      </c:valAx>
      <c:valAx>
        <c:axId val="38607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86071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ANGPTL4</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5194597550306213"/>
                  <c:y val="-0.2079709827938174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'Doku-ANGPTL4'!$C$14:$C$21</c:f>
              <c:numCache>
                <c:formatCode>General</c:formatCode>
                <c:ptCount val="8"/>
                <c:pt idx="0">
                  <c:v>2.2469999999999999</c:v>
                </c:pt>
                <c:pt idx="1">
                  <c:v>1.4279999999999999</c:v>
                </c:pt>
                <c:pt idx="2">
                  <c:v>0.84400000000000008</c:v>
                </c:pt>
                <c:pt idx="3">
                  <c:v>0.45500000000000007</c:v>
                </c:pt>
                <c:pt idx="4">
                  <c:v>0.20499999999999999</c:v>
                </c:pt>
                <c:pt idx="5">
                  <c:v>9.8000000000000004E-2</c:v>
                </c:pt>
                <c:pt idx="6">
                  <c:v>5.0000000000000017E-2</c:v>
                </c:pt>
                <c:pt idx="7">
                  <c:v>0</c:v>
                </c:pt>
              </c:numCache>
            </c:numRef>
          </c:xVal>
          <c:yVal>
            <c:numRef>
              <c:f>'Doku-ANGPTL4'!$D$14:$D$21</c:f>
              <c:numCache>
                <c:formatCode>General</c:formatCode>
                <c:ptCount val="8"/>
                <c:pt idx="0">
                  <c:v>10</c:v>
                </c:pt>
                <c:pt idx="1">
                  <c:v>5</c:v>
                </c:pt>
                <c:pt idx="2">
                  <c:v>2.5</c:v>
                </c:pt>
                <c:pt idx="3">
                  <c:v>1.25</c:v>
                </c:pt>
                <c:pt idx="4">
                  <c:v>0.63</c:v>
                </c:pt>
                <c:pt idx="5">
                  <c:v>0.32</c:v>
                </c:pt>
                <c:pt idx="6">
                  <c:v>0.16</c:v>
                </c:pt>
                <c:pt idx="7">
                  <c:v>0</c:v>
                </c:pt>
              </c:numCache>
            </c:numRef>
          </c:yVal>
          <c:smooth val="0"/>
          <c:extLst>
            <c:ext xmlns:c16="http://schemas.microsoft.com/office/drawing/2014/chart" uri="{C3380CC4-5D6E-409C-BE32-E72D297353CC}">
              <c16:uniqueId val="{00000000-C01C-4204-9B86-32A12E764B09}"/>
            </c:ext>
          </c:extLst>
        </c:ser>
        <c:dLbls>
          <c:showLegendKey val="0"/>
          <c:showVal val="0"/>
          <c:showCatName val="0"/>
          <c:showSerName val="0"/>
          <c:showPercent val="0"/>
          <c:showBubbleSize val="0"/>
        </c:dLbls>
        <c:axId val="410959616"/>
        <c:axId val="410960032"/>
      </c:scatterChart>
      <c:valAx>
        <c:axId val="410959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0960032"/>
        <c:crosses val="autoZero"/>
        <c:crossBetween val="midCat"/>
      </c:valAx>
      <c:valAx>
        <c:axId val="410960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1095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FGF21</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0538079615048119"/>
                  <c:y val="-0.21682414698162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'Doku-FGF21'!$C$13:$C$20</c:f>
              <c:numCache>
                <c:formatCode>General</c:formatCode>
                <c:ptCount val="8"/>
                <c:pt idx="0">
                  <c:v>2.4020000000000001</c:v>
                </c:pt>
                <c:pt idx="1">
                  <c:v>1.37</c:v>
                </c:pt>
                <c:pt idx="2">
                  <c:v>0.75</c:v>
                </c:pt>
                <c:pt idx="3">
                  <c:v>0.35599999999999998</c:v>
                </c:pt>
                <c:pt idx="4">
                  <c:v>0.20400000000000001</c:v>
                </c:pt>
                <c:pt idx="5">
                  <c:v>0.10299999999999999</c:v>
                </c:pt>
                <c:pt idx="6">
                  <c:v>4.9000000000000002E-2</c:v>
                </c:pt>
                <c:pt idx="7">
                  <c:v>0</c:v>
                </c:pt>
              </c:numCache>
            </c:numRef>
          </c:xVal>
          <c:yVal>
            <c:numRef>
              <c:f>'Doku-FGF21'!$D$13:$D$20</c:f>
              <c:numCache>
                <c:formatCode>General</c:formatCode>
                <c:ptCount val="8"/>
                <c:pt idx="0">
                  <c:v>2000</c:v>
                </c:pt>
                <c:pt idx="1">
                  <c:v>1000</c:v>
                </c:pt>
                <c:pt idx="2">
                  <c:v>500</c:v>
                </c:pt>
                <c:pt idx="3">
                  <c:v>250</c:v>
                </c:pt>
                <c:pt idx="4">
                  <c:v>125</c:v>
                </c:pt>
                <c:pt idx="5">
                  <c:v>62.5</c:v>
                </c:pt>
                <c:pt idx="6">
                  <c:v>31.25</c:v>
                </c:pt>
                <c:pt idx="7">
                  <c:v>0</c:v>
                </c:pt>
              </c:numCache>
            </c:numRef>
          </c:yVal>
          <c:smooth val="0"/>
          <c:extLst>
            <c:ext xmlns:c16="http://schemas.microsoft.com/office/drawing/2014/chart" uri="{C3380CC4-5D6E-409C-BE32-E72D297353CC}">
              <c16:uniqueId val="{00000000-4E35-4DDF-85FC-A86D21259DBD}"/>
            </c:ext>
          </c:extLst>
        </c:ser>
        <c:dLbls>
          <c:showLegendKey val="0"/>
          <c:showVal val="0"/>
          <c:showCatName val="0"/>
          <c:showSerName val="0"/>
          <c:showPercent val="0"/>
          <c:showBubbleSize val="0"/>
        </c:dLbls>
        <c:axId val="585714144"/>
        <c:axId val="585709152"/>
      </c:scatterChart>
      <c:valAx>
        <c:axId val="585714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85709152"/>
        <c:crosses val="autoZero"/>
        <c:crossBetween val="midCat"/>
      </c:valAx>
      <c:valAx>
        <c:axId val="58570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857141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Meteorin-like protein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40838670166229224"/>
                  <c:y val="5.513888888888889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'Doku-Meteorin-like'!$C$9:$C$14</c:f>
              <c:numCache>
                <c:formatCode>General</c:formatCode>
                <c:ptCount val="6"/>
                <c:pt idx="0">
                  <c:v>1.429</c:v>
                </c:pt>
                <c:pt idx="1">
                  <c:v>0.97499999999999987</c:v>
                </c:pt>
                <c:pt idx="2">
                  <c:v>0.65900000000000003</c:v>
                </c:pt>
                <c:pt idx="3">
                  <c:v>0.44</c:v>
                </c:pt>
                <c:pt idx="4">
                  <c:v>0.30099999999999999</c:v>
                </c:pt>
                <c:pt idx="5">
                  <c:v>0</c:v>
                </c:pt>
              </c:numCache>
            </c:numRef>
          </c:xVal>
          <c:yVal>
            <c:numRef>
              <c:f>'Doku-Meteorin-like'!$D$9:$D$14</c:f>
              <c:numCache>
                <c:formatCode>General</c:formatCode>
                <c:ptCount val="6"/>
                <c:pt idx="0">
                  <c:v>8</c:v>
                </c:pt>
                <c:pt idx="1">
                  <c:v>4</c:v>
                </c:pt>
                <c:pt idx="2">
                  <c:v>2</c:v>
                </c:pt>
                <c:pt idx="3">
                  <c:v>1</c:v>
                </c:pt>
                <c:pt idx="4">
                  <c:v>0.5</c:v>
                </c:pt>
                <c:pt idx="5">
                  <c:v>0</c:v>
                </c:pt>
              </c:numCache>
            </c:numRef>
          </c:yVal>
          <c:smooth val="0"/>
          <c:extLst>
            <c:ext xmlns:c16="http://schemas.microsoft.com/office/drawing/2014/chart" uri="{C3380CC4-5D6E-409C-BE32-E72D297353CC}">
              <c16:uniqueId val="{00000000-59A6-4511-998C-D6187C688F0C}"/>
            </c:ext>
          </c:extLst>
        </c:ser>
        <c:dLbls>
          <c:showLegendKey val="0"/>
          <c:showVal val="0"/>
          <c:showCatName val="0"/>
          <c:showSerName val="0"/>
          <c:showPercent val="0"/>
          <c:showBubbleSize val="0"/>
        </c:dLbls>
        <c:axId val="585712064"/>
        <c:axId val="585700832"/>
      </c:scatterChart>
      <c:valAx>
        <c:axId val="5857120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85700832"/>
        <c:crosses val="autoZero"/>
        <c:crossBetween val="midCat"/>
      </c:valAx>
      <c:valAx>
        <c:axId val="58570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857120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MDA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19296391076115485"/>
                  <c:y val="-0.20237386993292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[1]MDA!$C$4:$C$10</c:f>
              <c:numCache>
                <c:formatCode>General</c:formatCode>
                <c:ptCount val="7"/>
                <c:pt idx="0">
                  <c:v>2.4810000000000003</c:v>
                </c:pt>
                <c:pt idx="1">
                  <c:v>1.673</c:v>
                </c:pt>
                <c:pt idx="2">
                  <c:v>0.99399999999999999</c:v>
                </c:pt>
                <c:pt idx="3">
                  <c:v>0.51300000000000001</c:v>
                </c:pt>
                <c:pt idx="4">
                  <c:v>0.28800000000000003</c:v>
                </c:pt>
                <c:pt idx="5">
                  <c:v>0.122</c:v>
                </c:pt>
                <c:pt idx="6">
                  <c:v>0</c:v>
                </c:pt>
              </c:numCache>
            </c:numRef>
          </c:xVal>
          <c:yVal>
            <c:numRef>
              <c:f>[1]MDA!$D$4:$D$10</c:f>
              <c:numCache>
                <c:formatCode>General</c:formatCode>
                <c:ptCount val="7"/>
                <c:pt idx="0">
                  <c:v>100</c:v>
                </c:pt>
                <c:pt idx="1">
                  <c:v>50</c:v>
                </c:pt>
                <c:pt idx="2">
                  <c:v>25</c:v>
                </c:pt>
                <c:pt idx="3">
                  <c:v>12.5</c:v>
                </c:pt>
                <c:pt idx="4">
                  <c:v>6.25</c:v>
                </c:pt>
                <c:pt idx="5">
                  <c:v>3.125</c:v>
                </c:pt>
                <c:pt idx="6">
                  <c:v>0</c:v>
                </c:pt>
              </c:numCache>
            </c:numRef>
          </c:yVal>
          <c:smooth val="0"/>
          <c:extLst>
            <c:ext xmlns:c16="http://schemas.microsoft.com/office/drawing/2014/chart" uri="{C3380CC4-5D6E-409C-BE32-E72D297353CC}">
              <c16:uniqueId val="{00000000-C924-40BD-AB67-A666F44B01C4}"/>
            </c:ext>
          </c:extLst>
        </c:ser>
        <c:dLbls>
          <c:showLegendKey val="0"/>
          <c:showVal val="0"/>
          <c:showCatName val="0"/>
          <c:showSerName val="0"/>
          <c:showPercent val="0"/>
          <c:showBubbleSize val="0"/>
        </c:dLbls>
        <c:axId val="1018932672"/>
        <c:axId val="1018928928"/>
      </c:scatterChart>
      <c:valAx>
        <c:axId val="1018932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28928"/>
        <c:crosses val="autoZero"/>
        <c:crossBetween val="midCat"/>
      </c:valAx>
      <c:valAx>
        <c:axId val="1018928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10189326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381000</xdr:colOff>
      <xdr:row>11</xdr:row>
      <xdr:rowOff>138112</xdr:rowOff>
    </xdr:from>
    <xdr:to>
      <xdr:col>14</xdr:col>
      <xdr:colOff>76200</xdr:colOff>
      <xdr:row>26</xdr:row>
      <xdr:rowOff>23812</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476250</xdr:colOff>
      <xdr:row>11</xdr:row>
      <xdr:rowOff>104775</xdr:rowOff>
    </xdr:from>
    <xdr:to>
      <xdr:col>14</xdr:col>
      <xdr:colOff>171450</xdr:colOff>
      <xdr:row>25</xdr:row>
      <xdr:rowOff>180975</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447675</xdr:colOff>
      <xdr:row>11</xdr:row>
      <xdr:rowOff>114300</xdr:rowOff>
    </xdr:from>
    <xdr:to>
      <xdr:col>14</xdr:col>
      <xdr:colOff>142875</xdr:colOff>
      <xdr:row>26</xdr:row>
      <xdr:rowOff>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361950</xdr:colOff>
      <xdr:row>11</xdr:row>
      <xdr:rowOff>95250</xdr:rowOff>
    </xdr:from>
    <xdr:to>
      <xdr:col>14</xdr:col>
      <xdr:colOff>57150</xdr:colOff>
      <xdr:row>25</xdr:row>
      <xdr:rowOff>171450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381000</xdr:colOff>
      <xdr:row>10</xdr:row>
      <xdr:rowOff>104775</xdr:rowOff>
    </xdr:from>
    <xdr:to>
      <xdr:col>13</xdr:col>
      <xdr:colOff>76200</xdr:colOff>
      <xdr:row>24</xdr:row>
      <xdr:rowOff>180975</xdr:rowOff>
    </xdr:to>
    <xdr:graphicFrame macro="">
      <xdr:nvGraphicFramePr>
        <xdr:cNvPr id="2" name="Grafik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381000</xdr:colOff>
      <xdr:row>10</xdr:row>
      <xdr:rowOff>114300</xdr:rowOff>
    </xdr:from>
    <xdr:to>
      <xdr:col>14</xdr:col>
      <xdr:colOff>76200</xdr:colOff>
      <xdr:row>25</xdr:row>
      <xdr:rowOff>0</xdr:rowOff>
    </xdr:to>
    <xdr:graphicFrame macro="">
      <xdr:nvGraphicFramePr>
        <xdr:cNvPr id="2" name="Grafik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438150</xdr:colOff>
      <xdr:row>7</xdr:row>
      <xdr:rowOff>95250</xdr:rowOff>
    </xdr:from>
    <xdr:to>
      <xdr:col>13</xdr:col>
      <xdr:colOff>133350</xdr:colOff>
      <xdr:row>21</xdr:row>
      <xdr:rowOff>171450</xdr:rowOff>
    </xdr:to>
    <xdr:graphicFrame macro="">
      <xdr:nvGraphicFramePr>
        <xdr:cNvPr id="2" name="Grafik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409575</xdr:colOff>
      <xdr:row>0</xdr:row>
      <xdr:rowOff>133350</xdr:rowOff>
    </xdr:from>
    <xdr:to>
      <xdr:col>14</xdr:col>
      <xdr:colOff>104775</xdr:colOff>
      <xdr:row>14</xdr:row>
      <xdr:rowOff>19050</xdr:rowOff>
    </xdr:to>
    <xdr:graphicFrame macro="">
      <xdr:nvGraphicFramePr>
        <xdr:cNvPr id="2" name="Grafik 1">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20</xdr:row>
      <xdr:rowOff>42300</xdr:rowOff>
    </xdr:from>
    <xdr:to>
      <xdr:col>3</xdr:col>
      <xdr:colOff>95250</xdr:colOff>
      <xdr:row>51</xdr:row>
      <xdr:rowOff>110966</xdr:rowOff>
    </xdr:to>
    <xdr:pic>
      <xdr:nvPicPr>
        <xdr:cNvPr id="2" name="Resim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128525"/>
          <a:ext cx="5400675" cy="5974166"/>
        </a:xfrm>
        <a:prstGeom prst="rect">
          <a:avLst/>
        </a:prstGeom>
      </xdr:spPr>
    </xdr:pic>
    <xdr:clientData/>
  </xdr:twoCellAnchor>
  <xdr:twoCellAnchor editAs="oneCell">
    <xdr:from>
      <xdr:col>3</xdr:col>
      <xdr:colOff>120650</xdr:colOff>
      <xdr:row>20</xdr:row>
      <xdr:rowOff>45243</xdr:rowOff>
    </xdr:from>
    <xdr:to>
      <xdr:col>11</xdr:col>
      <xdr:colOff>358774</xdr:colOff>
      <xdr:row>44</xdr:row>
      <xdr:rowOff>152398</xdr:rowOff>
    </xdr:to>
    <xdr:pic>
      <xdr:nvPicPr>
        <xdr:cNvPr id="3" name="Resim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83250" y="3912393"/>
          <a:ext cx="6410324" cy="4526755"/>
        </a:xfrm>
        <a:prstGeom prst="rect">
          <a:avLst/>
        </a:prstGeom>
      </xdr:spPr>
    </xdr:pic>
    <xdr:clientData/>
  </xdr:twoCellAnchor>
  <xdr:twoCellAnchor editAs="oneCell">
    <xdr:from>
      <xdr:col>3</xdr:col>
      <xdr:colOff>133350</xdr:colOff>
      <xdr:row>45</xdr:row>
      <xdr:rowOff>12086</xdr:rowOff>
    </xdr:from>
    <xdr:to>
      <xdr:col>11</xdr:col>
      <xdr:colOff>275824</xdr:colOff>
      <xdr:row>70</xdr:row>
      <xdr:rowOff>63499</xdr:rowOff>
    </xdr:to>
    <xdr:pic>
      <xdr:nvPicPr>
        <xdr:cNvPr id="4" name="Resim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695950" y="8482986"/>
          <a:ext cx="6314674" cy="465516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RK%20LAB\Desktop\2020-SONU&#199;LAR\Gamze%20hoca-mda-nef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FA"/>
      <sheetName val="MDA"/>
    </sheetNames>
    <sheetDataSet>
      <sheetData sheetId="0"/>
      <sheetData sheetId="1">
        <row r="4">
          <cell r="C4">
            <v>2.4810000000000003</v>
          </cell>
          <cell r="D4">
            <v>100</v>
          </cell>
        </row>
        <row r="5">
          <cell r="C5">
            <v>1.673</v>
          </cell>
          <cell r="D5">
            <v>50</v>
          </cell>
        </row>
        <row r="6">
          <cell r="C6">
            <v>0.99399999999999999</v>
          </cell>
          <cell r="D6">
            <v>25</v>
          </cell>
        </row>
        <row r="7">
          <cell r="C7">
            <v>0.51300000000000001</v>
          </cell>
          <cell r="D7">
            <v>12.5</v>
          </cell>
        </row>
        <row r="8">
          <cell r="C8">
            <v>0.28800000000000003</v>
          </cell>
          <cell r="D8">
            <v>6.25</v>
          </cell>
        </row>
        <row r="9">
          <cell r="C9">
            <v>0.122</v>
          </cell>
          <cell r="D9">
            <v>3.125</v>
          </cell>
        </row>
        <row r="10">
          <cell r="C10">
            <v>0</v>
          </cell>
          <cell r="D10">
            <v>0</v>
          </cell>
        </row>
      </sheetData>
    </sheetDataSet>
  </externalBook>
</externalLink>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1"/>
  <sheetViews>
    <sheetView workbookViewId="0">
      <selection activeCell="D26" sqref="D26"/>
    </sheetView>
  </sheetViews>
  <sheetFormatPr defaultRowHeight="14.5" x14ac:dyDescent="0.35"/>
  <cols>
    <col min="1" max="1" width="18.81640625" customWidth="1"/>
    <col min="2" max="2" width="12.453125" customWidth="1"/>
    <col min="3" max="3" width="11" customWidth="1"/>
    <col min="4" max="4" width="12.81640625" customWidth="1"/>
    <col min="5" max="5" width="11.26953125" customWidth="1"/>
  </cols>
  <sheetData>
    <row r="2" spans="1:9" x14ac:dyDescent="0.35">
      <c r="A2" s="6">
        <v>2.2909999999999999</v>
      </c>
      <c r="B2" s="5">
        <v>1.1160000000000001</v>
      </c>
      <c r="C2" s="5">
        <v>0.95900000000000007</v>
      </c>
      <c r="D2" s="5">
        <v>1.458</v>
      </c>
      <c r="E2" s="5">
        <v>1.9930000000000001</v>
      </c>
      <c r="F2" s="5">
        <v>1.3920000000000001</v>
      </c>
      <c r="G2" s="5">
        <v>1.3760000000000001</v>
      </c>
      <c r="H2" s="5">
        <v>1.21</v>
      </c>
      <c r="I2" s="5">
        <v>0.91500000000000004</v>
      </c>
    </row>
    <row r="3" spans="1:9" x14ac:dyDescent="0.35">
      <c r="A3" s="6">
        <v>1.3960000000000001</v>
      </c>
      <c r="B3" s="5">
        <v>1.341</v>
      </c>
      <c r="C3" s="5">
        <v>1.032</v>
      </c>
      <c r="D3" s="5">
        <v>1.4259999999999999</v>
      </c>
      <c r="E3" s="5">
        <v>1.6180000000000001</v>
      </c>
      <c r="F3" s="5">
        <v>1.3360000000000001</v>
      </c>
      <c r="G3" s="5">
        <v>1.589</v>
      </c>
      <c r="H3" s="5">
        <v>1.401</v>
      </c>
      <c r="I3" s="5">
        <v>0.99299999999999999</v>
      </c>
    </row>
    <row r="4" spans="1:9" x14ac:dyDescent="0.35">
      <c r="A4" s="6">
        <v>0.78400000000000003</v>
      </c>
      <c r="B4" s="5">
        <v>1.3640000000000001</v>
      </c>
      <c r="C4" s="5">
        <v>1.579</v>
      </c>
      <c r="D4" s="5">
        <v>1.2510000000000001</v>
      </c>
      <c r="E4" s="5">
        <v>1.1000000000000001</v>
      </c>
      <c r="F4" s="5">
        <v>1.101</v>
      </c>
      <c r="G4" s="5">
        <v>1.784</v>
      </c>
      <c r="H4" s="5">
        <v>0.84199999999999997</v>
      </c>
      <c r="I4" s="5">
        <v>0.93100000000000005</v>
      </c>
    </row>
    <row r="5" spans="1:9" x14ac:dyDescent="0.35">
      <c r="A5" s="6">
        <v>0.40300000000000002</v>
      </c>
      <c r="B5" s="5">
        <v>1.218</v>
      </c>
      <c r="C5" s="5">
        <v>1.8089999999999999</v>
      </c>
      <c r="D5" s="5">
        <v>1.25</v>
      </c>
      <c r="E5" s="5">
        <v>1.45</v>
      </c>
      <c r="F5" s="5">
        <v>1.595</v>
      </c>
      <c r="G5" s="5">
        <v>1.7150000000000001</v>
      </c>
      <c r="H5" s="5">
        <v>0.89800000000000002</v>
      </c>
      <c r="I5" s="5">
        <v>1.147</v>
      </c>
    </row>
    <row r="6" spans="1:9" x14ac:dyDescent="0.35">
      <c r="A6" s="6">
        <v>0.20400000000000001</v>
      </c>
      <c r="B6" s="5">
        <v>1.2790000000000001</v>
      </c>
      <c r="C6" s="5">
        <v>1.508</v>
      </c>
      <c r="D6" s="5">
        <v>1.4710000000000001</v>
      </c>
      <c r="E6" s="5">
        <v>1.714</v>
      </c>
      <c r="F6" s="5">
        <v>1.466</v>
      </c>
      <c r="G6" s="5">
        <v>1.28</v>
      </c>
      <c r="H6" s="5">
        <v>1.1539999999999999</v>
      </c>
    </row>
    <row r="7" spans="1:9" x14ac:dyDescent="0.35">
      <c r="A7" s="6">
        <v>0.13700000000000001</v>
      </c>
      <c r="B7" s="5">
        <v>1.3140000000000001</v>
      </c>
      <c r="C7" s="5">
        <v>1.252</v>
      </c>
      <c r="D7" s="5">
        <v>1.57</v>
      </c>
      <c r="E7" s="5">
        <v>1.5780000000000001</v>
      </c>
      <c r="F7" s="5">
        <v>1.294</v>
      </c>
      <c r="G7" s="5">
        <v>1.248</v>
      </c>
      <c r="H7" s="5">
        <v>0.86699999999999999</v>
      </c>
    </row>
    <row r="8" spans="1:9" x14ac:dyDescent="0.35">
      <c r="A8" s="8">
        <v>0.104</v>
      </c>
      <c r="B8" s="5">
        <v>2.3770000000000002</v>
      </c>
      <c r="C8" s="5">
        <v>2.0060000000000002</v>
      </c>
      <c r="D8" s="5">
        <v>1.736</v>
      </c>
      <c r="E8" s="5">
        <v>1.5669999999999999</v>
      </c>
      <c r="F8" s="5">
        <v>1.194</v>
      </c>
      <c r="G8" s="5">
        <v>1.07</v>
      </c>
      <c r="H8" s="5">
        <v>0.96699999999999997</v>
      </c>
    </row>
    <row r="9" spans="1:9" x14ac:dyDescent="0.35">
      <c r="A9" s="7">
        <v>8.6000000000000007E-2</v>
      </c>
      <c r="B9" s="5">
        <v>1.3520000000000001</v>
      </c>
      <c r="C9" s="5">
        <v>1.4550000000000001</v>
      </c>
      <c r="D9" s="5">
        <v>1.2610000000000001</v>
      </c>
      <c r="E9" s="5">
        <v>1.415</v>
      </c>
      <c r="F9" s="5">
        <v>1.109</v>
      </c>
      <c r="G9" s="5">
        <v>1.3280000000000001</v>
      </c>
      <c r="H9" s="5">
        <v>1.264</v>
      </c>
    </row>
    <row r="12" spans="1:9" x14ac:dyDescent="0.35">
      <c r="A12" t="s">
        <v>0</v>
      </c>
      <c r="B12" s="10" t="s">
        <v>9</v>
      </c>
      <c r="C12" s="10" t="s">
        <v>10</v>
      </c>
      <c r="D12" s="10" t="s">
        <v>11</v>
      </c>
      <c r="E12" s="10" t="s">
        <v>12</v>
      </c>
    </row>
    <row r="13" spans="1:9" x14ac:dyDescent="0.35">
      <c r="A13" t="s">
        <v>1</v>
      </c>
      <c r="B13" s="6">
        <v>2.2909999999999999</v>
      </c>
      <c r="C13" s="2">
        <f>B13-B20</f>
        <v>2.2050000000000001</v>
      </c>
      <c r="D13" s="2">
        <v>200</v>
      </c>
      <c r="E13" s="11">
        <f>(14.911*C13*C13)+(56.088*C13)+(3.1519)</f>
        <v>199.323594775</v>
      </c>
    </row>
    <row r="14" spans="1:9" x14ac:dyDescent="0.35">
      <c r="A14" t="s">
        <v>2</v>
      </c>
      <c r="B14" s="6">
        <v>1.3960000000000001</v>
      </c>
      <c r="C14" s="2">
        <f>B14-B20</f>
        <v>1.31</v>
      </c>
      <c r="D14" s="2">
        <v>100</v>
      </c>
      <c r="E14" s="11">
        <f t="shared" ref="E14:E20" si="0">(14.911*C14*C14)+(56.088*C14)+(3.1519)</f>
        <v>102.21594709999999</v>
      </c>
    </row>
    <row r="15" spans="1:9" x14ac:dyDescent="0.35">
      <c r="A15" t="s">
        <v>3</v>
      </c>
      <c r="B15" s="6">
        <v>0.78400000000000003</v>
      </c>
      <c r="C15" s="2">
        <f>B15-B20</f>
        <v>0.69800000000000006</v>
      </c>
      <c r="D15" s="2">
        <v>50</v>
      </c>
      <c r="E15" s="11">
        <f t="shared" si="0"/>
        <v>49.566022844000003</v>
      </c>
    </row>
    <row r="16" spans="1:9" x14ac:dyDescent="0.35">
      <c r="A16" t="s">
        <v>4</v>
      </c>
      <c r="B16" s="6">
        <v>0.40300000000000002</v>
      </c>
      <c r="C16" s="2">
        <f>B16-B20</f>
        <v>0.317</v>
      </c>
      <c r="D16" s="2">
        <v>25</v>
      </c>
      <c r="E16" s="11">
        <f t="shared" si="0"/>
        <v>22.430187479000001</v>
      </c>
    </row>
    <row r="17" spans="1:12" x14ac:dyDescent="0.35">
      <c r="A17" t="s">
        <v>5</v>
      </c>
      <c r="B17" s="6">
        <v>0.20400000000000001</v>
      </c>
      <c r="C17" s="2">
        <f>B17-B20</f>
        <v>0.11800000000000001</v>
      </c>
      <c r="D17" s="2">
        <v>12.5</v>
      </c>
      <c r="E17" s="11">
        <f t="shared" si="0"/>
        <v>9.9779047639999998</v>
      </c>
    </row>
    <row r="18" spans="1:12" x14ac:dyDescent="0.35">
      <c r="A18" t="s">
        <v>6</v>
      </c>
      <c r="B18" s="6">
        <v>0.13700000000000001</v>
      </c>
      <c r="C18" s="2">
        <f>B18-B20</f>
        <v>5.1000000000000004E-2</v>
      </c>
      <c r="D18" s="2">
        <v>6.25</v>
      </c>
      <c r="E18" s="11">
        <f t="shared" si="0"/>
        <v>6.0511715109999997</v>
      </c>
    </row>
    <row r="19" spans="1:12" x14ac:dyDescent="0.35">
      <c r="A19" t="s">
        <v>7</v>
      </c>
      <c r="B19" s="6">
        <v>0.104</v>
      </c>
      <c r="C19" s="2">
        <f>B19-B20</f>
        <v>1.7999999999999988E-2</v>
      </c>
      <c r="D19" s="2">
        <v>3.13</v>
      </c>
      <c r="E19" s="11">
        <f t="shared" si="0"/>
        <v>4.1663151639999993</v>
      </c>
    </row>
    <row r="20" spans="1:12" x14ac:dyDescent="0.35">
      <c r="A20" t="s">
        <v>8</v>
      </c>
      <c r="B20" s="7">
        <v>8.6000000000000007E-2</v>
      </c>
      <c r="C20" s="2">
        <f>B20-B20</f>
        <v>0</v>
      </c>
      <c r="D20" s="2">
        <v>0</v>
      </c>
      <c r="E20" s="11">
        <f t="shared" si="0"/>
        <v>3.1518999999999999</v>
      </c>
    </row>
    <row r="27" spans="1:12" x14ac:dyDescent="0.35">
      <c r="I27" s="12"/>
      <c r="J27" s="12" t="s">
        <v>13</v>
      </c>
      <c r="K27" s="12"/>
      <c r="L27" s="12"/>
    </row>
    <row r="31" spans="1:12" x14ac:dyDescent="0.35">
      <c r="A31" s="16" t="s">
        <v>14</v>
      </c>
      <c r="B31" s="5" t="s">
        <v>15</v>
      </c>
      <c r="C31" s="3" t="s">
        <v>8</v>
      </c>
      <c r="D31" s="2" t="s">
        <v>10</v>
      </c>
      <c r="E31" s="15" t="s">
        <v>12</v>
      </c>
    </row>
    <row r="32" spans="1:12" x14ac:dyDescent="0.35">
      <c r="A32" s="16" t="s">
        <v>16</v>
      </c>
      <c r="B32" s="5">
        <v>1.1160000000000001</v>
      </c>
      <c r="C32" s="13">
        <v>8.6000000000000007E-2</v>
      </c>
      <c r="D32" s="2">
        <f t="shared" ref="D32:D63" si="1">(B32-C32)</f>
        <v>1.03</v>
      </c>
      <c r="E32" s="11">
        <f t="shared" ref="E32:E63" si="2">(14.911*D32*D32)+(56.088*D32)+(3.1519)</f>
        <v>76.741619900000003</v>
      </c>
    </row>
    <row r="33" spans="1:5" x14ac:dyDescent="0.35">
      <c r="A33" s="16" t="s">
        <v>17</v>
      </c>
      <c r="B33" s="5">
        <v>1.341</v>
      </c>
      <c r="C33" s="13">
        <v>8.6000000000000007E-2</v>
      </c>
      <c r="D33" s="2">
        <f t="shared" si="1"/>
        <v>1.2549999999999999</v>
      </c>
      <c r="E33" s="11">
        <f t="shared" si="2"/>
        <v>97.027537774999999</v>
      </c>
    </row>
    <row r="34" spans="1:5" x14ac:dyDescent="0.35">
      <c r="A34" s="16" t="s">
        <v>18</v>
      </c>
      <c r="B34" s="5">
        <v>1.3640000000000001</v>
      </c>
      <c r="C34" s="13">
        <v>8.6000000000000007E-2</v>
      </c>
      <c r="D34" s="2">
        <f t="shared" si="1"/>
        <v>1.278</v>
      </c>
      <c r="E34" s="11">
        <f t="shared" si="2"/>
        <v>99.186261724000005</v>
      </c>
    </row>
    <row r="35" spans="1:5" x14ac:dyDescent="0.35">
      <c r="A35" s="16" t="s">
        <v>19</v>
      </c>
      <c r="B35" s="5">
        <v>1.218</v>
      </c>
      <c r="C35" s="13">
        <v>8.6000000000000007E-2</v>
      </c>
      <c r="D35" s="2">
        <f t="shared" si="1"/>
        <v>1.1319999999999999</v>
      </c>
      <c r="E35" s="11">
        <f t="shared" si="2"/>
        <v>85.750829263999989</v>
      </c>
    </row>
    <row r="36" spans="1:5" x14ac:dyDescent="0.35">
      <c r="A36" s="16" t="s">
        <v>20</v>
      </c>
      <c r="B36" s="5">
        <v>1.2790000000000001</v>
      </c>
      <c r="C36" s="13">
        <v>8.6000000000000007E-2</v>
      </c>
      <c r="D36" s="2">
        <f t="shared" si="1"/>
        <v>1.1930000000000001</v>
      </c>
      <c r="E36" s="11">
        <f t="shared" si="2"/>
        <v>91.286949839000002</v>
      </c>
    </row>
    <row r="37" spans="1:5" x14ac:dyDescent="0.35">
      <c r="A37" s="16" t="s">
        <v>21</v>
      </c>
      <c r="B37" s="5">
        <v>1.3140000000000001</v>
      </c>
      <c r="C37" s="13">
        <v>8.6000000000000007E-2</v>
      </c>
      <c r="D37" s="2">
        <f t="shared" si="1"/>
        <v>1.228</v>
      </c>
      <c r="E37" s="11">
        <f t="shared" si="2"/>
        <v>94.513513423999996</v>
      </c>
    </row>
    <row r="38" spans="1:5" x14ac:dyDescent="0.35">
      <c r="A38" s="16" t="s">
        <v>22</v>
      </c>
      <c r="B38" s="5">
        <v>2.3770000000000002</v>
      </c>
      <c r="C38" s="13">
        <v>8.6000000000000007E-2</v>
      </c>
      <c r="D38" s="2">
        <f t="shared" si="1"/>
        <v>2.2910000000000004</v>
      </c>
      <c r="E38" s="11">
        <f t="shared" si="2"/>
        <v>209.91259039100004</v>
      </c>
    </row>
    <row r="39" spans="1:5" x14ac:dyDescent="0.35">
      <c r="A39" s="16" t="s">
        <v>23</v>
      </c>
      <c r="B39" s="5">
        <v>1.3520000000000001</v>
      </c>
      <c r="C39" s="13">
        <v>8.6000000000000007E-2</v>
      </c>
      <c r="D39" s="2">
        <f t="shared" si="1"/>
        <v>1.266</v>
      </c>
      <c r="E39" s="11">
        <f t="shared" si="2"/>
        <v>98.05800271599999</v>
      </c>
    </row>
    <row r="40" spans="1:5" x14ac:dyDescent="0.35">
      <c r="A40" s="16" t="s">
        <v>24</v>
      </c>
      <c r="B40" s="5">
        <v>0.95900000000000007</v>
      </c>
      <c r="C40" s="13">
        <v>8.6000000000000007E-2</v>
      </c>
      <c r="D40" s="2">
        <f t="shared" si="1"/>
        <v>0.87300000000000011</v>
      </c>
      <c r="E40" s="11">
        <f t="shared" si="2"/>
        <v>63.480829519000011</v>
      </c>
    </row>
    <row r="41" spans="1:5" x14ac:dyDescent="0.35">
      <c r="A41" s="16" t="s">
        <v>25</v>
      </c>
      <c r="B41" s="5">
        <v>1.032</v>
      </c>
      <c r="C41" s="13">
        <v>8.6000000000000007E-2</v>
      </c>
      <c r="D41" s="2">
        <f t="shared" si="1"/>
        <v>0.94600000000000006</v>
      </c>
      <c r="E41" s="11">
        <f t="shared" si="2"/>
        <v>69.555240476000009</v>
      </c>
    </row>
    <row r="42" spans="1:5" x14ac:dyDescent="0.35">
      <c r="A42" s="16" t="s">
        <v>20</v>
      </c>
      <c r="B42" s="5">
        <v>1.579</v>
      </c>
      <c r="C42" s="13">
        <v>8.6000000000000007E-2</v>
      </c>
      <c r="D42" s="2">
        <f t="shared" si="1"/>
        <v>1.4929999999999999</v>
      </c>
      <c r="E42" s="11">
        <f t="shared" si="2"/>
        <v>120.128633639</v>
      </c>
    </row>
    <row r="43" spans="1:5" x14ac:dyDescent="0.35">
      <c r="A43" s="16" t="s">
        <v>26</v>
      </c>
      <c r="B43" s="5">
        <v>1.8089999999999999</v>
      </c>
      <c r="C43" s="13">
        <v>8.6000000000000007E-2</v>
      </c>
      <c r="D43" s="2">
        <f t="shared" si="1"/>
        <v>1.7229999999999999</v>
      </c>
      <c r="E43" s="11">
        <f t="shared" si="2"/>
        <v>144.058242119</v>
      </c>
    </row>
    <row r="44" spans="1:5" x14ac:dyDescent="0.35">
      <c r="A44" s="16" t="s">
        <v>20</v>
      </c>
      <c r="B44" s="5">
        <v>1.508</v>
      </c>
      <c r="C44" s="13">
        <v>8.6000000000000007E-2</v>
      </c>
      <c r="D44" s="2">
        <f t="shared" si="1"/>
        <v>1.4219999999999999</v>
      </c>
      <c r="E44" s="11">
        <f t="shared" si="2"/>
        <v>113.06033052399999</v>
      </c>
    </row>
    <row r="45" spans="1:5" x14ac:dyDescent="0.35">
      <c r="A45" s="16" t="s">
        <v>27</v>
      </c>
      <c r="B45" s="5">
        <v>1.252</v>
      </c>
      <c r="C45" s="13">
        <v>8.6000000000000007E-2</v>
      </c>
      <c r="D45" s="2">
        <f t="shared" si="1"/>
        <v>1.1659999999999999</v>
      </c>
      <c r="E45" s="11">
        <f t="shared" si="2"/>
        <v>88.822847515999982</v>
      </c>
    </row>
    <row r="46" spans="1:5" x14ac:dyDescent="0.35">
      <c r="A46" s="16" t="s">
        <v>28</v>
      </c>
      <c r="B46" s="5">
        <v>2.0060000000000002</v>
      </c>
      <c r="C46" s="13">
        <v>8.6000000000000007E-2</v>
      </c>
      <c r="D46" s="2">
        <f t="shared" si="1"/>
        <v>1.9200000000000002</v>
      </c>
      <c r="E46" s="11">
        <f t="shared" si="2"/>
        <v>165.80877040000001</v>
      </c>
    </row>
    <row r="47" spans="1:5" x14ac:dyDescent="0.35">
      <c r="A47" s="16" t="s">
        <v>29</v>
      </c>
      <c r="B47" s="5">
        <v>1.4550000000000001</v>
      </c>
      <c r="C47" s="13">
        <v>8.6000000000000007E-2</v>
      </c>
      <c r="D47" s="2">
        <f t="shared" si="1"/>
        <v>1.369</v>
      </c>
      <c r="E47" s="11">
        <f t="shared" si="2"/>
        <v>107.88198667100001</v>
      </c>
    </row>
    <row r="48" spans="1:5" x14ac:dyDescent="0.35">
      <c r="A48" s="16" t="s">
        <v>30</v>
      </c>
      <c r="B48" s="5">
        <v>1.458</v>
      </c>
      <c r="C48" s="13">
        <v>8.6000000000000007E-2</v>
      </c>
      <c r="D48" s="2">
        <f t="shared" si="1"/>
        <v>1.3719999999999999</v>
      </c>
      <c r="E48" s="11">
        <f t="shared" si="2"/>
        <v>108.17286382399999</v>
      </c>
    </row>
    <row r="49" spans="1:5" x14ac:dyDescent="0.35">
      <c r="A49" s="16" t="s">
        <v>31</v>
      </c>
      <c r="B49" s="5">
        <v>1.4259999999999999</v>
      </c>
      <c r="C49" s="13">
        <v>8.6000000000000007E-2</v>
      </c>
      <c r="D49" s="2">
        <f t="shared" si="1"/>
        <v>1.3399999999999999</v>
      </c>
      <c r="E49" s="11">
        <f t="shared" si="2"/>
        <v>105.08401159999998</v>
      </c>
    </row>
    <row r="50" spans="1:5" x14ac:dyDescent="0.35">
      <c r="A50" s="16" t="s">
        <v>32</v>
      </c>
      <c r="B50" s="5">
        <v>1.2510000000000001</v>
      </c>
      <c r="C50" s="13">
        <v>8.6000000000000007E-2</v>
      </c>
      <c r="D50" s="2">
        <f t="shared" si="1"/>
        <v>1.165</v>
      </c>
      <c r="E50" s="11">
        <f t="shared" si="2"/>
        <v>88.732001975000003</v>
      </c>
    </row>
    <row r="51" spans="1:5" x14ac:dyDescent="0.35">
      <c r="A51" s="16" t="s">
        <v>33</v>
      </c>
      <c r="B51" s="5">
        <v>1.25</v>
      </c>
      <c r="C51" s="13">
        <v>8.6000000000000007E-2</v>
      </c>
      <c r="D51" s="2">
        <f t="shared" si="1"/>
        <v>1.1639999999999999</v>
      </c>
      <c r="E51" s="11">
        <f t="shared" si="2"/>
        <v>88.641186255999983</v>
      </c>
    </row>
    <row r="52" spans="1:5" x14ac:dyDescent="0.35">
      <c r="A52" s="16" t="s">
        <v>34</v>
      </c>
      <c r="B52" s="5">
        <v>1.4710000000000001</v>
      </c>
      <c r="C52" s="13">
        <v>8.6000000000000007E-2</v>
      </c>
      <c r="D52" s="2">
        <f t="shared" si="1"/>
        <v>1.385</v>
      </c>
      <c r="E52" s="11">
        <f t="shared" si="2"/>
        <v>109.436432975</v>
      </c>
    </row>
    <row r="53" spans="1:5" x14ac:dyDescent="0.35">
      <c r="A53" s="16" t="s">
        <v>35</v>
      </c>
      <c r="B53" s="5">
        <v>1.57</v>
      </c>
      <c r="C53" s="13">
        <v>8.6000000000000007E-2</v>
      </c>
      <c r="D53" s="2">
        <f t="shared" si="1"/>
        <v>1.484</v>
      </c>
      <c r="E53" s="11">
        <f t="shared" si="2"/>
        <v>119.22433121600001</v>
      </c>
    </row>
    <row r="54" spans="1:5" x14ac:dyDescent="0.35">
      <c r="A54" s="16" t="s">
        <v>36</v>
      </c>
      <c r="B54" s="5">
        <v>1.736</v>
      </c>
      <c r="C54" s="13">
        <v>8.6000000000000007E-2</v>
      </c>
      <c r="D54" s="2">
        <f t="shared" si="1"/>
        <v>1.65</v>
      </c>
      <c r="E54" s="11">
        <f t="shared" si="2"/>
        <v>136.29229750000002</v>
      </c>
    </row>
    <row r="55" spans="1:5" x14ac:dyDescent="0.35">
      <c r="A55" s="16" t="s">
        <v>37</v>
      </c>
      <c r="B55" s="5">
        <v>1.2610000000000001</v>
      </c>
      <c r="C55" s="13">
        <v>8.6000000000000007E-2</v>
      </c>
      <c r="D55" s="2">
        <f t="shared" si="1"/>
        <v>1.175</v>
      </c>
      <c r="E55" s="11">
        <f t="shared" si="2"/>
        <v>89.641799375000005</v>
      </c>
    </row>
    <row r="56" spans="1:5" x14ac:dyDescent="0.35">
      <c r="A56" s="16" t="s">
        <v>38</v>
      </c>
      <c r="B56" s="5">
        <v>1.9930000000000001</v>
      </c>
      <c r="C56" s="13">
        <v>8.6000000000000007E-2</v>
      </c>
      <c r="D56" s="2">
        <f t="shared" si="1"/>
        <v>1.907</v>
      </c>
      <c r="E56" s="11">
        <f t="shared" si="2"/>
        <v>164.33778923900002</v>
      </c>
    </row>
    <row r="57" spans="1:5" x14ac:dyDescent="0.35">
      <c r="A57" s="16" t="s">
        <v>39</v>
      </c>
      <c r="B57" s="5">
        <v>1.6180000000000001</v>
      </c>
      <c r="C57" s="13">
        <v>8.6000000000000007E-2</v>
      </c>
      <c r="D57" s="2">
        <f t="shared" si="1"/>
        <v>1.532</v>
      </c>
      <c r="E57" s="11">
        <f t="shared" si="2"/>
        <v>124.07519086399999</v>
      </c>
    </row>
    <row r="58" spans="1:5" x14ac:dyDescent="0.35">
      <c r="A58" s="16" t="s">
        <v>40</v>
      </c>
      <c r="B58" s="5">
        <v>1.1000000000000001</v>
      </c>
      <c r="C58" s="13">
        <v>8.6000000000000007E-2</v>
      </c>
      <c r="D58" s="2">
        <f t="shared" si="1"/>
        <v>1.014</v>
      </c>
      <c r="E58" s="11">
        <f t="shared" si="2"/>
        <v>75.356562556</v>
      </c>
    </row>
    <row r="59" spans="1:5" x14ac:dyDescent="0.35">
      <c r="A59" s="16" t="s">
        <v>41</v>
      </c>
      <c r="B59" s="5">
        <v>1.45</v>
      </c>
      <c r="C59" s="13">
        <v>8.6000000000000007E-2</v>
      </c>
      <c r="D59" s="2">
        <f t="shared" si="1"/>
        <v>1.3639999999999999</v>
      </c>
      <c r="E59" s="11">
        <f t="shared" si="2"/>
        <v>107.39778785599999</v>
      </c>
    </row>
    <row r="60" spans="1:5" x14ac:dyDescent="0.35">
      <c r="A60" s="16" t="s">
        <v>42</v>
      </c>
      <c r="B60" s="5">
        <v>1.714</v>
      </c>
      <c r="C60" s="13">
        <v>8.6000000000000007E-2</v>
      </c>
      <c r="D60" s="2">
        <f t="shared" si="1"/>
        <v>1.6279999999999999</v>
      </c>
      <c r="E60" s="11">
        <f t="shared" si="2"/>
        <v>133.983039824</v>
      </c>
    </row>
    <row r="61" spans="1:5" x14ac:dyDescent="0.35">
      <c r="A61" s="16" t="s">
        <v>43</v>
      </c>
      <c r="B61" s="5">
        <v>1.5780000000000001</v>
      </c>
      <c r="C61" s="13">
        <v>8.6000000000000007E-2</v>
      </c>
      <c r="D61" s="2">
        <f t="shared" si="1"/>
        <v>1.492</v>
      </c>
      <c r="E61" s="11">
        <f t="shared" si="2"/>
        <v>120.028036304</v>
      </c>
    </row>
    <row r="62" spans="1:5" x14ac:dyDescent="0.35">
      <c r="A62" s="16" t="s">
        <v>44</v>
      </c>
      <c r="B62" s="5">
        <v>1.5669999999999999</v>
      </c>
      <c r="C62" s="13">
        <v>8.6000000000000007E-2</v>
      </c>
      <c r="D62" s="2">
        <f t="shared" si="1"/>
        <v>1.4809999999999999</v>
      </c>
      <c r="E62" s="11">
        <f t="shared" si="2"/>
        <v>118.92343387099999</v>
      </c>
    </row>
    <row r="63" spans="1:5" x14ac:dyDescent="0.35">
      <c r="A63" s="16" t="s">
        <v>45</v>
      </c>
      <c r="B63" s="5">
        <v>1.415</v>
      </c>
      <c r="C63" s="13">
        <v>8.6000000000000007E-2</v>
      </c>
      <c r="D63" s="2">
        <f t="shared" si="1"/>
        <v>1.329</v>
      </c>
      <c r="E63" s="11">
        <f t="shared" si="2"/>
        <v>104.02927155100001</v>
      </c>
    </row>
    <row r="64" spans="1:5" x14ac:dyDescent="0.35">
      <c r="A64" s="16" t="s">
        <v>46</v>
      </c>
      <c r="B64" s="5">
        <v>1.3920000000000001</v>
      </c>
      <c r="C64" s="13">
        <v>8.6000000000000007E-2</v>
      </c>
      <c r="D64" s="2">
        <f t="shared" ref="D64:D91" si="3">(B64-C64)</f>
        <v>1.306</v>
      </c>
      <c r="E64" s="11">
        <f t="shared" ref="E64:E91" si="4">(14.911*D64*D64)+(56.088*D64)+(3.1519)</f>
        <v>101.835566396</v>
      </c>
    </row>
    <row r="65" spans="1:5" x14ac:dyDescent="0.35">
      <c r="A65" s="16" t="s">
        <v>47</v>
      </c>
      <c r="B65" s="5">
        <v>1.3360000000000001</v>
      </c>
      <c r="C65" s="13">
        <v>8.6000000000000007E-2</v>
      </c>
      <c r="D65" s="2">
        <f t="shared" si="3"/>
        <v>1.25</v>
      </c>
      <c r="E65" s="11">
        <f t="shared" si="4"/>
        <v>96.560337499999989</v>
      </c>
    </row>
    <row r="66" spans="1:5" x14ac:dyDescent="0.35">
      <c r="A66" s="16" t="s">
        <v>48</v>
      </c>
      <c r="B66" s="5">
        <v>1.101</v>
      </c>
      <c r="C66" s="13">
        <v>8.6000000000000007E-2</v>
      </c>
      <c r="D66" s="2">
        <f t="shared" si="3"/>
        <v>1.0149999999999999</v>
      </c>
      <c r="E66" s="11">
        <f t="shared" si="4"/>
        <v>75.44290497499999</v>
      </c>
    </row>
    <row r="67" spans="1:5" x14ac:dyDescent="0.35">
      <c r="A67" s="16" t="s">
        <v>49</v>
      </c>
      <c r="B67" s="5">
        <v>1.595</v>
      </c>
      <c r="C67" s="13">
        <v>8.6000000000000007E-2</v>
      </c>
      <c r="D67" s="2">
        <f t="shared" si="3"/>
        <v>1.5089999999999999</v>
      </c>
      <c r="E67" s="11">
        <f t="shared" si="4"/>
        <v>121.742246791</v>
      </c>
    </row>
    <row r="68" spans="1:5" x14ac:dyDescent="0.35">
      <c r="A68" s="16" t="s">
        <v>50</v>
      </c>
      <c r="B68" s="5">
        <v>1.466</v>
      </c>
      <c r="C68" s="13">
        <v>8.6000000000000007E-2</v>
      </c>
      <c r="D68" s="2">
        <f t="shared" si="3"/>
        <v>1.38</v>
      </c>
      <c r="E68" s="11">
        <f t="shared" si="4"/>
        <v>108.94984839999999</v>
      </c>
    </row>
    <row r="69" spans="1:5" x14ac:dyDescent="0.35">
      <c r="A69" s="16" t="s">
        <v>51</v>
      </c>
      <c r="B69" s="5">
        <v>1.294</v>
      </c>
      <c r="C69" s="13">
        <v>8.6000000000000007E-2</v>
      </c>
      <c r="D69" s="2">
        <f t="shared" si="3"/>
        <v>1.208</v>
      </c>
      <c r="E69" s="11">
        <f t="shared" si="4"/>
        <v>92.665289504</v>
      </c>
    </row>
    <row r="70" spans="1:5" x14ac:dyDescent="0.35">
      <c r="A70" s="16" t="s">
        <v>52</v>
      </c>
      <c r="B70" s="5">
        <v>1.194</v>
      </c>
      <c r="C70" s="13">
        <v>8.6000000000000007E-2</v>
      </c>
      <c r="D70" s="2">
        <f t="shared" si="3"/>
        <v>1.1079999999999999</v>
      </c>
      <c r="E70" s="11">
        <f t="shared" si="4"/>
        <v>83.603101903999985</v>
      </c>
    </row>
    <row r="71" spans="1:5" x14ac:dyDescent="0.35">
      <c r="A71" s="16" t="s">
        <v>53</v>
      </c>
      <c r="B71" s="5">
        <v>1.109</v>
      </c>
      <c r="C71" s="13">
        <v>8.6000000000000007E-2</v>
      </c>
      <c r="D71" s="2">
        <f t="shared" si="3"/>
        <v>1.0229999999999999</v>
      </c>
      <c r="E71" s="11">
        <f t="shared" si="4"/>
        <v>76.134717918999982</v>
      </c>
    </row>
    <row r="72" spans="1:5" x14ac:dyDescent="0.35">
      <c r="A72" s="16" t="s">
        <v>54</v>
      </c>
      <c r="B72" s="5">
        <v>1.3760000000000001</v>
      </c>
      <c r="C72" s="13">
        <v>8.6000000000000007E-2</v>
      </c>
      <c r="D72" s="2">
        <f t="shared" si="3"/>
        <v>1.29</v>
      </c>
      <c r="E72" s="11">
        <f t="shared" si="4"/>
        <v>100.31881510000001</v>
      </c>
    </row>
    <row r="73" spans="1:5" x14ac:dyDescent="0.35">
      <c r="A73" s="16" t="s">
        <v>49</v>
      </c>
      <c r="B73" s="5">
        <v>1.589</v>
      </c>
      <c r="C73" s="13">
        <v>8.6000000000000007E-2</v>
      </c>
      <c r="D73" s="2">
        <f t="shared" si="3"/>
        <v>1.5029999999999999</v>
      </c>
      <c r="E73" s="11">
        <f t="shared" si="4"/>
        <v>121.136247199</v>
      </c>
    </row>
    <row r="74" spans="1:5" x14ac:dyDescent="0.35">
      <c r="A74" s="16" t="s">
        <v>44</v>
      </c>
      <c r="B74" s="5">
        <v>1.784</v>
      </c>
      <c r="C74" s="13">
        <v>8.6000000000000007E-2</v>
      </c>
      <c r="D74" s="2">
        <f t="shared" si="3"/>
        <v>1.698</v>
      </c>
      <c r="E74" s="11">
        <f t="shared" si="4"/>
        <v>141.38077884400002</v>
      </c>
    </row>
    <row r="75" spans="1:5" x14ac:dyDescent="0.35">
      <c r="A75" s="16" t="s">
        <v>55</v>
      </c>
      <c r="B75" s="5">
        <v>1.7150000000000001</v>
      </c>
      <c r="C75" s="13">
        <v>8.6000000000000007E-2</v>
      </c>
      <c r="D75" s="2">
        <f t="shared" si="3"/>
        <v>1.629</v>
      </c>
      <c r="E75" s="11">
        <f t="shared" si="4"/>
        <v>134.08769295100001</v>
      </c>
    </row>
    <row r="76" spans="1:5" x14ac:dyDescent="0.35">
      <c r="A76" s="16" t="s">
        <v>56</v>
      </c>
      <c r="B76" s="5">
        <v>1.28</v>
      </c>
      <c r="C76" s="13">
        <v>8.6000000000000007E-2</v>
      </c>
      <c r="D76" s="2">
        <f t="shared" si="3"/>
        <v>1.194</v>
      </c>
      <c r="E76" s="11">
        <f t="shared" si="4"/>
        <v>91.378630395999991</v>
      </c>
    </row>
    <row r="77" spans="1:5" x14ac:dyDescent="0.35">
      <c r="A77" s="16" t="s">
        <v>57</v>
      </c>
      <c r="B77" s="5">
        <v>1.248</v>
      </c>
      <c r="C77" s="13">
        <v>8.6000000000000007E-2</v>
      </c>
      <c r="D77" s="2">
        <f t="shared" si="3"/>
        <v>1.1619999999999999</v>
      </c>
      <c r="E77" s="11">
        <f t="shared" si="4"/>
        <v>88.459644283999992</v>
      </c>
    </row>
    <row r="78" spans="1:5" x14ac:dyDescent="0.35">
      <c r="A78" s="16" t="s">
        <v>58</v>
      </c>
      <c r="B78" s="5">
        <v>1.07</v>
      </c>
      <c r="C78" s="13">
        <v>8.6000000000000007E-2</v>
      </c>
      <c r="D78" s="2">
        <f t="shared" si="3"/>
        <v>0.9840000000000001</v>
      </c>
      <c r="E78" s="11">
        <f t="shared" si="4"/>
        <v>72.780157216000006</v>
      </c>
    </row>
    <row r="79" spans="1:5" x14ac:dyDescent="0.35">
      <c r="A79" s="16" t="s">
        <v>59</v>
      </c>
      <c r="B79" s="5">
        <v>1.3280000000000001</v>
      </c>
      <c r="C79" s="13">
        <v>8.6000000000000007E-2</v>
      </c>
      <c r="D79" s="2">
        <f t="shared" si="3"/>
        <v>1.242</v>
      </c>
      <c r="E79" s="11">
        <f t="shared" si="4"/>
        <v>95.814367804000014</v>
      </c>
    </row>
    <row r="80" spans="1:5" x14ac:dyDescent="0.35">
      <c r="A80" s="16" t="s">
        <v>60</v>
      </c>
      <c r="B80" s="5">
        <v>1.21</v>
      </c>
      <c r="C80" s="13">
        <v>8.6000000000000007E-2</v>
      </c>
      <c r="D80" s="2">
        <f t="shared" si="3"/>
        <v>1.1239999999999999</v>
      </c>
      <c r="E80" s="11">
        <f t="shared" si="4"/>
        <v>85.033011535999989</v>
      </c>
    </row>
    <row r="81" spans="1:5" x14ac:dyDescent="0.35">
      <c r="A81" s="16" t="s">
        <v>61</v>
      </c>
      <c r="B81" s="5">
        <v>1.401</v>
      </c>
      <c r="C81" s="13">
        <v>8.6000000000000007E-2</v>
      </c>
      <c r="D81" s="2">
        <f t="shared" si="3"/>
        <v>1.3149999999999999</v>
      </c>
      <c r="E81" s="11">
        <f t="shared" si="4"/>
        <v>102.69209397499999</v>
      </c>
    </row>
    <row r="82" spans="1:5" x14ac:dyDescent="0.35">
      <c r="A82" s="16" t="s">
        <v>62</v>
      </c>
      <c r="B82" s="5">
        <v>0.84199999999999997</v>
      </c>
      <c r="C82" s="13">
        <v>8.6000000000000007E-2</v>
      </c>
      <c r="D82" s="2">
        <f t="shared" si="3"/>
        <v>0.75600000000000001</v>
      </c>
      <c r="E82" s="11">
        <f t="shared" si="4"/>
        <v>54.076601296</v>
      </c>
    </row>
    <row r="83" spans="1:5" x14ac:dyDescent="0.35">
      <c r="A83" s="16" t="s">
        <v>63</v>
      </c>
      <c r="B83" s="5">
        <v>0.89800000000000002</v>
      </c>
      <c r="C83" s="13">
        <v>8.6000000000000007E-2</v>
      </c>
      <c r="D83" s="2">
        <f t="shared" si="3"/>
        <v>0.81200000000000006</v>
      </c>
      <c r="E83" s="11">
        <f t="shared" si="4"/>
        <v>58.526834384000004</v>
      </c>
    </row>
    <row r="84" spans="1:5" x14ac:dyDescent="0.35">
      <c r="A84" s="16" t="s">
        <v>64</v>
      </c>
      <c r="B84" s="5">
        <v>1.1539999999999999</v>
      </c>
      <c r="C84" s="13">
        <v>8.6000000000000007E-2</v>
      </c>
      <c r="D84" s="2">
        <f t="shared" si="3"/>
        <v>1.0679999999999998</v>
      </c>
      <c r="E84" s="11">
        <f t="shared" si="4"/>
        <v>80.061728463999984</v>
      </c>
    </row>
    <row r="85" spans="1:5" x14ac:dyDescent="0.35">
      <c r="A85" s="16" t="s">
        <v>65</v>
      </c>
      <c r="B85" s="5">
        <v>0.86699999999999999</v>
      </c>
      <c r="C85" s="13">
        <v>8.6000000000000007E-2</v>
      </c>
      <c r="D85" s="2">
        <f t="shared" si="3"/>
        <v>0.78100000000000003</v>
      </c>
      <c r="E85" s="11">
        <f t="shared" si="4"/>
        <v>56.051756471000004</v>
      </c>
    </row>
    <row r="86" spans="1:5" x14ac:dyDescent="0.35">
      <c r="A86" s="16" t="s">
        <v>66</v>
      </c>
      <c r="B86" s="5">
        <v>0.96699999999999997</v>
      </c>
      <c r="C86" s="13">
        <v>8.6000000000000007E-2</v>
      </c>
      <c r="D86" s="2">
        <f t="shared" si="3"/>
        <v>0.88100000000000001</v>
      </c>
      <c r="E86" s="11">
        <f t="shared" si="4"/>
        <v>64.138764671000004</v>
      </c>
    </row>
    <row r="87" spans="1:5" x14ac:dyDescent="0.35">
      <c r="A87" s="16" t="s">
        <v>67</v>
      </c>
      <c r="B87" s="5">
        <v>1.264</v>
      </c>
      <c r="C87" s="13">
        <v>8.6000000000000007E-2</v>
      </c>
      <c r="D87" s="2">
        <f t="shared" si="3"/>
        <v>1.1779999999999999</v>
      </c>
      <c r="E87" s="11">
        <f t="shared" si="4"/>
        <v>89.91532012399999</v>
      </c>
    </row>
    <row r="88" spans="1:5" x14ac:dyDescent="0.35">
      <c r="A88" s="16" t="s">
        <v>66</v>
      </c>
      <c r="B88" s="5">
        <v>0.91500000000000004</v>
      </c>
      <c r="C88" s="13">
        <v>8.6000000000000007E-2</v>
      </c>
      <c r="D88" s="2">
        <f t="shared" si="3"/>
        <v>0.82900000000000007</v>
      </c>
      <c r="E88" s="11">
        <f t="shared" si="4"/>
        <v>59.896302551000005</v>
      </c>
    </row>
    <row r="89" spans="1:5" x14ac:dyDescent="0.35">
      <c r="A89" s="16" t="s">
        <v>68</v>
      </c>
      <c r="B89" s="5">
        <v>0.99299999999999999</v>
      </c>
      <c r="C89" s="13">
        <v>8.6000000000000007E-2</v>
      </c>
      <c r="D89" s="2">
        <f t="shared" si="3"/>
        <v>0.90700000000000003</v>
      </c>
      <c r="E89" s="11">
        <f t="shared" si="4"/>
        <v>66.290235238999998</v>
      </c>
    </row>
    <row r="90" spans="1:5" x14ac:dyDescent="0.35">
      <c r="A90" s="16" t="s">
        <v>69</v>
      </c>
      <c r="B90" s="5">
        <v>0.93100000000000005</v>
      </c>
      <c r="C90" s="13">
        <v>8.6000000000000007E-2</v>
      </c>
      <c r="D90" s="2">
        <f t="shared" si="3"/>
        <v>0.84500000000000008</v>
      </c>
      <c r="E90" s="11">
        <f t="shared" si="4"/>
        <v>61.193086775000005</v>
      </c>
    </row>
    <row r="91" spans="1:5" x14ac:dyDescent="0.35">
      <c r="A91" s="16" t="s">
        <v>70</v>
      </c>
      <c r="B91" s="5">
        <v>1.147</v>
      </c>
      <c r="C91" s="13">
        <v>8.6000000000000007E-2</v>
      </c>
      <c r="D91" s="2">
        <f t="shared" si="3"/>
        <v>1.0609999999999999</v>
      </c>
      <c r="E91" s="11">
        <f t="shared" si="4"/>
        <v>79.446893830999997</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L80"/>
  <sheetViews>
    <sheetView workbookViewId="0">
      <selection activeCell="H25" sqref="H24:H25"/>
    </sheetView>
  </sheetViews>
  <sheetFormatPr defaultRowHeight="14.5" x14ac:dyDescent="0.35"/>
  <cols>
    <col min="1" max="1" width="16.7265625" customWidth="1"/>
    <col min="2" max="2" width="11.1796875" customWidth="1"/>
    <col min="3" max="3" width="11.453125" customWidth="1"/>
    <col min="4" max="4" width="12.1796875" customWidth="1"/>
    <col min="5" max="5" width="11.26953125" customWidth="1"/>
  </cols>
  <sheetData>
    <row r="2" spans="1:12" x14ac:dyDescent="0.35">
      <c r="B2" s="1" t="s">
        <v>15</v>
      </c>
      <c r="C2" s="1" t="s">
        <v>10</v>
      </c>
      <c r="D2" s="1" t="s">
        <v>11</v>
      </c>
      <c r="E2" s="1" t="s">
        <v>12</v>
      </c>
    </row>
    <row r="3" spans="1:12" x14ac:dyDescent="0.35">
      <c r="A3" t="s">
        <v>1</v>
      </c>
      <c r="B3" s="1">
        <v>2.5110000000000001</v>
      </c>
      <c r="C3" s="1">
        <f>B3-B9</f>
        <v>2.4810000000000003</v>
      </c>
      <c r="D3" s="1">
        <v>100</v>
      </c>
      <c r="E3" s="1">
        <f>(11.04*C3*C3)+(11.948*C3)+(1.5134)</f>
        <v>99.111573440000015</v>
      </c>
    </row>
    <row r="4" spans="1:12" x14ac:dyDescent="0.35">
      <c r="A4" t="s">
        <v>2</v>
      </c>
      <c r="B4" s="1">
        <v>1.7030000000000001</v>
      </c>
      <c r="C4" s="1">
        <f>B4-B9</f>
        <v>1.673</v>
      </c>
      <c r="D4" s="1">
        <v>50</v>
      </c>
      <c r="E4" s="1">
        <f t="shared" ref="E4:E9" si="0">(11.04*C4*C4)+(11.948*C4)+(1.5134)</f>
        <v>52.402580159999992</v>
      </c>
    </row>
    <row r="5" spans="1:12" x14ac:dyDescent="0.35">
      <c r="A5" t="s">
        <v>3</v>
      </c>
      <c r="B5" s="1">
        <v>1.024</v>
      </c>
      <c r="C5" s="1">
        <f>B5-B9</f>
        <v>0.99399999999999999</v>
      </c>
      <c r="D5" s="1">
        <v>25</v>
      </c>
      <c r="E5" s="1">
        <f t="shared" si="0"/>
        <v>24.297629439999998</v>
      </c>
    </row>
    <row r="6" spans="1:12" x14ac:dyDescent="0.35">
      <c r="A6" t="s">
        <v>4</v>
      </c>
      <c r="B6" s="1">
        <v>0.54300000000000004</v>
      </c>
      <c r="C6" s="1">
        <f>B6-B9</f>
        <v>0.51300000000000001</v>
      </c>
      <c r="D6" s="1">
        <v>12.5</v>
      </c>
      <c r="E6" s="1">
        <f t="shared" si="0"/>
        <v>10.548109760000001</v>
      </c>
    </row>
    <row r="7" spans="1:12" x14ac:dyDescent="0.35">
      <c r="A7" t="s">
        <v>5</v>
      </c>
      <c r="B7" s="1">
        <v>0.318</v>
      </c>
      <c r="C7" s="1">
        <f>B7-B9</f>
        <v>0.28800000000000003</v>
      </c>
      <c r="D7" s="1">
        <v>6.25</v>
      </c>
      <c r="E7" s="1">
        <f t="shared" si="0"/>
        <v>5.8701257600000005</v>
      </c>
    </row>
    <row r="8" spans="1:12" x14ac:dyDescent="0.35">
      <c r="A8" t="s">
        <v>6</v>
      </c>
      <c r="B8" s="1">
        <v>0.152</v>
      </c>
      <c r="C8" s="1">
        <f>B8-B9</f>
        <v>0.122</v>
      </c>
      <c r="D8" s="1">
        <v>3.125</v>
      </c>
      <c r="E8" s="1">
        <f t="shared" si="0"/>
        <v>3.1353753600000003</v>
      </c>
    </row>
    <row r="9" spans="1:12" x14ac:dyDescent="0.35">
      <c r="A9" t="s">
        <v>8</v>
      </c>
      <c r="B9" s="1">
        <v>0.03</v>
      </c>
      <c r="C9" s="1">
        <f>B9-B9</f>
        <v>0</v>
      </c>
      <c r="D9" s="1">
        <v>0</v>
      </c>
      <c r="E9" s="1">
        <f t="shared" si="0"/>
        <v>1.5134000000000001</v>
      </c>
    </row>
    <row r="15" spans="1:12" x14ac:dyDescent="0.35">
      <c r="J15" s="12" t="s">
        <v>128</v>
      </c>
      <c r="K15" s="12"/>
      <c r="L15" s="12"/>
    </row>
    <row r="20" spans="1:5" x14ac:dyDescent="0.35">
      <c r="A20" s="10" t="s">
        <v>14</v>
      </c>
      <c r="B20" s="10" t="s">
        <v>15</v>
      </c>
      <c r="C20" s="10" t="s">
        <v>8</v>
      </c>
      <c r="D20" s="10" t="s">
        <v>10</v>
      </c>
      <c r="E20" s="10" t="s">
        <v>12</v>
      </c>
    </row>
    <row r="21" spans="1:5" x14ac:dyDescent="0.35">
      <c r="A21" s="19" t="s">
        <v>16</v>
      </c>
      <c r="B21" s="2">
        <v>1.4570000000000001</v>
      </c>
      <c r="C21" s="2">
        <v>0.03</v>
      </c>
      <c r="D21" s="2">
        <f t="shared" ref="D21:D52" si="1">(B21-C21)</f>
        <v>1.427</v>
      </c>
      <c r="E21" s="21">
        <f t="shared" ref="E21:E52" si="2">(11.04*D21*D21)+(11.948*D21)+(1.5134)</f>
        <v>41.044268159999994</v>
      </c>
    </row>
    <row r="22" spans="1:5" x14ac:dyDescent="0.35">
      <c r="A22" s="19" t="s">
        <v>17</v>
      </c>
      <c r="B22" s="2">
        <v>0.99299999999999999</v>
      </c>
      <c r="C22" s="2">
        <v>0.03</v>
      </c>
      <c r="D22" s="2">
        <f t="shared" si="1"/>
        <v>0.96299999999999997</v>
      </c>
      <c r="E22" s="21">
        <f t="shared" si="2"/>
        <v>23.257477759999997</v>
      </c>
    </row>
    <row r="23" spans="1:5" x14ac:dyDescent="0.35">
      <c r="A23" s="19" t="s">
        <v>18</v>
      </c>
      <c r="B23" s="2">
        <v>0.311</v>
      </c>
      <c r="C23" s="2">
        <v>0.03</v>
      </c>
      <c r="D23" s="2">
        <f t="shared" si="1"/>
        <v>0.28100000000000003</v>
      </c>
      <c r="E23" s="21">
        <f t="shared" si="2"/>
        <v>5.7425174400000003</v>
      </c>
    </row>
    <row r="24" spans="1:5" x14ac:dyDescent="0.35">
      <c r="A24" s="19" t="s">
        <v>19</v>
      </c>
      <c r="B24" s="2">
        <v>0.51200000000000001</v>
      </c>
      <c r="C24" s="2">
        <v>0.03</v>
      </c>
      <c r="D24" s="2">
        <f t="shared" si="1"/>
        <v>0.48199999999999998</v>
      </c>
      <c r="E24" s="21">
        <f t="shared" si="2"/>
        <v>9.8371929600000012</v>
      </c>
    </row>
    <row r="25" spans="1:5" x14ac:dyDescent="0.35">
      <c r="A25" s="19" t="s">
        <v>20</v>
      </c>
      <c r="B25" s="2">
        <v>1.7230000000000001</v>
      </c>
      <c r="C25" s="2">
        <v>0.03</v>
      </c>
      <c r="D25" s="2">
        <f t="shared" si="1"/>
        <v>1.6930000000000001</v>
      </c>
      <c r="E25" s="21">
        <f t="shared" si="2"/>
        <v>53.384752959999993</v>
      </c>
    </row>
    <row r="26" spans="1:5" x14ac:dyDescent="0.35">
      <c r="A26" s="19" t="s">
        <v>21</v>
      </c>
      <c r="B26" s="2">
        <v>1.8660000000000001</v>
      </c>
      <c r="C26" s="2">
        <v>0.03</v>
      </c>
      <c r="D26" s="2">
        <f t="shared" si="1"/>
        <v>1.8360000000000001</v>
      </c>
      <c r="E26" s="21">
        <f t="shared" si="2"/>
        <v>60.66461984</v>
      </c>
    </row>
    <row r="27" spans="1:5" x14ac:dyDescent="0.35">
      <c r="A27" s="19" t="s">
        <v>22</v>
      </c>
      <c r="B27" s="2">
        <v>2.1070000000000002</v>
      </c>
      <c r="C27" s="2">
        <v>0.03</v>
      </c>
      <c r="D27" s="2">
        <f t="shared" si="1"/>
        <v>2.0770000000000004</v>
      </c>
      <c r="E27" s="21">
        <f t="shared" si="2"/>
        <v>73.955172160000032</v>
      </c>
    </row>
    <row r="28" spans="1:5" x14ac:dyDescent="0.35">
      <c r="A28" s="19" t="s">
        <v>23</v>
      </c>
      <c r="B28" s="2">
        <v>1.883</v>
      </c>
      <c r="C28" s="2">
        <v>0.03</v>
      </c>
      <c r="D28" s="2">
        <f t="shared" si="1"/>
        <v>1.853</v>
      </c>
      <c r="E28" s="21">
        <f t="shared" si="2"/>
        <v>61.56008735999999</v>
      </c>
    </row>
    <row r="29" spans="1:5" x14ac:dyDescent="0.35">
      <c r="A29" s="19" t="s">
        <v>24</v>
      </c>
      <c r="B29" s="2">
        <v>0.89700000000000002</v>
      </c>
      <c r="C29" s="2">
        <v>0.03</v>
      </c>
      <c r="D29" s="2">
        <f t="shared" si="1"/>
        <v>0.86699999999999999</v>
      </c>
      <c r="E29" s="21">
        <f t="shared" si="2"/>
        <v>20.17096256</v>
      </c>
    </row>
    <row r="30" spans="1:5" x14ac:dyDescent="0.35">
      <c r="A30" s="19" t="s">
        <v>25</v>
      </c>
      <c r="B30" s="2">
        <v>1.331</v>
      </c>
      <c r="C30" s="2">
        <v>0.03</v>
      </c>
      <c r="D30" s="2">
        <f t="shared" si="1"/>
        <v>1.3009999999999999</v>
      </c>
      <c r="E30" s="21">
        <f t="shared" si="2"/>
        <v>35.744063039999993</v>
      </c>
    </row>
    <row r="31" spans="1:5" x14ac:dyDescent="0.35">
      <c r="A31" s="19" t="s">
        <v>20</v>
      </c>
      <c r="B31" s="2">
        <v>1.8420000000000001</v>
      </c>
      <c r="C31" s="2">
        <v>0.03</v>
      </c>
      <c r="D31" s="2">
        <f t="shared" si="1"/>
        <v>1.8120000000000001</v>
      </c>
      <c r="E31" s="21">
        <f t="shared" si="2"/>
        <v>59.41129376</v>
      </c>
    </row>
    <row r="32" spans="1:5" x14ac:dyDescent="0.35">
      <c r="A32" s="19" t="s">
        <v>26</v>
      </c>
      <c r="B32" s="2">
        <v>1.6319999999999999</v>
      </c>
      <c r="C32" s="2">
        <v>0.03</v>
      </c>
      <c r="D32" s="2">
        <f t="shared" si="1"/>
        <v>1.6019999999999999</v>
      </c>
      <c r="E32" s="21">
        <f t="shared" si="2"/>
        <v>48.987196159999989</v>
      </c>
    </row>
    <row r="33" spans="1:5" x14ac:dyDescent="0.35">
      <c r="A33" s="19" t="s">
        <v>20</v>
      </c>
      <c r="B33" s="2">
        <v>1.8520000000000001</v>
      </c>
      <c r="C33" s="2">
        <v>0.03</v>
      </c>
      <c r="D33" s="2">
        <f t="shared" si="1"/>
        <v>1.8220000000000001</v>
      </c>
      <c r="E33" s="21">
        <f t="shared" si="2"/>
        <v>59.931967359999994</v>
      </c>
    </row>
    <row r="34" spans="1:5" x14ac:dyDescent="0.35">
      <c r="A34" s="19" t="s">
        <v>27</v>
      </c>
      <c r="B34" s="2">
        <v>1.752</v>
      </c>
      <c r="C34" s="2">
        <v>0.03</v>
      </c>
      <c r="D34" s="2">
        <f t="shared" si="1"/>
        <v>1.722</v>
      </c>
      <c r="E34" s="21">
        <f t="shared" si="2"/>
        <v>54.824591359999992</v>
      </c>
    </row>
    <row r="35" spans="1:5" x14ac:dyDescent="0.35">
      <c r="A35" s="19" t="s">
        <v>28</v>
      </c>
      <c r="B35" s="2">
        <v>1.762</v>
      </c>
      <c r="C35" s="2">
        <v>0.03</v>
      </c>
      <c r="D35" s="2">
        <f t="shared" si="1"/>
        <v>1.732</v>
      </c>
      <c r="E35" s="21">
        <f t="shared" si="2"/>
        <v>55.325392959999995</v>
      </c>
    </row>
    <row r="36" spans="1:5" x14ac:dyDescent="0.35">
      <c r="A36" s="19" t="s">
        <v>29</v>
      </c>
      <c r="B36" s="2">
        <v>1.65</v>
      </c>
      <c r="C36" s="2">
        <v>0.03</v>
      </c>
      <c r="D36" s="2">
        <f t="shared" si="1"/>
        <v>1.6199999999999999</v>
      </c>
      <c r="E36" s="21">
        <f t="shared" si="2"/>
        <v>49.842535999999988</v>
      </c>
    </row>
    <row r="37" spans="1:5" x14ac:dyDescent="0.35">
      <c r="A37" s="19" t="s">
        <v>30</v>
      </c>
      <c r="B37" s="2">
        <v>1.7130000000000001</v>
      </c>
      <c r="C37" s="2">
        <v>0.03</v>
      </c>
      <c r="D37" s="2">
        <f t="shared" si="1"/>
        <v>1.6830000000000001</v>
      </c>
      <c r="E37" s="21">
        <f t="shared" si="2"/>
        <v>52.892562559999995</v>
      </c>
    </row>
    <row r="38" spans="1:5" x14ac:dyDescent="0.35">
      <c r="A38" s="19" t="s">
        <v>31</v>
      </c>
      <c r="B38" s="2">
        <v>2.2200000000000002</v>
      </c>
      <c r="C38" s="2">
        <v>0.03</v>
      </c>
      <c r="D38" s="2">
        <f t="shared" si="1"/>
        <v>2.1900000000000004</v>
      </c>
      <c r="E38" s="21">
        <f t="shared" si="2"/>
        <v>80.628464000000022</v>
      </c>
    </row>
    <row r="39" spans="1:5" x14ac:dyDescent="0.35">
      <c r="A39" s="19" t="s">
        <v>32</v>
      </c>
      <c r="B39" s="2">
        <v>1.85</v>
      </c>
      <c r="C39" s="2">
        <v>0.03</v>
      </c>
      <c r="D39" s="2">
        <f t="shared" si="1"/>
        <v>1.82</v>
      </c>
      <c r="E39" s="21">
        <f t="shared" si="2"/>
        <v>59.827655999999998</v>
      </c>
    </row>
    <row r="40" spans="1:5" x14ac:dyDescent="0.35">
      <c r="A40" s="19" t="s">
        <v>33</v>
      </c>
      <c r="B40" s="2">
        <v>2.1070000000000002</v>
      </c>
      <c r="C40" s="2">
        <v>0.03</v>
      </c>
      <c r="D40" s="2">
        <f t="shared" si="1"/>
        <v>2.0770000000000004</v>
      </c>
      <c r="E40" s="21">
        <f t="shared" si="2"/>
        <v>73.955172160000032</v>
      </c>
    </row>
    <row r="41" spans="1:5" x14ac:dyDescent="0.35">
      <c r="A41" s="19" t="s">
        <v>34</v>
      </c>
      <c r="B41" s="2">
        <v>1.1930000000000001</v>
      </c>
      <c r="C41" s="2">
        <v>0.03</v>
      </c>
      <c r="D41" s="2">
        <f t="shared" si="1"/>
        <v>1.163</v>
      </c>
      <c r="E41" s="21">
        <f t="shared" si="2"/>
        <v>30.341285760000002</v>
      </c>
    </row>
    <row r="42" spans="1:5" x14ac:dyDescent="0.35">
      <c r="A42" s="19" t="s">
        <v>35</v>
      </c>
      <c r="B42" s="2">
        <v>1.123</v>
      </c>
      <c r="C42" s="2">
        <v>0.03</v>
      </c>
      <c r="D42" s="2">
        <f t="shared" si="1"/>
        <v>1.093</v>
      </c>
      <c r="E42" s="21">
        <f t="shared" si="2"/>
        <v>27.761488959999998</v>
      </c>
    </row>
    <row r="43" spans="1:5" x14ac:dyDescent="0.35">
      <c r="A43" s="19" t="s">
        <v>36</v>
      </c>
      <c r="B43" s="2">
        <v>1.383</v>
      </c>
      <c r="C43" s="2">
        <v>0.03</v>
      </c>
      <c r="D43" s="2">
        <f t="shared" si="1"/>
        <v>1.353</v>
      </c>
      <c r="E43" s="21">
        <f t="shared" si="2"/>
        <v>37.888967359999995</v>
      </c>
    </row>
    <row r="44" spans="1:5" x14ac:dyDescent="0.35">
      <c r="A44" s="19" t="s">
        <v>37</v>
      </c>
      <c r="B44" s="2">
        <v>1.806</v>
      </c>
      <c r="C44" s="2">
        <v>0.03</v>
      </c>
      <c r="D44" s="2">
        <f t="shared" si="1"/>
        <v>1.776</v>
      </c>
      <c r="E44" s="21">
        <f t="shared" si="2"/>
        <v>57.555151039999991</v>
      </c>
    </row>
    <row r="45" spans="1:5" x14ac:dyDescent="0.35">
      <c r="A45" s="19" t="s">
        <v>38</v>
      </c>
      <c r="B45" s="2">
        <v>0.51800000000000002</v>
      </c>
      <c r="C45" s="2">
        <v>0.03</v>
      </c>
      <c r="D45" s="2">
        <f t="shared" si="1"/>
        <v>0.48799999999999999</v>
      </c>
      <c r="E45" s="21">
        <f t="shared" si="2"/>
        <v>9.9731337599999996</v>
      </c>
    </row>
    <row r="46" spans="1:5" x14ac:dyDescent="0.35">
      <c r="A46" s="19" t="s">
        <v>39</v>
      </c>
      <c r="B46" s="2">
        <v>1.7050000000000001</v>
      </c>
      <c r="C46" s="2">
        <v>0.03</v>
      </c>
      <c r="D46" s="2">
        <f t="shared" si="1"/>
        <v>1.675</v>
      </c>
      <c r="E46" s="21">
        <f t="shared" si="2"/>
        <v>52.500399999999992</v>
      </c>
    </row>
    <row r="47" spans="1:5" x14ac:dyDescent="0.35">
      <c r="A47" s="19" t="s">
        <v>40</v>
      </c>
      <c r="B47" s="2">
        <v>1.927</v>
      </c>
      <c r="C47" s="2">
        <v>0.03</v>
      </c>
      <c r="D47" s="2">
        <f t="shared" si="1"/>
        <v>1.897</v>
      </c>
      <c r="E47" s="21">
        <f t="shared" si="2"/>
        <v>63.907399359999999</v>
      </c>
    </row>
    <row r="48" spans="1:5" x14ac:dyDescent="0.35">
      <c r="A48" s="19" t="s">
        <v>41</v>
      </c>
      <c r="B48" s="2">
        <v>1.81</v>
      </c>
      <c r="C48" s="2">
        <v>0.03</v>
      </c>
      <c r="D48" s="2">
        <f t="shared" si="1"/>
        <v>1.78</v>
      </c>
      <c r="E48" s="21">
        <f t="shared" si="2"/>
        <v>57.759975999999995</v>
      </c>
    </row>
    <row r="49" spans="1:5" x14ac:dyDescent="0.35">
      <c r="A49" s="19" t="s">
        <v>42</v>
      </c>
      <c r="B49" s="2">
        <v>1.53</v>
      </c>
      <c r="C49" s="2">
        <v>0.03</v>
      </c>
      <c r="D49" s="2">
        <f t="shared" si="1"/>
        <v>1.5</v>
      </c>
      <c r="E49" s="21">
        <f t="shared" si="2"/>
        <v>44.275399999999998</v>
      </c>
    </row>
    <row r="50" spans="1:5" x14ac:dyDescent="0.35">
      <c r="A50" s="19" t="s">
        <v>43</v>
      </c>
      <c r="B50" s="2">
        <v>2.0059999999999998</v>
      </c>
      <c r="C50" s="2">
        <v>0.03</v>
      </c>
      <c r="D50" s="2">
        <f t="shared" si="1"/>
        <v>1.9759999999999998</v>
      </c>
      <c r="E50" s="21">
        <f t="shared" si="2"/>
        <v>68.229167039999993</v>
      </c>
    </row>
    <row r="51" spans="1:5" x14ac:dyDescent="0.35">
      <c r="A51" s="19" t="s">
        <v>44</v>
      </c>
      <c r="B51" s="2">
        <v>1.774</v>
      </c>
      <c r="C51" s="2">
        <v>0.03</v>
      </c>
      <c r="D51" s="2">
        <f t="shared" si="1"/>
        <v>1.744</v>
      </c>
      <c r="E51" s="21">
        <f t="shared" si="2"/>
        <v>55.929269439999992</v>
      </c>
    </row>
    <row r="52" spans="1:5" x14ac:dyDescent="0.35">
      <c r="A52" s="19" t="s">
        <v>45</v>
      </c>
      <c r="B52" s="2">
        <v>1.627</v>
      </c>
      <c r="C52" s="2">
        <v>0.03</v>
      </c>
      <c r="D52" s="2">
        <f t="shared" si="1"/>
        <v>1.597</v>
      </c>
      <c r="E52" s="21">
        <f t="shared" si="2"/>
        <v>48.750871359999998</v>
      </c>
    </row>
    <row r="53" spans="1:5" x14ac:dyDescent="0.35">
      <c r="A53" s="19" t="s">
        <v>46</v>
      </c>
      <c r="B53" s="2">
        <v>1.2689999999999999</v>
      </c>
      <c r="C53" s="2">
        <v>0.03</v>
      </c>
      <c r="D53" s="2">
        <f t="shared" ref="D53:D80" si="3">(B53-C53)</f>
        <v>1.2389999999999999</v>
      </c>
      <c r="E53" s="21">
        <f t="shared" ref="E53:E80" si="4">(11.04*D53*D53)+(11.948*D53)+(1.5134)</f>
        <v>33.264707839999993</v>
      </c>
    </row>
    <row r="54" spans="1:5" x14ac:dyDescent="0.35">
      <c r="A54" s="19" t="s">
        <v>47</v>
      </c>
      <c r="B54" s="2">
        <v>1.4339999999999999</v>
      </c>
      <c r="C54" s="2">
        <v>0.03</v>
      </c>
      <c r="D54" s="2">
        <f t="shared" si="3"/>
        <v>1.4039999999999999</v>
      </c>
      <c r="E54" s="21">
        <f t="shared" si="4"/>
        <v>40.050616639999994</v>
      </c>
    </row>
    <row r="55" spans="1:5" x14ac:dyDescent="0.35">
      <c r="A55" s="19" t="s">
        <v>48</v>
      </c>
      <c r="B55" s="2">
        <v>1.9379999999999999</v>
      </c>
      <c r="C55" s="2">
        <v>0.03</v>
      </c>
      <c r="D55" s="2">
        <f t="shared" si="3"/>
        <v>1.9079999999999999</v>
      </c>
      <c r="E55" s="21">
        <f t="shared" si="4"/>
        <v>64.500906560000004</v>
      </c>
    </row>
    <row r="56" spans="1:5" x14ac:dyDescent="0.35">
      <c r="A56" s="19" t="s">
        <v>49</v>
      </c>
      <c r="B56" s="2">
        <v>1.3120000000000001</v>
      </c>
      <c r="C56" s="2">
        <v>0.03</v>
      </c>
      <c r="D56" s="2">
        <f t="shared" si="3"/>
        <v>1.282</v>
      </c>
      <c r="E56" s="21">
        <f t="shared" si="4"/>
        <v>34.975240960000001</v>
      </c>
    </row>
    <row r="57" spans="1:5" x14ac:dyDescent="0.35">
      <c r="A57" s="19" t="s">
        <v>50</v>
      </c>
      <c r="B57" s="2">
        <v>0.70399999999999996</v>
      </c>
      <c r="C57" s="2">
        <v>0.03</v>
      </c>
      <c r="D57" s="2">
        <f t="shared" si="3"/>
        <v>0.67399999999999993</v>
      </c>
      <c r="E57" s="21">
        <f t="shared" si="4"/>
        <v>14.581559039999998</v>
      </c>
    </row>
    <row r="58" spans="1:5" x14ac:dyDescent="0.35">
      <c r="A58" s="19" t="s">
        <v>51</v>
      </c>
      <c r="B58" s="2">
        <v>0.91200000000000003</v>
      </c>
      <c r="C58" s="2">
        <v>0.03</v>
      </c>
      <c r="D58" s="2">
        <f t="shared" si="3"/>
        <v>0.88200000000000001</v>
      </c>
      <c r="E58" s="21">
        <f t="shared" si="4"/>
        <v>20.639816960000001</v>
      </c>
    </row>
    <row r="59" spans="1:5" x14ac:dyDescent="0.35">
      <c r="A59" s="19" t="s">
        <v>52</v>
      </c>
      <c r="B59" s="2">
        <v>0.76100000000000001</v>
      </c>
      <c r="C59" s="2">
        <v>0.03</v>
      </c>
      <c r="D59" s="2">
        <f t="shared" si="3"/>
        <v>0.73099999999999998</v>
      </c>
      <c r="E59" s="21">
        <f t="shared" si="4"/>
        <v>16.146733439999998</v>
      </c>
    </row>
    <row r="60" spans="1:5" x14ac:dyDescent="0.35">
      <c r="A60" s="19" t="s">
        <v>53</v>
      </c>
      <c r="B60" s="2">
        <v>0.69399999999999995</v>
      </c>
      <c r="C60" s="2">
        <v>0.03</v>
      </c>
      <c r="D60" s="2">
        <f t="shared" si="3"/>
        <v>0.66399999999999992</v>
      </c>
      <c r="E60" s="21">
        <f t="shared" si="4"/>
        <v>14.314363839999999</v>
      </c>
    </row>
    <row r="61" spans="1:5" x14ac:dyDescent="0.35">
      <c r="A61" s="19" t="s">
        <v>54</v>
      </c>
      <c r="B61" s="2">
        <v>0.97699999999999998</v>
      </c>
      <c r="C61" s="2">
        <v>0.03</v>
      </c>
      <c r="D61" s="2">
        <f t="shared" si="3"/>
        <v>0.94699999999999995</v>
      </c>
      <c r="E61" s="21">
        <f t="shared" si="4"/>
        <v>22.728927359999997</v>
      </c>
    </row>
    <row r="62" spans="1:5" x14ac:dyDescent="0.35">
      <c r="A62" s="19" t="s">
        <v>49</v>
      </c>
      <c r="B62" s="2">
        <v>1.1240000000000001</v>
      </c>
      <c r="C62" s="2">
        <v>0.03</v>
      </c>
      <c r="D62" s="2">
        <f t="shared" si="3"/>
        <v>1.0940000000000001</v>
      </c>
      <c r="E62" s="21">
        <f t="shared" si="4"/>
        <v>27.797581440000002</v>
      </c>
    </row>
    <row r="63" spans="1:5" x14ac:dyDescent="0.35">
      <c r="A63" s="19" t="s">
        <v>44</v>
      </c>
      <c r="B63" s="2">
        <v>0.61699999999999999</v>
      </c>
      <c r="C63" s="2">
        <v>0.03</v>
      </c>
      <c r="D63" s="2">
        <f t="shared" si="3"/>
        <v>0.58699999999999997</v>
      </c>
      <c r="E63" s="21">
        <f t="shared" si="4"/>
        <v>12.33091776</v>
      </c>
    </row>
    <row r="64" spans="1:5" x14ac:dyDescent="0.35">
      <c r="A64" s="19" t="s">
        <v>55</v>
      </c>
      <c r="B64" s="2">
        <v>0.81200000000000006</v>
      </c>
      <c r="C64" s="2">
        <v>0.03</v>
      </c>
      <c r="D64" s="2">
        <f t="shared" si="3"/>
        <v>0.78200000000000003</v>
      </c>
      <c r="E64" s="21">
        <f t="shared" si="4"/>
        <v>17.60796096</v>
      </c>
    </row>
    <row r="65" spans="1:5" x14ac:dyDescent="0.35">
      <c r="A65" s="19" t="s">
        <v>56</v>
      </c>
      <c r="B65" s="2">
        <v>0.91200000000000003</v>
      </c>
      <c r="C65" s="2">
        <v>0.03</v>
      </c>
      <c r="D65" s="2">
        <f t="shared" si="3"/>
        <v>0.88200000000000001</v>
      </c>
      <c r="E65" s="21">
        <f t="shared" si="4"/>
        <v>20.639816960000001</v>
      </c>
    </row>
    <row r="66" spans="1:5" x14ac:dyDescent="0.35">
      <c r="A66" s="19" t="s">
        <v>57</v>
      </c>
      <c r="B66" s="2">
        <v>0.55200000000000005</v>
      </c>
      <c r="C66" s="2">
        <v>0.03</v>
      </c>
      <c r="D66" s="2">
        <f t="shared" si="3"/>
        <v>0.52200000000000002</v>
      </c>
      <c r="E66" s="21">
        <f t="shared" si="4"/>
        <v>10.758479360000001</v>
      </c>
    </row>
    <row r="67" spans="1:5" x14ac:dyDescent="0.35">
      <c r="A67" s="19" t="s">
        <v>58</v>
      </c>
      <c r="B67" s="2">
        <v>0.45200000000000001</v>
      </c>
      <c r="C67" s="2">
        <v>0.03</v>
      </c>
      <c r="D67" s="2">
        <f t="shared" si="3"/>
        <v>0.42200000000000004</v>
      </c>
      <c r="E67" s="21">
        <f t="shared" si="4"/>
        <v>8.5215033600000005</v>
      </c>
    </row>
    <row r="68" spans="1:5" x14ac:dyDescent="0.35">
      <c r="A68" s="19" t="s">
        <v>59</v>
      </c>
      <c r="B68" s="2">
        <v>1.226</v>
      </c>
      <c r="C68" s="2">
        <v>0.03</v>
      </c>
      <c r="D68" s="2">
        <f t="shared" si="3"/>
        <v>1.196</v>
      </c>
      <c r="E68" s="21">
        <f t="shared" si="4"/>
        <v>31.595000639999999</v>
      </c>
    </row>
    <row r="69" spans="1:5" x14ac:dyDescent="0.35">
      <c r="A69" s="19" t="s">
        <v>60</v>
      </c>
      <c r="B69" s="2">
        <v>0.72599999999999998</v>
      </c>
      <c r="C69" s="2">
        <v>0.03</v>
      </c>
      <c r="D69" s="2">
        <f t="shared" si="3"/>
        <v>0.69599999999999995</v>
      </c>
      <c r="E69" s="21">
        <f t="shared" si="4"/>
        <v>15.17716064</v>
      </c>
    </row>
    <row r="70" spans="1:5" x14ac:dyDescent="0.35">
      <c r="A70" s="19" t="s">
        <v>61</v>
      </c>
      <c r="B70" s="2">
        <v>0.66300000000000003</v>
      </c>
      <c r="C70" s="2">
        <v>0.03</v>
      </c>
      <c r="D70" s="2">
        <f t="shared" si="3"/>
        <v>0.63300000000000001</v>
      </c>
      <c r="E70" s="21">
        <f t="shared" si="4"/>
        <v>13.50009056</v>
      </c>
    </row>
    <row r="71" spans="1:5" x14ac:dyDescent="0.35">
      <c r="A71" s="19" t="s">
        <v>62</v>
      </c>
      <c r="B71" s="2">
        <v>0.96699999999999997</v>
      </c>
      <c r="C71" s="2">
        <v>0.03</v>
      </c>
      <c r="D71" s="2">
        <f t="shared" si="3"/>
        <v>0.93699999999999994</v>
      </c>
      <c r="E71" s="21">
        <f t="shared" si="4"/>
        <v>22.401453759999999</v>
      </c>
    </row>
    <row r="72" spans="1:5" x14ac:dyDescent="0.35">
      <c r="A72" s="19" t="s">
        <v>63</v>
      </c>
      <c r="B72" s="2">
        <v>0.66800000000000004</v>
      </c>
      <c r="C72" s="2">
        <v>0.03</v>
      </c>
      <c r="D72" s="2">
        <f t="shared" si="3"/>
        <v>0.63800000000000001</v>
      </c>
      <c r="E72" s="21">
        <f t="shared" si="4"/>
        <v>13.629989760000001</v>
      </c>
    </row>
    <row r="73" spans="1:5" x14ac:dyDescent="0.35">
      <c r="A73" s="19" t="s">
        <v>64</v>
      </c>
      <c r="B73" s="2">
        <v>1.8720000000000001</v>
      </c>
      <c r="C73" s="2">
        <v>0.03</v>
      </c>
      <c r="D73" s="2">
        <f t="shared" si="3"/>
        <v>1.8420000000000001</v>
      </c>
      <c r="E73" s="21">
        <f t="shared" si="4"/>
        <v>60.979938560000001</v>
      </c>
    </row>
    <row r="74" spans="1:5" x14ac:dyDescent="0.35">
      <c r="A74" s="19" t="s">
        <v>65</v>
      </c>
      <c r="B74" s="2">
        <v>0.73599999999999999</v>
      </c>
      <c r="C74" s="2">
        <v>0.03</v>
      </c>
      <c r="D74" s="2">
        <f t="shared" si="3"/>
        <v>0.70599999999999996</v>
      </c>
      <c r="E74" s="21">
        <f t="shared" si="4"/>
        <v>15.451421440000001</v>
      </c>
    </row>
    <row r="75" spans="1:5" x14ac:dyDescent="0.35">
      <c r="A75" s="19" t="s">
        <v>66</v>
      </c>
      <c r="B75" s="2">
        <v>1.355</v>
      </c>
      <c r="C75" s="2">
        <v>0.03</v>
      </c>
      <c r="D75" s="2">
        <f t="shared" si="3"/>
        <v>1.325</v>
      </c>
      <c r="E75" s="21">
        <f t="shared" si="4"/>
        <v>36.726599999999998</v>
      </c>
    </row>
    <row r="76" spans="1:5" x14ac:dyDescent="0.35">
      <c r="A76" s="19" t="s">
        <v>67</v>
      </c>
      <c r="B76" s="2">
        <v>1.119</v>
      </c>
      <c r="C76" s="2">
        <v>0.03</v>
      </c>
      <c r="D76" s="2">
        <f t="shared" si="3"/>
        <v>1.089</v>
      </c>
      <c r="E76" s="21">
        <f t="shared" si="4"/>
        <v>27.617339839999996</v>
      </c>
    </row>
    <row r="77" spans="1:5" x14ac:dyDescent="0.35">
      <c r="A77" s="19" t="s">
        <v>66</v>
      </c>
      <c r="B77" s="2">
        <v>0.70499999999999996</v>
      </c>
      <c r="C77" s="2">
        <v>0.03</v>
      </c>
      <c r="D77" s="2">
        <f t="shared" si="3"/>
        <v>0.67499999999999993</v>
      </c>
      <c r="E77" s="21">
        <f t="shared" si="4"/>
        <v>14.6084</v>
      </c>
    </row>
    <row r="78" spans="1:5" x14ac:dyDescent="0.35">
      <c r="A78" s="19" t="s">
        <v>68</v>
      </c>
      <c r="B78" s="2">
        <v>1.272</v>
      </c>
      <c r="C78" s="2">
        <v>0.03</v>
      </c>
      <c r="D78" s="2">
        <f t="shared" si="3"/>
        <v>1.242</v>
      </c>
      <c r="E78" s="21">
        <f t="shared" si="4"/>
        <v>33.382722559999998</v>
      </c>
    </row>
    <row r="79" spans="1:5" x14ac:dyDescent="0.35">
      <c r="A79" s="19" t="s">
        <v>69</v>
      </c>
      <c r="B79" s="2">
        <v>0.61199999999999999</v>
      </c>
      <c r="C79" s="2">
        <v>0.03</v>
      </c>
      <c r="D79" s="2">
        <f t="shared" si="3"/>
        <v>0.58199999999999996</v>
      </c>
      <c r="E79" s="21">
        <f t="shared" si="4"/>
        <v>12.206648959999999</v>
      </c>
    </row>
    <row r="80" spans="1:5" x14ac:dyDescent="0.35">
      <c r="A80" s="19" t="s">
        <v>70</v>
      </c>
      <c r="B80" s="2">
        <v>0.58899999999999997</v>
      </c>
      <c r="C80" s="2">
        <v>0.03</v>
      </c>
      <c r="D80" s="2">
        <f t="shared" si="3"/>
        <v>0.55899999999999994</v>
      </c>
      <c r="E80" s="21">
        <f t="shared" si="4"/>
        <v>11.642122239999999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92"/>
  <sheetViews>
    <sheetView tabSelected="1" workbookViewId="0">
      <selection activeCell="A2" sqref="A2:A14"/>
    </sheetView>
  </sheetViews>
  <sheetFormatPr defaultRowHeight="14.5" x14ac:dyDescent="0.35"/>
  <cols>
    <col min="1" max="1" width="36.453125" customWidth="1"/>
    <col min="2" max="2" width="21.1796875" customWidth="1"/>
    <col min="3" max="3" width="22" customWidth="1"/>
    <col min="4" max="4" width="17.1796875" customWidth="1"/>
    <col min="5" max="5" width="18.81640625" customWidth="1"/>
  </cols>
  <sheetData>
    <row r="1" spans="1:5" ht="15.5" thickTop="1" thickBot="1" x14ac:dyDescent="0.4">
      <c r="A1" s="22" t="s">
        <v>131</v>
      </c>
      <c r="B1" s="22" t="s">
        <v>132</v>
      </c>
      <c r="C1" s="22" t="s">
        <v>133</v>
      </c>
      <c r="D1" s="22" t="s">
        <v>134</v>
      </c>
      <c r="E1" s="22" t="s">
        <v>135</v>
      </c>
    </row>
    <row r="2" spans="1:5" ht="15.5" thickTop="1" thickBot="1" x14ac:dyDescent="0.4">
      <c r="A2" s="26" t="s">
        <v>140</v>
      </c>
      <c r="B2" s="24" t="s">
        <v>141</v>
      </c>
      <c r="C2" s="25" t="s">
        <v>142</v>
      </c>
      <c r="D2" s="25" t="s">
        <v>143</v>
      </c>
      <c r="E2" s="25" t="s">
        <v>144</v>
      </c>
    </row>
    <row r="3" spans="1:5" ht="15.5" thickTop="1" thickBot="1" x14ac:dyDescent="0.4">
      <c r="A3" s="26" t="s">
        <v>145</v>
      </c>
      <c r="B3" s="24" t="s">
        <v>141</v>
      </c>
      <c r="C3" s="25" t="s">
        <v>142</v>
      </c>
      <c r="D3" s="25" t="s">
        <v>146</v>
      </c>
      <c r="E3" s="25" t="s">
        <v>144</v>
      </c>
    </row>
    <row r="4" spans="1:5" ht="15.5" thickTop="1" thickBot="1" x14ac:dyDescent="0.4">
      <c r="A4" s="23" t="s">
        <v>152</v>
      </c>
      <c r="B4" s="24" t="s">
        <v>141</v>
      </c>
      <c r="C4" s="25" t="s">
        <v>142</v>
      </c>
      <c r="D4" s="25" t="s">
        <v>270</v>
      </c>
      <c r="E4" s="25" t="s">
        <v>144</v>
      </c>
    </row>
    <row r="5" spans="1:5" ht="15.5" thickTop="1" thickBot="1" x14ac:dyDescent="0.4">
      <c r="A5" s="23" t="s">
        <v>153</v>
      </c>
      <c r="B5" s="24" t="s">
        <v>141</v>
      </c>
      <c r="C5" s="25" t="s">
        <v>142</v>
      </c>
      <c r="D5" s="25" t="s">
        <v>271</v>
      </c>
      <c r="E5" s="25" t="s">
        <v>144</v>
      </c>
    </row>
    <row r="6" spans="1:5" ht="15.5" thickTop="1" thickBot="1" x14ac:dyDescent="0.4">
      <c r="A6" s="23" t="s">
        <v>154</v>
      </c>
      <c r="B6" s="24" t="s">
        <v>136</v>
      </c>
      <c r="C6" s="25" t="s">
        <v>137</v>
      </c>
      <c r="D6" s="25" t="s">
        <v>161</v>
      </c>
      <c r="E6" s="25" t="s">
        <v>138</v>
      </c>
    </row>
    <row r="7" spans="1:5" ht="15.5" thickTop="1" thickBot="1" x14ac:dyDescent="0.4">
      <c r="A7" s="23" t="s">
        <v>155</v>
      </c>
      <c r="B7" s="24" t="s">
        <v>136</v>
      </c>
      <c r="C7" s="25" t="s">
        <v>137</v>
      </c>
      <c r="D7" s="25" t="s">
        <v>162</v>
      </c>
      <c r="E7" s="25" t="s">
        <v>138</v>
      </c>
    </row>
    <row r="8" spans="1:5" ht="15.5" thickTop="1" thickBot="1" x14ac:dyDescent="0.4">
      <c r="A8" s="23" t="s">
        <v>156</v>
      </c>
      <c r="B8" s="24" t="s">
        <v>136</v>
      </c>
      <c r="C8" s="25" t="s">
        <v>137</v>
      </c>
      <c r="D8" s="25" t="s">
        <v>163</v>
      </c>
      <c r="E8" s="25" t="s">
        <v>138</v>
      </c>
    </row>
    <row r="9" spans="1:5" ht="15.5" thickTop="1" thickBot="1" x14ac:dyDescent="0.4">
      <c r="A9" s="23" t="s">
        <v>157</v>
      </c>
      <c r="B9" s="24" t="s">
        <v>136</v>
      </c>
      <c r="C9" s="25" t="s">
        <v>137</v>
      </c>
      <c r="D9" s="25" t="s">
        <v>164</v>
      </c>
      <c r="E9" s="25" t="s">
        <v>138</v>
      </c>
    </row>
    <row r="10" spans="1:5" ht="15.5" thickTop="1" thickBot="1" x14ac:dyDescent="0.4">
      <c r="A10" s="23" t="s">
        <v>158</v>
      </c>
      <c r="B10" s="24" t="s">
        <v>159</v>
      </c>
      <c r="C10" s="25" t="s">
        <v>137</v>
      </c>
      <c r="D10" s="25" t="s">
        <v>165</v>
      </c>
      <c r="E10" s="25" t="s">
        <v>138</v>
      </c>
    </row>
    <row r="11" spans="1:5" ht="15.5" thickTop="1" thickBot="1" x14ac:dyDescent="0.4">
      <c r="A11" s="23" t="s">
        <v>160</v>
      </c>
      <c r="B11" s="24" t="s">
        <v>136</v>
      </c>
      <c r="C11" s="25" t="s">
        <v>137</v>
      </c>
      <c r="D11" s="25" t="s">
        <v>166</v>
      </c>
      <c r="E11" s="25" t="s">
        <v>138</v>
      </c>
    </row>
    <row r="12" spans="1:5" ht="15.5" thickTop="1" thickBot="1" x14ac:dyDescent="0.4">
      <c r="A12" s="23" t="s">
        <v>168</v>
      </c>
      <c r="B12" s="24" t="s">
        <v>136</v>
      </c>
      <c r="C12" s="25" t="s">
        <v>139</v>
      </c>
      <c r="D12" s="25" t="s">
        <v>167</v>
      </c>
      <c r="E12" s="25" t="s">
        <v>138</v>
      </c>
    </row>
    <row r="13" spans="1:5" ht="15.5" thickTop="1" thickBot="1" x14ac:dyDescent="0.4">
      <c r="A13" s="23" t="s">
        <v>272</v>
      </c>
      <c r="B13" s="24" t="s">
        <v>141</v>
      </c>
      <c r="C13" s="25" t="s">
        <v>222</v>
      </c>
      <c r="D13" s="25" t="s">
        <v>223</v>
      </c>
      <c r="E13" s="25" t="s">
        <v>144</v>
      </c>
    </row>
    <row r="14" spans="1:5" ht="15.5" thickTop="1" thickBot="1" x14ac:dyDescent="0.4">
      <c r="A14" s="23" t="s">
        <v>229</v>
      </c>
      <c r="B14" s="24" t="s">
        <v>141</v>
      </c>
      <c r="C14" s="25" t="s">
        <v>222</v>
      </c>
      <c r="D14" s="25" t="s">
        <v>273</v>
      </c>
      <c r="E14" s="25" t="s">
        <v>144</v>
      </c>
    </row>
    <row r="15" spans="1:5" ht="15" thickTop="1" x14ac:dyDescent="0.35">
      <c r="A15" s="27" t="s">
        <v>147</v>
      </c>
      <c r="B15" s="28"/>
      <c r="C15" s="28"/>
    </row>
    <row r="16" spans="1:5" x14ac:dyDescent="0.35">
      <c r="A16" s="27" t="s">
        <v>148</v>
      </c>
      <c r="B16" s="28"/>
      <c r="C16" s="28"/>
    </row>
    <row r="17" spans="1:9" x14ac:dyDescent="0.35">
      <c r="A17" s="27" t="s">
        <v>149</v>
      </c>
      <c r="B17" s="28"/>
      <c r="C17" s="28"/>
    </row>
    <row r="18" spans="1:9" x14ac:dyDescent="0.35">
      <c r="A18" s="29" t="s">
        <v>150</v>
      </c>
      <c r="B18" s="9"/>
      <c r="C18" s="9"/>
    </row>
    <row r="19" spans="1:9" x14ac:dyDescent="0.35">
      <c r="A19" s="30" t="s">
        <v>151</v>
      </c>
      <c r="B19" s="31"/>
      <c r="C19" s="31"/>
      <c r="D19" s="31"/>
      <c r="E19" s="31"/>
      <c r="F19" s="31"/>
      <c r="G19" s="31"/>
      <c r="H19" s="31"/>
      <c r="I19" s="31"/>
    </row>
    <row r="72" spans="1:19" ht="15.5" x14ac:dyDescent="0.35">
      <c r="A72" s="32" t="s">
        <v>174</v>
      </c>
      <c r="B72" s="33"/>
      <c r="C72" s="33"/>
      <c r="D72" s="33"/>
      <c r="E72" s="33"/>
      <c r="F72" s="33"/>
      <c r="G72" s="33"/>
      <c r="H72" s="33"/>
      <c r="I72" s="33"/>
      <c r="J72" s="33"/>
      <c r="K72" s="33"/>
      <c r="L72" s="33"/>
      <c r="M72" s="33"/>
      <c r="N72" s="33"/>
      <c r="O72" s="33"/>
      <c r="P72" s="33"/>
      <c r="Q72" s="33"/>
      <c r="R72" s="33"/>
      <c r="S72" s="33"/>
    </row>
    <row r="73" spans="1:19" ht="15.5" x14ac:dyDescent="0.35">
      <c r="A73" s="33" t="s">
        <v>169</v>
      </c>
      <c r="B73" s="33"/>
      <c r="C73" s="33"/>
      <c r="D73" s="33"/>
      <c r="E73" s="33"/>
      <c r="F73" s="33"/>
      <c r="G73" s="33"/>
      <c r="H73" s="33"/>
      <c r="I73" s="33"/>
      <c r="J73" s="33"/>
      <c r="K73" s="33"/>
      <c r="L73" s="33"/>
      <c r="M73" s="33"/>
      <c r="N73" s="33"/>
      <c r="O73" s="33"/>
      <c r="P73" s="33"/>
      <c r="Q73" s="33"/>
      <c r="R73" s="33"/>
      <c r="S73" s="33"/>
    </row>
    <row r="74" spans="1:19" ht="15.5" x14ac:dyDescent="0.35">
      <c r="A74" s="33" t="s">
        <v>170</v>
      </c>
      <c r="B74" s="33"/>
      <c r="C74" s="33"/>
      <c r="D74" s="33"/>
      <c r="E74" s="33"/>
      <c r="F74" s="33"/>
      <c r="G74" s="33"/>
      <c r="H74" s="33"/>
      <c r="I74" s="33"/>
      <c r="J74" s="33"/>
      <c r="K74" s="33"/>
      <c r="L74" s="33"/>
      <c r="M74" s="33"/>
      <c r="N74" s="33"/>
      <c r="O74" s="33"/>
      <c r="P74" s="33"/>
      <c r="Q74" s="33"/>
      <c r="R74" s="33"/>
      <c r="S74" s="33"/>
    </row>
    <row r="75" spans="1:19" ht="15.5" x14ac:dyDescent="0.35">
      <c r="A75" s="33" t="s">
        <v>171</v>
      </c>
      <c r="B75" s="33"/>
      <c r="C75" s="33"/>
      <c r="D75" s="33"/>
      <c r="E75" s="33"/>
      <c r="F75" s="33"/>
      <c r="G75" s="33"/>
      <c r="H75" s="33"/>
      <c r="I75" s="33"/>
      <c r="J75" s="33"/>
      <c r="K75" s="33"/>
      <c r="L75" s="33"/>
      <c r="M75" s="33"/>
      <c r="N75" s="33"/>
      <c r="O75" s="33"/>
      <c r="P75" s="33"/>
      <c r="Q75" s="33"/>
      <c r="R75" s="33"/>
      <c r="S75" s="33"/>
    </row>
    <row r="76" spans="1:19" ht="15.5" x14ac:dyDescent="0.35">
      <c r="A76" s="33" t="s">
        <v>172</v>
      </c>
      <c r="B76" s="33"/>
      <c r="C76" s="33"/>
      <c r="D76" s="33"/>
      <c r="E76" s="33"/>
      <c r="F76" s="33"/>
      <c r="G76" s="33"/>
      <c r="H76" s="33"/>
      <c r="I76" s="33"/>
      <c r="J76" s="33"/>
      <c r="K76" s="33"/>
      <c r="L76" s="33"/>
      <c r="M76" s="33"/>
      <c r="N76" s="33"/>
      <c r="O76" s="33"/>
      <c r="P76" s="33"/>
      <c r="Q76" s="33"/>
      <c r="R76" s="33"/>
      <c r="S76" s="33"/>
    </row>
    <row r="77" spans="1:19" ht="15.5" x14ac:dyDescent="0.35">
      <c r="A77" s="33" t="s">
        <v>173</v>
      </c>
      <c r="B77" s="33"/>
      <c r="C77" s="33"/>
      <c r="D77" s="33"/>
      <c r="E77" s="33"/>
      <c r="F77" s="33"/>
      <c r="G77" s="33"/>
      <c r="H77" s="33"/>
      <c r="I77" s="33"/>
      <c r="J77" s="33"/>
      <c r="K77" s="33"/>
      <c r="L77" s="33"/>
      <c r="M77" s="33"/>
      <c r="N77" s="33"/>
      <c r="O77" s="33"/>
      <c r="P77" s="33"/>
      <c r="Q77" s="33"/>
      <c r="R77" s="33"/>
      <c r="S77" s="33"/>
    </row>
    <row r="78" spans="1:19" ht="15.5" x14ac:dyDescent="0.35">
      <c r="A78" s="33"/>
      <c r="B78" s="33"/>
      <c r="C78" s="33"/>
      <c r="D78" s="33"/>
      <c r="E78" s="33"/>
      <c r="F78" s="33"/>
      <c r="G78" s="33"/>
      <c r="H78" s="33"/>
      <c r="I78" s="33"/>
      <c r="J78" s="33"/>
      <c r="K78" s="33"/>
      <c r="L78" s="33"/>
      <c r="M78" s="33"/>
      <c r="N78" s="33"/>
      <c r="O78" s="33"/>
      <c r="P78" s="33"/>
      <c r="Q78" s="33"/>
      <c r="R78" s="33"/>
      <c r="S78" s="33"/>
    </row>
    <row r="79" spans="1:19" ht="15.5" x14ac:dyDescent="0.35">
      <c r="A79" s="32" t="s">
        <v>179</v>
      </c>
      <c r="B79" s="33"/>
      <c r="C79" s="33"/>
      <c r="D79" s="33"/>
      <c r="E79" s="33"/>
      <c r="F79" s="33"/>
      <c r="G79" s="33"/>
      <c r="H79" s="33"/>
      <c r="I79" s="33"/>
      <c r="J79" s="33"/>
      <c r="K79" s="33"/>
      <c r="L79" s="33"/>
      <c r="M79" s="33"/>
      <c r="N79" s="33"/>
      <c r="O79" s="33"/>
      <c r="P79" s="33"/>
      <c r="Q79" s="33"/>
      <c r="R79" s="33"/>
      <c r="S79" s="33"/>
    </row>
    <row r="80" spans="1:19" ht="15.5" x14ac:dyDescent="0.35">
      <c r="A80" s="33" t="s">
        <v>175</v>
      </c>
      <c r="B80" s="33"/>
      <c r="C80" s="33"/>
      <c r="D80" s="33"/>
      <c r="E80" s="33"/>
      <c r="F80" s="33"/>
      <c r="G80" s="33"/>
      <c r="H80" s="33"/>
      <c r="I80" s="33"/>
      <c r="J80" s="33"/>
      <c r="K80" s="33"/>
      <c r="L80" s="33"/>
      <c r="M80" s="33"/>
      <c r="N80" s="33"/>
      <c r="O80" s="33"/>
      <c r="P80" s="33"/>
      <c r="Q80" s="33"/>
      <c r="R80" s="33"/>
      <c r="S80" s="33"/>
    </row>
    <row r="81" spans="1:19" ht="15.5" x14ac:dyDescent="0.35">
      <c r="A81" s="33" t="s">
        <v>170</v>
      </c>
      <c r="B81" s="33"/>
      <c r="C81" s="33"/>
      <c r="D81" s="33"/>
      <c r="E81" s="33"/>
      <c r="F81" s="33"/>
      <c r="G81" s="33"/>
      <c r="H81" s="33"/>
      <c r="I81" s="33"/>
      <c r="J81" s="33"/>
      <c r="K81" s="33"/>
      <c r="L81" s="33"/>
      <c r="M81" s="33"/>
      <c r="N81" s="33"/>
      <c r="O81" s="33"/>
      <c r="P81" s="33"/>
      <c r="Q81" s="33"/>
      <c r="R81" s="33"/>
      <c r="S81" s="33"/>
    </row>
    <row r="82" spans="1:19" ht="15.5" x14ac:dyDescent="0.35">
      <c r="A82" s="33" t="s">
        <v>176</v>
      </c>
      <c r="B82" s="33"/>
      <c r="C82" s="33"/>
      <c r="D82" s="33"/>
      <c r="E82" s="33"/>
      <c r="F82" s="33"/>
      <c r="G82" s="33"/>
      <c r="H82" s="33"/>
      <c r="I82" s="33"/>
      <c r="J82" s="33"/>
      <c r="K82" s="33"/>
      <c r="L82" s="33"/>
      <c r="M82" s="33"/>
      <c r="N82" s="33"/>
      <c r="O82" s="33"/>
      <c r="P82" s="33"/>
      <c r="Q82" s="33"/>
      <c r="R82" s="33"/>
      <c r="S82" s="33"/>
    </row>
    <row r="83" spans="1:19" ht="15.5" x14ac:dyDescent="0.35">
      <c r="A83" s="33" t="s">
        <v>177</v>
      </c>
      <c r="B83" s="33"/>
      <c r="C83" s="33"/>
      <c r="D83" s="33"/>
      <c r="E83" s="33"/>
      <c r="F83" s="33"/>
      <c r="G83" s="33"/>
      <c r="H83" s="33"/>
      <c r="I83" s="33"/>
      <c r="J83" s="33"/>
      <c r="K83" s="33"/>
      <c r="L83" s="33"/>
      <c r="M83" s="33"/>
      <c r="N83" s="33"/>
      <c r="O83" s="33"/>
      <c r="P83" s="33"/>
      <c r="Q83" s="33"/>
      <c r="R83" s="33"/>
      <c r="S83" s="33"/>
    </row>
    <row r="84" spans="1:19" ht="15.5" x14ac:dyDescent="0.35">
      <c r="A84" s="33" t="s">
        <v>178</v>
      </c>
      <c r="B84" s="33"/>
      <c r="C84" s="33"/>
      <c r="D84" s="33"/>
      <c r="E84" s="33"/>
      <c r="F84" s="33"/>
      <c r="G84" s="33"/>
      <c r="H84" s="33"/>
      <c r="I84" s="33"/>
      <c r="J84" s="33"/>
      <c r="K84" s="33"/>
      <c r="L84" s="33"/>
      <c r="M84" s="33"/>
      <c r="N84" s="33"/>
      <c r="O84" s="33"/>
      <c r="P84" s="33"/>
      <c r="Q84" s="33"/>
      <c r="R84" s="33"/>
      <c r="S84" s="33"/>
    </row>
    <row r="85" spans="1:19" ht="15.5" x14ac:dyDescent="0.35">
      <c r="A85" s="33"/>
      <c r="B85" s="33"/>
      <c r="C85" s="33"/>
      <c r="D85" s="33"/>
      <c r="E85" s="33"/>
      <c r="F85" s="33"/>
      <c r="G85" s="33"/>
      <c r="H85" s="33"/>
      <c r="I85" s="33"/>
      <c r="J85" s="33"/>
      <c r="K85" s="33"/>
      <c r="L85" s="33"/>
      <c r="M85" s="33"/>
      <c r="N85" s="33"/>
      <c r="O85" s="33"/>
      <c r="P85" s="33"/>
      <c r="Q85" s="33"/>
      <c r="R85" s="33"/>
      <c r="S85" s="33"/>
    </row>
    <row r="86" spans="1:19" ht="15.5" x14ac:dyDescent="0.35">
      <c r="A86" s="32" t="s">
        <v>185</v>
      </c>
      <c r="B86" s="33"/>
      <c r="C86" s="33"/>
      <c r="D86" s="33"/>
      <c r="E86" s="33"/>
      <c r="F86" s="33"/>
      <c r="G86" s="33"/>
      <c r="H86" s="33"/>
      <c r="I86" s="33"/>
      <c r="J86" s="33"/>
      <c r="K86" s="33"/>
      <c r="L86" s="33"/>
      <c r="M86" s="33"/>
      <c r="N86" s="33"/>
      <c r="O86" s="33"/>
      <c r="P86" s="33"/>
      <c r="Q86" s="33"/>
      <c r="R86" s="33"/>
      <c r="S86" s="33"/>
    </row>
    <row r="87" spans="1:19" ht="15.5" x14ac:dyDescent="0.35">
      <c r="A87" s="33" t="s">
        <v>180</v>
      </c>
      <c r="B87" s="33"/>
      <c r="C87" s="33"/>
      <c r="D87" s="33"/>
      <c r="E87" s="33"/>
      <c r="F87" s="33"/>
      <c r="G87" s="33"/>
      <c r="H87" s="33"/>
      <c r="I87" s="33"/>
      <c r="J87" s="33"/>
      <c r="K87" s="33"/>
      <c r="L87" s="33"/>
      <c r="M87" s="33"/>
      <c r="N87" s="33"/>
      <c r="O87" s="33"/>
      <c r="P87" s="33"/>
      <c r="Q87" s="33"/>
      <c r="R87" s="33"/>
      <c r="S87" s="33"/>
    </row>
    <row r="88" spans="1:19" ht="15.5" x14ac:dyDescent="0.35">
      <c r="A88" s="33" t="s">
        <v>170</v>
      </c>
      <c r="B88" s="33"/>
      <c r="C88" s="33"/>
      <c r="D88" s="33"/>
      <c r="E88" s="33"/>
      <c r="F88" s="33"/>
      <c r="G88" s="33"/>
      <c r="H88" s="33"/>
      <c r="I88" s="33"/>
      <c r="J88" s="33"/>
      <c r="K88" s="33"/>
      <c r="L88" s="33"/>
      <c r="M88" s="33"/>
      <c r="N88" s="33"/>
      <c r="O88" s="33"/>
      <c r="P88" s="33"/>
      <c r="Q88" s="33"/>
      <c r="R88" s="33"/>
      <c r="S88" s="33"/>
    </row>
    <row r="89" spans="1:19" ht="15.5" x14ac:dyDescent="0.35">
      <c r="A89" s="33" t="s">
        <v>181</v>
      </c>
      <c r="B89" s="33"/>
      <c r="C89" s="33"/>
      <c r="D89" s="33"/>
      <c r="E89" s="33"/>
      <c r="F89" s="33"/>
      <c r="G89" s="33"/>
      <c r="H89" s="33"/>
      <c r="I89" s="33"/>
      <c r="J89" s="33"/>
      <c r="K89" s="33"/>
      <c r="L89" s="33"/>
      <c r="M89" s="33"/>
      <c r="N89" s="33"/>
      <c r="O89" s="33"/>
      <c r="P89" s="33"/>
      <c r="Q89" s="33"/>
      <c r="R89" s="33"/>
      <c r="S89" s="33"/>
    </row>
    <row r="90" spans="1:19" ht="15.5" x14ac:dyDescent="0.35">
      <c r="A90" s="33" t="s">
        <v>182</v>
      </c>
      <c r="B90" s="33"/>
      <c r="C90" s="33"/>
      <c r="D90" s="33"/>
      <c r="E90" s="33"/>
      <c r="F90" s="33"/>
      <c r="G90" s="33"/>
      <c r="H90" s="33"/>
      <c r="I90" s="33"/>
      <c r="J90" s="33"/>
      <c r="K90" s="33"/>
      <c r="L90" s="33"/>
      <c r="M90" s="33"/>
      <c r="N90" s="33"/>
      <c r="O90" s="33"/>
      <c r="P90" s="33"/>
      <c r="Q90" s="33"/>
      <c r="R90" s="33"/>
      <c r="S90" s="33"/>
    </row>
    <row r="91" spans="1:19" ht="15.5" x14ac:dyDescent="0.35">
      <c r="A91" s="33" t="s">
        <v>183</v>
      </c>
      <c r="B91" s="33"/>
      <c r="C91" s="33"/>
      <c r="D91" s="33"/>
      <c r="E91" s="33"/>
      <c r="F91" s="33"/>
      <c r="G91" s="33"/>
      <c r="H91" s="33"/>
      <c r="I91" s="33"/>
      <c r="J91" s="33"/>
      <c r="K91" s="33"/>
      <c r="L91" s="33"/>
      <c r="M91" s="33"/>
      <c r="N91" s="33"/>
      <c r="O91" s="33"/>
      <c r="P91" s="33"/>
      <c r="Q91" s="33"/>
      <c r="R91" s="33"/>
      <c r="S91" s="33"/>
    </row>
    <row r="92" spans="1:19" ht="15.5" x14ac:dyDescent="0.35">
      <c r="A92" s="33" t="s">
        <v>184</v>
      </c>
      <c r="B92" s="33"/>
      <c r="C92" s="33"/>
      <c r="D92" s="33"/>
      <c r="E92" s="33"/>
      <c r="F92" s="33"/>
      <c r="G92" s="33"/>
      <c r="H92" s="33"/>
      <c r="I92" s="33"/>
      <c r="J92" s="33"/>
      <c r="K92" s="33"/>
      <c r="L92" s="33"/>
      <c r="M92" s="33"/>
      <c r="N92" s="33"/>
      <c r="O92" s="33"/>
      <c r="P92" s="33"/>
      <c r="Q92" s="33"/>
      <c r="R92" s="33"/>
      <c r="S92" s="33"/>
    </row>
    <row r="93" spans="1:19" ht="15.5" x14ac:dyDescent="0.35">
      <c r="A93" s="33"/>
      <c r="B93" s="33"/>
      <c r="C93" s="33"/>
      <c r="D93" s="33"/>
      <c r="E93" s="33"/>
      <c r="F93" s="33"/>
      <c r="G93" s="33"/>
      <c r="H93" s="33"/>
      <c r="I93" s="33"/>
      <c r="J93" s="33"/>
      <c r="K93" s="33"/>
      <c r="L93" s="33"/>
      <c r="M93" s="33"/>
      <c r="N93" s="33"/>
      <c r="O93" s="33"/>
      <c r="P93" s="33"/>
      <c r="Q93" s="33"/>
      <c r="R93" s="33"/>
      <c r="S93" s="33"/>
    </row>
    <row r="94" spans="1:19" ht="15.5" x14ac:dyDescent="0.35">
      <c r="A94" s="32" t="s">
        <v>186</v>
      </c>
      <c r="B94" s="33"/>
      <c r="C94" s="33"/>
      <c r="D94" s="33"/>
      <c r="E94" s="33"/>
      <c r="F94" s="33"/>
      <c r="G94" s="33"/>
      <c r="H94" s="33"/>
      <c r="I94" s="33"/>
      <c r="J94" s="33"/>
      <c r="K94" s="33"/>
      <c r="L94" s="33"/>
      <c r="M94" s="33"/>
      <c r="N94" s="33"/>
      <c r="O94" s="33"/>
      <c r="P94" s="33"/>
      <c r="Q94" s="33"/>
      <c r="R94" s="33"/>
      <c r="S94" s="33"/>
    </row>
    <row r="95" spans="1:19" ht="15.5" x14ac:dyDescent="0.35">
      <c r="A95" s="33" t="s">
        <v>187</v>
      </c>
      <c r="B95" s="33"/>
      <c r="C95" s="33"/>
      <c r="D95" s="33"/>
      <c r="E95" s="33"/>
      <c r="F95" s="33"/>
      <c r="G95" s="33"/>
      <c r="H95" s="33"/>
      <c r="I95" s="33"/>
      <c r="J95" s="33"/>
      <c r="K95" s="33"/>
      <c r="L95" s="33"/>
      <c r="M95" s="33"/>
      <c r="N95" s="33"/>
      <c r="O95" s="33"/>
      <c r="P95" s="33"/>
      <c r="Q95" s="33"/>
      <c r="R95" s="33"/>
      <c r="S95" s="33"/>
    </row>
    <row r="96" spans="1:19" ht="15.5" x14ac:dyDescent="0.35">
      <c r="A96" s="33" t="s">
        <v>188</v>
      </c>
      <c r="B96" s="33"/>
      <c r="C96" s="33"/>
      <c r="D96" s="33"/>
      <c r="E96" s="33"/>
      <c r="F96" s="33"/>
      <c r="G96" s="33"/>
      <c r="H96" s="33"/>
      <c r="I96" s="33"/>
      <c r="J96" s="33"/>
      <c r="K96" s="33"/>
      <c r="L96" s="33"/>
      <c r="M96" s="33"/>
      <c r="N96" s="33"/>
      <c r="O96" s="33"/>
      <c r="P96" s="33"/>
      <c r="Q96" s="33"/>
      <c r="R96" s="33"/>
      <c r="S96" s="33"/>
    </row>
    <row r="97" spans="1:19" ht="15.5" x14ac:dyDescent="0.35">
      <c r="A97" s="33" t="s">
        <v>189</v>
      </c>
      <c r="B97" s="33"/>
      <c r="C97" s="33"/>
      <c r="D97" s="33"/>
      <c r="E97" s="33"/>
      <c r="F97" s="33"/>
      <c r="G97" s="33"/>
      <c r="H97" s="33"/>
      <c r="I97" s="33"/>
      <c r="J97" s="33"/>
      <c r="K97" s="33"/>
      <c r="L97" s="33"/>
      <c r="M97" s="33"/>
      <c r="N97" s="33"/>
      <c r="O97" s="33"/>
      <c r="P97" s="33"/>
      <c r="Q97" s="33"/>
      <c r="R97" s="33"/>
      <c r="S97" s="33"/>
    </row>
    <row r="98" spans="1:19" ht="15.5" x14ac:dyDescent="0.35">
      <c r="A98" s="33" t="s">
        <v>190</v>
      </c>
      <c r="B98" s="33"/>
      <c r="C98" s="33"/>
      <c r="D98" s="33"/>
      <c r="E98" s="33"/>
      <c r="F98" s="33"/>
      <c r="G98" s="33"/>
      <c r="H98" s="33"/>
      <c r="I98" s="33"/>
      <c r="J98" s="33"/>
      <c r="K98" s="33"/>
      <c r="L98" s="33"/>
      <c r="M98" s="33"/>
      <c r="N98" s="33"/>
      <c r="O98" s="33"/>
      <c r="P98" s="33"/>
      <c r="Q98" s="33"/>
      <c r="R98" s="33"/>
      <c r="S98" s="33"/>
    </row>
    <row r="99" spans="1:19" ht="15.5" x14ac:dyDescent="0.35">
      <c r="A99" s="33" t="s">
        <v>191</v>
      </c>
      <c r="B99" s="33"/>
      <c r="C99" s="33"/>
      <c r="D99" s="33"/>
      <c r="E99" s="33"/>
      <c r="F99" s="33"/>
      <c r="G99" s="33"/>
      <c r="H99" s="33"/>
      <c r="I99" s="33"/>
      <c r="J99" s="33"/>
      <c r="K99" s="33"/>
      <c r="L99" s="33"/>
      <c r="M99" s="33"/>
      <c r="N99" s="33"/>
      <c r="O99" s="33"/>
      <c r="P99" s="33"/>
      <c r="Q99" s="33"/>
      <c r="R99" s="33"/>
      <c r="S99" s="33"/>
    </row>
    <row r="100" spans="1:19" ht="15.5" x14ac:dyDescent="0.35">
      <c r="A100" s="33"/>
      <c r="B100" s="33"/>
      <c r="C100" s="33"/>
      <c r="D100" s="33"/>
      <c r="E100" s="33"/>
      <c r="F100" s="33"/>
      <c r="G100" s="33"/>
      <c r="H100" s="33"/>
      <c r="I100" s="33"/>
      <c r="J100" s="33"/>
      <c r="K100" s="33"/>
      <c r="L100" s="33"/>
      <c r="M100" s="33"/>
      <c r="N100" s="33"/>
      <c r="O100" s="33"/>
      <c r="P100" s="33"/>
      <c r="Q100" s="33"/>
      <c r="R100" s="33"/>
      <c r="S100" s="33"/>
    </row>
    <row r="101" spans="1:19" ht="15.5" x14ac:dyDescent="0.35">
      <c r="A101" s="32" t="s">
        <v>192</v>
      </c>
      <c r="B101" s="33"/>
      <c r="C101" s="33"/>
      <c r="D101" s="33"/>
      <c r="E101" s="33"/>
      <c r="F101" s="33"/>
      <c r="G101" s="33"/>
      <c r="H101" s="33"/>
      <c r="I101" s="33"/>
      <c r="J101" s="33"/>
      <c r="K101" s="33"/>
      <c r="L101" s="33"/>
      <c r="M101" s="33"/>
      <c r="N101" s="33"/>
      <c r="O101" s="33"/>
      <c r="P101" s="33"/>
      <c r="Q101" s="33"/>
      <c r="R101" s="33"/>
      <c r="S101" s="33"/>
    </row>
    <row r="102" spans="1:19" ht="15.5" x14ac:dyDescent="0.35">
      <c r="A102" s="33" t="s">
        <v>197</v>
      </c>
      <c r="B102" s="33"/>
      <c r="C102" s="33"/>
      <c r="D102" s="33"/>
      <c r="E102" s="33"/>
      <c r="F102" s="33"/>
      <c r="G102" s="33"/>
      <c r="H102" s="33"/>
      <c r="I102" s="33"/>
      <c r="J102" s="33"/>
      <c r="K102" s="33"/>
      <c r="L102" s="33"/>
      <c r="M102" s="33"/>
      <c r="N102" s="33"/>
      <c r="O102" s="33"/>
      <c r="P102" s="33"/>
      <c r="Q102" s="33"/>
      <c r="R102" s="33"/>
      <c r="S102" s="33"/>
    </row>
    <row r="103" spans="1:19" ht="15.5" x14ac:dyDescent="0.35">
      <c r="A103" s="33" t="s">
        <v>170</v>
      </c>
      <c r="B103" s="33"/>
      <c r="C103" s="33"/>
      <c r="D103" s="33"/>
      <c r="E103" s="33"/>
      <c r="F103" s="33"/>
      <c r="G103" s="33"/>
      <c r="H103" s="33"/>
      <c r="I103" s="33"/>
      <c r="J103" s="33"/>
      <c r="K103" s="33"/>
      <c r="L103" s="33"/>
      <c r="M103" s="33"/>
      <c r="N103" s="33"/>
      <c r="O103" s="33"/>
      <c r="P103" s="33"/>
      <c r="Q103" s="33"/>
      <c r="R103" s="33"/>
      <c r="S103" s="33"/>
    </row>
    <row r="104" spans="1:19" ht="15.5" x14ac:dyDescent="0.35">
      <c r="A104" s="33" t="s">
        <v>193</v>
      </c>
      <c r="B104" s="33"/>
      <c r="C104" s="33"/>
      <c r="D104" s="33"/>
      <c r="E104" s="33"/>
      <c r="F104" s="33"/>
      <c r="G104" s="33"/>
      <c r="H104" s="33"/>
      <c r="I104" s="33"/>
      <c r="J104" s="33"/>
      <c r="K104" s="33"/>
      <c r="L104" s="33"/>
      <c r="M104" s="33"/>
      <c r="N104" s="33"/>
      <c r="O104" s="33"/>
      <c r="P104" s="33"/>
      <c r="Q104" s="33"/>
      <c r="R104" s="33"/>
      <c r="S104" s="33"/>
    </row>
    <row r="105" spans="1:19" ht="15.5" x14ac:dyDescent="0.35">
      <c r="A105" s="33" t="s">
        <v>194</v>
      </c>
      <c r="B105" s="33"/>
      <c r="C105" s="33"/>
      <c r="D105" s="33"/>
      <c r="E105" s="33"/>
      <c r="F105" s="33"/>
      <c r="G105" s="33"/>
      <c r="H105" s="33"/>
      <c r="I105" s="33"/>
      <c r="J105" s="33"/>
      <c r="K105" s="33"/>
      <c r="L105" s="33"/>
      <c r="M105" s="33"/>
      <c r="N105" s="33"/>
      <c r="O105" s="33"/>
      <c r="P105" s="33"/>
      <c r="Q105" s="33"/>
      <c r="R105" s="33"/>
      <c r="S105" s="33"/>
    </row>
    <row r="106" spans="1:19" ht="15.5" x14ac:dyDescent="0.35">
      <c r="A106" s="33" t="s">
        <v>195</v>
      </c>
      <c r="B106" s="33"/>
      <c r="C106" s="33"/>
      <c r="D106" s="33"/>
      <c r="E106" s="33"/>
      <c r="F106" s="33"/>
      <c r="G106" s="33"/>
      <c r="H106" s="33"/>
      <c r="I106" s="33"/>
      <c r="J106" s="33"/>
      <c r="K106" s="33"/>
      <c r="L106" s="33"/>
      <c r="M106" s="33"/>
      <c r="N106" s="33"/>
      <c r="O106" s="33"/>
      <c r="P106" s="33"/>
      <c r="Q106" s="33"/>
      <c r="R106" s="33"/>
      <c r="S106" s="33"/>
    </row>
    <row r="107" spans="1:19" ht="15.5" x14ac:dyDescent="0.35">
      <c r="A107" s="33" t="s">
        <v>196</v>
      </c>
      <c r="B107" s="33"/>
      <c r="C107" s="33"/>
      <c r="D107" s="33"/>
      <c r="E107" s="33"/>
      <c r="F107" s="33"/>
      <c r="G107" s="33"/>
      <c r="H107" s="33"/>
      <c r="I107" s="33"/>
      <c r="J107" s="33"/>
      <c r="K107" s="33"/>
      <c r="L107" s="33"/>
      <c r="M107" s="33"/>
      <c r="N107" s="33"/>
      <c r="O107" s="33"/>
      <c r="P107" s="33"/>
      <c r="Q107" s="33"/>
      <c r="R107" s="33"/>
      <c r="S107" s="33"/>
    </row>
    <row r="108" spans="1:19" ht="15.5" x14ac:dyDescent="0.35">
      <c r="A108" s="33"/>
      <c r="B108" s="33"/>
      <c r="C108" s="33"/>
      <c r="D108" s="33"/>
      <c r="E108" s="33"/>
      <c r="F108" s="33"/>
      <c r="G108" s="33"/>
      <c r="H108" s="33"/>
      <c r="I108" s="33"/>
      <c r="J108" s="33"/>
      <c r="K108" s="33"/>
      <c r="L108" s="33"/>
      <c r="M108" s="33"/>
      <c r="N108" s="33"/>
      <c r="O108" s="33"/>
      <c r="P108" s="33"/>
      <c r="Q108" s="33"/>
      <c r="R108" s="33"/>
      <c r="S108" s="33"/>
    </row>
    <row r="109" spans="1:19" ht="15.5" x14ac:dyDescent="0.35">
      <c r="A109" s="32" t="s">
        <v>198</v>
      </c>
      <c r="B109" s="33"/>
      <c r="C109" s="33"/>
      <c r="D109" s="33"/>
      <c r="E109" s="33"/>
      <c r="F109" s="33"/>
      <c r="G109" s="33"/>
      <c r="H109" s="33"/>
      <c r="I109" s="33"/>
      <c r="J109" s="33"/>
      <c r="K109" s="33"/>
      <c r="L109" s="33"/>
      <c r="M109" s="33"/>
      <c r="N109" s="33"/>
      <c r="O109" s="33"/>
      <c r="P109" s="33"/>
      <c r="Q109" s="33"/>
      <c r="R109" s="33"/>
      <c r="S109" s="33"/>
    </row>
    <row r="110" spans="1:19" ht="15.5" x14ac:dyDescent="0.35">
      <c r="A110" s="33" t="s">
        <v>199</v>
      </c>
      <c r="B110" s="33"/>
      <c r="C110" s="33"/>
      <c r="D110" s="33"/>
      <c r="E110" s="33"/>
      <c r="F110" s="33"/>
      <c r="G110" s="33"/>
      <c r="H110" s="33"/>
      <c r="I110" s="33"/>
      <c r="J110" s="33"/>
      <c r="K110" s="33"/>
      <c r="L110" s="33"/>
      <c r="M110" s="33"/>
      <c r="N110" s="33"/>
      <c r="O110" s="33"/>
      <c r="P110" s="33"/>
      <c r="Q110" s="33"/>
      <c r="R110" s="33"/>
      <c r="S110" s="33"/>
    </row>
    <row r="111" spans="1:19" ht="15.5" x14ac:dyDescent="0.35">
      <c r="A111" s="33" t="s">
        <v>170</v>
      </c>
      <c r="B111" s="33"/>
      <c r="C111" s="33"/>
      <c r="D111" s="33"/>
      <c r="E111" s="33"/>
      <c r="F111" s="33"/>
      <c r="G111" s="33"/>
      <c r="H111" s="33"/>
      <c r="I111" s="33"/>
      <c r="J111" s="33"/>
      <c r="K111" s="33"/>
      <c r="L111" s="33"/>
      <c r="M111" s="33"/>
      <c r="N111" s="33"/>
      <c r="O111" s="33"/>
      <c r="P111" s="33"/>
      <c r="Q111" s="33"/>
      <c r="R111" s="33"/>
      <c r="S111" s="33"/>
    </row>
    <row r="112" spans="1:19" ht="15.5" x14ac:dyDescent="0.35">
      <c r="A112" s="33" t="s">
        <v>200</v>
      </c>
      <c r="B112" s="33"/>
      <c r="C112" s="33"/>
      <c r="D112" s="33"/>
      <c r="E112" s="33"/>
      <c r="F112" s="33"/>
      <c r="G112" s="33"/>
      <c r="H112" s="33"/>
      <c r="I112" s="33"/>
      <c r="J112" s="33"/>
      <c r="K112" s="33"/>
      <c r="L112" s="33"/>
      <c r="M112" s="33"/>
      <c r="N112" s="33"/>
      <c r="O112" s="33"/>
      <c r="P112" s="33"/>
      <c r="Q112" s="33"/>
      <c r="R112" s="33"/>
      <c r="S112" s="33"/>
    </row>
    <row r="113" spans="1:19" ht="15.5" x14ac:dyDescent="0.35">
      <c r="A113" s="33" t="s">
        <v>201</v>
      </c>
      <c r="B113" s="33"/>
      <c r="C113" s="33"/>
      <c r="D113" s="33"/>
      <c r="E113" s="33"/>
      <c r="F113" s="33"/>
      <c r="G113" s="33"/>
      <c r="H113" s="33"/>
      <c r="I113" s="33"/>
      <c r="J113" s="33"/>
      <c r="K113" s="33"/>
      <c r="L113" s="33"/>
      <c r="M113" s="33"/>
      <c r="N113" s="33"/>
      <c r="O113" s="33"/>
      <c r="P113" s="33"/>
      <c r="Q113" s="33"/>
      <c r="R113" s="33"/>
      <c r="S113" s="33"/>
    </row>
    <row r="114" spans="1:19" ht="15.5" x14ac:dyDescent="0.35">
      <c r="A114" s="33" t="s">
        <v>202</v>
      </c>
      <c r="B114" s="33"/>
      <c r="C114" s="33"/>
      <c r="D114" s="33"/>
      <c r="E114" s="33"/>
      <c r="F114" s="33"/>
      <c r="G114" s="33"/>
      <c r="H114" s="33"/>
      <c r="I114" s="33"/>
      <c r="J114" s="33"/>
      <c r="K114" s="33"/>
      <c r="L114" s="33"/>
      <c r="M114" s="33"/>
      <c r="N114" s="33"/>
      <c r="O114" s="33"/>
      <c r="P114" s="33"/>
      <c r="Q114" s="33"/>
      <c r="R114" s="33"/>
      <c r="S114" s="33"/>
    </row>
    <row r="115" spans="1:19" ht="15.5" x14ac:dyDescent="0.35">
      <c r="A115" s="33" t="s">
        <v>203</v>
      </c>
      <c r="B115" s="33"/>
      <c r="C115" s="33"/>
      <c r="D115" s="33"/>
      <c r="E115" s="33"/>
      <c r="F115" s="33"/>
      <c r="G115" s="33"/>
      <c r="H115" s="33"/>
      <c r="I115" s="33"/>
      <c r="J115" s="33"/>
      <c r="K115" s="33"/>
      <c r="L115" s="33"/>
      <c r="M115" s="33"/>
      <c r="N115" s="33"/>
      <c r="O115" s="33"/>
      <c r="P115" s="33"/>
      <c r="Q115" s="33"/>
      <c r="R115" s="33"/>
      <c r="S115" s="33"/>
    </row>
    <row r="116" spans="1:19" ht="15.5" x14ac:dyDescent="0.35">
      <c r="A116" s="33"/>
      <c r="B116" s="33"/>
      <c r="C116" s="33"/>
      <c r="D116" s="33"/>
      <c r="E116" s="33"/>
      <c r="F116" s="33"/>
      <c r="G116" s="33"/>
      <c r="H116" s="33"/>
      <c r="I116" s="33"/>
      <c r="J116" s="33"/>
      <c r="K116" s="33"/>
      <c r="L116" s="33"/>
      <c r="M116" s="33"/>
      <c r="N116" s="33"/>
      <c r="O116" s="33"/>
      <c r="P116" s="33"/>
      <c r="Q116" s="33"/>
      <c r="R116" s="33"/>
      <c r="S116" s="33"/>
    </row>
    <row r="117" spans="1:19" ht="15.5" x14ac:dyDescent="0.35">
      <c r="A117" s="33"/>
      <c r="B117" s="33"/>
      <c r="C117" s="33"/>
      <c r="D117" s="33"/>
      <c r="E117" s="33"/>
      <c r="F117" s="33"/>
      <c r="G117" s="33"/>
      <c r="H117" s="33"/>
      <c r="I117" s="33"/>
      <c r="J117" s="33"/>
      <c r="K117" s="33"/>
      <c r="L117" s="33"/>
      <c r="M117" s="33"/>
      <c r="N117" s="33"/>
      <c r="O117" s="33"/>
      <c r="P117" s="33"/>
      <c r="Q117" s="33"/>
      <c r="R117" s="33"/>
      <c r="S117" s="33"/>
    </row>
    <row r="118" spans="1:19" ht="15.5" x14ac:dyDescent="0.35">
      <c r="A118" s="32" t="s">
        <v>208</v>
      </c>
      <c r="B118" s="33"/>
      <c r="C118" s="33"/>
      <c r="D118" s="33"/>
      <c r="E118" s="33"/>
      <c r="F118" s="33"/>
      <c r="G118" s="33"/>
      <c r="H118" s="33"/>
      <c r="I118" s="33"/>
      <c r="J118" s="33"/>
      <c r="K118" s="33"/>
      <c r="L118" s="33"/>
      <c r="M118" s="33"/>
      <c r="N118" s="33"/>
      <c r="O118" s="33"/>
      <c r="P118" s="33"/>
      <c r="Q118" s="33"/>
      <c r="R118" s="33"/>
      <c r="S118" s="33"/>
    </row>
    <row r="119" spans="1:19" ht="15.5" x14ac:dyDescent="0.35">
      <c r="A119" s="33" t="s">
        <v>204</v>
      </c>
      <c r="B119" s="33"/>
      <c r="C119" s="33"/>
      <c r="D119" s="33"/>
      <c r="E119" s="33"/>
      <c r="F119" s="33"/>
      <c r="G119" s="33"/>
      <c r="H119" s="33"/>
      <c r="I119" s="33"/>
      <c r="J119" s="33"/>
      <c r="K119" s="33"/>
      <c r="L119" s="33"/>
      <c r="M119" s="33"/>
      <c r="N119" s="33"/>
      <c r="O119" s="33"/>
      <c r="P119" s="33"/>
      <c r="Q119" s="33"/>
      <c r="R119" s="33"/>
      <c r="S119" s="33"/>
    </row>
    <row r="120" spans="1:19" ht="15.5" x14ac:dyDescent="0.35">
      <c r="A120" s="33" t="s">
        <v>205</v>
      </c>
      <c r="B120" s="33"/>
      <c r="C120" s="33"/>
      <c r="D120" s="33"/>
      <c r="E120" s="33"/>
      <c r="F120" s="33"/>
      <c r="G120" s="33"/>
      <c r="H120" s="33"/>
      <c r="I120" s="33"/>
      <c r="J120" s="33"/>
      <c r="K120" s="33"/>
      <c r="L120" s="33"/>
      <c r="M120" s="33"/>
      <c r="N120" s="33"/>
      <c r="O120" s="33"/>
      <c r="P120" s="33"/>
      <c r="Q120" s="33"/>
      <c r="R120" s="33"/>
      <c r="S120" s="33"/>
    </row>
    <row r="121" spans="1:19" ht="15.5" x14ac:dyDescent="0.35">
      <c r="A121" s="33" t="s">
        <v>206</v>
      </c>
      <c r="B121" s="33"/>
      <c r="C121" s="33"/>
      <c r="D121" s="33"/>
      <c r="E121" s="33"/>
      <c r="F121" s="33"/>
      <c r="G121" s="33"/>
      <c r="H121" s="33"/>
      <c r="I121" s="33"/>
      <c r="J121" s="33"/>
      <c r="K121" s="33"/>
      <c r="L121" s="33"/>
      <c r="M121" s="33"/>
      <c r="N121" s="33"/>
      <c r="O121" s="33"/>
      <c r="P121" s="33"/>
      <c r="Q121" s="33"/>
      <c r="R121" s="33"/>
      <c r="S121" s="33"/>
    </row>
    <row r="122" spans="1:19" ht="15.5" x14ac:dyDescent="0.35">
      <c r="A122" s="33" t="s">
        <v>207</v>
      </c>
      <c r="B122" s="33"/>
      <c r="C122" s="33"/>
      <c r="D122" s="33"/>
      <c r="E122" s="33"/>
      <c r="F122" s="33"/>
      <c r="G122" s="33"/>
      <c r="H122" s="33"/>
      <c r="I122" s="33"/>
      <c r="J122" s="33"/>
      <c r="K122" s="33"/>
      <c r="L122" s="33"/>
      <c r="M122" s="33"/>
      <c r="N122" s="33"/>
      <c r="O122" s="33"/>
      <c r="P122" s="33"/>
      <c r="Q122" s="33"/>
      <c r="R122" s="33"/>
      <c r="S122" s="33"/>
    </row>
    <row r="123" spans="1:19" ht="15.5" x14ac:dyDescent="0.35">
      <c r="A123" s="33"/>
      <c r="B123" s="33"/>
      <c r="C123" s="33"/>
      <c r="D123" s="33"/>
      <c r="E123" s="33"/>
      <c r="F123" s="33"/>
      <c r="G123" s="33"/>
      <c r="H123" s="33"/>
      <c r="I123" s="33"/>
      <c r="J123" s="33"/>
      <c r="K123" s="33"/>
      <c r="L123" s="33"/>
      <c r="M123" s="33"/>
      <c r="N123" s="33"/>
      <c r="O123" s="33"/>
      <c r="P123" s="33"/>
      <c r="Q123" s="33"/>
      <c r="R123" s="33"/>
      <c r="S123" s="33"/>
    </row>
    <row r="124" spans="1:19" ht="15.5" x14ac:dyDescent="0.35">
      <c r="A124" s="33"/>
      <c r="B124" s="33"/>
      <c r="C124" s="33"/>
      <c r="D124" s="33"/>
      <c r="E124" s="33"/>
      <c r="F124" s="33"/>
      <c r="G124" s="33"/>
      <c r="H124" s="33"/>
      <c r="I124" s="33"/>
      <c r="J124" s="33"/>
      <c r="K124" s="33"/>
      <c r="L124" s="33"/>
      <c r="M124" s="33"/>
      <c r="N124" s="33"/>
      <c r="O124" s="33"/>
      <c r="P124" s="33"/>
      <c r="Q124" s="33"/>
      <c r="R124" s="33"/>
      <c r="S124" s="33"/>
    </row>
    <row r="125" spans="1:19" ht="15.5" x14ac:dyDescent="0.35">
      <c r="A125" s="33"/>
      <c r="B125" s="33"/>
      <c r="C125" s="33"/>
      <c r="D125" s="33"/>
      <c r="E125" s="33"/>
      <c r="F125" s="33"/>
      <c r="G125" s="33"/>
      <c r="H125" s="33"/>
      <c r="I125" s="33"/>
      <c r="J125" s="33"/>
      <c r="K125" s="33"/>
      <c r="L125" s="33"/>
      <c r="M125" s="33"/>
      <c r="N125" s="33"/>
      <c r="O125" s="33"/>
      <c r="P125" s="33"/>
      <c r="Q125" s="33"/>
      <c r="R125" s="33"/>
      <c r="S125" s="33"/>
    </row>
    <row r="126" spans="1:19" ht="15.5" x14ac:dyDescent="0.35">
      <c r="A126" s="32" t="s">
        <v>209</v>
      </c>
      <c r="B126" s="33"/>
      <c r="C126" s="33"/>
      <c r="D126" s="33"/>
      <c r="E126" s="33"/>
      <c r="F126" s="33"/>
      <c r="G126" s="33"/>
      <c r="H126" s="33"/>
      <c r="I126" s="33"/>
      <c r="J126" s="33"/>
      <c r="K126" s="33"/>
      <c r="L126" s="33"/>
      <c r="M126" s="33"/>
      <c r="N126" s="33"/>
      <c r="O126" s="33"/>
      <c r="P126" s="33"/>
      <c r="Q126" s="33"/>
      <c r="R126" s="33"/>
      <c r="S126" s="33"/>
    </row>
    <row r="127" spans="1:19" ht="15.5" x14ac:dyDescent="0.35">
      <c r="A127" s="33" t="s">
        <v>210</v>
      </c>
      <c r="B127" s="33"/>
      <c r="C127" s="33"/>
      <c r="D127" s="33"/>
      <c r="E127" s="33"/>
      <c r="F127" s="33"/>
      <c r="G127" s="33"/>
      <c r="H127" s="33"/>
      <c r="I127" s="33"/>
      <c r="J127" s="33"/>
      <c r="K127" s="33"/>
      <c r="L127" s="33"/>
      <c r="M127" s="33"/>
      <c r="N127" s="33"/>
      <c r="O127" s="33"/>
      <c r="P127" s="33"/>
      <c r="Q127" s="33"/>
      <c r="R127" s="33"/>
      <c r="S127" s="33"/>
    </row>
    <row r="128" spans="1:19" ht="15.5" x14ac:dyDescent="0.35">
      <c r="A128" s="33" t="s">
        <v>211</v>
      </c>
      <c r="B128" s="33"/>
      <c r="C128" s="33"/>
      <c r="D128" s="33"/>
      <c r="E128" s="33"/>
      <c r="F128" s="33"/>
      <c r="G128" s="33"/>
      <c r="H128" s="33"/>
      <c r="I128" s="33"/>
      <c r="J128" s="33"/>
      <c r="K128" s="33"/>
      <c r="L128" s="33"/>
      <c r="M128" s="33"/>
      <c r="N128" s="33"/>
      <c r="O128" s="33"/>
      <c r="P128" s="33"/>
      <c r="Q128" s="33"/>
      <c r="R128" s="33"/>
      <c r="S128" s="33"/>
    </row>
    <row r="129" spans="1:19" ht="15.5" x14ac:dyDescent="0.35">
      <c r="A129" s="33" t="s">
        <v>212</v>
      </c>
      <c r="B129" s="33"/>
      <c r="C129" s="33"/>
      <c r="D129" s="33"/>
      <c r="E129" s="33"/>
      <c r="F129" s="33"/>
      <c r="G129" s="33"/>
      <c r="H129" s="33"/>
      <c r="I129" s="33"/>
      <c r="J129" s="33"/>
      <c r="K129" s="33"/>
      <c r="L129" s="33"/>
      <c r="M129" s="33"/>
      <c r="N129" s="33"/>
      <c r="O129" s="33"/>
      <c r="P129" s="33"/>
      <c r="Q129" s="33"/>
      <c r="R129" s="33"/>
      <c r="S129" s="33"/>
    </row>
    <row r="130" spans="1:19" ht="15.5" x14ac:dyDescent="0.35">
      <c r="A130" s="33" t="s">
        <v>213</v>
      </c>
      <c r="B130" s="33"/>
      <c r="C130" s="33"/>
      <c r="D130" s="33"/>
      <c r="E130" s="33"/>
      <c r="F130" s="33"/>
      <c r="G130" s="33"/>
      <c r="H130" s="33"/>
      <c r="I130" s="33"/>
      <c r="J130" s="33"/>
      <c r="K130" s="33"/>
      <c r="L130" s="33"/>
      <c r="M130" s="33"/>
      <c r="N130" s="33"/>
      <c r="O130" s="33"/>
      <c r="P130" s="33"/>
      <c r="Q130" s="33"/>
      <c r="R130" s="33"/>
      <c r="S130" s="33"/>
    </row>
    <row r="131" spans="1:19" ht="15.5" x14ac:dyDescent="0.35">
      <c r="A131" s="33" t="s">
        <v>214</v>
      </c>
      <c r="B131" s="33"/>
      <c r="C131" s="33"/>
      <c r="D131" s="33"/>
      <c r="E131" s="33"/>
      <c r="F131" s="33"/>
      <c r="G131" s="33"/>
      <c r="H131" s="33"/>
      <c r="I131" s="33"/>
      <c r="J131" s="33"/>
      <c r="K131" s="33"/>
      <c r="L131" s="33"/>
      <c r="M131" s="33"/>
      <c r="N131" s="33"/>
      <c r="O131" s="33"/>
      <c r="P131" s="33"/>
      <c r="Q131" s="33"/>
      <c r="R131" s="33"/>
      <c r="S131" s="33"/>
    </row>
    <row r="132" spans="1:19" ht="15.5" x14ac:dyDescent="0.35">
      <c r="A132" s="33" t="s">
        <v>215</v>
      </c>
      <c r="B132" s="33"/>
      <c r="C132" s="33"/>
      <c r="D132" s="33"/>
      <c r="E132" s="33"/>
      <c r="F132" s="33"/>
      <c r="G132" s="33"/>
      <c r="H132" s="33"/>
      <c r="I132" s="33"/>
      <c r="J132" s="33"/>
      <c r="K132" s="33"/>
      <c r="L132" s="33"/>
      <c r="M132" s="33"/>
      <c r="N132" s="33"/>
      <c r="O132" s="33"/>
      <c r="P132" s="33"/>
      <c r="Q132" s="33"/>
      <c r="R132" s="33"/>
      <c r="S132" s="33"/>
    </row>
    <row r="133" spans="1:19" ht="15.5" x14ac:dyDescent="0.35">
      <c r="A133" s="33" t="s">
        <v>216</v>
      </c>
      <c r="B133" s="33"/>
      <c r="C133" s="33"/>
      <c r="D133" s="33"/>
      <c r="E133" s="33"/>
      <c r="F133" s="33"/>
      <c r="G133" s="33"/>
      <c r="H133" s="33"/>
      <c r="I133" s="33"/>
      <c r="J133" s="33"/>
      <c r="K133" s="33"/>
      <c r="L133" s="33"/>
      <c r="M133" s="33"/>
      <c r="N133" s="33"/>
      <c r="O133" s="33"/>
      <c r="P133" s="33"/>
      <c r="Q133" s="33"/>
      <c r="R133" s="33"/>
      <c r="S133" s="33"/>
    </row>
    <row r="134" spans="1:19" ht="15.5" x14ac:dyDescent="0.35">
      <c r="A134" s="33" t="s">
        <v>217</v>
      </c>
      <c r="B134" s="33"/>
      <c r="C134" s="33"/>
      <c r="D134" s="33"/>
      <c r="E134" s="33"/>
      <c r="F134" s="33"/>
      <c r="G134" s="33"/>
      <c r="H134" s="33"/>
      <c r="I134" s="33"/>
      <c r="J134" s="33"/>
      <c r="K134" s="33"/>
      <c r="L134" s="33"/>
      <c r="M134" s="33"/>
      <c r="N134" s="33"/>
      <c r="O134" s="33"/>
      <c r="P134" s="33"/>
      <c r="Q134" s="33"/>
      <c r="R134" s="33"/>
      <c r="S134" s="33"/>
    </row>
    <row r="135" spans="1:19" ht="15.5" x14ac:dyDescent="0.35">
      <c r="A135" s="33" t="s">
        <v>218</v>
      </c>
      <c r="B135" s="33"/>
      <c r="C135" s="33"/>
      <c r="D135" s="33"/>
      <c r="E135" s="33"/>
      <c r="F135" s="33"/>
    </row>
    <row r="136" spans="1:19" ht="15.5" x14ac:dyDescent="0.35">
      <c r="A136" s="33" t="s">
        <v>219</v>
      </c>
      <c r="B136" s="33"/>
      <c r="C136" s="33"/>
      <c r="D136" s="33"/>
      <c r="E136" s="33"/>
      <c r="F136" s="33"/>
    </row>
    <row r="137" spans="1:19" ht="15.5" x14ac:dyDescent="0.35">
      <c r="A137" s="33" t="s">
        <v>220</v>
      </c>
      <c r="B137" s="33"/>
      <c r="C137" s="33"/>
      <c r="D137" s="33"/>
      <c r="E137" s="33"/>
      <c r="F137" s="33"/>
    </row>
    <row r="138" spans="1:19" ht="15.5" x14ac:dyDescent="0.35">
      <c r="A138" s="33" t="s">
        <v>221</v>
      </c>
      <c r="B138" s="33"/>
      <c r="C138" s="33"/>
      <c r="D138" s="33"/>
      <c r="E138" s="33"/>
      <c r="F138" s="33"/>
    </row>
    <row r="139" spans="1:19" ht="15.5" x14ac:dyDescent="0.35">
      <c r="A139" s="32"/>
      <c r="B139" s="33"/>
      <c r="C139" s="33"/>
      <c r="D139" s="33"/>
      <c r="E139" s="33"/>
      <c r="F139" s="33"/>
    </row>
    <row r="140" spans="1:19" ht="15.5" x14ac:dyDescent="0.35">
      <c r="F140" s="33"/>
    </row>
    <row r="142" spans="1:19" ht="15.5" x14ac:dyDescent="0.35">
      <c r="A142" s="33" t="s">
        <v>224</v>
      </c>
      <c r="B142" s="33"/>
      <c r="C142" s="33"/>
      <c r="D142" s="33"/>
      <c r="E142" s="33"/>
    </row>
    <row r="143" spans="1:19" ht="15.5" x14ac:dyDescent="0.35">
      <c r="A143" s="33" t="s">
        <v>225</v>
      </c>
      <c r="B143" s="33"/>
      <c r="C143" s="33"/>
      <c r="D143" s="33"/>
      <c r="E143" s="33"/>
      <c r="F143" s="33"/>
      <c r="G143" s="33"/>
      <c r="H143" s="33"/>
    </row>
    <row r="144" spans="1:19" ht="15.5" x14ac:dyDescent="0.35">
      <c r="A144" s="33" t="s">
        <v>226</v>
      </c>
      <c r="B144" s="33"/>
      <c r="C144" s="33"/>
      <c r="D144" s="33"/>
      <c r="E144" s="33"/>
      <c r="F144" s="33"/>
      <c r="G144" s="33"/>
      <c r="H144" s="33"/>
    </row>
    <row r="145" spans="1:9" ht="15.5" x14ac:dyDescent="0.35">
      <c r="A145" s="33" t="s">
        <v>227</v>
      </c>
      <c r="B145" s="33"/>
      <c r="C145" s="33"/>
      <c r="D145" s="33"/>
      <c r="E145" s="33"/>
      <c r="F145" s="33"/>
      <c r="G145" s="33"/>
      <c r="H145" s="33"/>
    </row>
    <row r="146" spans="1:9" ht="15.5" x14ac:dyDescent="0.35">
      <c r="A146" s="33" t="s">
        <v>228</v>
      </c>
      <c r="B146" s="33"/>
      <c r="C146" s="33"/>
      <c r="D146" s="33"/>
      <c r="E146" s="33"/>
      <c r="F146" s="33"/>
      <c r="G146" s="33"/>
      <c r="H146" s="33"/>
    </row>
    <row r="147" spans="1:9" ht="15.5" x14ac:dyDescent="0.35">
      <c r="A147" s="34"/>
      <c r="B147" s="33"/>
      <c r="C147" s="33"/>
      <c r="D147" s="33"/>
      <c r="E147" s="33"/>
      <c r="F147" s="33"/>
      <c r="G147" s="33"/>
      <c r="H147" s="33"/>
    </row>
    <row r="148" spans="1:9" ht="15.5" x14ac:dyDescent="0.35">
      <c r="A148" s="32" t="s">
        <v>230</v>
      </c>
      <c r="B148" s="33"/>
      <c r="C148" s="33"/>
      <c r="D148" s="33"/>
      <c r="E148" s="33"/>
      <c r="F148" s="33"/>
      <c r="G148" s="33"/>
      <c r="H148" s="33"/>
      <c r="I148" s="33"/>
    </row>
    <row r="149" spans="1:9" ht="15.5" x14ac:dyDescent="0.35">
      <c r="A149" s="33" t="s">
        <v>231</v>
      </c>
      <c r="B149" s="33"/>
      <c r="C149" s="33"/>
      <c r="D149" s="33"/>
      <c r="E149" s="33"/>
      <c r="F149" s="33"/>
      <c r="G149" s="33"/>
      <c r="H149" s="33"/>
      <c r="I149" s="33"/>
    </row>
    <row r="150" spans="1:9" ht="15.5" x14ac:dyDescent="0.35">
      <c r="A150" s="33" t="s">
        <v>232</v>
      </c>
      <c r="B150" s="33"/>
      <c r="C150" s="33"/>
      <c r="D150" s="33"/>
      <c r="E150" s="33"/>
      <c r="F150" s="33"/>
      <c r="G150" s="33"/>
      <c r="H150" s="33"/>
      <c r="I150" s="33"/>
    </row>
    <row r="151" spans="1:9" ht="15.5" x14ac:dyDescent="0.35">
      <c r="A151" s="33" t="s">
        <v>233</v>
      </c>
      <c r="B151" s="33"/>
      <c r="C151" s="33"/>
      <c r="D151" s="33"/>
      <c r="E151" s="33"/>
      <c r="F151" s="33"/>
      <c r="G151" s="33"/>
      <c r="H151" s="33"/>
      <c r="I151" s="33"/>
    </row>
    <row r="152" spans="1:9" ht="15.5" x14ac:dyDescent="0.35">
      <c r="A152" s="33" t="s">
        <v>234</v>
      </c>
      <c r="B152" s="33"/>
      <c r="C152" s="33"/>
      <c r="D152" s="33"/>
      <c r="E152" s="33"/>
      <c r="F152" s="33"/>
      <c r="G152" s="33"/>
      <c r="H152" s="33"/>
      <c r="I152" s="33"/>
    </row>
    <row r="153" spans="1:9" ht="15.5" x14ac:dyDescent="0.35">
      <c r="A153" s="33" t="s">
        <v>235</v>
      </c>
      <c r="B153" s="33"/>
      <c r="C153" s="33"/>
      <c r="D153" s="33"/>
      <c r="E153" s="33"/>
      <c r="F153" s="33"/>
      <c r="G153" s="33"/>
      <c r="H153" s="33"/>
      <c r="I153" s="33"/>
    </row>
    <row r="154" spans="1:9" ht="15.5" x14ac:dyDescent="0.35">
      <c r="A154" s="33" t="s">
        <v>236</v>
      </c>
      <c r="B154" s="33"/>
      <c r="C154" s="33"/>
      <c r="D154" s="33"/>
      <c r="E154" s="33"/>
      <c r="F154" s="33"/>
      <c r="G154" s="33"/>
      <c r="H154" s="33"/>
      <c r="I154" s="33"/>
    </row>
    <row r="155" spans="1:9" ht="15.5" x14ac:dyDescent="0.35">
      <c r="A155" s="33" t="s">
        <v>237</v>
      </c>
      <c r="B155" s="33"/>
      <c r="C155" s="33"/>
      <c r="D155" s="33"/>
      <c r="E155" s="33"/>
      <c r="F155" s="33"/>
      <c r="G155" s="33"/>
      <c r="H155" s="33"/>
      <c r="I155" s="33"/>
    </row>
    <row r="156" spans="1:9" ht="15.5" x14ac:dyDescent="0.35">
      <c r="A156" s="33" t="s">
        <v>238</v>
      </c>
      <c r="B156" s="33"/>
      <c r="C156" s="33"/>
      <c r="D156" s="33"/>
      <c r="E156" s="33"/>
      <c r="F156" s="33"/>
      <c r="G156" s="33"/>
      <c r="H156" s="33"/>
      <c r="I156" s="33"/>
    </row>
    <row r="157" spans="1:9" ht="15.5" x14ac:dyDescent="0.35">
      <c r="A157" s="33"/>
      <c r="B157" s="33"/>
      <c r="C157" s="33"/>
      <c r="D157" s="33"/>
      <c r="E157" s="33"/>
      <c r="F157" s="33"/>
      <c r="G157" s="33"/>
      <c r="H157" s="33"/>
      <c r="I157" s="33"/>
    </row>
    <row r="158" spans="1:9" ht="15.5" x14ac:dyDescent="0.35">
      <c r="A158" s="32" t="s">
        <v>239</v>
      </c>
      <c r="B158" s="33"/>
      <c r="C158" s="33"/>
      <c r="D158" s="33"/>
      <c r="E158" s="33"/>
      <c r="F158" s="33"/>
      <c r="G158" s="33"/>
      <c r="H158" s="33"/>
      <c r="I158" s="33"/>
    </row>
    <row r="159" spans="1:9" ht="15.5" x14ac:dyDescent="0.35">
      <c r="A159" s="33" t="s">
        <v>240</v>
      </c>
      <c r="B159" s="33"/>
      <c r="C159" s="33"/>
      <c r="D159" s="33"/>
      <c r="E159" s="33"/>
      <c r="F159" s="33"/>
      <c r="G159" s="33"/>
      <c r="H159" s="33"/>
      <c r="I159" s="33"/>
    </row>
    <row r="160" spans="1:9" ht="15.5" x14ac:dyDescent="0.35">
      <c r="A160" s="33" t="s">
        <v>241</v>
      </c>
      <c r="B160" s="33"/>
      <c r="C160" s="33"/>
      <c r="D160" s="33"/>
      <c r="E160" s="33"/>
      <c r="F160" s="33"/>
      <c r="G160" s="33"/>
      <c r="H160" s="33"/>
      <c r="I160" s="33"/>
    </row>
    <row r="161" spans="1:9" ht="15.5" x14ac:dyDescent="0.35">
      <c r="A161" s="33" t="s">
        <v>242</v>
      </c>
      <c r="B161" s="33"/>
      <c r="C161" s="33"/>
      <c r="D161" s="33"/>
      <c r="E161" s="33"/>
      <c r="F161" s="33"/>
      <c r="G161" s="33"/>
      <c r="H161" s="33"/>
      <c r="I161" s="33"/>
    </row>
    <row r="162" spans="1:9" ht="15.5" x14ac:dyDescent="0.35">
      <c r="A162" s="33" t="s">
        <v>243</v>
      </c>
      <c r="B162" s="33"/>
      <c r="C162" s="33"/>
      <c r="D162" s="33"/>
      <c r="E162" s="33"/>
      <c r="F162" s="33"/>
      <c r="G162" s="33"/>
      <c r="H162" s="33"/>
      <c r="I162" s="33"/>
    </row>
    <row r="163" spans="1:9" ht="15.5" x14ac:dyDescent="0.35">
      <c r="A163" s="33" t="s">
        <v>244</v>
      </c>
      <c r="B163" s="33"/>
      <c r="C163" s="33"/>
      <c r="D163" s="33"/>
      <c r="E163" s="33"/>
      <c r="F163" s="33"/>
      <c r="G163" s="33"/>
      <c r="H163" s="33"/>
      <c r="I163" s="33"/>
    </row>
    <row r="164" spans="1:9" ht="15.5" x14ac:dyDescent="0.35">
      <c r="A164" s="33" t="s">
        <v>245</v>
      </c>
      <c r="B164" s="33"/>
      <c r="C164" s="33"/>
      <c r="D164" s="33"/>
      <c r="E164" s="33"/>
      <c r="F164" s="33"/>
      <c r="G164" s="33"/>
      <c r="H164" s="33"/>
      <c r="I164" s="33"/>
    </row>
    <row r="165" spans="1:9" ht="15.5" x14ac:dyDescent="0.35">
      <c r="A165" s="33" t="s">
        <v>246</v>
      </c>
      <c r="B165" s="33"/>
      <c r="C165" s="33"/>
      <c r="D165" s="33"/>
      <c r="E165" s="33"/>
      <c r="F165" s="33"/>
      <c r="G165" s="33"/>
      <c r="H165" s="33"/>
      <c r="I165" s="33"/>
    </row>
    <row r="166" spans="1:9" ht="15.5" x14ac:dyDescent="0.35">
      <c r="A166" s="33" t="s">
        <v>247</v>
      </c>
      <c r="B166" s="33"/>
      <c r="C166" s="33"/>
      <c r="D166" s="33"/>
      <c r="E166" s="33"/>
      <c r="F166" s="33"/>
      <c r="G166" s="33"/>
      <c r="H166" s="33"/>
      <c r="I166" s="33"/>
    </row>
    <row r="167" spans="1:9" ht="15.5" x14ac:dyDescent="0.35">
      <c r="A167" s="33" t="s">
        <v>248</v>
      </c>
      <c r="B167" s="33"/>
      <c r="C167" s="33"/>
      <c r="D167" s="33"/>
      <c r="E167" s="33"/>
      <c r="F167" s="33"/>
      <c r="G167" s="33"/>
      <c r="H167" s="33"/>
      <c r="I167" s="33"/>
    </row>
    <row r="168" spans="1:9" ht="15.5" x14ac:dyDescent="0.35">
      <c r="A168" s="33" t="s">
        <v>249</v>
      </c>
      <c r="B168" s="33"/>
      <c r="C168" s="33"/>
      <c r="D168" s="33"/>
      <c r="E168" s="33"/>
      <c r="F168" s="33"/>
      <c r="G168" s="33"/>
      <c r="H168" s="33"/>
      <c r="I168" s="33"/>
    </row>
    <row r="169" spans="1:9" ht="15.5" x14ac:dyDescent="0.35">
      <c r="A169" s="33" t="s">
        <v>238</v>
      </c>
      <c r="B169" s="33"/>
      <c r="C169" s="33"/>
      <c r="D169" s="33"/>
      <c r="E169" s="33"/>
      <c r="F169" s="33"/>
      <c r="G169" s="33"/>
      <c r="H169" s="33"/>
      <c r="I169" s="33"/>
    </row>
    <row r="170" spans="1:9" ht="15.5" x14ac:dyDescent="0.35">
      <c r="A170" s="33"/>
      <c r="B170" s="33"/>
      <c r="C170" s="33"/>
      <c r="D170" s="33"/>
      <c r="E170" s="33"/>
      <c r="F170" s="33"/>
      <c r="G170" s="33"/>
      <c r="H170" s="33"/>
      <c r="I170" s="33"/>
    </row>
    <row r="171" spans="1:9" ht="15.5" x14ac:dyDescent="0.35">
      <c r="A171" s="32" t="s">
        <v>250</v>
      </c>
      <c r="B171" s="33"/>
      <c r="C171" s="33"/>
      <c r="D171" s="33"/>
      <c r="E171" s="33"/>
      <c r="F171" s="33"/>
      <c r="G171" s="33"/>
      <c r="H171" s="33"/>
      <c r="I171" s="33"/>
    </row>
    <row r="172" spans="1:9" ht="15.5" x14ac:dyDescent="0.35">
      <c r="A172" s="33" t="s">
        <v>251</v>
      </c>
      <c r="B172" s="33"/>
      <c r="C172" s="33"/>
      <c r="D172" s="33"/>
      <c r="E172" s="33"/>
      <c r="F172" s="33"/>
      <c r="G172" s="33"/>
      <c r="H172" s="33"/>
      <c r="I172" s="33"/>
    </row>
    <row r="173" spans="1:9" ht="15.5" x14ac:dyDescent="0.35">
      <c r="A173" s="33" t="s">
        <v>252</v>
      </c>
      <c r="B173" s="33"/>
      <c r="C173" s="33"/>
      <c r="D173" s="33"/>
      <c r="E173" s="33"/>
      <c r="F173" s="33"/>
      <c r="G173" s="33"/>
      <c r="H173" s="33"/>
      <c r="I173" s="33"/>
    </row>
    <row r="174" spans="1:9" ht="15.5" x14ac:dyDescent="0.35">
      <c r="A174" s="33" t="s">
        <v>253</v>
      </c>
      <c r="B174" s="33"/>
      <c r="C174" s="33"/>
      <c r="D174" s="33"/>
      <c r="E174" s="33"/>
      <c r="F174" s="33"/>
      <c r="G174" s="33"/>
      <c r="H174" s="33"/>
      <c r="I174" s="33"/>
    </row>
    <row r="175" spans="1:9" ht="15.5" x14ac:dyDescent="0.35">
      <c r="A175" s="33" t="s">
        <v>254</v>
      </c>
      <c r="B175" s="33"/>
      <c r="C175" s="33"/>
      <c r="D175" s="33"/>
      <c r="E175" s="33"/>
      <c r="F175" s="33"/>
      <c r="G175" s="33"/>
      <c r="H175" s="33"/>
      <c r="I175" s="33"/>
    </row>
    <row r="176" spans="1:9" ht="15.5" x14ac:dyDescent="0.35">
      <c r="A176" s="33" t="s">
        <v>255</v>
      </c>
      <c r="B176" s="33"/>
      <c r="C176" s="33"/>
      <c r="D176" s="33"/>
      <c r="E176" s="33"/>
      <c r="F176" s="33"/>
      <c r="G176" s="33"/>
      <c r="H176" s="33"/>
      <c r="I176" s="33"/>
    </row>
    <row r="177" spans="1:15" ht="15.5" x14ac:dyDescent="0.35">
      <c r="A177" s="33" t="s">
        <v>256</v>
      </c>
      <c r="B177" s="33"/>
      <c r="C177" s="33"/>
      <c r="D177" s="33"/>
      <c r="E177" s="33"/>
      <c r="F177" s="33"/>
      <c r="G177" s="33"/>
      <c r="H177" s="33"/>
      <c r="I177" s="33"/>
    </row>
    <row r="178" spans="1:15" ht="15.5" x14ac:dyDescent="0.35">
      <c r="A178" s="33" t="s">
        <v>257</v>
      </c>
      <c r="B178" s="33"/>
      <c r="C178" s="33"/>
      <c r="D178" s="33"/>
      <c r="E178" s="33"/>
      <c r="F178" s="33"/>
      <c r="G178" s="33"/>
      <c r="H178" s="33"/>
      <c r="I178" s="33"/>
    </row>
    <row r="179" spans="1:15" ht="15.5" x14ac:dyDescent="0.35">
      <c r="A179" s="33" t="s">
        <v>258</v>
      </c>
      <c r="B179" s="33"/>
      <c r="C179" s="33"/>
      <c r="D179" s="33"/>
      <c r="E179" s="33"/>
      <c r="F179" s="33"/>
      <c r="G179" s="33"/>
      <c r="H179" s="33"/>
      <c r="I179" s="33"/>
    </row>
    <row r="180" spans="1:15" ht="15.5" x14ac:dyDescent="0.35">
      <c r="A180" s="33" t="s">
        <v>259</v>
      </c>
      <c r="B180" s="33"/>
      <c r="C180" s="33"/>
      <c r="D180" s="33"/>
      <c r="E180" s="33"/>
      <c r="F180" s="33"/>
      <c r="G180" s="33"/>
      <c r="H180" s="33"/>
      <c r="I180" s="33"/>
    </row>
    <row r="181" spans="1:15" ht="15.5" x14ac:dyDescent="0.35">
      <c r="A181" s="33" t="s">
        <v>260</v>
      </c>
      <c r="B181" s="33"/>
      <c r="C181" s="33"/>
      <c r="D181" s="33"/>
      <c r="E181" s="33"/>
      <c r="F181" s="33"/>
      <c r="G181" s="33"/>
      <c r="H181" s="33"/>
      <c r="I181" s="33"/>
    </row>
    <row r="182" spans="1:15" ht="15.5" x14ac:dyDescent="0.35">
      <c r="A182" s="33" t="s">
        <v>261</v>
      </c>
      <c r="B182" s="33"/>
      <c r="C182" s="33"/>
      <c r="D182" s="33"/>
      <c r="E182" s="33"/>
      <c r="F182" s="33"/>
      <c r="G182" s="33"/>
      <c r="H182" s="33"/>
      <c r="I182" s="33"/>
    </row>
    <row r="185" spans="1:15" ht="15.5" x14ac:dyDescent="0.35">
      <c r="A185" s="33" t="s">
        <v>262</v>
      </c>
      <c r="B185" s="33"/>
      <c r="C185" s="33"/>
      <c r="D185" s="33"/>
      <c r="E185" s="33"/>
      <c r="F185" s="33"/>
      <c r="G185" s="33"/>
      <c r="H185" s="33"/>
      <c r="I185" s="33"/>
      <c r="J185" s="33"/>
      <c r="K185" s="33"/>
      <c r="L185" s="33"/>
      <c r="M185" s="33"/>
      <c r="N185" s="33"/>
      <c r="O185" s="33"/>
    </row>
    <row r="186" spans="1:15" ht="15.5" x14ac:dyDescent="0.35">
      <c r="A186" s="33" t="s">
        <v>263</v>
      </c>
      <c r="B186" s="33"/>
      <c r="C186" s="33"/>
      <c r="D186" s="33"/>
      <c r="E186" s="33"/>
      <c r="F186" s="33"/>
      <c r="G186" s="33"/>
      <c r="H186" s="33"/>
      <c r="I186" s="33"/>
      <c r="J186" s="33"/>
      <c r="K186" s="33"/>
      <c r="L186" s="33"/>
      <c r="M186" s="33"/>
      <c r="N186" s="33"/>
      <c r="O186" s="33"/>
    </row>
    <row r="187" spans="1:15" ht="15.5" x14ac:dyDescent="0.35">
      <c r="A187" s="33" t="s">
        <v>264</v>
      </c>
      <c r="B187" s="33"/>
      <c r="C187" s="33"/>
      <c r="D187" s="33"/>
      <c r="E187" s="33"/>
      <c r="F187" s="33"/>
      <c r="G187" s="33"/>
      <c r="H187" s="33"/>
      <c r="I187" s="33"/>
      <c r="J187" s="33"/>
      <c r="K187" s="33"/>
      <c r="L187" s="33"/>
      <c r="M187" s="33"/>
      <c r="N187" s="33"/>
      <c r="O187" s="33"/>
    </row>
    <row r="188" spans="1:15" ht="15.5" x14ac:dyDescent="0.35">
      <c r="A188" s="33" t="s">
        <v>265</v>
      </c>
      <c r="B188" s="33"/>
      <c r="C188" s="33"/>
      <c r="D188" s="33"/>
      <c r="E188" s="33"/>
      <c r="F188" s="33"/>
      <c r="G188" s="33"/>
      <c r="H188" s="33"/>
      <c r="I188" s="33"/>
      <c r="J188" s="33"/>
      <c r="K188" s="33"/>
      <c r="L188" s="33"/>
      <c r="M188" s="33"/>
      <c r="N188" s="33"/>
      <c r="O188" s="33"/>
    </row>
    <row r="189" spans="1:15" ht="15.5" x14ac:dyDescent="0.35">
      <c r="A189" s="33" t="s">
        <v>266</v>
      </c>
      <c r="B189" s="33"/>
      <c r="C189" s="33"/>
      <c r="D189" s="33"/>
      <c r="E189" s="33"/>
      <c r="F189" s="33"/>
      <c r="G189" s="33"/>
      <c r="H189" s="33"/>
      <c r="I189" s="33"/>
      <c r="J189" s="33"/>
      <c r="K189" s="33"/>
      <c r="L189" s="33"/>
      <c r="M189" s="33"/>
      <c r="N189" s="33"/>
      <c r="O189" s="33"/>
    </row>
    <row r="190" spans="1:15" ht="15.5" x14ac:dyDescent="0.35">
      <c r="A190" s="33" t="s">
        <v>267</v>
      </c>
      <c r="B190" s="33"/>
      <c r="C190" s="33"/>
      <c r="D190" s="33"/>
      <c r="E190" s="33"/>
      <c r="F190" s="33"/>
      <c r="G190" s="33"/>
      <c r="H190" s="33"/>
      <c r="I190" s="33"/>
      <c r="J190" s="33"/>
      <c r="K190" s="33"/>
      <c r="L190" s="33"/>
      <c r="M190" s="33"/>
      <c r="N190" s="33"/>
      <c r="O190" s="33"/>
    </row>
    <row r="191" spans="1:15" ht="15.5" x14ac:dyDescent="0.35">
      <c r="A191" s="33" t="s">
        <v>268</v>
      </c>
      <c r="B191" s="33"/>
      <c r="C191" s="33"/>
      <c r="D191" s="33"/>
      <c r="E191" s="33"/>
      <c r="F191" s="33"/>
      <c r="G191" s="33"/>
      <c r="H191" s="33"/>
      <c r="I191" s="33"/>
      <c r="J191" s="33"/>
      <c r="K191" s="33"/>
      <c r="L191" s="33"/>
      <c r="M191" s="33"/>
      <c r="N191" s="33"/>
      <c r="O191" s="33"/>
    </row>
    <row r="192" spans="1:15" ht="15.5" x14ac:dyDescent="0.35">
      <c r="A192" s="33" t="s">
        <v>269</v>
      </c>
      <c r="B192" s="33"/>
      <c r="C192" s="33"/>
      <c r="D192" s="33"/>
      <c r="E192" s="33"/>
      <c r="F192" s="33"/>
      <c r="G192" s="33"/>
      <c r="H192" s="33"/>
      <c r="I192" s="33"/>
      <c r="J192" s="33"/>
      <c r="K192" s="33"/>
      <c r="L192" s="33"/>
      <c r="M192" s="33"/>
      <c r="N192" s="33"/>
      <c r="O192" s="3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L92"/>
  <sheetViews>
    <sheetView workbookViewId="0">
      <selection activeCell="I88" sqref="I88"/>
    </sheetView>
  </sheetViews>
  <sheetFormatPr defaultRowHeight="14.5" x14ac:dyDescent="0.35"/>
  <cols>
    <col min="1" max="1" width="16.453125" customWidth="1"/>
    <col min="2" max="2" width="12.81640625" customWidth="1"/>
    <col min="3" max="3" width="11.81640625" customWidth="1"/>
    <col min="4" max="4" width="12.7265625" customWidth="1"/>
    <col min="5" max="5" width="14" customWidth="1"/>
  </cols>
  <sheetData>
    <row r="2" spans="1:9" x14ac:dyDescent="0.35">
      <c r="A2" s="6">
        <v>2.4129999999999998</v>
      </c>
      <c r="B2" s="5">
        <v>0.56600000000000006</v>
      </c>
      <c r="C2" s="5">
        <v>0.876</v>
      </c>
      <c r="D2" s="5">
        <v>0.58699999999999997</v>
      </c>
      <c r="E2" s="5">
        <v>0.86199999999999999</v>
      </c>
      <c r="F2" s="5">
        <v>0.78900000000000003</v>
      </c>
      <c r="G2" s="5">
        <v>0.69000000000000006</v>
      </c>
      <c r="H2" s="5">
        <v>0.17699999999999999</v>
      </c>
      <c r="I2" s="5">
        <v>0.34800000000000003</v>
      </c>
    </row>
    <row r="3" spans="1:9" x14ac:dyDescent="0.35">
      <c r="A3" s="6">
        <v>1.6140000000000001</v>
      </c>
      <c r="B3" s="5">
        <v>0.53100000000000003</v>
      </c>
      <c r="C3" s="5">
        <v>1.0900000000000001</v>
      </c>
      <c r="D3" s="5">
        <v>0.38500000000000001</v>
      </c>
      <c r="E3" s="5">
        <v>0.63900000000000001</v>
      </c>
      <c r="F3" s="5">
        <v>0.40300000000000002</v>
      </c>
      <c r="G3" s="5">
        <v>0.90200000000000002</v>
      </c>
      <c r="H3" s="5">
        <v>0.47900000000000004</v>
      </c>
      <c r="I3" s="5">
        <v>0.82200000000000006</v>
      </c>
    </row>
    <row r="4" spans="1:9" x14ac:dyDescent="0.35">
      <c r="A4" s="6">
        <v>0.88200000000000001</v>
      </c>
      <c r="B4" s="5">
        <v>0.622</v>
      </c>
      <c r="C4" s="5">
        <v>0.73199999999999998</v>
      </c>
      <c r="D4" s="5">
        <v>0.59699999999999998</v>
      </c>
      <c r="E4" s="5">
        <v>0.86099999999999999</v>
      </c>
      <c r="F4" s="5">
        <v>0.67400000000000004</v>
      </c>
      <c r="G4" s="5">
        <v>1.157</v>
      </c>
      <c r="H4" s="5">
        <v>0.249</v>
      </c>
      <c r="I4" s="5">
        <v>0.70899999999999996</v>
      </c>
    </row>
    <row r="5" spans="1:9" x14ac:dyDescent="0.35">
      <c r="A5" s="6">
        <v>0.47599999999999998</v>
      </c>
      <c r="B5" s="5">
        <v>1.385</v>
      </c>
      <c r="C5" s="5">
        <v>0.98599999999999999</v>
      </c>
      <c r="D5" s="5">
        <v>0.59599999999999997</v>
      </c>
      <c r="E5" s="5">
        <v>1.1779999999999999</v>
      </c>
      <c r="F5" s="5">
        <v>0.88800000000000001</v>
      </c>
      <c r="G5" s="5">
        <v>0.86799999999999999</v>
      </c>
      <c r="H5" s="5">
        <v>0.78600000000000003</v>
      </c>
      <c r="I5" s="5">
        <v>0.78600000000000003</v>
      </c>
    </row>
    <row r="6" spans="1:9" x14ac:dyDescent="0.35">
      <c r="A6" s="6">
        <v>0.24299999999999999</v>
      </c>
      <c r="B6" s="5">
        <v>1.351</v>
      </c>
      <c r="C6" s="5">
        <v>0.61699999999999999</v>
      </c>
      <c r="D6" s="5">
        <v>1.17</v>
      </c>
      <c r="E6" s="5">
        <v>1.0110000000000001</v>
      </c>
      <c r="F6" s="5">
        <v>0.187</v>
      </c>
      <c r="G6" s="5">
        <v>0.43</v>
      </c>
      <c r="H6" s="5">
        <v>0.88500000000000001</v>
      </c>
    </row>
    <row r="7" spans="1:9" x14ac:dyDescent="0.35">
      <c r="A7" s="6">
        <v>0.16900000000000001</v>
      </c>
      <c r="B7" s="5">
        <v>1.0469999999999999</v>
      </c>
      <c r="C7" s="5">
        <v>0.51700000000000002</v>
      </c>
      <c r="D7" s="5">
        <v>0.94000000000000006</v>
      </c>
      <c r="E7" s="5">
        <v>0.96799999999999997</v>
      </c>
      <c r="F7" s="5">
        <v>0.60399999999999998</v>
      </c>
      <c r="G7" s="5">
        <v>0.40800000000000003</v>
      </c>
      <c r="H7" s="5">
        <v>0.57999999999999996</v>
      </c>
    </row>
    <row r="8" spans="1:9" x14ac:dyDescent="0.35">
      <c r="A8" s="6">
        <v>0.122</v>
      </c>
      <c r="B8" s="5">
        <v>1.0609999999999999</v>
      </c>
      <c r="C8" s="5">
        <v>0.65900000000000003</v>
      </c>
      <c r="D8" s="5">
        <v>0.96499999999999997</v>
      </c>
      <c r="E8" s="5">
        <v>0.86199999999999999</v>
      </c>
      <c r="F8" s="5">
        <v>0.115</v>
      </c>
      <c r="G8" s="5">
        <v>0.55900000000000005</v>
      </c>
      <c r="H8" s="5">
        <v>0.24299999999999999</v>
      </c>
    </row>
    <row r="9" spans="1:9" x14ac:dyDescent="0.35">
      <c r="A9" s="7">
        <v>7.3999999999999996E-2</v>
      </c>
      <c r="B9" s="5">
        <v>1.1040000000000001</v>
      </c>
      <c r="C9" s="5">
        <v>0.35299999999999998</v>
      </c>
      <c r="D9" s="5">
        <v>0.54200000000000004</v>
      </c>
      <c r="E9" s="5">
        <v>0.78400000000000003</v>
      </c>
      <c r="F9" s="5">
        <v>0.2</v>
      </c>
      <c r="G9" s="5">
        <v>0.17500000000000002</v>
      </c>
      <c r="H9" s="5">
        <v>0.66</v>
      </c>
    </row>
    <row r="12" spans="1:9" x14ac:dyDescent="0.35">
      <c r="A12" t="s">
        <v>0</v>
      </c>
      <c r="B12" s="10" t="s">
        <v>9</v>
      </c>
      <c r="C12" s="10" t="s">
        <v>10</v>
      </c>
      <c r="D12" s="10" t="s">
        <v>11</v>
      </c>
      <c r="E12" s="10" t="s">
        <v>12</v>
      </c>
    </row>
    <row r="13" spans="1:9" x14ac:dyDescent="0.35">
      <c r="A13" t="s">
        <v>1</v>
      </c>
      <c r="B13" s="6">
        <v>2.4129999999999998</v>
      </c>
      <c r="C13" s="2">
        <f>B13-B20</f>
        <v>2.339</v>
      </c>
      <c r="D13" s="2">
        <v>100</v>
      </c>
      <c r="E13" s="11">
        <f>(9.8725*C13*C13)+(18.464*C13)+(1.6072)</f>
        <v>98.806163572499997</v>
      </c>
    </row>
    <row r="14" spans="1:9" x14ac:dyDescent="0.35">
      <c r="A14" t="s">
        <v>2</v>
      </c>
      <c r="B14" s="6">
        <v>1.6140000000000001</v>
      </c>
      <c r="C14" s="2">
        <f>B14-B20</f>
        <v>1.54</v>
      </c>
      <c r="D14" s="2">
        <v>50</v>
      </c>
      <c r="E14" s="11">
        <f t="shared" ref="E14:E20" si="0">(9.8725*C14*C14)+(18.464*C14)+(1.6072)</f>
        <v>53.455380999999996</v>
      </c>
    </row>
    <row r="15" spans="1:9" x14ac:dyDescent="0.35">
      <c r="A15" t="s">
        <v>3</v>
      </c>
      <c r="B15" s="6">
        <v>0.88200000000000001</v>
      </c>
      <c r="C15" s="2">
        <f>B15-B20</f>
        <v>0.80800000000000005</v>
      </c>
      <c r="D15" s="2">
        <v>25</v>
      </c>
      <c r="E15" s="11">
        <f t="shared" si="0"/>
        <v>22.971511840000002</v>
      </c>
    </row>
    <row r="16" spans="1:9" x14ac:dyDescent="0.35">
      <c r="A16" t="s">
        <v>4</v>
      </c>
      <c r="B16" s="6">
        <v>0.47599999999999998</v>
      </c>
      <c r="C16" s="2">
        <f>B16-B20</f>
        <v>0.40199999999999997</v>
      </c>
      <c r="D16" s="2">
        <v>12.5</v>
      </c>
      <c r="E16" s="11">
        <f t="shared" si="0"/>
        <v>10.62516349</v>
      </c>
    </row>
    <row r="17" spans="1:12" x14ac:dyDescent="0.35">
      <c r="A17" t="s">
        <v>5</v>
      </c>
      <c r="B17" s="6">
        <v>0.24299999999999999</v>
      </c>
      <c r="C17" s="2">
        <f>B17-B20</f>
        <v>0.16899999999999998</v>
      </c>
      <c r="D17" s="2">
        <v>6.25</v>
      </c>
      <c r="E17" s="11">
        <f t="shared" si="0"/>
        <v>5.0095844724999994</v>
      </c>
    </row>
    <row r="18" spans="1:12" x14ac:dyDescent="0.35">
      <c r="A18" t="s">
        <v>6</v>
      </c>
      <c r="B18" s="6">
        <v>0.16900000000000001</v>
      </c>
      <c r="C18" s="2">
        <f>B18-B20</f>
        <v>9.5000000000000015E-2</v>
      </c>
      <c r="D18" s="2">
        <v>3.13</v>
      </c>
      <c r="E18" s="11">
        <f t="shared" si="0"/>
        <v>3.4503793125</v>
      </c>
    </row>
    <row r="19" spans="1:12" x14ac:dyDescent="0.35">
      <c r="A19" t="s">
        <v>7</v>
      </c>
      <c r="B19" s="6">
        <v>0.122</v>
      </c>
      <c r="C19" s="2">
        <f>B19-B20</f>
        <v>4.8000000000000001E-2</v>
      </c>
      <c r="D19" s="17">
        <v>1.56</v>
      </c>
      <c r="E19" s="11">
        <f t="shared" si="0"/>
        <v>2.5162182399999997</v>
      </c>
    </row>
    <row r="20" spans="1:12" x14ac:dyDescent="0.35">
      <c r="A20" t="s">
        <v>8</v>
      </c>
      <c r="B20" s="7">
        <v>7.3999999999999996E-2</v>
      </c>
      <c r="C20" s="2">
        <f>B20-B20</f>
        <v>0</v>
      </c>
      <c r="D20" s="2">
        <v>0</v>
      </c>
      <c r="E20" s="11">
        <f t="shared" si="0"/>
        <v>1.6072</v>
      </c>
    </row>
    <row r="27" spans="1:12" x14ac:dyDescent="0.35">
      <c r="H27" s="12"/>
      <c r="J27" s="12" t="s">
        <v>71</v>
      </c>
      <c r="K27" s="12"/>
      <c r="L27" s="12"/>
    </row>
    <row r="32" spans="1:12" x14ac:dyDescent="0.35">
      <c r="A32" s="16" t="s">
        <v>14</v>
      </c>
      <c r="B32" s="5" t="s">
        <v>15</v>
      </c>
      <c r="C32" s="3" t="s">
        <v>8</v>
      </c>
      <c r="D32" s="2" t="s">
        <v>10</v>
      </c>
      <c r="E32" s="14" t="s">
        <v>12</v>
      </c>
    </row>
    <row r="33" spans="1:5" x14ac:dyDescent="0.35">
      <c r="A33" s="16" t="s">
        <v>16</v>
      </c>
      <c r="B33" s="5">
        <v>0.56600000000000006</v>
      </c>
      <c r="C33" s="13">
        <v>7.3999999999999996E-2</v>
      </c>
      <c r="D33" s="2">
        <f t="shared" ref="D33:D64" si="1">(B33-C33)</f>
        <v>0.49200000000000005</v>
      </c>
      <c r="E33" s="11">
        <f t="shared" ref="E33:E64" si="2">(9.8725*D33*D33)+(18.464*D33)+(1.6072)</f>
        <v>13.081264840000001</v>
      </c>
    </row>
    <row r="34" spans="1:5" x14ac:dyDescent="0.35">
      <c r="A34" s="16" t="s">
        <v>17</v>
      </c>
      <c r="B34" s="5">
        <v>0.53100000000000003</v>
      </c>
      <c r="C34" s="13">
        <v>7.3999999999999996E-2</v>
      </c>
      <c r="D34" s="2">
        <f t="shared" si="1"/>
        <v>0.45700000000000002</v>
      </c>
      <c r="E34" s="11">
        <f t="shared" si="2"/>
        <v>12.107109752500001</v>
      </c>
    </row>
    <row r="35" spans="1:5" x14ac:dyDescent="0.35">
      <c r="A35" s="16" t="s">
        <v>18</v>
      </c>
      <c r="B35" s="5">
        <v>0.622</v>
      </c>
      <c r="C35" s="13">
        <v>7.3999999999999996E-2</v>
      </c>
      <c r="D35" s="2">
        <f t="shared" si="1"/>
        <v>0.54800000000000004</v>
      </c>
      <c r="E35" s="11">
        <f t="shared" si="2"/>
        <v>14.69022324</v>
      </c>
    </row>
    <row r="36" spans="1:5" x14ac:dyDescent="0.35">
      <c r="A36" s="16" t="s">
        <v>19</v>
      </c>
      <c r="B36" s="5">
        <v>1.385</v>
      </c>
      <c r="C36" s="13">
        <v>7.3999999999999996E-2</v>
      </c>
      <c r="D36" s="2">
        <f t="shared" si="1"/>
        <v>1.3109999999999999</v>
      </c>
      <c r="E36" s="11">
        <f t="shared" si="2"/>
        <v>42.781577072499992</v>
      </c>
    </row>
    <row r="37" spans="1:5" x14ac:dyDescent="0.35">
      <c r="A37" s="16" t="s">
        <v>20</v>
      </c>
      <c r="B37" s="5">
        <v>1.351</v>
      </c>
      <c r="C37" s="13">
        <v>7.3999999999999996E-2</v>
      </c>
      <c r="D37" s="2">
        <f t="shared" si="1"/>
        <v>1.2769999999999999</v>
      </c>
      <c r="E37" s="11">
        <f t="shared" si="2"/>
        <v>41.285100052499992</v>
      </c>
    </row>
    <row r="38" spans="1:5" x14ac:dyDescent="0.35">
      <c r="A38" s="16" t="s">
        <v>21</v>
      </c>
      <c r="B38" s="5">
        <v>1.0469999999999999</v>
      </c>
      <c r="C38" s="13">
        <v>7.3999999999999996E-2</v>
      </c>
      <c r="D38" s="2">
        <f t="shared" si="1"/>
        <v>0.97299999999999998</v>
      </c>
      <c r="E38" s="11">
        <f t="shared" si="2"/>
        <v>28.919254052499994</v>
      </c>
    </row>
    <row r="39" spans="1:5" x14ac:dyDescent="0.35">
      <c r="A39" s="16" t="s">
        <v>22</v>
      </c>
      <c r="B39" s="5">
        <v>1.0609999999999999</v>
      </c>
      <c r="C39" s="13">
        <v>7.3999999999999996E-2</v>
      </c>
      <c r="D39" s="2">
        <f t="shared" si="1"/>
        <v>0.98699999999999999</v>
      </c>
      <c r="E39" s="11">
        <f t="shared" si="2"/>
        <v>29.448651452499998</v>
      </c>
    </row>
    <row r="40" spans="1:5" x14ac:dyDescent="0.35">
      <c r="A40" s="16" t="s">
        <v>23</v>
      </c>
      <c r="B40" s="5">
        <v>1.1040000000000001</v>
      </c>
      <c r="C40" s="13">
        <v>7.3999999999999996E-2</v>
      </c>
      <c r="D40" s="2">
        <f t="shared" si="1"/>
        <v>1.03</v>
      </c>
      <c r="E40" s="11">
        <f t="shared" si="2"/>
        <v>31.09885525</v>
      </c>
    </row>
    <row r="41" spans="1:5" x14ac:dyDescent="0.35">
      <c r="A41" s="16" t="s">
        <v>24</v>
      </c>
      <c r="B41" s="5">
        <v>0.876</v>
      </c>
      <c r="C41" s="13">
        <v>7.3999999999999996E-2</v>
      </c>
      <c r="D41" s="2">
        <f t="shared" si="1"/>
        <v>0.80200000000000005</v>
      </c>
      <c r="E41" s="11">
        <f t="shared" si="2"/>
        <v>22.765359490000002</v>
      </c>
    </row>
    <row r="42" spans="1:5" x14ac:dyDescent="0.35">
      <c r="A42" s="16" t="s">
        <v>25</v>
      </c>
      <c r="B42" s="5">
        <v>1.0900000000000001</v>
      </c>
      <c r="C42" s="13">
        <v>7.3999999999999996E-2</v>
      </c>
      <c r="D42" s="2">
        <f t="shared" si="1"/>
        <v>1.016</v>
      </c>
      <c r="E42" s="11">
        <f t="shared" si="2"/>
        <v>30.557571359999997</v>
      </c>
    </row>
    <row r="43" spans="1:5" x14ac:dyDescent="0.35">
      <c r="A43" s="16" t="s">
        <v>20</v>
      </c>
      <c r="B43" s="5">
        <v>0.73199999999999998</v>
      </c>
      <c r="C43" s="13">
        <v>7.3999999999999996E-2</v>
      </c>
      <c r="D43" s="2">
        <f t="shared" si="1"/>
        <v>0.65800000000000003</v>
      </c>
      <c r="E43" s="11">
        <f t="shared" si="2"/>
        <v>18.03094909</v>
      </c>
    </row>
    <row r="44" spans="1:5" x14ac:dyDescent="0.35">
      <c r="A44" s="16" t="s">
        <v>26</v>
      </c>
      <c r="B44" s="5">
        <v>0.98599999999999999</v>
      </c>
      <c r="C44" s="13">
        <v>7.3999999999999996E-2</v>
      </c>
      <c r="D44" s="2">
        <f t="shared" si="1"/>
        <v>0.91200000000000003</v>
      </c>
      <c r="E44" s="11">
        <f t="shared" si="2"/>
        <v>26.657760639999999</v>
      </c>
    </row>
    <row r="45" spans="1:5" x14ac:dyDescent="0.35">
      <c r="A45" s="16" t="s">
        <v>20</v>
      </c>
      <c r="B45" s="5">
        <v>0.61699999999999999</v>
      </c>
      <c r="C45" s="13">
        <v>7.3999999999999996E-2</v>
      </c>
      <c r="D45" s="2">
        <f t="shared" si="1"/>
        <v>0.54300000000000004</v>
      </c>
      <c r="E45" s="11">
        <f t="shared" si="2"/>
        <v>14.544048752500002</v>
      </c>
    </row>
    <row r="46" spans="1:5" x14ac:dyDescent="0.35">
      <c r="A46" s="16" t="s">
        <v>27</v>
      </c>
      <c r="B46" s="5">
        <v>0.51700000000000002</v>
      </c>
      <c r="C46" s="13">
        <v>7.3999999999999996E-2</v>
      </c>
      <c r="D46" s="2">
        <f t="shared" si="1"/>
        <v>0.443</v>
      </c>
      <c r="E46" s="11">
        <f t="shared" si="2"/>
        <v>11.7242202525</v>
      </c>
    </row>
    <row r="47" spans="1:5" x14ac:dyDescent="0.35">
      <c r="A47" s="16" t="s">
        <v>28</v>
      </c>
      <c r="B47" s="5">
        <v>0.65900000000000003</v>
      </c>
      <c r="C47" s="13">
        <v>7.3999999999999996E-2</v>
      </c>
      <c r="D47" s="2">
        <f t="shared" si="1"/>
        <v>0.58500000000000008</v>
      </c>
      <c r="E47" s="11">
        <f t="shared" si="2"/>
        <v>15.787256312500004</v>
      </c>
    </row>
    <row r="48" spans="1:5" x14ac:dyDescent="0.35">
      <c r="A48" s="16" t="s">
        <v>29</v>
      </c>
      <c r="B48" s="5">
        <v>0.35299999999999998</v>
      </c>
      <c r="C48" s="13">
        <v>7.3999999999999996E-2</v>
      </c>
      <c r="D48" s="2">
        <f t="shared" si="1"/>
        <v>0.27899999999999997</v>
      </c>
      <c r="E48" s="11">
        <f t="shared" si="2"/>
        <v>7.527141272499998</v>
      </c>
    </row>
    <row r="49" spans="1:5" x14ac:dyDescent="0.35">
      <c r="A49" s="16" t="s">
        <v>30</v>
      </c>
      <c r="B49" s="5">
        <v>0.58699999999999997</v>
      </c>
      <c r="C49" s="13">
        <v>7.3999999999999996E-2</v>
      </c>
      <c r="D49" s="2">
        <f t="shared" si="1"/>
        <v>0.51300000000000001</v>
      </c>
      <c r="E49" s="11">
        <f t="shared" si="2"/>
        <v>13.677367952499999</v>
      </c>
    </row>
    <row r="50" spans="1:5" x14ac:dyDescent="0.35">
      <c r="A50" s="16" t="s">
        <v>31</v>
      </c>
      <c r="B50" s="5">
        <v>0.38500000000000001</v>
      </c>
      <c r="C50" s="13">
        <v>7.3999999999999996E-2</v>
      </c>
      <c r="D50" s="2">
        <f t="shared" si="1"/>
        <v>0.311</v>
      </c>
      <c r="E50" s="11">
        <f t="shared" si="2"/>
        <v>8.3043820724999993</v>
      </c>
    </row>
    <row r="51" spans="1:5" x14ac:dyDescent="0.35">
      <c r="A51" s="16" t="s">
        <v>32</v>
      </c>
      <c r="B51" s="5">
        <v>0.59699999999999998</v>
      </c>
      <c r="C51" s="13">
        <v>7.3999999999999996E-2</v>
      </c>
      <c r="D51" s="2">
        <f t="shared" si="1"/>
        <v>0.52300000000000002</v>
      </c>
      <c r="E51" s="11">
        <f t="shared" si="2"/>
        <v>13.964287052500001</v>
      </c>
    </row>
    <row r="52" spans="1:5" x14ac:dyDescent="0.35">
      <c r="A52" s="16" t="s">
        <v>33</v>
      </c>
      <c r="B52" s="5">
        <v>0.59599999999999997</v>
      </c>
      <c r="C52" s="13">
        <v>7.3999999999999996E-2</v>
      </c>
      <c r="D52" s="2">
        <f t="shared" si="1"/>
        <v>0.52200000000000002</v>
      </c>
      <c r="E52" s="11">
        <f t="shared" si="2"/>
        <v>13.935506289999999</v>
      </c>
    </row>
    <row r="53" spans="1:5" x14ac:dyDescent="0.35">
      <c r="A53" s="16" t="s">
        <v>34</v>
      </c>
      <c r="B53" s="5">
        <v>1.17</v>
      </c>
      <c r="C53" s="13">
        <v>7.3999999999999996E-2</v>
      </c>
      <c r="D53" s="2">
        <f t="shared" si="1"/>
        <v>1.0959999999999999</v>
      </c>
      <c r="E53" s="11">
        <f t="shared" si="2"/>
        <v>33.702748959999994</v>
      </c>
    </row>
    <row r="54" spans="1:5" x14ac:dyDescent="0.35">
      <c r="A54" s="16" t="s">
        <v>35</v>
      </c>
      <c r="B54" s="5">
        <v>0.94000000000000006</v>
      </c>
      <c r="C54" s="13">
        <v>7.3999999999999996E-2</v>
      </c>
      <c r="D54" s="2">
        <f t="shared" si="1"/>
        <v>0.8660000000000001</v>
      </c>
      <c r="E54" s="11">
        <f t="shared" si="2"/>
        <v>25.000964610000004</v>
      </c>
    </row>
    <row r="55" spans="1:5" x14ac:dyDescent="0.35">
      <c r="A55" s="16" t="s">
        <v>36</v>
      </c>
      <c r="B55" s="5">
        <v>0.96499999999999997</v>
      </c>
      <c r="C55" s="13">
        <v>7.3999999999999996E-2</v>
      </c>
      <c r="D55" s="2">
        <f t="shared" si="1"/>
        <v>0.89100000000000001</v>
      </c>
      <c r="E55" s="11">
        <f t="shared" si="2"/>
        <v>25.896214172499999</v>
      </c>
    </row>
    <row r="56" spans="1:5" x14ac:dyDescent="0.35">
      <c r="A56" s="16" t="s">
        <v>37</v>
      </c>
      <c r="B56" s="5">
        <v>0.54200000000000004</v>
      </c>
      <c r="C56" s="13">
        <v>7.3999999999999996E-2</v>
      </c>
      <c r="D56" s="2">
        <f t="shared" si="1"/>
        <v>0.46800000000000003</v>
      </c>
      <c r="E56" s="11">
        <f t="shared" si="2"/>
        <v>12.410666440000002</v>
      </c>
    </row>
    <row r="57" spans="1:5" x14ac:dyDescent="0.35">
      <c r="A57" s="16" t="s">
        <v>38</v>
      </c>
      <c r="B57" s="5">
        <v>0.86199999999999999</v>
      </c>
      <c r="C57" s="13">
        <v>7.3999999999999996E-2</v>
      </c>
      <c r="D57" s="2">
        <f t="shared" si="1"/>
        <v>0.78800000000000003</v>
      </c>
      <c r="E57" s="11">
        <f t="shared" si="2"/>
        <v>22.287101639999999</v>
      </c>
    </row>
    <row r="58" spans="1:5" x14ac:dyDescent="0.35">
      <c r="A58" s="16" t="s">
        <v>39</v>
      </c>
      <c r="B58" s="5">
        <v>0.63900000000000001</v>
      </c>
      <c r="C58" s="13">
        <v>7.3999999999999996E-2</v>
      </c>
      <c r="D58" s="2">
        <f t="shared" si="1"/>
        <v>0.56500000000000006</v>
      </c>
      <c r="E58" s="11">
        <f t="shared" si="2"/>
        <v>15.1909088125</v>
      </c>
    </row>
    <row r="59" spans="1:5" x14ac:dyDescent="0.35">
      <c r="A59" s="16" t="s">
        <v>40</v>
      </c>
      <c r="B59" s="5">
        <v>0.86099999999999999</v>
      </c>
      <c r="C59" s="13">
        <v>7.3999999999999996E-2</v>
      </c>
      <c r="D59" s="2">
        <f t="shared" si="1"/>
        <v>0.78700000000000003</v>
      </c>
      <c r="E59" s="11">
        <f t="shared" si="2"/>
        <v>22.253088452499998</v>
      </c>
    </row>
    <row r="60" spans="1:5" x14ac:dyDescent="0.35">
      <c r="A60" s="16" t="s">
        <v>41</v>
      </c>
      <c r="B60" s="5">
        <v>1.1779999999999999</v>
      </c>
      <c r="C60" s="13">
        <v>7.3999999999999996E-2</v>
      </c>
      <c r="D60" s="2">
        <f t="shared" si="1"/>
        <v>1.1039999999999999</v>
      </c>
      <c r="E60" s="11">
        <f t="shared" si="2"/>
        <v>34.024216959999997</v>
      </c>
    </row>
    <row r="61" spans="1:5" x14ac:dyDescent="0.35">
      <c r="A61" s="16" t="s">
        <v>42</v>
      </c>
      <c r="B61" s="5">
        <v>1.0110000000000001</v>
      </c>
      <c r="C61" s="13">
        <v>7.3999999999999996E-2</v>
      </c>
      <c r="D61" s="2">
        <f t="shared" si="1"/>
        <v>0.93700000000000017</v>
      </c>
      <c r="E61" s="11">
        <f t="shared" si="2"/>
        <v>27.575716952500002</v>
      </c>
    </row>
    <row r="62" spans="1:5" x14ac:dyDescent="0.35">
      <c r="A62" s="16" t="s">
        <v>43</v>
      </c>
      <c r="B62" s="5">
        <v>0.96799999999999997</v>
      </c>
      <c r="C62" s="13">
        <v>7.3999999999999996E-2</v>
      </c>
      <c r="D62" s="2">
        <f t="shared" si="1"/>
        <v>0.89400000000000002</v>
      </c>
      <c r="E62" s="11">
        <f t="shared" si="2"/>
        <v>26.004473409999999</v>
      </c>
    </row>
    <row r="63" spans="1:5" x14ac:dyDescent="0.35">
      <c r="A63" s="16" t="s">
        <v>44</v>
      </c>
      <c r="B63" s="5">
        <v>0.86199999999999999</v>
      </c>
      <c r="C63" s="13">
        <v>7.3999999999999996E-2</v>
      </c>
      <c r="D63" s="2">
        <f t="shared" si="1"/>
        <v>0.78800000000000003</v>
      </c>
      <c r="E63" s="11">
        <f t="shared" si="2"/>
        <v>22.287101639999999</v>
      </c>
    </row>
    <row r="64" spans="1:5" x14ac:dyDescent="0.35">
      <c r="A64" s="16" t="s">
        <v>45</v>
      </c>
      <c r="B64" s="5">
        <v>0.78400000000000003</v>
      </c>
      <c r="C64" s="13">
        <v>7.3999999999999996E-2</v>
      </c>
      <c r="D64" s="2">
        <f t="shared" si="1"/>
        <v>0.71000000000000008</v>
      </c>
      <c r="E64" s="11">
        <f t="shared" si="2"/>
        <v>19.693367250000001</v>
      </c>
    </row>
    <row r="65" spans="1:5" x14ac:dyDescent="0.35">
      <c r="A65" s="16" t="s">
        <v>46</v>
      </c>
      <c r="B65" s="5">
        <v>0.78900000000000003</v>
      </c>
      <c r="C65" s="13">
        <v>7.3999999999999996E-2</v>
      </c>
      <c r="D65" s="2">
        <f t="shared" ref="D65:D92" si="3">(B65-C65)</f>
        <v>0.71500000000000008</v>
      </c>
      <c r="E65" s="11">
        <f t="shared" ref="E65:E92" si="4">(9.8725*D65*D65)+(18.464*D65)+(1.6072)</f>
        <v>19.8560288125</v>
      </c>
    </row>
    <row r="66" spans="1:5" x14ac:dyDescent="0.35">
      <c r="A66" s="16" t="s">
        <v>47</v>
      </c>
      <c r="B66" s="5">
        <v>0.40300000000000002</v>
      </c>
      <c r="C66" s="13">
        <v>7.3999999999999996E-2</v>
      </c>
      <c r="D66" s="2">
        <f t="shared" si="3"/>
        <v>0.32900000000000001</v>
      </c>
      <c r="E66" s="11">
        <f t="shared" si="4"/>
        <v>8.7504652725000014</v>
      </c>
    </row>
    <row r="67" spans="1:5" x14ac:dyDescent="0.35">
      <c r="A67" s="16" t="s">
        <v>48</v>
      </c>
      <c r="B67" s="5">
        <v>0.67400000000000004</v>
      </c>
      <c r="C67" s="13">
        <v>7.3999999999999996E-2</v>
      </c>
      <c r="D67" s="2">
        <f t="shared" si="3"/>
        <v>0.60000000000000009</v>
      </c>
      <c r="E67" s="11">
        <f t="shared" si="4"/>
        <v>16.239700000000003</v>
      </c>
    </row>
    <row r="68" spans="1:5" x14ac:dyDescent="0.35">
      <c r="A68" s="16" t="s">
        <v>49</v>
      </c>
      <c r="B68" s="5">
        <v>0.88800000000000001</v>
      </c>
      <c r="C68" s="13">
        <v>7.3999999999999996E-2</v>
      </c>
      <c r="D68" s="2">
        <f t="shared" si="3"/>
        <v>0.81400000000000006</v>
      </c>
      <c r="E68" s="11">
        <f t="shared" si="4"/>
        <v>23.17837501</v>
      </c>
    </row>
    <row r="69" spans="1:5" x14ac:dyDescent="0.35">
      <c r="A69" s="16" t="s">
        <v>50</v>
      </c>
      <c r="B69" s="5">
        <v>0.187</v>
      </c>
      <c r="C69" s="13">
        <v>7.3999999999999996E-2</v>
      </c>
      <c r="D69" s="2">
        <f t="shared" si="3"/>
        <v>0.113</v>
      </c>
      <c r="E69" s="11">
        <f t="shared" si="4"/>
        <v>3.8196939524999998</v>
      </c>
    </row>
    <row r="70" spans="1:5" x14ac:dyDescent="0.35">
      <c r="A70" s="16" t="s">
        <v>51</v>
      </c>
      <c r="B70" s="5">
        <v>0.60399999999999998</v>
      </c>
      <c r="C70" s="13">
        <v>7.3999999999999996E-2</v>
      </c>
      <c r="D70" s="2">
        <f t="shared" si="3"/>
        <v>0.53</v>
      </c>
      <c r="E70" s="11">
        <f t="shared" si="4"/>
        <v>14.166305249999999</v>
      </c>
    </row>
    <row r="71" spans="1:5" x14ac:dyDescent="0.35">
      <c r="A71" s="16" t="s">
        <v>52</v>
      </c>
      <c r="B71" s="5">
        <v>0.115</v>
      </c>
      <c r="C71" s="13">
        <v>7.3999999999999996E-2</v>
      </c>
      <c r="D71" s="2">
        <f t="shared" si="3"/>
        <v>4.1000000000000009E-2</v>
      </c>
      <c r="E71" s="11">
        <f t="shared" si="4"/>
        <v>2.3808196725000004</v>
      </c>
    </row>
    <row r="72" spans="1:5" x14ac:dyDescent="0.35">
      <c r="A72" s="16" t="s">
        <v>53</v>
      </c>
      <c r="B72" s="5">
        <v>0.2</v>
      </c>
      <c r="C72" s="13">
        <v>7.3999999999999996E-2</v>
      </c>
      <c r="D72" s="2">
        <f t="shared" si="3"/>
        <v>0.126</v>
      </c>
      <c r="E72" s="11">
        <f t="shared" si="4"/>
        <v>4.0903998099999992</v>
      </c>
    </row>
    <row r="73" spans="1:5" x14ac:dyDescent="0.35">
      <c r="A73" s="16" t="s">
        <v>54</v>
      </c>
      <c r="B73" s="5">
        <v>0.69000000000000006</v>
      </c>
      <c r="C73" s="13">
        <v>7.3999999999999996E-2</v>
      </c>
      <c r="D73" s="2">
        <f t="shared" si="3"/>
        <v>0.6160000000000001</v>
      </c>
      <c r="E73" s="11">
        <f t="shared" si="4"/>
        <v>16.727203360000001</v>
      </c>
    </row>
    <row r="74" spans="1:5" x14ac:dyDescent="0.35">
      <c r="A74" s="16" t="s">
        <v>49</v>
      </c>
      <c r="B74" s="5">
        <v>0.90200000000000002</v>
      </c>
      <c r="C74" s="13">
        <v>7.3999999999999996E-2</v>
      </c>
      <c r="D74" s="2">
        <f t="shared" si="3"/>
        <v>0.82800000000000007</v>
      </c>
      <c r="E74" s="11">
        <f t="shared" si="4"/>
        <v>23.663820040000001</v>
      </c>
    </row>
    <row r="75" spans="1:5" x14ac:dyDescent="0.35">
      <c r="A75" s="16" t="s">
        <v>44</v>
      </c>
      <c r="B75" s="5">
        <v>1.157</v>
      </c>
      <c r="C75" s="13">
        <v>7.3999999999999996E-2</v>
      </c>
      <c r="D75" s="2">
        <f t="shared" si="3"/>
        <v>1.083</v>
      </c>
      <c r="E75" s="11">
        <f t="shared" si="4"/>
        <v>33.183058652500002</v>
      </c>
    </row>
    <row r="76" spans="1:5" x14ac:dyDescent="0.35">
      <c r="A76" s="16" t="s">
        <v>55</v>
      </c>
      <c r="B76" s="5">
        <v>0.86799999999999999</v>
      </c>
      <c r="C76" s="13">
        <v>7.3999999999999996E-2</v>
      </c>
      <c r="D76" s="2">
        <f t="shared" si="3"/>
        <v>0.79400000000000004</v>
      </c>
      <c r="E76" s="11">
        <f t="shared" si="4"/>
        <v>22.491595409999999</v>
      </c>
    </row>
    <row r="77" spans="1:5" x14ac:dyDescent="0.35">
      <c r="A77" s="16" t="s">
        <v>56</v>
      </c>
      <c r="B77" s="5">
        <v>0.43</v>
      </c>
      <c r="C77" s="13">
        <v>7.3999999999999996E-2</v>
      </c>
      <c r="D77" s="2">
        <f t="shared" si="3"/>
        <v>0.35599999999999998</v>
      </c>
      <c r="E77" s="11">
        <f t="shared" si="4"/>
        <v>9.4315851599999991</v>
      </c>
    </row>
    <row r="78" spans="1:5" x14ac:dyDescent="0.35">
      <c r="A78" s="16" t="s">
        <v>57</v>
      </c>
      <c r="B78" s="5">
        <v>0.40800000000000003</v>
      </c>
      <c r="C78" s="13">
        <v>7.3999999999999996E-2</v>
      </c>
      <c r="D78" s="2">
        <f t="shared" si="3"/>
        <v>0.33400000000000002</v>
      </c>
      <c r="E78" s="11">
        <f t="shared" si="4"/>
        <v>8.8755126100000012</v>
      </c>
    </row>
    <row r="79" spans="1:5" x14ac:dyDescent="0.35">
      <c r="A79" s="16" t="s">
        <v>58</v>
      </c>
      <c r="B79" s="5">
        <v>0.55900000000000005</v>
      </c>
      <c r="C79" s="13">
        <v>7.3999999999999996E-2</v>
      </c>
      <c r="D79" s="2">
        <f t="shared" si="3"/>
        <v>0.48500000000000004</v>
      </c>
      <c r="E79" s="11">
        <f t="shared" si="4"/>
        <v>12.8844988125</v>
      </c>
    </row>
    <row r="80" spans="1:5" x14ac:dyDescent="0.35">
      <c r="A80" s="16" t="s">
        <v>59</v>
      </c>
      <c r="B80" s="5">
        <v>0.17500000000000002</v>
      </c>
      <c r="C80" s="13">
        <v>7.3999999999999996E-2</v>
      </c>
      <c r="D80" s="2">
        <f t="shared" si="3"/>
        <v>0.10100000000000002</v>
      </c>
      <c r="E80" s="11">
        <f t="shared" si="4"/>
        <v>3.5727733725000004</v>
      </c>
    </row>
    <row r="81" spans="1:5" x14ac:dyDescent="0.35">
      <c r="A81" s="16" t="s">
        <v>60</v>
      </c>
      <c r="B81" s="5">
        <v>0.17699999999999999</v>
      </c>
      <c r="C81" s="13">
        <v>7.3999999999999996E-2</v>
      </c>
      <c r="D81" s="2">
        <f t="shared" si="3"/>
        <v>0.10299999999999999</v>
      </c>
      <c r="E81" s="11">
        <f t="shared" si="4"/>
        <v>3.6137293525</v>
      </c>
    </row>
    <row r="82" spans="1:5" x14ac:dyDescent="0.35">
      <c r="A82" s="16" t="s">
        <v>61</v>
      </c>
      <c r="B82" s="5">
        <v>0.47900000000000004</v>
      </c>
      <c r="C82" s="13">
        <v>7.3999999999999996E-2</v>
      </c>
      <c r="D82" s="2">
        <f t="shared" si="3"/>
        <v>0.40500000000000003</v>
      </c>
      <c r="E82" s="11">
        <f t="shared" si="4"/>
        <v>10.7044568125</v>
      </c>
    </row>
    <row r="83" spans="1:5" x14ac:dyDescent="0.35">
      <c r="A83" s="16" t="s">
        <v>62</v>
      </c>
      <c r="B83" s="5">
        <v>0.249</v>
      </c>
      <c r="C83" s="13">
        <v>7.3999999999999996E-2</v>
      </c>
      <c r="D83" s="2">
        <f t="shared" si="3"/>
        <v>0.17499999999999999</v>
      </c>
      <c r="E83" s="11">
        <f t="shared" si="4"/>
        <v>5.1407453124999991</v>
      </c>
    </row>
    <row r="84" spans="1:5" x14ac:dyDescent="0.35">
      <c r="A84" s="16" t="s">
        <v>63</v>
      </c>
      <c r="B84" s="5">
        <v>0.78600000000000003</v>
      </c>
      <c r="C84" s="13">
        <v>7.3999999999999996E-2</v>
      </c>
      <c r="D84" s="2">
        <f t="shared" si="3"/>
        <v>0.71200000000000008</v>
      </c>
      <c r="E84" s="11">
        <f t="shared" si="4"/>
        <v>19.758372640000001</v>
      </c>
    </row>
    <row r="85" spans="1:5" x14ac:dyDescent="0.35">
      <c r="A85" s="16" t="s">
        <v>64</v>
      </c>
      <c r="B85" s="5">
        <v>0.88500000000000001</v>
      </c>
      <c r="C85" s="13">
        <v>7.3999999999999996E-2</v>
      </c>
      <c r="D85" s="2">
        <f t="shared" si="3"/>
        <v>0.81100000000000005</v>
      </c>
      <c r="E85" s="11">
        <f t="shared" si="4"/>
        <v>23.074854572500001</v>
      </c>
    </row>
    <row r="86" spans="1:5" x14ac:dyDescent="0.35">
      <c r="A86" s="16" t="s">
        <v>65</v>
      </c>
      <c r="B86" s="5">
        <v>0.57999999999999996</v>
      </c>
      <c r="C86" s="13">
        <v>7.3999999999999996E-2</v>
      </c>
      <c r="D86" s="2">
        <f t="shared" si="3"/>
        <v>0.50600000000000001</v>
      </c>
      <c r="E86" s="11">
        <f t="shared" si="4"/>
        <v>13.477699410000001</v>
      </c>
    </row>
    <row r="87" spans="1:5" x14ac:dyDescent="0.35">
      <c r="A87" s="16" t="s">
        <v>66</v>
      </c>
      <c r="B87" s="5">
        <v>0.24299999999999999</v>
      </c>
      <c r="C87" s="13">
        <v>7.3999999999999996E-2</v>
      </c>
      <c r="D87" s="2">
        <f t="shared" si="3"/>
        <v>0.16899999999999998</v>
      </c>
      <c r="E87" s="11">
        <f t="shared" si="4"/>
        <v>5.0095844724999994</v>
      </c>
    </row>
    <row r="88" spans="1:5" x14ac:dyDescent="0.35">
      <c r="A88" s="16" t="s">
        <v>67</v>
      </c>
      <c r="B88" s="5">
        <v>0.66</v>
      </c>
      <c r="C88" s="13">
        <v>7.3999999999999996E-2</v>
      </c>
      <c r="D88" s="2">
        <f t="shared" si="3"/>
        <v>0.58600000000000008</v>
      </c>
      <c r="E88" s="11">
        <f t="shared" si="4"/>
        <v>15.817281010000002</v>
      </c>
    </row>
    <row r="89" spans="1:5" x14ac:dyDescent="0.35">
      <c r="A89" s="16" t="s">
        <v>66</v>
      </c>
      <c r="B89" s="5">
        <v>0.34800000000000003</v>
      </c>
      <c r="C89" s="13">
        <v>7.3999999999999996E-2</v>
      </c>
      <c r="D89" s="2">
        <f t="shared" si="3"/>
        <v>0.27400000000000002</v>
      </c>
      <c r="E89" s="11">
        <f t="shared" si="4"/>
        <v>7.4075238099999998</v>
      </c>
    </row>
    <row r="90" spans="1:5" x14ac:dyDescent="0.35">
      <c r="A90" s="16" t="s">
        <v>68</v>
      </c>
      <c r="B90" s="5">
        <v>0.82200000000000006</v>
      </c>
      <c r="C90" s="13">
        <v>7.3999999999999996E-2</v>
      </c>
      <c r="D90" s="2">
        <f t="shared" si="3"/>
        <v>0.74800000000000011</v>
      </c>
      <c r="E90" s="11">
        <f t="shared" si="4"/>
        <v>20.941975240000001</v>
      </c>
    </row>
    <row r="91" spans="1:5" x14ac:dyDescent="0.35">
      <c r="A91" s="16" t="s">
        <v>69</v>
      </c>
      <c r="B91" s="5">
        <v>0.70899999999999996</v>
      </c>
      <c r="C91" s="13">
        <v>7.3999999999999996E-2</v>
      </c>
      <c r="D91" s="2">
        <f t="shared" si="3"/>
        <v>0.63500000000000001</v>
      </c>
      <c r="E91" s="11">
        <f t="shared" si="4"/>
        <v>17.3126788125</v>
      </c>
    </row>
    <row r="92" spans="1:5" x14ac:dyDescent="0.35">
      <c r="A92" s="16" t="s">
        <v>70</v>
      </c>
      <c r="B92" s="5">
        <v>0.78600000000000003</v>
      </c>
      <c r="C92" s="13">
        <v>7.3999999999999996E-2</v>
      </c>
      <c r="D92" s="2">
        <f t="shared" si="3"/>
        <v>0.71200000000000008</v>
      </c>
      <c r="E92" s="11">
        <f t="shared" si="4"/>
        <v>19.758372640000001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92"/>
  <sheetViews>
    <sheetView workbookViewId="0">
      <selection activeCell="G12" sqref="G12"/>
    </sheetView>
  </sheetViews>
  <sheetFormatPr defaultRowHeight="14.5" x14ac:dyDescent="0.35"/>
  <cols>
    <col min="1" max="1" width="19" customWidth="1"/>
    <col min="2" max="2" width="11.81640625" customWidth="1"/>
    <col min="3" max="3" width="11.54296875" customWidth="1"/>
    <col min="4" max="4" width="11.453125" customWidth="1"/>
    <col min="5" max="5" width="11.26953125" customWidth="1"/>
  </cols>
  <sheetData>
    <row r="2" spans="1:9" x14ac:dyDescent="0.35">
      <c r="A2" s="6">
        <v>2.504</v>
      </c>
      <c r="B2" s="5">
        <v>0.94799999999999995</v>
      </c>
      <c r="C2" s="5">
        <v>0.66400000000000003</v>
      </c>
      <c r="D2" s="5">
        <v>0.77100000000000002</v>
      </c>
      <c r="E2" s="5">
        <v>0.753</v>
      </c>
      <c r="F2" s="5">
        <v>0.76900000000000002</v>
      </c>
      <c r="G2" s="5">
        <v>0.85599999999999998</v>
      </c>
      <c r="H2" s="5">
        <v>0.54900000000000004</v>
      </c>
      <c r="I2" s="5">
        <v>1.599</v>
      </c>
    </row>
    <row r="3" spans="1:9" x14ac:dyDescent="0.35">
      <c r="A3" s="6">
        <v>1.4950000000000001</v>
      </c>
      <c r="B3" s="5">
        <v>0.92300000000000004</v>
      </c>
      <c r="C3" s="5">
        <v>0.66400000000000003</v>
      </c>
      <c r="D3" s="5">
        <v>1.1539999999999999</v>
      </c>
      <c r="E3" s="5">
        <v>0.72899999999999998</v>
      </c>
      <c r="F3" s="5">
        <v>0.79200000000000004</v>
      </c>
      <c r="G3" s="5">
        <v>1.2150000000000001</v>
      </c>
      <c r="H3" s="5">
        <v>0.93200000000000005</v>
      </c>
      <c r="I3" s="5">
        <v>1.153</v>
      </c>
    </row>
    <row r="4" spans="1:9" x14ac:dyDescent="0.35">
      <c r="A4" s="6">
        <v>0.78400000000000003</v>
      </c>
      <c r="B4" s="5">
        <v>0.93200000000000005</v>
      </c>
      <c r="C4" s="5">
        <v>0.58399999999999996</v>
      </c>
      <c r="D4" s="5">
        <v>0.73</v>
      </c>
      <c r="E4" s="5">
        <v>0.72899999999999998</v>
      </c>
      <c r="F4" s="5">
        <v>0.64600000000000002</v>
      </c>
      <c r="G4" s="5">
        <v>1.4039999999999999</v>
      </c>
      <c r="H4" s="5">
        <v>0.92700000000000005</v>
      </c>
      <c r="I4" s="5">
        <v>1.5580000000000001</v>
      </c>
    </row>
    <row r="5" spans="1:9" x14ac:dyDescent="0.35">
      <c r="A5" s="6">
        <v>0.45300000000000001</v>
      </c>
      <c r="B5" s="5">
        <v>0.91500000000000004</v>
      </c>
      <c r="C5" s="5">
        <v>0.64300000000000002</v>
      </c>
      <c r="D5" s="5">
        <v>1.456</v>
      </c>
      <c r="E5" s="5">
        <v>0.58799999999999997</v>
      </c>
      <c r="F5" s="5">
        <v>1.258</v>
      </c>
      <c r="G5" s="5">
        <v>1.1419999999999999</v>
      </c>
      <c r="H5" s="5">
        <v>1.147</v>
      </c>
      <c r="I5" s="5">
        <v>0.95099999999999996</v>
      </c>
    </row>
    <row r="6" spans="1:9" x14ac:dyDescent="0.35">
      <c r="A6" s="6">
        <v>0.20300000000000001</v>
      </c>
      <c r="B6" s="5">
        <v>0.66100000000000003</v>
      </c>
      <c r="C6" s="5">
        <v>0.65200000000000002</v>
      </c>
      <c r="D6" s="5">
        <v>0.92400000000000004</v>
      </c>
      <c r="E6" s="5">
        <v>1.032</v>
      </c>
      <c r="F6" s="5">
        <v>0.73</v>
      </c>
      <c r="G6" s="5">
        <v>0.62</v>
      </c>
      <c r="H6" s="5">
        <v>0.996</v>
      </c>
    </row>
    <row r="7" spans="1:9" x14ac:dyDescent="0.35">
      <c r="A7" s="6">
        <v>0.15</v>
      </c>
      <c r="B7" s="5">
        <v>1.321</v>
      </c>
      <c r="C7" s="5">
        <v>1.371</v>
      </c>
      <c r="D7" s="5">
        <v>0.85199999999999998</v>
      </c>
      <c r="E7" s="5">
        <v>0.73899999999999999</v>
      </c>
      <c r="F7" s="5">
        <v>0.71099999999999997</v>
      </c>
      <c r="G7" s="5">
        <v>1.3069999999999999</v>
      </c>
      <c r="H7" s="5">
        <v>1.135</v>
      </c>
    </row>
    <row r="8" spans="1:9" x14ac:dyDescent="0.35">
      <c r="A8" s="6">
        <v>0.126</v>
      </c>
      <c r="B8" s="5">
        <v>1.127</v>
      </c>
      <c r="C8" s="5">
        <v>1.083</v>
      </c>
      <c r="D8" s="5">
        <v>0.77500000000000002</v>
      </c>
      <c r="E8" s="5">
        <v>0.34699999999999998</v>
      </c>
      <c r="F8" s="5">
        <v>0.70499999999999996</v>
      </c>
      <c r="G8" s="5">
        <v>0.69099999999999995</v>
      </c>
      <c r="H8" s="5">
        <v>1.62</v>
      </c>
    </row>
    <row r="9" spans="1:9" x14ac:dyDescent="0.35">
      <c r="A9" s="7">
        <v>6.3E-2</v>
      </c>
      <c r="B9" s="5">
        <v>1.139</v>
      </c>
      <c r="C9" s="5">
        <v>0.88100000000000001</v>
      </c>
      <c r="D9" s="5">
        <v>0.93200000000000005</v>
      </c>
      <c r="E9" s="5">
        <v>1.08</v>
      </c>
      <c r="F9" s="5">
        <v>0.86899999999999999</v>
      </c>
      <c r="G9" s="5">
        <v>1.772</v>
      </c>
      <c r="H9" s="5">
        <v>0.81100000000000005</v>
      </c>
    </row>
    <row r="13" spans="1:9" x14ac:dyDescent="0.35">
      <c r="A13" t="s">
        <v>0</v>
      </c>
      <c r="B13" s="10" t="s">
        <v>9</v>
      </c>
      <c r="C13" s="10" t="s">
        <v>10</v>
      </c>
      <c r="D13" s="10" t="s">
        <v>11</v>
      </c>
      <c r="E13" s="10" t="s">
        <v>12</v>
      </c>
    </row>
    <row r="14" spans="1:9" x14ac:dyDescent="0.35">
      <c r="A14" t="s">
        <v>1</v>
      </c>
      <c r="B14" s="6">
        <v>2.504</v>
      </c>
      <c r="C14" s="2">
        <f>B14-B21</f>
        <v>2.4409999999999998</v>
      </c>
      <c r="D14" s="2">
        <v>400</v>
      </c>
      <c r="E14" s="11">
        <f>(20.388*C14*C14)+(112.29*C14)+(2.989)</f>
        <v>398.57040062799996</v>
      </c>
    </row>
    <row r="15" spans="1:9" x14ac:dyDescent="0.35">
      <c r="A15" t="s">
        <v>2</v>
      </c>
      <c r="B15" s="6">
        <v>1.4950000000000001</v>
      </c>
      <c r="C15" s="2">
        <f>B15-B21</f>
        <v>1.4320000000000002</v>
      </c>
      <c r="D15" s="2">
        <v>200</v>
      </c>
      <c r="E15" s="11">
        <f t="shared" ref="E15:E21" si="0">(20.388*C15*C15)+(112.29*C15)+(2.989)</f>
        <v>205.59640211200005</v>
      </c>
    </row>
    <row r="16" spans="1:9" x14ac:dyDescent="0.35">
      <c r="A16" t="s">
        <v>3</v>
      </c>
      <c r="B16" s="6">
        <v>0.78400000000000003</v>
      </c>
      <c r="C16" s="2">
        <f>B16-B21</f>
        <v>0.72100000000000009</v>
      </c>
      <c r="D16" s="2">
        <v>100</v>
      </c>
      <c r="E16" s="11">
        <f t="shared" si="0"/>
        <v>94.548608308000013</v>
      </c>
    </row>
    <row r="17" spans="1:12" x14ac:dyDescent="0.35">
      <c r="A17" t="s">
        <v>4</v>
      </c>
      <c r="B17" s="6">
        <v>0.45300000000000001</v>
      </c>
      <c r="C17" s="2">
        <f>B17-B21</f>
        <v>0.39</v>
      </c>
      <c r="D17" s="2">
        <v>50</v>
      </c>
      <c r="E17" s="11">
        <f t="shared" si="0"/>
        <v>49.883114800000001</v>
      </c>
    </row>
    <row r="18" spans="1:12" x14ac:dyDescent="0.35">
      <c r="A18" t="s">
        <v>5</v>
      </c>
      <c r="B18" s="6">
        <v>0.20300000000000001</v>
      </c>
      <c r="C18" s="2">
        <f>B18-B21</f>
        <v>0.14000000000000001</v>
      </c>
      <c r="D18" s="2">
        <v>25</v>
      </c>
      <c r="E18" s="11">
        <f t="shared" si="0"/>
        <v>19.109204800000004</v>
      </c>
    </row>
    <row r="19" spans="1:12" x14ac:dyDescent="0.35">
      <c r="A19" t="s">
        <v>6</v>
      </c>
      <c r="B19" s="6">
        <v>0.15</v>
      </c>
      <c r="C19" s="2">
        <f>B19-B21</f>
        <v>8.6999999999999994E-2</v>
      </c>
      <c r="D19" s="2">
        <v>12.5</v>
      </c>
      <c r="E19" s="11">
        <f t="shared" si="0"/>
        <v>12.912546771999999</v>
      </c>
    </row>
    <row r="20" spans="1:12" x14ac:dyDescent="0.35">
      <c r="A20" t="s">
        <v>7</v>
      </c>
      <c r="B20" s="6">
        <v>0.126</v>
      </c>
      <c r="C20" s="2">
        <f>B20-B21</f>
        <v>6.3E-2</v>
      </c>
      <c r="D20" s="17">
        <v>6.25</v>
      </c>
      <c r="E20" s="11">
        <f t="shared" si="0"/>
        <v>10.144189971999999</v>
      </c>
    </row>
    <row r="21" spans="1:12" x14ac:dyDescent="0.35">
      <c r="A21" t="s">
        <v>8</v>
      </c>
      <c r="B21" s="7">
        <v>6.3E-2</v>
      </c>
      <c r="C21" s="2">
        <f>B21-B21</f>
        <v>0</v>
      </c>
      <c r="D21" s="2">
        <v>0</v>
      </c>
      <c r="E21" s="11">
        <f t="shared" si="0"/>
        <v>2.9889999999999999</v>
      </c>
    </row>
    <row r="27" spans="1:12" x14ac:dyDescent="0.35">
      <c r="J27" s="12" t="s">
        <v>72</v>
      </c>
      <c r="K27" s="12"/>
      <c r="L27" s="12"/>
    </row>
    <row r="32" spans="1:12" x14ac:dyDescent="0.35">
      <c r="A32" s="16" t="s">
        <v>14</v>
      </c>
      <c r="B32" s="5" t="s">
        <v>15</v>
      </c>
      <c r="C32" s="3" t="s">
        <v>8</v>
      </c>
      <c r="D32" s="2" t="s">
        <v>10</v>
      </c>
      <c r="E32" s="15" t="s">
        <v>12</v>
      </c>
    </row>
    <row r="33" spans="1:5" x14ac:dyDescent="0.35">
      <c r="A33" s="16" t="s">
        <v>16</v>
      </c>
      <c r="B33" s="5">
        <v>0.94799999999999995</v>
      </c>
      <c r="C33" s="13">
        <v>6.3E-2</v>
      </c>
      <c r="D33" s="2">
        <f t="shared" ref="D33:D64" si="1">(B33-C33)</f>
        <v>0.88500000000000001</v>
      </c>
      <c r="E33" s="11">
        <f t="shared" ref="E33:E64" si="2">(20.388*D33*D33)+(112.29*D33)+(2.989)</f>
        <v>118.33404130000002</v>
      </c>
    </row>
    <row r="34" spans="1:5" x14ac:dyDescent="0.35">
      <c r="A34" s="16" t="s">
        <v>17</v>
      </c>
      <c r="B34" s="5">
        <v>0.92300000000000004</v>
      </c>
      <c r="C34" s="13">
        <v>6.3E-2</v>
      </c>
      <c r="D34" s="2">
        <f t="shared" si="1"/>
        <v>0.8600000000000001</v>
      </c>
      <c r="E34" s="11">
        <f t="shared" si="2"/>
        <v>114.63736480000003</v>
      </c>
    </row>
    <row r="35" spans="1:5" x14ac:dyDescent="0.35">
      <c r="A35" s="16" t="s">
        <v>18</v>
      </c>
      <c r="B35" s="5">
        <v>0.93200000000000005</v>
      </c>
      <c r="C35" s="13">
        <v>6.3E-2</v>
      </c>
      <c r="D35" s="2">
        <f t="shared" si="1"/>
        <v>0.86899999999999999</v>
      </c>
      <c r="E35" s="11">
        <f t="shared" si="2"/>
        <v>115.96523246800001</v>
      </c>
    </row>
    <row r="36" spans="1:5" x14ac:dyDescent="0.35">
      <c r="A36" s="16" t="s">
        <v>19</v>
      </c>
      <c r="B36" s="5">
        <v>0.91500000000000004</v>
      </c>
      <c r="C36" s="13">
        <v>6.3E-2</v>
      </c>
      <c r="D36" s="2">
        <f t="shared" si="1"/>
        <v>0.85200000000000009</v>
      </c>
      <c r="E36" s="11">
        <f t="shared" si="2"/>
        <v>113.45981075200002</v>
      </c>
    </row>
    <row r="37" spans="1:5" x14ac:dyDescent="0.35">
      <c r="A37" s="16" t="s">
        <v>20</v>
      </c>
      <c r="B37" s="5">
        <v>0.66100000000000003</v>
      </c>
      <c r="C37" s="13">
        <v>6.3E-2</v>
      </c>
      <c r="D37" s="2">
        <f t="shared" si="1"/>
        <v>0.59800000000000009</v>
      </c>
      <c r="E37" s="11">
        <f t="shared" si="2"/>
        <v>77.429250352000025</v>
      </c>
    </row>
    <row r="38" spans="1:5" x14ac:dyDescent="0.35">
      <c r="A38" s="16" t="s">
        <v>21</v>
      </c>
      <c r="B38" s="5">
        <v>1.321</v>
      </c>
      <c r="C38" s="13">
        <v>6.3E-2</v>
      </c>
      <c r="D38" s="2">
        <f t="shared" si="1"/>
        <v>1.258</v>
      </c>
      <c r="E38" s="11">
        <f t="shared" si="2"/>
        <v>176.515134832</v>
      </c>
    </row>
    <row r="39" spans="1:5" x14ac:dyDescent="0.35">
      <c r="A39" s="16" t="s">
        <v>22</v>
      </c>
      <c r="B39" s="5">
        <v>1.127</v>
      </c>
      <c r="C39" s="13">
        <v>6.3E-2</v>
      </c>
      <c r="D39" s="2">
        <f t="shared" si="1"/>
        <v>1.0640000000000001</v>
      </c>
      <c r="E39" s="11">
        <f t="shared" si="2"/>
        <v>145.54673324800001</v>
      </c>
    </row>
    <row r="40" spans="1:5" x14ac:dyDescent="0.35">
      <c r="A40" s="16" t="s">
        <v>23</v>
      </c>
      <c r="B40" s="5">
        <v>1.139</v>
      </c>
      <c r="C40" s="13">
        <v>6.3E-2</v>
      </c>
      <c r="D40" s="2">
        <f t="shared" si="1"/>
        <v>1.0760000000000001</v>
      </c>
      <c r="E40" s="11">
        <f t="shared" si="2"/>
        <v>147.41777708800001</v>
      </c>
    </row>
    <row r="41" spans="1:5" x14ac:dyDescent="0.35">
      <c r="A41" s="16" t="s">
        <v>24</v>
      </c>
      <c r="B41" s="5">
        <v>0.66400000000000003</v>
      </c>
      <c r="C41" s="13">
        <v>6.3E-2</v>
      </c>
      <c r="D41" s="2">
        <f t="shared" si="1"/>
        <v>0.60099999999999998</v>
      </c>
      <c r="E41" s="11">
        <f t="shared" si="2"/>
        <v>77.839455987999997</v>
      </c>
    </row>
    <row r="42" spans="1:5" x14ac:dyDescent="0.35">
      <c r="A42" s="16" t="s">
        <v>25</v>
      </c>
      <c r="B42" s="5">
        <v>0.66400000000000003</v>
      </c>
      <c r="C42" s="13">
        <v>6.3E-2</v>
      </c>
      <c r="D42" s="2">
        <f t="shared" si="1"/>
        <v>0.60099999999999998</v>
      </c>
      <c r="E42" s="11">
        <f t="shared" si="2"/>
        <v>77.839455987999997</v>
      </c>
    </row>
    <row r="43" spans="1:5" x14ac:dyDescent="0.35">
      <c r="A43" s="16" t="s">
        <v>20</v>
      </c>
      <c r="B43" s="5">
        <v>0.58399999999999996</v>
      </c>
      <c r="C43" s="13">
        <v>6.3E-2</v>
      </c>
      <c r="D43" s="2">
        <f t="shared" si="1"/>
        <v>0.52099999999999991</v>
      </c>
      <c r="E43" s="11">
        <f t="shared" si="2"/>
        <v>67.026229107999995</v>
      </c>
    </row>
    <row r="44" spans="1:5" x14ac:dyDescent="0.35">
      <c r="A44" s="16" t="s">
        <v>26</v>
      </c>
      <c r="B44" s="5">
        <v>0.64300000000000002</v>
      </c>
      <c r="C44" s="13">
        <v>6.3E-2</v>
      </c>
      <c r="D44" s="2">
        <f t="shared" si="1"/>
        <v>0.58000000000000007</v>
      </c>
      <c r="E44" s="11">
        <f t="shared" si="2"/>
        <v>74.975723200000019</v>
      </c>
    </row>
    <row r="45" spans="1:5" x14ac:dyDescent="0.35">
      <c r="A45" s="16" t="s">
        <v>20</v>
      </c>
      <c r="B45" s="5">
        <v>0.65200000000000002</v>
      </c>
      <c r="C45" s="13">
        <v>6.3E-2</v>
      </c>
      <c r="D45" s="2">
        <f t="shared" si="1"/>
        <v>0.58899999999999997</v>
      </c>
      <c r="E45" s="11">
        <f t="shared" si="2"/>
        <v>76.200835348000012</v>
      </c>
    </row>
    <row r="46" spans="1:5" x14ac:dyDescent="0.35">
      <c r="A46" s="16" t="s">
        <v>27</v>
      </c>
      <c r="B46" s="5">
        <v>1.371</v>
      </c>
      <c r="C46" s="13">
        <v>6.3E-2</v>
      </c>
      <c r="D46" s="2">
        <f t="shared" si="1"/>
        <v>1.3080000000000001</v>
      </c>
      <c r="E46" s="11">
        <f t="shared" si="2"/>
        <v>184.74541523200003</v>
      </c>
    </row>
    <row r="47" spans="1:5" x14ac:dyDescent="0.35">
      <c r="A47" s="16" t="s">
        <v>28</v>
      </c>
      <c r="B47" s="5">
        <v>1.083</v>
      </c>
      <c r="C47" s="13">
        <v>6.3E-2</v>
      </c>
      <c r="D47" s="2">
        <f t="shared" si="1"/>
        <v>1.02</v>
      </c>
      <c r="E47" s="11">
        <f t="shared" si="2"/>
        <v>138.7364752</v>
      </c>
    </row>
    <row r="48" spans="1:5" x14ac:dyDescent="0.35">
      <c r="A48" s="16" t="s">
        <v>29</v>
      </c>
      <c r="B48" s="5">
        <v>0.88100000000000001</v>
      </c>
      <c r="C48" s="13">
        <v>6.3E-2</v>
      </c>
      <c r="D48" s="2">
        <f t="shared" si="1"/>
        <v>0.81800000000000006</v>
      </c>
      <c r="E48" s="11">
        <f t="shared" si="2"/>
        <v>108.48432011200002</v>
      </c>
    </row>
    <row r="49" spans="1:5" x14ac:dyDescent="0.35">
      <c r="A49" s="16" t="s">
        <v>30</v>
      </c>
      <c r="B49" s="5">
        <v>0.77100000000000002</v>
      </c>
      <c r="C49" s="13">
        <v>6.3E-2</v>
      </c>
      <c r="D49" s="2">
        <f t="shared" si="1"/>
        <v>0.70799999999999996</v>
      </c>
      <c r="E49" s="11">
        <f t="shared" si="2"/>
        <v>92.710090432000015</v>
      </c>
    </row>
    <row r="50" spans="1:5" x14ac:dyDescent="0.35">
      <c r="A50" s="16" t="s">
        <v>31</v>
      </c>
      <c r="B50" s="5">
        <v>1.1539999999999999</v>
      </c>
      <c r="C50" s="13">
        <v>6.3E-2</v>
      </c>
      <c r="D50" s="2">
        <f t="shared" si="1"/>
        <v>1.091</v>
      </c>
      <c r="E50" s="11">
        <f t="shared" si="2"/>
        <v>149.76483902800001</v>
      </c>
    </row>
    <row r="51" spans="1:5" x14ac:dyDescent="0.35">
      <c r="A51" s="16" t="s">
        <v>32</v>
      </c>
      <c r="B51" s="5">
        <v>0.73</v>
      </c>
      <c r="C51" s="13">
        <v>6.3E-2</v>
      </c>
      <c r="D51" s="2">
        <f t="shared" si="1"/>
        <v>0.66700000000000004</v>
      </c>
      <c r="E51" s="11">
        <f t="shared" si="2"/>
        <v>86.956826932000013</v>
      </c>
    </row>
    <row r="52" spans="1:5" x14ac:dyDescent="0.35">
      <c r="A52" s="16" t="s">
        <v>33</v>
      </c>
      <c r="B52" s="5">
        <v>1.456</v>
      </c>
      <c r="C52" s="13">
        <v>6.3E-2</v>
      </c>
      <c r="D52" s="2">
        <f t="shared" si="1"/>
        <v>1.393</v>
      </c>
      <c r="E52" s="11">
        <f t="shared" si="2"/>
        <v>198.970844212</v>
      </c>
    </row>
    <row r="53" spans="1:5" x14ac:dyDescent="0.35">
      <c r="A53" s="16" t="s">
        <v>34</v>
      </c>
      <c r="B53" s="5">
        <v>0.92400000000000004</v>
      </c>
      <c r="C53" s="13">
        <v>6.3E-2</v>
      </c>
      <c r="D53" s="2">
        <f t="shared" si="1"/>
        <v>0.86099999999999999</v>
      </c>
      <c r="E53" s="11">
        <f t="shared" si="2"/>
        <v>114.78474254800001</v>
      </c>
    </row>
    <row r="54" spans="1:5" x14ac:dyDescent="0.35">
      <c r="A54" s="16" t="s">
        <v>35</v>
      </c>
      <c r="B54" s="5">
        <v>0.85199999999999998</v>
      </c>
      <c r="C54" s="13">
        <v>6.3E-2</v>
      </c>
      <c r="D54" s="2">
        <f t="shared" si="1"/>
        <v>0.78899999999999992</v>
      </c>
      <c r="E54" s="11">
        <f t="shared" si="2"/>
        <v>104.27776814799999</v>
      </c>
    </row>
    <row r="55" spans="1:5" x14ac:dyDescent="0.35">
      <c r="A55" s="16" t="s">
        <v>36</v>
      </c>
      <c r="B55" s="5">
        <v>0.77500000000000002</v>
      </c>
      <c r="C55" s="13">
        <v>6.3E-2</v>
      </c>
      <c r="D55" s="2">
        <f t="shared" si="1"/>
        <v>0.71199999999999997</v>
      </c>
      <c r="E55" s="11">
        <f t="shared" si="2"/>
        <v>93.275054272000006</v>
      </c>
    </row>
    <row r="56" spans="1:5" x14ac:dyDescent="0.35">
      <c r="A56" s="16" t="s">
        <v>37</v>
      </c>
      <c r="B56" s="5">
        <v>0.93200000000000005</v>
      </c>
      <c r="C56" s="13">
        <v>6.3E-2</v>
      </c>
      <c r="D56" s="2">
        <f t="shared" si="1"/>
        <v>0.86899999999999999</v>
      </c>
      <c r="E56" s="11">
        <f t="shared" si="2"/>
        <v>115.96523246800001</v>
      </c>
    </row>
    <row r="57" spans="1:5" x14ac:dyDescent="0.35">
      <c r="A57" s="16" t="s">
        <v>38</v>
      </c>
      <c r="B57" s="5">
        <v>0.753</v>
      </c>
      <c r="C57" s="13">
        <v>6.3E-2</v>
      </c>
      <c r="D57" s="2">
        <f t="shared" si="1"/>
        <v>0.69</v>
      </c>
      <c r="E57" s="11">
        <f t="shared" si="2"/>
        <v>90.175826799999996</v>
      </c>
    </row>
    <row r="58" spans="1:5" x14ac:dyDescent="0.35">
      <c r="A58" s="16" t="s">
        <v>39</v>
      </c>
      <c r="B58" s="5">
        <v>0.72899999999999998</v>
      </c>
      <c r="C58" s="13">
        <v>6.3E-2</v>
      </c>
      <c r="D58" s="2">
        <f t="shared" si="1"/>
        <v>0.66599999999999993</v>
      </c>
      <c r="E58" s="11">
        <f t="shared" si="2"/>
        <v>86.817359728</v>
      </c>
    </row>
    <row r="59" spans="1:5" x14ac:dyDescent="0.35">
      <c r="A59" s="16" t="s">
        <v>40</v>
      </c>
      <c r="B59" s="5">
        <v>0.72899999999999998</v>
      </c>
      <c r="C59" s="13">
        <v>6.3E-2</v>
      </c>
      <c r="D59" s="2">
        <f t="shared" si="1"/>
        <v>0.66599999999999993</v>
      </c>
      <c r="E59" s="11">
        <f t="shared" si="2"/>
        <v>86.817359728</v>
      </c>
    </row>
    <row r="60" spans="1:5" x14ac:dyDescent="0.35">
      <c r="A60" s="16" t="s">
        <v>41</v>
      </c>
      <c r="B60" s="5">
        <v>0.58799999999999997</v>
      </c>
      <c r="C60" s="13">
        <v>6.3E-2</v>
      </c>
      <c r="D60" s="2">
        <f t="shared" si="1"/>
        <v>0.52499999999999991</v>
      </c>
      <c r="E60" s="11">
        <f t="shared" si="2"/>
        <v>67.560692500000002</v>
      </c>
    </row>
    <row r="61" spans="1:5" x14ac:dyDescent="0.35">
      <c r="A61" s="16" t="s">
        <v>42</v>
      </c>
      <c r="B61" s="5">
        <v>1.032</v>
      </c>
      <c r="C61" s="13">
        <v>6.3E-2</v>
      </c>
      <c r="D61" s="2">
        <f t="shared" si="1"/>
        <v>0.96900000000000008</v>
      </c>
      <c r="E61" s="11">
        <f t="shared" si="2"/>
        <v>130.94154686800002</v>
      </c>
    </row>
    <row r="62" spans="1:5" x14ac:dyDescent="0.35">
      <c r="A62" s="16" t="s">
        <v>43</v>
      </c>
      <c r="B62" s="5">
        <v>0.73899999999999999</v>
      </c>
      <c r="C62" s="13">
        <v>6.3E-2</v>
      </c>
      <c r="D62" s="2">
        <f t="shared" si="1"/>
        <v>0.67599999999999993</v>
      </c>
      <c r="E62" s="11">
        <f t="shared" si="2"/>
        <v>88.213866687999996</v>
      </c>
    </row>
    <row r="63" spans="1:5" x14ac:dyDescent="0.35">
      <c r="A63" s="16" t="s">
        <v>44</v>
      </c>
      <c r="B63" s="5">
        <v>0.34699999999999998</v>
      </c>
      <c r="C63" s="13">
        <v>6.3E-2</v>
      </c>
      <c r="D63" s="2">
        <f t="shared" si="1"/>
        <v>0.28399999999999997</v>
      </c>
      <c r="E63" s="11">
        <f t="shared" si="2"/>
        <v>36.523774527999997</v>
      </c>
    </row>
    <row r="64" spans="1:5" x14ac:dyDescent="0.35">
      <c r="A64" s="16" t="s">
        <v>45</v>
      </c>
      <c r="B64" s="5">
        <v>1.08</v>
      </c>
      <c r="C64" s="13">
        <v>6.3E-2</v>
      </c>
      <c r="D64" s="2">
        <f t="shared" si="1"/>
        <v>1.0170000000000001</v>
      </c>
      <c r="E64" s="11">
        <f t="shared" si="2"/>
        <v>138.27501413200002</v>
      </c>
    </row>
    <row r="65" spans="1:5" x14ac:dyDescent="0.35">
      <c r="A65" s="16" t="s">
        <v>46</v>
      </c>
      <c r="B65" s="5">
        <v>0.76900000000000002</v>
      </c>
      <c r="C65" s="13">
        <v>6.3E-2</v>
      </c>
      <c r="D65" s="2">
        <f t="shared" ref="D65:D92" si="3">(B65-C65)</f>
        <v>0.70599999999999996</v>
      </c>
      <c r="E65" s="11">
        <f t="shared" ref="E65:E92" si="4">(20.388*D65*D65)+(112.29*D65)+(2.989)</f>
        <v>92.427853168000013</v>
      </c>
    </row>
    <row r="66" spans="1:5" x14ac:dyDescent="0.35">
      <c r="A66" s="16" t="s">
        <v>47</v>
      </c>
      <c r="B66" s="5">
        <v>0.79200000000000004</v>
      </c>
      <c r="C66" s="13">
        <v>6.3E-2</v>
      </c>
      <c r="D66" s="2">
        <f t="shared" si="3"/>
        <v>0.72900000000000009</v>
      </c>
      <c r="E66" s="11">
        <f t="shared" si="4"/>
        <v>95.683429108000013</v>
      </c>
    </row>
    <row r="67" spans="1:5" x14ac:dyDescent="0.35">
      <c r="A67" s="16" t="s">
        <v>48</v>
      </c>
      <c r="B67" s="5">
        <v>0.64600000000000002</v>
      </c>
      <c r="C67" s="13">
        <v>6.3E-2</v>
      </c>
      <c r="D67" s="2">
        <f t="shared" si="3"/>
        <v>0.58299999999999996</v>
      </c>
      <c r="E67" s="11">
        <f t="shared" si="4"/>
        <v>75.383726932000002</v>
      </c>
    </row>
    <row r="68" spans="1:5" x14ac:dyDescent="0.35">
      <c r="A68" s="16" t="s">
        <v>49</v>
      </c>
      <c r="B68" s="5">
        <v>1.258</v>
      </c>
      <c r="C68" s="13">
        <v>6.3E-2</v>
      </c>
      <c r="D68" s="2">
        <f t="shared" si="3"/>
        <v>1.1950000000000001</v>
      </c>
      <c r="E68" s="11">
        <f t="shared" si="4"/>
        <v>166.29012370000001</v>
      </c>
    </row>
    <row r="69" spans="1:5" x14ac:dyDescent="0.35">
      <c r="A69" s="16" t="s">
        <v>50</v>
      </c>
      <c r="B69" s="5">
        <v>0.73</v>
      </c>
      <c r="C69" s="13">
        <v>6.3E-2</v>
      </c>
      <c r="D69" s="2">
        <f t="shared" si="3"/>
        <v>0.66700000000000004</v>
      </c>
      <c r="E69" s="11">
        <f t="shared" si="4"/>
        <v>86.956826932000013</v>
      </c>
    </row>
    <row r="70" spans="1:5" x14ac:dyDescent="0.35">
      <c r="A70" s="16" t="s">
        <v>51</v>
      </c>
      <c r="B70" s="5">
        <v>0.71099999999999997</v>
      </c>
      <c r="C70" s="13">
        <v>6.3E-2</v>
      </c>
      <c r="D70" s="2">
        <f t="shared" si="3"/>
        <v>0.64799999999999991</v>
      </c>
      <c r="E70" s="11">
        <f t="shared" si="4"/>
        <v>84.313922751999996</v>
      </c>
    </row>
    <row r="71" spans="1:5" x14ac:dyDescent="0.35">
      <c r="A71" s="16" t="s">
        <v>52</v>
      </c>
      <c r="B71" s="5">
        <v>0.70499999999999996</v>
      </c>
      <c r="C71" s="13">
        <v>6.3E-2</v>
      </c>
      <c r="D71" s="2">
        <f t="shared" si="3"/>
        <v>0.6419999999999999</v>
      </c>
      <c r="E71" s="11">
        <f t="shared" si="4"/>
        <v>83.48237963199999</v>
      </c>
    </row>
    <row r="72" spans="1:5" x14ac:dyDescent="0.35">
      <c r="A72" s="16" t="s">
        <v>53</v>
      </c>
      <c r="B72" s="5">
        <v>0.86899999999999999</v>
      </c>
      <c r="C72" s="13">
        <v>6.3E-2</v>
      </c>
      <c r="D72" s="2">
        <f t="shared" si="3"/>
        <v>0.80600000000000005</v>
      </c>
      <c r="E72" s="11">
        <f t="shared" si="4"/>
        <v>106.73951876800002</v>
      </c>
    </row>
    <row r="73" spans="1:5" x14ac:dyDescent="0.35">
      <c r="A73" s="16" t="s">
        <v>54</v>
      </c>
      <c r="B73" s="5">
        <v>0.85599999999999998</v>
      </c>
      <c r="C73" s="13">
        <v>6.3E-2</v>
      </c>
      <c r="D73" s="2">
        <f t="shared" si="3"/>
        <v>0.79299999999999993</v>
      </c>
      <c r="E73" s="11">
        <f t="shared" si="4"/>
        <v>104.855943412</v>
      </c>
    </row>
    <row r="74" spans="1:5" x14ac:dyDescent="0.35">
      <c r="A74" s="16" t="s">
        <v>49</v>
      </c>
      <c r="B74" s="5">
        <v>1.2150000000000001</v>
      </c>
      <c r="C74" s="13">
        <v>6.3E-2</v>
      </c>
      <c r="D74" s="2">
        <f t="shared" si="3"/>
        <v>1.1520000000000001</v>
      </c>
      <c r="E74" s="11">
        <f t="shared" si="4"/>
        <v>159.40407635200003</v>
      </c>
    </row>
    <row r="75" spans="1:5" x14ac:dyDescent="0.35">
      <c r="A75" s="16" t="s">
        <v>44</v>
      </c>
      <c r="B75" s="5">
        <v>1.4039999999999999</v>
      </c>
      <c r="C75" s="13">
        <v>6.3E-2</v>
      </c>
      <c r="D75" s="2">
        <f t="shared" si="3"/>
        <v>1.341</v>
      </c>
      <c r="E75" s="11">
        <f t="shared" si="4"/>
        <v>190.23324302800003</v>
      </c>
    </row>
    <row r="76" spans="1:5" x14ac:dyDescent="0.35">
      <c r="A76" s="16" t="s">
        <v>55</v>
      </c>
      <c r="B76" s="5">
        <v>1.1419999999999999</v>
      </c>
      <c r="C76" s="13">
        <v>6.3E-2</v>
      </c>
      <c r="D76" s="2">
        <f t="shared" si="3"/>
        <v>1.079</v>
      </c>
      <c r="E76" s="11">
        <f t="shared" si="4"/>
        <v>147.88645550800001</v>
      </c>
    </row>
    <row r="77" spans="1:5" x14ac:dyDescent="0.35">
      <c r="A77" s="16" t="s">
        <v>56</v>
      </c>
      <c r="B77" s="5">
        <v>0.62</v>
      </c>
      <c r="C77" s="13">
        <v>6.3E-2</v>
      </c>
      <c r="D77" s="2">
        <f t="shared" si="3"/>
        <v>0.55699999999999994</v>
      </c>
      <c r="E77" s="11">
        <f t="shared" si="4"/>
        <v>71.859886611999997</v>
      </c>
    </row>
    <row r="78" spans="1:5" x14ac:dyDescent="0.35">
      <c r="A78" s="16" t="s">
        <v>57</v>
      </c>
      <c r="B78" s="5">
        <v>1.3069999999999999</v>
      </c>
      <c r="C78" s="13">
        <v>6.3E-2</v>
      </c>
      <c r="D78" s="2">
        <f t="shared" si="3"/>
        <v>1.244</v>
      </c>
      <c r="E78" s="11">
        <f t="shared" si="4"/>
        <v>174.228923968</v>
      </c>
    </row>
    <row r="79" spans="1:5" x14ac:dyDescent="0.35">
      <c r="A79" s="16" t="s">
        <v>58</v>
      </c>
      <c r="B79" s="5">
        <v>0.69099999999999995</v>
      </c>
      <c r="C79" s="13">
        <v>6.3E-2</v>
      </c>
      <c r="D79" s="2">
        <f t="shared" si="3"/>
        <v>0.62799999999999989</v>
      </c>
      <c r="E79" s="11">
        <f t="shared" si="4"/>
        <v>81.547820991999998</v>
      </c>
    </row>
    <row r="80" spans="1:5" x14ac:dyDescent="0.35">
      <c r="A80" s="16" t="s">
        <v>59</v>
      </c>
      <c r="B80" s="5">
        <v>1.772</v>
      </c>
      <c r="C80" s="13">
        <v>6.3E-2</v>
      </c>
      <c r="D80" s="2">
        <f t="shared" si="3"/>
        <v>1.7090000000000001</v>
      </c>
      <c r="E80" s="11">
        <f t="shared" si="4"/>
        <v>254.43945422800002</v>
      </c>
    </row>
    <row r="81" spans="1:5" x14ac:dyDescent="0.35">
      <c r="A81" s="16" t="s">
        <v>60</v>
      </c>
      <c r="B81" s="5">
        <v>0.54900000000000004</v>
      </c>
      <c r="C81" s="13">
        <v>6.3E-2</v>
      </c>
      <c r="D81" s="2">
        <f t="shared" si="3"/>
        <v>0.48600000000000004</v>
      </c>
      <c r="E81" s="11">
        <f t="shared" si="4"/>
        <v>62.377504048000006</v>
      </c>
    </row>
    <row r="82" spans="1:5" x14ac:dyDescent="0.35">
      <c r="A82" s="16" t="s">
        <v>61</v>
      </c>
      <c r="B82" s="5">
        <v>0.93200000000000005</v>
      </c>
      <c r="C82" s="13">
        <v>6.3E-2</v>
      </c>
      <c r="D82" s="2">
        <f t="shared" si="3"/>
        <v>0.86899999999999999</v>
      </c>
      <c r="E82" s="11">
        <f t="shared" si="4"/>
        <v>115.96523246800001</v>
      </c>
    </row>
    <row r="83" spans="1:5" x14ac:dyDescent="0.35">
      <c r="A83" s="16" t="s">
        <v>62</v>
      </c>
      <c r="B83" s="5">
        <v>0.92700000000000005</v>
      </c>
      <c r="C83" s="13">
        <v>6.3E-2</v>
      </c>
      <c r="D83" s="2">
        <f t="shared" si="3"/>
        <v>0.8640000000000001</v>
      </c>
      <c r="E83" s="11">
        <f t="shared" si="4"/>
        <v>115.22712044800004</v>
      </c>
    </row>
    <row r="84" spans="1:5" x14ac:dyDescent="0.35">
      <c r="A84" s="16" t="s">
        <v>63</v>
      </c>
      <c r="B84" s="5">
        <v>1.147</v>
      </c>
      <c r="C84" s="13">
        <v>6.3E-2</v>
      </c>
      <c r="D84" s="2">
        <f t="shared" si="3"/>
        <v>1.0840000000000001</v>
      </c>
      <c r="E84" s="11">
        <f t="shared" si="4"/>
        <v>148.66840172800002</v>
      </c>
    </row>
    <row r="85" spans="1:5" x14ac:dyDescent="0.35">
      <c r="A85" s="16" t="s">
        <v>64</v>
      </c>
      <c r="B85" s="5">
        <v>0.996</v>
      </c>
      <c r="C85" s="13">
        <v>6.3E-2</v>
      </c>
      <c r="D85" s="2">
        <f t="shared" si="3"/>
        <v>0.93300000000000005</v>
      </c>
      <c r="E85" s="11">
        <f t="shared" si="4"/>
        <v>125.50309973200002</v>
      </c>
    </row>
    <row r="86" spans="1:5" x14ac:dyDescent="0.35">
      <c r="A86" s="16" t="s">
        <v>65</v>
      </c>
      <c r="B86" s="5">
        <v>1.135</v>
      </c>
      <c r="C86" s="13">
        <v>6.3E-2</v>
      </c>
      <c r="D86" s="2">
        <f t="shared" si="3"/>
        <v>1.0720000000000001</v>
      </c>
      <c r="E86" s="11">
        <f t="shared" si="4"/>
        <v>146.79344339200003</v>
      </c>
    </row>
    <row r="87" spans="1:5" x14ac:dyDescent="0.35">
      <c r="A87" s="16" t="s">
        <v>66</v>
      </c>
      <c r="B87" s="5">
        <v>1.62</v>
      </c>
      <c r="C87" s="13">
        <v>6.3E-2</v>
      </c>
      <c r="D87" s="2">
        <f t="shared" si="3"/>
        <v>1.5570000000000002</v>
      </c>
      <c r="E87" s="11">
        <f t="shared" si="4"/>
        <v>227.25011861200005</v>
      </c>
    </row>
    <row r="88" spans="1:5" x14ac:dyDescent="0.35">
      <c r="A88" s="16" t="s">
        <v>67</v>
      </c>
      <c r="B88" s="5">
        <v>0.81100000000000005</v>
      </c>
      <c r="C88" s="13">
        <v>6.3E-2</v>
      </c>
      <c r="D88" s="2">
        <f t="shared" si="3"/>
        <v>0.748</v>
      </c>
      <c r="E88" s="11">
        <f t="shared" si="4"/>
        <v>98.389087552000007</v>
      </c>
    </row>
    <row r="89" spans="1:5" x14ac:dyDescent="0.35">
      <c r="A89" s="16" t="s">
        <v>66</v>
      </c>
      <c r="B89" s="5">
        <v>1.599</v>
      </c>
      <c r="C89" s="13">
        <v>6.3E-2</v>
      </c>
      <c r="D89" s="2">
        <f t="shared" si="3"/>
        <v>1.536</v>
      </c>
      <c r="E89" s="11">
        <f t="shared" si="4"/>
        <v>223.56776684800002</v>
      </c>
    </row>
    <row r="90" spans="1:5" x14ac:dyDescent="0.35">
      <c r="A90" s="16" t="s">
        <v>68</v>
      </c>
      <c r="B90" s="5">
        <v>1.153</v>
      </c>
      <c r="C90" s="13">
        <v>6.3E-2</v>
      </c>
      <c r="D90" s="2">
        <f t="shared" si="3"/>
        <v>1.0900000000000001</v>
      </c>
      <c r="E90" s="11">
        <f t="shared" si="4"/>
        <v>149.60808280000003</v>
      </c>
    </row>
    <row r="91" spans="1:5" x14ac:dyDescent="0.35">
      <c r="A91" s="16" t="s">
        <v>69</v>
      </c>
      <c r="B91" s="5">
        <v>1.5580000000000001</v>
      </c>
      <c r="C91" s="13">
        <v>6.3E-2</v>
      </c>
      <c r="D91" s="2">
        <f t="shared" si="3"/>
        <v>1.4950000000000001</v>
      </c>
      <c r="E91" s="11">
        <f t="shared" si="4"/>
        <v>216.43023970000004</v>
      </c>
    </row>
    <row r="92" spans="1:5" x14ac:dyDescent="0.35">
      <c r="A92" s="16" t="s">
        <v>70</v>
      </c>
      <c r="B92" s="5">
        <v>0.95099999999999996</v>
      </c>
      <c r="C92" s="13">
        <v>6.3E-2</v>
      </c>
      <c r="D92" s="2">
        <f t="shared" si="3"/>
        <v>0.8879999999999999</v>
      </c>
      <c r="E92" s="11">
        <f t="shared" si="4"/>
        <v>118.77935507199999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72"/>
  <sheetViews>
    <sheetView workbookViewId="0">
      <selection activeCell="H71" sqref="H71"/>
    </sheetView>
  </sheetViews>
  <sheetFormatPr defaultRowHeight="14.5" x14ac:dyDescent="0.35"/>
  <cols>
    <col min="1" max="1" width="17.453125" customWidth="1"/>
    <col min="2" max="2" width="12.54296875" customWidth="1"/>
    <col min="3" max="3" width="11.81640625" customWidth="1"/>
    <col min="4" max="4" width="11.453125" customWidth="1"/>
    <col min="5" max="5" width="11.26953125" customWidth="1"/>
  </cols>
  <sheetData>
    <row r="2" spans="1:6" x14ac:dyDescent="0.35">
      <c r="A2" s="6">
        <v>2.3690000000000002</v>
      </c>
      <c r="B2" s="5">
        <v>2.3410000000000002</v>
      </c>
      <c r="C2" s="5">
        <v>1.6830000000000001</v>
      </c>
      <c r="D2" s="5">
        <v>2.3290000000000002</v>
      </c>
      <c r="E2" s="5">
        <v>2.548</v>
      </c>
      <c r="F2" s="5">
        <v>2.5190000000000001</v>
      </c>
    </row>
    <row r="3" spans="1:6" x14ac:dyDescent="0.35">
      <c r="A3" s="6">
        <v>1.554</v>
      </c>
      <c r="B3" s="5">
        <v>0.35000000000000003</v>
      </c>
      <c r="C3" s="5">
        <v>0.33800000000000002</v>
      </c>
      <c r="D3" s="5">
        <v>1.958</v>
      </c>
      <c r="E3" s="5">
        <v>2.21</v>
      </c>
      <c r="F3" s="5">
        <v>2.2389999999999999</v>
      </c>
    </row>
    <row r="4" spans="1:6" x14ac:dyDescent="0.35">
      <c r="A4" s="6">
        <v>1.0089999999999999</v>
      </c>
      <c r="B4" s="5">
        <v>1.861</v>
      </c>
      <c r="C4" s="5">
        <v>1.41</v>
      </c>
      <c r="D4" s="5">
        <v>1.8580000000000001</v>
      </c>
      <c r="E4" s="5">
        <v>2.3140000000000001</v>
      </c>
      <c r="F4" s="5">
        <v>2.452</v>
      </c>
    </row>
    <row r="5" spans="1:6" x14ac:dyDescent="0.35">
      <c r="A5" s="6">
        <v>0.622</v>
      </c>
      <c r="B5" s="5">
        <v>1.758</v>
      </c>
      <c r="C5" s="5">
        <v>1.7590000000000001</v>
      </c>
      <c r="D5" s="5">
        <v>1.9040000000000001</v>
      </c>
      <c r="E5" s="5">
        <v>1.9770000000000001</v>
      </c>
      <c r="F5" s="5">
        <v>2.198</v>
      </c>
    </row>
    <row r="6" spans="1:6" x14ac:dyDescent="0.35">
      <c r="A6" s="6">
        <v>0.34400000000000003</v>
      </c>
      <c r="B6" s="5">
        <v>2.0289999999999999</v>
      </c>
      <c r="C6" s="5">
        <v>2.0950000000000002</v>
      </c>
      <c r="D6" s="5">
        <v>2.2290000000000001</v>
      </c>
      <c r="E6" s="5">
        <v>1.8340000000000001</v>
      </c>
      <c r="F6" s="5">
        <v>2.5910000000000002</v>
      </c>
    </row>
    <row r="7" spans="1:6" x14ac:dyDescent="0.35">
      <c r="A7" s="6">
        <v>0.26900000000000002</v>
      </c>
      <c r="B7" s="5">
        <v>2.3439999999999999</v>
      </c>
      <c r="C7" s="5">
        <v>2.125</v>
      </c>
      <c r="D7" s="5">
        <v>0.41799999999999998</v>
      </c>
      <c r="E7" s="5">
        <v>2.2040000000000002</v>
      </c>
      <c r="F7" s="5">
        <v>2.5960000000000001</v>
      </c>
    </row>
    <row r="8" spans="1:6" x14ac:dyDescent="0.35">
      <c r="A8" s="6">
        <v>0.155</v>
      </c>
      <c r="B8" s="5">
        <v>1.7410000000000001</v>
      </c>
      <c r="C8" s="5">
        <v>2.6440000000000001</v>
      </c>
      <c r="D8" s="5">
        <v>1.645</v>
      </c>
      <c r="E8" s="5">
        <v>2.3850000000000002</v>
      </c>
      <c r="F8" s="5">
        <v>2.4769999999999999</v>
      </c>
    </row>
    <row r="9" spans="1:6" x14ac:dyDescent="0.35">
      <c r="A9" s="7">
        <v>5.7000000000000002E-2</v>
      </c>
      <c r="B9" s="5">
        <v>2.1019999999999999</v>
      </c>
      <c r="C9" s="5">
        <v>2.6110000000000002</v>
      </c>
      <c r="D9" s="5">
        <v>2.1310000000000002</v>
      </c>
      <c r="E9" s="5">
        <v>2.169</v>
      </c>
      <c r="F9" s="5">
        <v>2.2349999999999999</v>
      </c>
    </row>
    <row r="13" spans="1:6" x14ac:dyDescent="0.35">
      <c r="A13" t="s">
        <v>0</v>
      </c>
      <c r="B13" s="10" t="s">
        <v>9</v>
      </c>
      <c r="C13" s="10" t="s">
        <v>10</v>
      </c>
      <c r="D13" s="10" t="s">
        <v>11</v>
      </c>
      <c r="E13" s="10" t="s">
        <v>12</v>
      </c>
    </row>
    <row r="14" spans="1:6" x14ac:dyDescent="0.35">
      <c r="A14" t="s">
        <v>1</v>
      </c>
      <c r="B14" s="6">
        <v>2.3690000000000002</v>
      </c>
      <c r="C14" s="2">
        <f>B14-B21</f>
        <v>2.3120000000000003</v>
      </c>
      <c r="D14" s="1">
        <v>800</v>
      </c>
      <c r="E14" s="11">
        <f>(97.789*C14*C14)+(119.82*C14)+(0.3397)</f>
        <v>800.07938441600004</v>
      </c>
    </row>
    <row r="15" spans="1:6" x14ac:dyDescent="0.35">
      <c r="A15" t="s">
        <v>2</v>
      </c>
      <c r="B15" s="6">
        <v>1.554</v>
      </c>
      <c r="C15" s="2">
        <f>B15-B21</f>
        <v>1.4970000000000001</v>
      </c>
      <c r="D15" s="2">
        <v>400</v>
      </c>
      <c r="E15" s="11">
        <f t="shared" ref="E15:E21" si="0">(97.789*C15*C15)+(119.82*C15)+(0.3397)</f>
        <v>398.85626910100007</v>
      </c>
    </row>
    <row r="16" spans="1:6" x14ac:dyDescent="0.35">
      <c r="A16" t="s">
        <v>3</v>
      </c>
      <c r="B16" s="6">
        <v>1.0089999999999999</v>
      </c>
      <c r="C16" s="2">
        <f>B16-B21</f>
        <v>0.95199999999999985</v>
      </c>
      <c r="D16" s="2">
        <v>200</v>
      </c>
      <c r="E16" s="11">
        <f t="shared" si="0"/>
        <v>203.03490185599995</v>
      </c>
    </row>
    <row r="17" spans="1:12" x14ac:dyDescent="0.35">
      <c r="A17" t="s">
        <v>4</v>
      </c>
      <c r="B17" s="6">
        <v>0.622</v>
      </c>
      <c r="C17" s="2">
        <f>B17-B21</f>
        <v>0.56499999999999995</v>
      </c>
      <c r="D17" s="2">
        <v>100</v>
      </c>
      <c r="E17" s="11">
        <f t="shared" si="0"/>
        <v>99.254693524999979</v>
      </c>
    </row>
    <row r="18" spans="1:12" x14ac:dyDescent="0.35">
      <c r="A18" t="s">
        <v>5</v>
      </c>
      <c r="B18" s="6">
        <v>0.34400000000000003</v>
      </c>
      <c r="C18" s="2">
        <f>B18-B21</f>
        <v>0.28700000000000003</v>
      </c>
      <c r="D18" s="2">
        <v>50</v>
      </c>
      <c r="E18" s="11">
        <f t="shared" si="0"/>
        <v>42.782822141000004</v>
      </c>
    </row>
    <row r="19" spans="1:12" x14ac:dyDescent="0.35">
      <c r="A19" t="s">
        <v>6</v>
      </c>
      <c r="B19" s="6">
        <v>0.26900000000000002</v>
      </c>
      <c r="C19" s="2">
        <f>B19-B21</f>
        <v>0.21200000000000002</v>
      </c>
      <c r="D19" s="2">
        <v>25</v>
      </c>
      <c r="E19" s="11">
        <f t="shared" si="0"/>
        <v>30.136568816</v>
      </c>
    </row>
    <row r="20" spans="1:12" x14ac:dyDescent="0.35">
      <c r="A20" t="s">
        <v>7</v>
      </c>
      <c r="B20" s="6">
        <v>0.155</v>
      </c>
      <c r="C20" s="2">
        <f>B20-B21</f>
        <v>9.8000000000000004E-2</v>
      </c>
      <c r="D20" s="2">
        <v>12.5</v>
      </c>
      <c r="E20" s="11">
        <f t="shared" si="0"/>
        <v>13.021225556000001</v>
      </c>
    </row>
    <row r="21" spans="1:12" x14ac:dyDescent="0.35">
      <c r="A21" t="s">
        <v>8</v>
      </c>
      <c r="B21" s="7">
        <v>5.7000000000000002E-2</v>
      </c>
      <c r="C21" s="2">
        <f>B21-B21</f>
        <v>0</v>
      </c>
      <c r="D21" s="2">
        <v>0</v>
      </c>
      <c r="E21" s="11">
        <f t="shared" si="0"/>
        <v>0.3397</v>
      </c>
    </row>
    <row r="26" spans="1:12" x14ac:dyDescent="0.35">
      <c r="H26" s="12"/>
      <c r="I26" s="12"/>
      <c r="J26" s="12"/>
      <c r="K26" s="12"/>
    </row>
    <row r="27" spans="1:12" x14ac:dyDescent="0.35">
      <c r="H27" s="12"/>
      <c r="J27" s="12" t="s">
        <v>72</v>
      </c>
      <c r="K27" s="12"/>
      <c r="L27" s="12"/>
    </row>
    <row r="32" spans="1:12" x14ac:dyDescent="0.35">
      <c r="A32" s="16" t="s">
        <v>14</v>
      </c>
      <c r="B32" s="5" t="s">
        <v>15</v>
      </c>
      <c r="C32" s="3" t="s">
        <v>8</v>
      </c>
      <c r="D32" s="2" t="s">
        <v>10</v>
      </c>
      <c r="E32" s="15" t="s">
        <v>12</v>
      </c>
    </row>
    <row r="33" spans="1:5" x14ac:dyDescent="0.35">
      <c r="A33" s="16" t="s">
        <v>66</v>
      </c>
      <c r="B33" s="5">
        <v>2.3410000000000002</v>
      </c>
      <c r="C33" s="13">
        <v>5.7000000000000002E-2</v>
      </c>
      <c r="D33" s="2">
        <f t="shared" ref="D33:D72" si="1">(B33-C33)</f>
        <v>2.2840000000000003</v>
      </c>
      <c r="E33" s="11">
        <f t="shared" ref="E33:E72" si="2">(97.789*D33*D33)+(119.82*D33)+(0.3397)</f>
        <v>784.14015358400013</v>
      </c>
    </row>
    <row r="34" spans="1:5" x14ac:dyDescent="0.35">
      <c r="A34" s="16" t="s">
        <v>68</v>
      </c>
      <c r="B34" s="5">
        <v>0.35000000000000003</v>
      </c>
      <c r="C34" s="13">
        <v>5.7000000000000002E-2</v>
      </c>
      <c r="D34" s="2">
        <f t="shared" si="1"/>
        <v>0.29300000000000004</v>
      </c>
      <c r="E34" s="11">
        <f t="shared" si="2"/>
        <v>43.842047861000005</v>
      </c>
    </row>
    <row r="35" spans="1:5" x14ac:dyDescent="0.35">
      <c r="A35" s="16" t="s">
        <v>64</v>
      </c>
      <c r="B35" s="5">
        <v>1.861</v>
      </c>
      <c r="C35" s="13">
        <v>5.7000000000000002E-2</v>
      </c>
      <c r="D35" s="2">
        <f t="shared" si="1"/>
        <v>1.804</v>
      </c>
      <c r="E35" s="11">
        <f t="shared" si="2"/>
        <v>534.74106622399995</v>
      </c>
    </row>
    <row r="36" spans="1:5" x14ac:dyDescent="0.35">
      <c r="A36" s="16" t="s">
        <v>61</v>
      </c>
      <c r="B36" s="5">
        <v>1.758</v>
      </c>
      <c r="C36" s="13">
        <v>5.7000000000000002E-2</v>
      </c>
      <c r="D36" s="2">
        <f t="shared" si="1"/>
        <v>1.7010000000000001</v>
      </c>
      <c r="E36" s="11">
        <f t="shared" si="2"/>
        <v>487.096310389</v>
      </c>
    </row>
    <row r="37" spans="1:5" x14ac:dyDescent="0.35">
      <c r="A37" s="16" t="s">
        <v>73</v>
      </c>
      <c r="B37" s="5">
        <v>2.0289999999999999</v>
      </c>
      <c r="C37" s="13">
        <v>5.7000000000000002E-2</v>
      </c>
      <c r="D37" s="2">
        <f t="shared" si="1"/>
        <v>1.972</v>
      </c>
      <c r="E37" s="11">
        <f t="shared" si="2"/>
        <v>616.90503857599992</v>
      </c>
    </row>
    <row r="38" spans="1:5" x14ac:dyDescent="0.35">
      <c r="A38" s="16" t="s">
        <v>69</v>
      </c>
      <c r="B38" s="5">
        <v>2.3439999999999999</v>
      </c>
      <c r="C38" s="13">
        <v>5.7000000000000002E-2</v>
      </c>
      <c r="D38" s="2">
        <f t="shared" si="1"/>
        <v>2.2869999999999999</v>
      </c>
      <c r="E38" s="11">
        <f t="shared" si="2"/>
        <v>785.84059414099988</v>
      </c>
    </row>
    <row r="39" spans="1:5" x14ac:dyDescent="0.35">
      <c r="A39" s="16" t="s">
        <v>74</v>
      </c>
      <c r="B39" s="5">
        <v>1.7410000000000001</v>
      </c>
      <c r="C39" s="13">
        <v>5.7000000000000002E-2</v>
      </c>
      <c r="D39" s="2">
        <f t="shared" si="1"/>
        <v>1.6840000000000002</v>
      </c>
      <c r="E39" s="11">
        <f t="shared" si="2"/>
        <v>479.43210238400007</v>
      </c>
    </row>
    <row r="40" spans="1:5" x14ac:dyDescent="0.35">
      <c r="A40" s="16" t="s">
        <v>57</v>
      </c>
      <c r="B40" s="5">
        <v>2.1019999999999999</v>
      </c>
      <c r="C40" s="13">
        <v>5.7000000000000002E-2</v>
      </c>
      <c r="D40" s="2">
        <f t="shared" si="1"/>
        <v>2.0449999999999999</v>
      </c>
      <c r="E40" s="11">
        <f t="shared" si="2"/>
        <v>654.32764272499992</v>
      </c>
    </row>
    <row r="41" spans="1:5" x14ac:dyDescent="0.35">
      <c r="A41" s="16" t="s">
        <v>62</v>
      </c>
      <c r="B41" s="5">
        <v>1.6830000000000001</v>
      </c>
      <c r="C41" s="13">
        <v>5.7000000000000002E-2</v>
      </c>
      <c r="D41" s="2">
        <f t="shared" si="1"/>
        <v>1.6260000000000001</v>
      </c>
      <c r="E41" s="11">
        <f t="shared" si="2"/>
        <v>453.70901016400001</v>
      </c>
    </row>
    <row r="42" spans="1:5" x14ac:dyDescent="0.35">
      <c r="A42" s="16" t="s">
        <v>58</v>
      </c>
      <c r="B42" s="5">
        <v>0.33800000000000002</v>
      </c>
      <c r="C42" s="13">
        <v>5.7000000000000002E-2</v>
      </c>
      <c r="D42" s="2">
        <f t="shared" si="1"/>
        <v>0.28100000000000003</v>
      </c>
      <c r="E42" s="11">
        <f t="shared" si="2"/>
        <v>41.730637229000003</v>
      </c>
    </row>
    <row r="43" spans="1:5" x14ac:dyDescent="0.35">
      <c r="A43" s="16" t="s">
        <v>75</v>
      </c>
      <c r="B43" s="5">
        <v>1.41</v>
      </c>
      <c r="C43" s="13">
        <v>5.7000000000000002E-2</v>
      </c>
      <c r="D43" s="2">
        <f t="shared" si="1"/>
        <v>1.353</v>
      </c>
      <c r="E43" s="11">
        <f t="shared" si="2"/>
        <v>341.46958350099999</v>
      </c>
    </row>
    <row r="44" spans="1:5" x14ac:dyDescent="0.35">
      <c r="A44" s="16" t="s">
        <v>76</v>
      </c>
      <c r="B44" s="5">
        <v>1.7590000000000001</v>
      </c>
      <c r="C44" s="13">
        <v>5.7000000000000002E-2</v>
      </c>
      <c r="D44" s="2">
        <f t="shared" si="1"/>
        <v>1.7020000000000002</v>
      </c>
      <c r="E44" s="11">
        <f t="shared" si="2"/>
        <v>487.54890635600009</v>
      </c>
    </row>
    <row r="45" spans="1:5" x14ac:dyDescent="0.35">
      <c r="A45" s="16" t="s">
        <v>77</v>
      </c>
      <c r="B45" s="5">
        <v>2.0950000000000002</v>
      </c>
      <c r="C45" s="13">
        <v>5.7000000000000002E-2</v>
      </c>
      <c r="D45" s="2">
        <f t="shared" si="1"/>
        <v>2.0380000000000003</v>
      </c>
      <c r="E45" s="11">
        <f t="shared" si="2"/>
        <v>650.69399531600016</v>
      </c>
    </row>
    <row r="46" spans="1:5" x14ac:dyDescent="0.35">
      <c r="A46" s="16" t="s">
        <v>78</v>
      </c>
      <c r="B46" s="5">
        <v>2.125</v>
      </c>
      <c r="C46" s="13">
        <v>5.7000000000000002E-2</v>
      </c>
      <c r="D46" s="2">
        <f t="shared" si="1"/>
        <v>2.0680000000000001</v>
      </c>
      <c r="E46" s="11">
        <f t="shared" si="2"/>
        <v>666.33424433599998</v>
      </c>
    </row>
    <row r="47" spans="1:5" x14ac:dyDescent="0.35">
      <c r="A47" s="16" t="s">
        <v>79</v>
      </c>
      <c r="B47" s="5">
        <v>2.6440000000000001</v>
      </c>
      <c r="C47" s="13">
        <v>5.7000000000000002E-2</v>
      </c>
      <c r="D47" s="2">
        <f t="shared" si="1"/>
        <v>2.5870000000000002</v>
      </c>
      <c r="E47" s="11">
        <f t="shared" si="2"/>
        <v>964.77366994100009</v>
      </c>
    </row>
    <row r="48" spans="1:5" x14ac:dyDescent="0.35">
      <c r="A48" s="16" t="s">
        <v>80</v>
      </c>
      <c r="B48" s="5">
        <v>2.6110000000000002</v>
      </c>
      <c r="C48" s="13">
        <v>5.7000000000000002E-2</v>
      </c>
      <c r="D48" s="2">
        <f t="shared" si="1"/>
        <v>2.5540000000000003</v>
      </c>
      <c r="E48" s="11">
        <f t="shared" si="2"/>
        <v>944.22941272400021</v>
      </c>
    </row>
    <row r="49" spans="1:5" x14ac:dyDescent="0.35">
      <c r="A49" s="16" t="s">
        <v>81</v>
      </c>
      <c r="B49" s="5">
        <v>2.3290000000000002</v>
      </c>
      <c r="C49" s="13">
        <v>5.7000000000000002E-2</v>
      </c>
      <c r="D49" s="2">
        <f t="shared" si="1"/>
        <v>2.2720000000000002</v>
      </c>
      <c r="E49" s="11">
        <f t="shared" si="2"/>
        <v>777.35599337600001</v>
      </c>
    </row>
    <row r="50" spans="1:5" x14ac:dyDescent="0.35">
      <c r="A50" s="16" t="s">
        <v>82</v>
      </c>
      <c r="B50" s="5">
        <v>1.958</v>
      </c>
      <c r="C50" s="13">
        <v>5.7000000000000002E-2</v>
      </c>
      <c r="D50" s="2">
        <f t="shared" si="1"/>
        <v>1.901</v>
      </c>
      <c r="E50" s="11">
        <f t="shared" si="2"/>
        <v>581.50750598900004</v>
      </c>
    </row>
    <row r="51" spans="1:5" x14ac:dyDescent="0.35">
      <c r="A51" s="16" t="s">
        <v>83</v>
      </c>
      <c r="B51" s="5">
        <v>1.8580000000000001</v>
      </c>
      <c r="C51" s="13">
        <v>5.7000000000000002E-2</v>
      </c>
      <c r="D51" s="2">
        <f t="shared" si="1"/>
        <v>1.8010000000000002</v>
      </c>
      <c r="E51" s="11">
        <f t="shared" si="2"/>
        <v>533.32401818900007</v>
      </c>
    </row>
    <row r="52" spans="1:5" x14ac:dyDescent="0.35">
      <c r="A52" s="16" t="s">
        <v>84</v>
      </c>
      <c r="B52" s="5">
        <v>1.9040000000000001</v>
      </c>
      <c r="C52" s="13">
        <v>5.7000000000000002E-2</v>
      </c>
      <c r="D52" s="2">
        <f t="shared" si="1"/>
        <v>1.8470000000000002</v>
      </c>
      <c r="E52" s="11">
        <f t="shared" si="2"/>
        <v>555.24551470100005</v>
      </c>
    </row>
    <row r="53" spans="1:5" x14ac:dyDescent="0.35">
      <c r="A53" s="16" t="s">
        <v>85</v>
      </c>
      <c r="B53" s="5">
        <v>2.2290000000000001</v>
      </c>
      <c r="C53" s="13">
        <v>5.7000000000000002E-2</v>
      </c>
      <c r="D53" s="2">
        <f t="shared" si="1"/>
        <v>2.1720000000000002</v>
      </c>
      <c r="E53" s="11">
        <f t="shared" si="2"/>
        <v>721.91656177599998</v>
      </c>
    </row>
    <row r="54" spans="1:5" x14ac:dyDescent="0.35">
      <c r="A54" s="16" t="s">
        <v>86</v>
      </c>
      <c r="B54" s="5">
        <v>0.41799999999999998</v>
      </c>
      <c r="C54" s="13">
        <v>5.7000000000000002E-2</v>
      </c>
      <c r="D54" s="2">
        <f t="shared" si="1"/>
        <v>0.36099999999999999</v>
      </c>
      <c r="E54" s="11">
        <f t="shared" si="2"/>
        <v>56.338680268999994</v>
      </c>
    </row>
    <row r="55" spans="1:5" x14ac:dyDescent="0.35">
      <c r="A55" s="16" t="s">
        <v>87</v>
      </c>
      <c r="B55" s="5">
        <v>1.645</v>
      </c>
      <c r="C55" s="13">
        <v>5.7000000000000002E-2</v>
      </c>
      <c r="D55" s="2">
        <f t="shared" si="1"/>
        <v>1.5880000000000001</v>
      </c>
      <c r="E55" s="11">
        <f t="shared" si="2"/>
        <v>437.21268401600003</v>
      </c>
    </row>
    <row r="56" spans="1:5" x14ac:dyDescent="0.35">
      <c r="A56" s="16" t="s">
        <v>88</v>
      </c>
      <c r="B56" s="5">
        <v>2.1310000000000002</v>
      </c>
      <c r="C56" s="13">
        <v>5.7000000000000002E-2</v>
      </c>
      <c r="D56" s="2">
        <f t="shared" si="1"/>
        <v>2.0740000000000003</v>
      </c>
      <c r="E56" s="11">
        <f t="shared" si="2"/>
        <v>669.48341656400021</v>
      </c>
    </row>
    <row r="57" spans="1:5" x14ac:dyDescent="0.35">
      <c r="A57" s="16" t="s">
        <v>89</v>
      </c>
      <c r="B57" s="5">
        <v>2.548</v>
      </c>
      <c r="C57" s="13">
        <v>5.7000000000000002E-2</v>
      </c>
      <c r="D57" s="2">
        <f t="shared" si="1"/>
        <v>2.4910000000000001</v>
      </c>
      <c r="E57" s="11">
        <f t="shared" si="2"/>
        <v>905.599985909</v>
      </c>
    </row>
    <row r="58" spans="1:5" x14ac:dyDescent="0.35">
      <c r="A58" s="16" t="s">
        <v>90</v>
      </c>
      <c r="B58" s="5">
        <v>2.21</v>
      </c>
      <c r="C58" s="13">
        <v>5.7000000000000002E-2</v>
      </c>
      <c r="D58" s="2">
        <f t="shared" si="1"/>
        <v>2.153</v>
      </c>
      <c r="E58" s="11">
        <f t="shared" si="2"/>
        <v>711.60417070099993</v>
      </c>
    </row>
    <row r="59" spans="1:5" x14ac:dyDescent="0.35">
      <c r="A59" s="16" t="s">
        <v>91</v>
      </c>
      <c r="B59" s="5">
        <v>2.3140000000000001</v>
      </c>
      <c r="C59" s="13">
        <v>5.7000000000000002E-2</v>
      </c>
      <c r="D59" s="2">
        <f t="shared" si="1"/>
        <v>2.2570000000000001</v>
      </c>
      <c r="E59" s="11">
        <f t="shared" si="2"/>
        <v>768.91539766100004</v>
      </c>
    </row>
    <row r="60" spans="1:5" x14ac:dyDescent="0.35">
      <c r="A60" s="16" t="s">
        <v>92</v>
      </c>
      <c r="B60" s="5">
        <v>1.9770000000000001</v>
      </c>
      <c r="C60" s="13">
        <v>5.7000000000000002E-2</v>
      </c>
      <c r="D60" s="2">
        <f t="shared" si="1"/>
        <v>1.9200000000000002</v>
      </c>
      <c r="E60" s="11">
        <f t="shared" si="2"/>
        <v>590.88346960000001</v>
      </c>
    </row>
    <row r="61" spans="1:5" x14ac:dyDescent="0.35">
      <c r="A61" s="16" t="s">
        <v>93</v>
      </c>
      <c r="B61" s="5">
        <v>1.8340000000000001</v>
      </c>
      <c r="C61" s="13">
        <v>5.7000000000000002E-2</v>
      </c>
      <c r="D61" s="2">
        <f t="shared" si="1"/>
        <v>1.7770000000000001</v>
      </c>
      <c r="E61" s="11">
        <f t="shared" si="2"/>
        <v>522.05100118100006</v>
      </c>
    </row>
    <row r="62" spans="1:5" x14ac:dyDescent="0.35">
      <c r="A62" s="16" t="s">
        <v>94</v>
      </c>
      <c r="B62" s="5">
        <v>2.2040000000000002</v>
      </c>
      <c r="C62" s="13">
        <v>5.7000000000000002E-2</v>
      </c>
      <c r="D62" s="2">
        <f t="shared" si="1"/>
        <v>2.1470000000000002</v>
      </c>
      <c r="E62" s="11">
        <f t="shared" si="2"/>
        <v>708.36229450100006</v>
      </c>
    </row>
    <row r="63" spans="1:5" x14ac:dyDescent="0.35">
      <c r="A63" s="16" t="s">
        <v>95</v>
      </c>
      <c r="B63" s="5">
        <v>2.3850000000000002</v>
      </c>
      <c r="C63" s="13">
        <v>5.7000000000000002E-2</v>
      </c>
      <c r="D63" s="2">
        <f t="shared" si="1"/>
        <v>2.3280000000000003</v>
      </c>
      <c r="E63" s="11">
        <f t="shared" si="2"/>
        <v>809.25635977600018</v>
      </c>
    </row>
    <row r="64" spans="1:5" x14ac:dyDescent="0.35">
      <c r="A64" s="16" t="s">
        <v>96</v>
      </c>
      <c r="B64" s="5">
        <v>2.169</v>
      </c>
      <c r="C64" s="13">
        <v>5.7000000000000002E-2</v>
      </c>
      <c r="D64" s="2">
        <f t="shared" si="1"/>
        <v>2.1120000000000001</v>
      </c>
      <c r="E64" s="11">
        <f t="shared" si="2"/>
        <v>689.59167721600011</v>
      </c>
    </row>
    <row r="65" spans="1:5" x14ac:dyDescent="0.35">
      <c r="A65" s="16" t="s">
        <v>97</v>
      </c>
      <c r="B65" s="5">
        <v>2.5190000000000001</v>
      </c>
      <c r="C65" s="13">
        <v>5.7000000000000002E-2</v>
      </c>
      <c r="D65" s="2">
        <f t="shared" si="1"/>
        <v>2.4620000000000002</v>
      </c>
      <c r="E65" s="11">
        <f t="shared" si="2"/>
        <v>888.07908731600014</v>
      </c>
    </row>
    <row r="66" spans="1:5" x14ac:dyDescent="0.35">
      <c r="A66" s="16" t="s">
        <v>98</v>
      </c>
      <c r="B66" s="5">
        <v>2.2389999999999999</v>
      </c>
      <c r="C66" s="13">
        <v>5.7000000000000002E-2</v>
      </c>
      <c r="D66" s="2">
        <f t="shared" si="1"/>
        <v>2.1819999999999999</v>
      </c>
      <c r="E66" s="11">
        <f t="shared" si="2"/>
        <v>727.37249483599999</v>
      </c>
    </row>
    <row r="67" spans="1:5" x14ac:dyDescent="0.35">
      <c r="A67" s="16" t="s">
        <v>99</v>
      </c>
      <c r="B67" s="5">
        <v>2.452</v>
      </c>
      <c r="C67" s="13">
        <v>5.7000000000000002E-2</v>
      </c>
      <c r="D67" s="2">
        <f t="shared" si="1"/>
        <v>2.395</v>
      </c>
      <c r="E67" s="11">
        <f t="shared" si="2"/>
        <v>848.22874872499995</v>
      </c>
    </row>
    <row r="68" spans="1:5" x14ac:dyDescent="0.35">
      <c r="A68" s="16" t="s">
        <v>100</v>
      </c>
      <c r="B68" s="5">
        <v>2.198</v>
      </c>
      <c r="C68" s="13">
        <v>5.7000000000000002E-2</v>
      </c>
      <c r="D68" s="2">
        <f t="shared" si="1"/>
        <v>2.141</v>
      </c>
      <c r="E68" s="11">
        <f t="shared" si="2"/>
        <v>705.12745910900003</v>
      </c>
    </row>
    <row r="69" spans="1:5" x14ac:dyDescent="0.35">
      <c r="A69" s="16" t="s">
        <v>101</v>
      </c>
      <c r="B69" s="5">
        <v>2.5910000000000002</v>
      </c>
      <c r="C69" s="13">
        <v>5.7000000000000002E-2</v>
      </c>
      <c r="D69" s="2">
        <f t="shared" si="1"/>
        <v>2.5340000000000003</v>
      </c>
      <c r="E69" s="11">
        <f t="shared" si="2"/>
        <v>931.88200408400007</v>
      </c>
    </row>
    <row r="70" spans="1:5" x14ac:dyDescent="0.35">
      <c r="A70" s="16" t="s">
        <v>102</v>
      </c>
      <c r="B70" s="5">
        <v>2.5960000000000001</v>
      </c>
      <c r="C70" s="13">
        <v>5.7000000000000002E-2</v>
      </c>
      <c r="D70" s="2">
        <f t="shared" si="1"/>
        <v>2.5390000000000001</v>
      </c>
      <c r="E70" s="11">
        <f t="shared" si="2"/>
        <v>934.96152206900013</v>
      </c>
    </row>
    <row r="71" spans="1:5" x14ac:dyDescent="0.35">
      <c r="A71" s="16" t="s">
        <v>103</v>
      </c>
      <c r="B71" s="5">
        <v>2.4769999999999999</v>
      </c>
      <c r="C71" s="13">
        <v>5.7000000000000002E-2</v>
      </c>
      <c r="D71" s="2">
        <f t="shared" si="1"/>
        <v>2.42</v>
      </c>
      <c r="E71" s="11">
        <f t="shared" si="2"/>
        <v>862.99559959999999</v>
      </c>
    </row>
    <row r="72" spans="1:5" x14ac:dyDescent="0.35">
      <c r="A72" s="16" t="s">
        <v>104</v>
      </c>
      <c r="B72" s="5">
        <v>2.2349999999999999</v>
      </c>
      <c r="C72" s="13">
        <v>5.7000000000000002E-2</v>
      </c>
      <c r="D72" s="2">
        <f t="shared" si="1"/>
        <v>2.1779999999999999</v>
      </c>
      <c r="E72" s="11">
        <f t="shared" si="2"/>
        <v>725.187774676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70"/>
  <sheetViews>
    <sheetView workbookViewId="0">
      <selection activeCell="J3" sqref="J3"/>
    </sheetView>
  </sheetViews>
  <sheetFormatPr defaultRowHeight="14.5" x14ac:dyDescent="0.35"/>
  <cols>
    <col min="1" max="1" width="18.26953125" customWidth="1"/>
    <col min="2" max="2" width="12" customWidth="1"/>
    <col min="3" max="3" width="11.7265625" customWidth="1"/>
    <col min="4" max="4" width="13" customWidth="1"/>
    <col min="5" max="5" width="11.453125" customWidth="1"/>
  </cols>
  <sheetData>
    <row r="2" spans="1:6" x14ac:dyDescent="0.35">
      <c r="A2" s="6">
        <v>2.3340000000000001</v>
      </c>
      <c r="B2" s="5">
        <v>2.859</v>
      </c>
      <c r="C2" s="5">
        <v>1.728</v>
      </c>
      <c r="D2" s="5">
        <v>2.339</v>
      </c>
      <c r="E2" s="5">
        <v>2.7679999999999998</v>
      </c>
      <c r="F2" s="5">
        <v>2.911</v>
      </c>
    </row>
    <row r="3" spans="1:6" x14ac:dyDescent="0.35">
      <c r="A3" s="6">
        <v>1.5149999999999999</v>
      </c>
      <c r="B3" s="5">
        <v>0.45700000000000002</v>
      </c>
      <c r="C3" s="5">
        <v>0.157</v>
      </c>
      <c r="D3" s="5">
        <v>2.952</v>
      </c>
      <c r="E3" s="5">
        <v>2.9020000000000001</v>
      </c>
      <c r="F3" s="5">
        <v>2.8069999999999999</v>
      </c>
    </row>
    <row r="4" spans="1:6" x14ac:dyDescent="0.35">
      <c r="A4" s="6">
        <v>0.93100000000000005</v>
      </c>
      <c r="B4" s="5">
        <v>2.677</v>
      </c>
      <c r="C4" s="5">
        <v>1.2590000000000001</v>
      </c>
      <c r="D4" s="5">
        <v>2.6139999999999999</v>
      </c>
      <c r="E4" s="5">
        <v>2.3479999999999999</v>
      </c>
      <c r="F4" s="5">
        <v>2.7480000000000002</v>
      </c>
    </row>
    <row r="5" spans="1:6" x14ac:dyDescent="0.35">
      <c r="A5" s="6">
        <v>0.54200000000000004</v>
      </c>
      <c r="B5" s="5">
        <v>2.544</v>
      </c>
      <c r="C5" s="5">
        <v>1.782</v>
      </c>
      <c r="D5" s="5">
        <v>2.0950000000000002</v>
      </c>
      <c r="E5" s="5">
        <v>2.1710000000000003</v>
      </c>
      <c r="F5" s="5">
        <v>2.4550000000000001</v>
      </c>
    </row>
    <row r="6" spans="1:6" x14ac:dyDescent="0.35">
      <c r="A6" s="6">
        <v>0.29199999999999998</v>
      </c>
      <c r="B6" s="5">
        <v>2.5089999999999999</v>
      </c>
      <c r="C6" s="5">
        <v>2.371</v>
      </c>
      <c r="D6" s="5">
        <v>2.762</v>
      </c>
      <c r="E6" s="5">
        <v>2.827</v>
      </c>
      <c r="F6" s="5">
        <v>2.6240000000000001</v>
      </c>
    </row>
    <row r="7" spans="1:6" x14ac:dyDescent="0.35">
      <c r="A7" s="6">
        <v>0.185</v>
      </c>
      <c r="B7" s="5">
        <v>2.8770000000000002</v>
      </c>
      <c r="C7" s="5">
        <v>2.5</v>
      </c>
      <c r="D7" s="5">
        <v>0.68200000000000005</v>
      </c>
      <c r="E7" s="5">
        <v>2.8969999999999998</v>
      </c>
      <c r="F7" s="5">
        <v>2.8159999999999998</v>
      </c>
    </row>
    <row r="8" spans="1:6" x14ac:dyDescent="0.35">
      <c r="A8" s="6">
        <v>0.13700000000000001</v>
      </c>
      <c r="B8" s="5">
        <v>2.206</v>
      </c>
      <c r="C8" s="5">
        <v>2.5430000000000001</v>
      </c>
      <c r="D8" s="5">
        <v>2.0049999999999999</v>
      </c>
      <c r="E8" s="5">
        <v>2.5470000000000002</v>
      </c>
      <c r="F8" s="5">
        <v>2.9729999999999999</v>
      </c>
    </row>
    <row r="9" spans="1:6" x14ac:dyDescent="0.35">
      <c r="A9" s="7">
        <v>8.6999999999999994E-2</v>
      </c>
      <c r="B9" s="5">
        <v>2.8180000000000001</v>
      </c>
      <c r="C9" s="5">
        <v>2.3780000000000001</v>
      </c>
      <c r="D9" s="5">
        <v>2.6659999999999999</v>
      </c>
      <c r="E9" s="5">
        <v>2.911</v>
      </c>
      <c r="F9" s="5">
        <v>2.7560000000000002</v>
      </c>
    </row>
    <row r="13" spans="1:6" x14ac:dyDescent="0.35">
      <c r="A13" t="s">
        <v>0</v>
      </c>
      <c r="B13" s="10" t="s">
        <v>9</v>
      </c>
      <c r="C13" s="10" t="s">
        <v>10</v>
      </c>
      <c r="D13" s="10" t="s">
        <v>11</v>
      </c>
      <c r="E13" s="10" t="s">
        <v>12</v>
      </c>
    </row>
    <row r="14" spans="1:6" x14ac:dyDescent="0.35">
      <c r="A14" t="s">
        <v>1</v>
      </c>
      <c r="B14" s="6">
        <v>2.3340000000000001</v>
      </c>
      <c r="C14" s="2">
        <f>B14-B21</f>
        <v>2.2469999999999999</v>
      </c>
      <c r="D14" s="1">
        <v>10</v>
      </c>
      <c r="E14" s="11">
        <f>(1.1061*C14*C14)+(1.9095*C14)+(0.0963)</f>
        <v>9.9716553548999975</v>
      </c>
    </row>
    <row r="15" spans="1:6" x14ac:dyDescent="0.35">
      <c r="A15" t="s">
        <v>2</v>
      </c>
      <c r="B15" s="6">
        <v>1.5149999999999999</v>
      </c>
      <c r="C15" s="2">
        <f>B15-B21</f>
        <v>1.4279999999999999</v>
      </c>
      <c r="D15" s="2">
        <v>5</v>
      </c>
      <c r="E15" s="11">
        <f t="shared" ref="E15:E21" si="0">(1.1061*C15*C15)+(1.9095*C15)+(0.0963)</f>
        <v>5.0786074224000002</v>
      </c>
    </row>
    <row r="16" spans="1:6" x14ac:dyDescent="0.35">
      <c r="A16" t="s">
        <v>3</v>
      </c>
      <c r="B16" s="6">
        <v>0.93100000000000005</v>
      </c>
      <c r="C16" s="2">
        <f>B16-B21</f>
        <v>0.84400000000000008</v>
      </c>
      <c r="D16" s="2">
        <v>2.5</v>
      </c>
      <c r="E16" s="11">
        <f t="shared" si="0"/>
        <v>2.4958328496000002</v>
      </c>
    </row>
    <row r="17" spans="1:11" x14ac:dyDescent="0.35">
      <c r="A17" t="s">
        <v>4</v>
      </c>
      <c r="B17" s="6">
        <v>0.54200000000000004</v>
      </c>
      <c r="C17" s="2">
        <f>B17-B21</f>
        <v>0.45500000000000007</v>
      </c>
      <c r="D17" s="2">
        <v>1.25</v>
      </c>
      <c r="E17" s="11">
        <f t="shared" si="0"/>
        <v>1.1941128525000002</v>
      </c>
    </row>
    <row r="18" spans="1:11" x14ac:dyDescent="0.35">
      <c r="A18" t="s">
        <v>5</v>
      </c>
      <c r="B18" s="6">
        <v>0.29199999999999998</v>
      </c>
      <c r="C18" s="2">
        <f>B18-B21</f>
        <v>0.20499999999999999</v>
      </c>
      <c r="D18" s="2">
        <v>0.63</v>
      </c>
      <c r="E18" s="11">
        <f t="shared" si="0"/>
        <v>0.53423135249999998</v>
      </c>
    </row>
    <row r="19" spans="1:11" x14ac:dyDescent="0.35">
      <c r="A19" t="s">
        <v>6</v>
      </c>
      <c r="B19" s="6">
        <v>0.185</v>
      </c>
      <c r="C19" s="2">
        <f>B19-B21</f>
        <v>9.8000000000000004E-2</v>
      </c>
      <c r="D19" s="2">
        <v>0.32</v>
      </c>
      <c r="E19" s="11">
        <f t="shared" si="0"/>
        <v>0.29405398439999997</v>
      </c>
    </row>
    <row r="20" spans="1:11" x14ac:dyDescent="0.35">
      <c r="A20" t="s">
        <v>7</v>
      </c>
      <c r="B20" s="6">
        <v>0.13700000000000001</v>
      </c>
      <c r="C20" s="2">
        <f>B20-B21</f>
        <v>5.0000000000000017E-2</v>
      </c>
      <c r="D20" s="2">
        <v>0.16</v>
      </c>
      <c r="E20" s="11">
        <f t="shared" si="0"/>
        <v>0.19454025000000003</v>
      </c>
    </row>
    <row r="21" spans="1:11" x14ac:dyDescent="0.35">
      <c r="A21" t="s">
        <v>8</v>
      </c>
      <c r="B21" s="7">
        <v>8.6999999999999994E-2</v>
      </c>
      <c r="C21" s="2">
        <f>B21-B21</f>
        <v>0</v>
      </c>
      <c r="D21" s="2">
        <v>0</v>
      </c>
      <c r="E21" s="11">
        <f t="shared" si="0"/>
        <v>9.6299999999999997E-2</v>
      </c>
    </row>
    <row r="26" spans="1:11" x14ac:dyDescent="0.35">
      <c r="I26" s="12" t="s">
        <v>13</v>
      </c>
      <c r="J26" s="12"/>
      <c r="K26" s="12"/>
    </row>
    <row r="30" spans="1:11" x14ac:dyDescent="0.35">
      <c r="A30" s="16" t="s">
        <v>14</v>
      </c>
      <c r="B30" s="5" t="s">
        <v>15</v>
      </c>
      <c r="C30" s="3" t="s">
        <v>8</v>
      </c>
      <c r="D30" s="2" t="s">
        <v>10</v>
      </c>
      <c r="E30" s="15" t="s">
        <v>12</v>
      </c>
    </row>
    <row r="31" spans="1:11" x14ac:dyDescent="0.35">
      <c r="A31" s="16" t="s">
        <v>66</v>
      </c>
      <c r="B31" s="5">
        <v>2.859</v>
      </c>
      <c r="C31" s="13">
        <v>8.6999999999999994E-2</v>
      </c>
      <c r="D31" s="2">
        <f t="shared" ref="D31:D70" si="1">(B31-C31)</f>
        <v>2.7719999999999998</v>
      </c>
      <c r="E31" s="11">
        <f t="shared" ref="E31:E70" si="2">(1.1061*D31*D31)+(1.9095*D31)+(0.0963)</f>
        <v>13.8886887024</v>
      </c>
    </row>
    <row r="32" spans="1:11" x14ac:dyDescent="0.35">
      <c r="A32" s="16" t="s">
        <v>68</v>
      </c>
      <c r="B32" s="5">
        <v>0.45700000000000002</v>
      </c>
      <c r="C32" s="13">
        <v>8.6999999999999994E-2</v>
      </c>
      <c r="D32" s="2">
        <f t="shared" si="1"/>
        <v>0.37</v>
      </c>
      <c r="E32" s="11">
        <f t="shared" si="2"/>
        <v>0.9542400900000001</v>
      </c>
    </row>
    <row r="33" spans="1:5" x14ac:dyDescent="0.35">
      <c r="A33" s="16" t="s">
        <v>64</v>
      </c>
      <c r="B33" s="5">
        <v>2.677</v>
      </c>
      <c r="C33" s="13">
        <v>8.6999999999999994E-2</v>
      </c>
      <c r="D33" s="2">
        <f t="shared" si="1"/>
        <v>2.59</v>
      </c>
      <c r="E33" s="11">
        <f t="shared" si="2"/>
        <v>12.461734409999998</v>
      </c>
    </row>
    <row r="34" spans="1:5" x14ac:dyDescent="0.35">
      <c r="A34" s="16" t="s">
        <v>61</v>
      </c>
      <c r="B34" s="5">
        <v>2.544</v>
      </c>
      <c r="C34" s="13">
        <v>8.6999999999999994E-2</v>
      </c>
      <c r="D34" s="2">
        <f t="shared" si="1"/>
        <v>2.4569999999999999</v>
      </c>
      <c r="E34" s="11">
        <f t="shared" si="2"/>
        <v>11.465300178899998</v>
      </c>
    </row>
    <row r="35" spans="1:5" x14ac:dyDescent="0.35">
      <c r="A35" s="16" t="s">
        <v>73</v>
      </c>
      <c r="B35" s="5">
        <v>2.5089999999999999</v>
      </c>
      <c r="C35" s="13">
        <v>8.6999999999999994E-2</v>
      </c>
      <c r="D35" s="2">
        <f t="shared" si="1"/>
        <v>2.4219999999999997</v>
      </c>
      <c r="E35" s="11">
        <f t="shared" si="2"/>
        <v>11.209584512399998</v>
      </c>
    </row>
    <row r="36" spans="1:5" x14ac:dyDescent="0.35">
      <c r="A36" s="16" t="s">
        <v>69</v>
      </c>
      <c r="B36" s="5">
        <v>2.8770000000000002</v>
      </c>
      <c r="C36" s="13">
        <v>8.6999999999999994E-2</v>
      </c>
      <c r="D36" s="2">
        <f t="shared" si="1"/>
        <v>2.79</v>
      </c>
      <c r="E36" s="11">
        <f t="shared" si="2"/>
        <v>14.03379801</v>
      </c>
    </row>
    <row r="37" spans="1:5" x14ac:dyDescent="0.35">
      <c r="A37" s="16" t="s">
        <v>74</v>
      </c>
      <c r="B37" s="5">
        <v>2.206</v>
      </c>
      <c r="C37" s="13">
        <v>8.6999999999999994E-2</v>
      </c>
      <c r="D37" s="2">
        <f t="shared" si="1"/>
        <v>2.1189999999999998</v>
      </c>
      <c r="E37" s="11">
        <f t="shared" si="2"/>
        <v>9.1090975820999986</v>
      </c>
    </row>
    <row r="38" spans="1:5" x14ac:dyDescent="0.35">
      <c r="A38" s="16" t="s">
        <v>57</v>
      </c>
      <c r="B38" s="5">
        <v>2.8180000000000001</v>
      </c>
      <c r="C38" s="13">
        <v>8.6999999999999994E-2</v>
      </c>
      <c r="D38" s="2">
        <f t="shared" si="1"/>
        <v>2.7309999999999999</v>
      </c>
      <c r="E38" s="11">
        <f t="shared" si="2"/>
        <v>13.560837602099999</v>
      </c>
    </row>
    <row r="39" spans="1:5" x14ac:dyDescent="0.35">
      <c r="A39" s="16" t="s">
        <v>62</v>
      </c>
      <c r="B39" s="5">
        <v>1.728</v>
      </c>
      <c r="C39" s="13">
        <v>8.6999999999999994E-2</v>
      </c>
      <c r="D39" s="2">
        <f t="shared" si="1"/>
        <v>1.641</v>
      </c>
      <c r="E39" s="11">
        <f t="shared" si="2"/>
        <v>6.2083851741000009</v>
      </c>
    </row>
    <row r="40" spans="1:5" x14ac:dyDescent="0.35">
      <c r="A40" s="16" t="s">
        <v>58</v>
      </c>
      <c r="B40" s="5">
        <v>0.157</v>
      </c>
      <c r="C40" s="13">
        <v>8.6999999999999994E-2</v>
      </c>
      <c r="D40" s="2">
        <f t="shared" si="1"/>
        <v>7.0000000000000007E-2</v>
      </c>
      <c r="E40" s="11">
        <f t="shared" si="2"/>
        <v>0.23538489000000001</v>
      </c>
    </row>
    <row r="41" spans="1:5" x14ac:dyDescent="0.35">
      <c r="A41" s="16" t="s">
        <v>75</v>
      </c>
      <c r="B41" s="5">
        <v>1.2590000000000001</v>
      </c>
      <c r="C41" s="13">
        <v>8.6999999999999994E-2</v>
      </c>
      <c r="D41" s="2">
        <f t="shared" si="1"/>
        <v>1.1720000000000002</v>
      </c>
      <c r="E41" s="11">
        <f t="shared" si="2"/>
        <v>3.8535552624000005</v>
      </c>
    </row>
    <row r="42" spans="1:5" x14ac:dyDescent="0.35">
      <c r="A42" s="16" t="s">
        <v>76</v>
      </c>
      <c r="B42" s="5">
        <v>1.782</v>
      </c>
      <c r="C42" s="13">
        <v>8.6999999999999994E-2</v>
      </c>
      <c r="D42" s="2">
        <f t="shared" si="1"/>
        <v>1.6950000000000001</v>
      </c>
      <c r="E42" s="11">
        <f t="shared" si="2"/>
        <v>6.5107554525000007</v>
      </c>
    </row>
    <row r="43" spans="1:5" x14ac:dyDescent="0.35">
      <c r="A43" s="16" t="s">
        <v>77</v>
      </c>
      <c r="B43" s="5">
        <v>2.371</v>
      </c>
      <c r="C43" s="13">
        <v>8.6999999999999994E-2</v>
      </c>
      <c r="D43" s="2">
        <f t="shared" si="1"/>
        <v>2.2839999999999998</v>
      </c>
      <c r="E43" s="11">
        <f t="shared" si="2"/>
        <v>10.227741201599997</v>
      </c>
    </row>
    <row r="44" spans="1:5" x14ac:dyDescent="0.35">
      <c r="A44" s="16" t="s">
        <v>78</v>
      </c>
      <c r="B44" s="5">
        <v>2.5</v>
      </c>
      <c r="C44" s="13">
        <v>8.6999999999999994E-2</v>
      </c>
      <c r="D44" s="2">
        <f t="shared" si="1"/>
        <v>2.4129999999999998</v>
      </c>
      <c r="E44" s="11">
        <f t="shared" si="2"/>
        <v>11.1442670709</v>
      </c>
    </row>
    <row r="45" spans="1:5" x14ac:dyDescent="0.35">
      <c r="A45" s="16" t="s">
        <v>79</v>
      </c>
      <c r="B45" s="5">
        <v>2.5430000000000001</v>
      </c>
      <c r="C45" s="13">
        <v>8.6999999999999994E-2</v>
      </c>
      <c r="D45" s="2">
        <f t="shared" si="1"/>
        <v>2.456</v>
      </c>
      <c r="E45" s="11">
        <f t="shared" si="2"/>
        <v>11.4579564096</v>
      </c>
    </row>
    <row r="46" spans="1:5" x14ac:dyDescent="0.35">
      <c r="A46" s="16" t="s">
        <v>80</v>
      </c>
      <c r="B46" s="5">
        <v>2.3780000000000001</v>
      </c>
      <c r="C46" s="13">
        <v>8.6999999999999994E-2</v>
      </c>
      <c r="D46" s="2">
        <f t="shared" si="1"/>
        <v>2.2909999999999999</v>
      </c>
      <c r="E46" s="11">
        <f t="shared" si="2"/>
        <v>10.276530554099999</v>
      </c>
    </row>
    <row r="47" spans="1:5" x14ac:dyDescent="0.35">
      <c r="A47" s="16" t="s">
        <v>81</v>
      </c>
      <c r="B47" s="5">
        <v>2.339</v>
      </c>
      <c r="C47" s="13">
        <v>8.6999999999999994E-2</v>
      </c>
      <c r="D47" s="2">
        <f t="shared" si="1"/>
        <v>2.2519999999999998</v>
      </c>
      <c r="E47" s="11">
        <f t="shared" si="2"/>
        <v>10.006084574399999</v>
      </c>
    </row>
    <row r="48" spans="1:5" x14ac:dyDescent="0.35">
      <c r="A48" s="16" t="s">
        <v>82</v>
      </c>
      <c r="B48" s="5">
        <v>2.952</v>
      </c>
      <c r="C48" s="13">
        <v>8.6999999999999994E-2</v>
      </c>
      <c r="D48" s="2">
        <f t="shared" si="1"/>
        <v>2.8649999999999998</v>
      </c>
      <c r="E48" s="11">
        <f t="shared" si="2"/>
        <v>14.646135172499998</v>
      </c>
    </row>
    <row r="49" spans="1:5" x14ac:dyDescent="0.35">
      <c r="A49" s="16" t="s">
        <v>83</v>
      </c>
      <c r="B49" s="5">
        <v>2.6139999999999999</v>
      </c>
      <c r="C49" s="13">
        <v>8.6999999999999994E-2</v>
      </c>
      <c r="D49" s="2">
        <f t="shared" si="1"/>
        <v>2.5269999999999997</v>
      </c>
      <c r="E49" s="11">
        <f t="shared" si="2"/>
        <v>11.984861346899997</v>
      </c>
    </row>
    <row r="50" spans="1:5" x14ac:dyDescent="0.35">
      <c r="A50" s="16" t="s">
        <v>84</v>
      </c>
      <c r="B50" s="5">
        <v>2.0950000000000002</v>
      </c>
      <c r="C50" s="13">
        <v>8.6999999999999994E-2</v>
      </c>
      <c r="D50" s="2">
        <f t="shared" si="1"/>
        <v>2.008</v>
      </c>
      <c r="E50" s="11">
        <f t="shared" si="2"/>
        <v>8.3904419903999994</v>
      </c>
    </row>
    <row r="51" spans="1:5" x14ac:dyDescent="0.35">
      <c r="A51" s="16" t="s">
        <v>85</v>
      </c>
      <c r="B51" s="5">
        <v>2.762</v>
      </c>
      <c r="C51" s="13">
        <v>8.6999999999999994E-2</v>
      </c>
      <c r="D51" s="2">
        <f t="shared" si="1"/>
        <v>2.6749999999999998</v>
      </c>
      <c r="E51" s="11">
        <f t="shared" si="2"/>
        <v>13.119049312499998</v>
      </c>
    </row>
    <row r="52" spans="1:5" x14ac:dyDescent="0.35">
      <c r="A52" s="16" t="s">
        <v>86</v>
      </c>
      <c r="B52" s="5">
        <v>0.68200000000000005</v>
      </c>
      <c r="C52" s="13">
        <v>8.6999999999999994E-2</v>
      </c>
      <c r="D52" s="2">
        <f t="shared" si="1"/>
        <v>0.59500000000000008</v>
      </c>
      <c r="E52" s="11">
        <f t="shared" si="2"/>
        <v>1.6240395525000004</v>
      </c>
    </row>
    <row r="53" spans="1:5" x14ac:dyDescent="0.35">
      <c r="A53" s="16" t="s">
        <v>87</v>
      </c>
      <c r="B53" s="5">
        <v>2.0049999999999999</v>
      </c>
      <c r="C53" s="13">
        <v>8.6999999999999994E-2</v>
      </c>
      <c r="D53" s="2">
        <f t="shared" si="1"/>
        <v>1.9179999999999999</v>
      </c>
      <c r="E53" s="11">
        <f t="shared" si="2"/>
        <v>7.8277576164000005</v>
      </c>
    </row>
    <row r="54" spans="1:5" x14ac:dyDescent="0.35">
      <c r="A54" s="16" t="s">
        <v>88</v>
      </c>
      <c r="B54" s="5">
        <v>2.6659999999999999</v>
      </c>
      <c r="C54" s="13">
        <v>8.6999999999999994E-2</v>
      </c>
      <c r="D54" s="2">
        <f t="shared" si="1"/>
        <v>2.5789999999999997</v>
      </c>
      <c r="E54" s="11">
        <f t="shared" si="2"/>
        <v>12.377838170099999</v>
      </c>
    </row>
    <row r="55" spans="1:5" x14ac:dyDescent="0.35">
      <c r="A55" s="16" t="s">
        <v>89</v>
      </c>
      <c r="B55" s="5">
        <v>2.7679999999999998</v>
      </c>
      <c r="C55" s="13">
        <v>8.6999999999999994E-2</v>
      </c>
      <c r="D55" s="2">
        <f t="shared" si="1"/>
        <v>2.6809999999999996</v>
      </c>
      <c r="E55" s="11">
        <f t="shared" si="2"/>
        <v>13.166051942099998</v>
      </c>
    </row>
    <row r="56" spans="1:5" x14ac:dyDescent="0.35">
      <c r="A56" s="16" t="s">
        <v>90</v>
      </c>
      <c r="B56" s="5">
        <v>2.9020000000000001</v>
      </c>
      <c r="C56" s="13">
        <v>8.6999999999999994E-2</v>
      </c>
      <c r="D56" s="2">
        <f t="shared" si="1"/>
        <v>2.8149999999999999</v>
      </c>
      <c r="E56" s="11">
        <f t="shared" si="2"/>
        <v>14.236527772500001</v>
      </c>
    </row>
    <row r="57" spans="1:5" x14ac:dyDescent="0.35">
      <c r="A57" s="16" t="s">
        <v>91</v>
      </c>
      <c r="B57" s="5">
        <v>2.3479999999999999</v>
      </c>
      <c r="C57" s="13">
        <v>8.6999999999999994E-2</v>
      </c>
      <c r="D57" s="2">
        <f t="shared" si="1"/>
        <v>2.2609999999999997</v>
      </c>
      <c r="E57" s="11">
        <f t="shared" si="2"/>
        <v>10.068196538099997</v>
      </c>
    </row>
    <row r="58" spans="1:5" x14ac:dyDescent="0.35">
      <c r="A58" s="16" t="s">
        <v>92</v>
      </c>
      <c r="B58" s="5">
        <v>2.1710000000000003</v>
      </c>
      <c r="C58" s="13">
        <v>8.6999999999999994E-2</v>
      </c>
      <c r="D58" s="2">
        <f t="shared" si="1"/>
        <v>2.0840000000000001</v>
      </c>
      <c r="E58" s="11">
        <f t="shared" si="2"/>
        <v>8.8795522416000008</v>
      </c>
    </row>
    <row r="59" spans="1:5" x14ac:dyDescent="0.35">
      <c r="A59" s="16" t="s">
        <v>93</v>
      </c>
      <c r="B59" s="5">
        <v>2.827</v>
      </c>
      <c r="C59" s="13">
        <v>8.6999999999999994E-2</v>
      </c>
      <c r="D59" s="2">
        <f t="shared" si="1"/>
        <v>2.7399999999999998</v>
      </c>
      <c r="E59" s="11">
        <f t="shared" si="2"/>
        <v>13.632486359999998</v>
      </c>
    </row>
    <row r="60" spans="1:5" x14ac:dyDescent="0.35">
      <c r="A60" s="16" t="s">
        <v>94</v>
      </c>
      <c r="B60" s="5">
        <v>2.8969999999999998</v>
      </c>
      <c r="C60" s="13">
        <v>8.6999999999999994E-2</v>
      </c>
      <c r="D60" s="2">
        <f t="shared" si="1"/>
        <v>2.8099999999999996</v>
      </c>
      <c r="E60" s="11">
        <f t="shared" si="2"/>
        <v>14.195871209999996</v>
      </c>
    </row>
    <row r="61" spans="1:5" x14ac:dyDescent="0.35">
      <c r="A61" s="16" t="s">
        <v>95</v>
      </c>
      <c r="B61" s="5">
        <v>2.5470000000000002</v>
      </c>
      <c r="C61" s="13">
        <v>8.6999999999999994E-2</v>
      </c>
      <c r="D61" s="2">
        <f t="shared" si="1"/>
        <v>2.46</v>
      </c>
      <c r="E61" s="11">
        <f t="shared" si="2"/>
        <v>11.487344759999999</v>
      </c>
    </row>
    <row r="62" spans="1:5" x14ac:dyDescent="0.35">
      <c r="A62" s="16" t="s">
        <v>96</v>
      </c>
      <c r="B62" s="5">
        <v>2.911</v>
      </c>
      <c r="C62" s="13">
        <v>8.6999999999999994E-2</v>
      </c>
      <c r="D62" s="2">
        <f t="shared" si="1"/>
        <v>2.8239999999999998</v>
      </c>
      <c r="E62" s="11">
        <f t="shared" si="2"/>
        <v>14.3098489536</v>
      </c>
    </row>
    <row r="63" spans="1:5" x14ac:dyDescent="0.35">
      <c r="A63" s="16" t="s">
        <v>97</v>
      </c>
      <c r="B63" s="5">
        <v>2.911</v>
      </c>
      <c r="C63" s="13">
        <v>8.6999999999999994E-2</v>
      </c>
      <c r="D63" s="2">
        <f t="shared" si="1"/>
        <v>2.8239999999999998</v>
      </c>
      <c r="E63" s="11">
        <f t="shared" si="2"/>
        <v>14.3098489536</v>
      </c>
    </row>
    <row r="64" spans="1:5" x14ac:dyDescent="0.35">
      <c r="A64" s="16" t="s">
        <v>98</v>
      </c>
      <c r="B64" s="5">
        <v>2.8069999999999999</v>
      </c>
      <c r="C64" s="13">
        <v>8.6999999999999994E-2</v>
      </c>
      <c r="D64" s="2">
        <f t="shared" si="1"/>
        <v>2.7199999999999998</v>
      </c>
      <c r="E64" s="11">
        <f t="shared" si="2"/>
        <v>13.47351024</v>
      </c>
    </row>
    <row r="65" spans="1:5" x14ac:dyDescent="0.35">
      <c r="A65" s="16" t="s">
        <v>99</v>
      </c>
      <c r="B65" s="5">
        <v>2.7480000000000002</v>
      </c>
      <c r="C65" s="13">
        <v>8.6999999999999994E-2</v>
      </c>
      <c r="D65" s="2">
        <f t="shared" si="1"/>
        <v>2.661</v>
      </c>
      <c r="E65" s="11">
        <f t="shared" si="2"/>
        <v>13.009686218100001</v>
      </c>
    </row>
    <row r="66" spans="1:5" x14ac:dyDescent="0.35">
      <c r="A66" s="16" t="s">
        <v>100</v>
      </c>
      <c r="B66" s="5">
        <v>2.4550000000000001</v>
      </c>
      <c r="C66" s="13">
        <v>8.6999999999999994E-2</v>
      </c>
      <c r="D66" s="2">
        <f t="shared" si="1"/>
        <v>2.3679999999999999</v>
      </c>
      <c r="E66" s="11">
        <f t="shared" si="2"/>
        <v>10.820367686399999</v>
      </c>
    </row>
    <row r="67" spans="1:5" x14ac:dyDescent="0.35">
      <c r="A67" s="16" t="s">
        <v>101</v>
      </c>
      <c r="B67" s="5">
        <v>2.6240000000000001</v>
      </c>
      <c r="C67" s="13">
        <v>8.6999999999999994E-2</v>
      </c>
      <c r="D67" s="2">
        <f t="shared" si="1"/>
        <v>2.5369999999999999</v>
      </c>
      <c r="E67" s="11">
        <f t="shared" si="2"/>
        <v>12.0599692509</v>
      </c>
    </row>
    <row r="68" spans="1:5" x14ac:dyDescent="0.35">
      <c r="A68" s="16" t="s">
        <v>102</v>
      </c>
      <c r="B68" s="5">
        <v>2.8159999999999998</v>
      </c>
      <c r="C68" s="13">
        <v>8.6999999999999994E-2</v>
      </c>
      <c r="D68" s="2">
        <f t="shared" si="1"/>
        <v>2.7289999999999996</v>
      </c>
      <c r="E68" s="11">
        <f t="shared" si="2"/>
        <v>13.544939990099998</v>
      </c>
    </row>
    <row r="69" spans="1:5" x14ac:dyDescent="0.35">
      <c r="A69" s="16" t="s">
        <v>103</v>
      </c>
      <c r="B69" s="5">
        <v>2.9729999999999999</v>
      </c>
      <c r="C69" s="13">
        <v>8.6999999999999994E-2</v>
      </c>
      <c r="D69" s="2">
        <f t="shared" si="1"/>
        <v>2.8859999999999997</v>
      </c>
      <c r="E69" s="11">
        <f t="shared" si="2"/>
        <v>14.819819475599997</v>
      </c>
    </row>
    <row r="70" spans="1:5" x14ac:dyDescent="0.35">
      <c r="A70" s="16" t="s">
        <v>104</v>
      </c>
      <c r="B70" s="5">
        <v>2.7560000000000002</v>
      </c>
      <c r="C70" s="13">
        <v>8.6999999999999994E-2</v>
      </c>
      <c r="D70" s="2">
        <f t="shared" si="1"/>
        <v>2.669</v>
      </c>
      <c r="E70" s="11">
        <f t="shared" si="2"/>
        <v>13.072126322100001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70"/>
  <sheetViews>
    <sheetView workbookViewId="0">
      <selection activeCell="H66" sqref="H66"/>
    </sheetView>
  </sheetViews>
  <sheetFormatPr defaultRowHeight="14.5" x14ac:dyDescent="0.35"/>
  <cols>
    <col min="1" max="1" width="20" customWidth="1"/>
    <col min="2" max="2" width="11.7265625" customWidth="1"/>
    <col min="3" max="3" width="12.54296875" customWidth="1"/>
    <col min="4" max="4" width="12.453125" customWidth="1"/>
    <col min="5" max="5" width="11.81640625" customWidth="1"/>
  </cols>
  <sheetData>
    <row r="2" spans="1:6" x14ac:dyDescent="0.35">
      <c r="A2" s="6">
        <v>2.4750000000000001</v>
      </c>
      <c r="B2" s="5">
        <v>0.83200000000000007</v>
      </c>
      <c r="C2" s="5">
        <v>0.64500000000000002</v>
      </c>
      <c r="D2" s="5">
        <v>0.48599999999999999</v>
      </c>
      <c r="E2" s="5">
        <v>0.83699999999999997</v>
      </c>
      <c r="F2" s="5">
        <v>0.68500000000000005</v>
      </c>
    </row>
    <row r="3" spans="1:6" x14ac:dyDescent="0.35">
      <c r="A3" s="6">
        <v>1.4430000000000001</v>
      </c>
      <c r="B3" s="5">
        <v>0.28700000000000003</v>
      </c>
      <c r="C3" s="5">
        <v>9.9000000000000005E-2</v>
      </c>
      <c r="D3" s="5">
        <v>0.48799999999999999</v>
      </c>
      <c r="E3" s="5">
        <v>0.67500000000000004</v>
      </c>
      <c r="F3" s="5">
        <v>0.46600000000000003</v>
      </c>
    </row>
    <row r="4" spans="1:6" x14ac:dyDescent="0.35">
      <c r="A4" s="6">
        <v>0.82299999999999995</v>
      </c>
      <c r="B4" s="5">
        <v>0.66400000000000003</v>
      </c>
      <c r="C4" s="5">
        <v>0.20100000000000001</v>
      </c>
      <c r="D4" s="5">
        <v>0.499</v>
      </c>
      <c r="E4" s="5">
        <v>0.59799999999999998</v>
      </c>
      <c r="F4" s="5">
        <v>0.61099999999999999</v>
      </c>
    </row>
    <row r="5" spans="1:6" x14ac:dyDescent="0.35">
      <c r="A5" s="6">
        <v>0.42899999999999999</v>
      </c>
      <c r="B5" s="5">
        <v>0.51700000000000002</v>
      </c>
      <c r="C5" s="5">
        <v>0.28700000000000003</v>
      </c>
      <c r="D5" s="5">
        <v>0.22500000000000001</v>
      </c>
      <c r="E5" s="5">
        <v>0.52300000000000002</v>
      </c>
      <c r="F5" s="5">
        <v>0.53700000000000003</v>
      </c>
    </row>
    <row r="6" spans="1:6" x14ac:dyDescent="0.35">
      <c r="A6" s="6">
        <v>0.27700000000000002</v>
      </c>
      <c r="B6" s="5">
        <v>0.59199999999999997</v>
      </c>
      <c r="C6" s="5">
        <v>0.35000000000000003</v>
      </c>
      <c r="D6" s="5">
        <v>0.63600000000000001</v>
      </c>
      <c r="E6" s="5">
        <v>0.39800000000000002</v>
      </c>
      <c r="F6" s="5">
        <v>0.59799999999999998</v>
      </c>
    </row>
    <row r="7" spans="1:6" x14ac:dyDescent="0.35">
      <c r="A7" s="6">
        <v>0.17599999999999999</v>
      </c>
      <c r="B7" s="5">
        <v>0.48499999999999999</v>
      </c>
      <c r="C7" s="5">
        <v>0.47500000000000003</v>
      </c>
      <c r="D7" s="5">
        <v>0.28100000000000003</v>
      </c>
      <c r="E7" s="5">
        <v>0.48499999999999999</v>
      </c>
      <c r="F7" s="5">
        <v>0.63400000000000001</v>
      </c>
    </row>
    <row r="8" spans="1:6" x14ac:dyDescent="0.35">
      <c r="A8" s="6">
        <v>0.122</v>
      </c>
      <c r="B8" s="5">
        <v>0.54</v>
      </c>
      <c r="C8" s="5">
        <v>0.66800000000000004</v>
      </c>
      <c r="D8" s="5">
        <v>0.626</v>
      </c>
      <c r="E8" s="5">
        <v>0.55600000000000005</v>
      </c>
      <c r="F8" s="5">
        <v>0.57400000000000007</v>
      </c>
    </row>
    <row r="9" spans="1:6" x14ac:dyDescent="0.35">
      <c r="A9" s="7">
        <v>7.2999999999999995E-2</v>
      </c>
      <c r="B9" s="5">
        <v>0.67700000000000005</v>
      </c>
      <c r="C9" s="5">
        <v>0.57500000000000007</v>
      </c>
      <c r="D9" s="5">
        <v>0.61799999999999999</v>
      </c>
      <c r="E9" s="5">
        <v>0.626</v>
      </c>
      <c r="F9" s="5">
        <v>0.66200000000000003</v>
      </c>
    </row>
    <row r="12" spans="1:6" x14ac:dyDescent="0.35">
      <c r="A12" t="s">
        <v>0</v>
      </c>
      <c r="B12" s="10" t="s">
        <v>9</v>
      </c>
      <c r="C12" s="10" t="s">
        <v>10</v>
      </c>
      <c r="D12" s="10" t="s">
        <v>11</v>
      </c>
      <c r="E12" s="10" t="s">
        <v>12</v>
      </c>
    </row>
    <row r="13" spans="1:6" x14ac:dyDescent="0.35">
      <c r="A13" t="s">
        <v>1</v>
      </c>
      <c r="B13" s="6">
        <v>2.4750000000000001</v>
      </c>
      <c r="C13" s="2">
        <f>B13-B20</f>
        <v>2.4020000000000001</v>
      </c>
      <c r="D13" s="1">
        <v>2000</v>
      </c>
      <c r="E13" s="11">
        <f>(97.328*C13*C13)+(596.8*C13)+(3.5634)</f>
        <v>1998.621018112</v>
      </c>
    </row>
    <row r="14" spans="1:6" x14ac:dyDescent="0.35">
      <c r="A14" t="s">
        <v>2</v>
      </c>
      <c r="B14" s="6">
        <v>1.4430000000000001</v>
      </c>
      <c r="C14" s="2">
        <f>B14-B20</f>
        <v>1.37</v>
      </c>
      <c r="D14" s="2">
        <v>1000</v>
      </c>
      <c r="E14" s="11">
        <f t="shared" ref="E14:E20" si="0">(97.328*C14*C14)+(596.8*C14)+(3.5634)</f>
        <v>1003.8543232000001</v>
      </c>
    </row>
    <row r="15" spans="1:6" x14ac:dyDescent="0.35">
      <c r="A15" t="s">
        <v>3</v>
      </c>
      <c r="B15" s="6">
        <v>0.82299999999999995</v>
      </c>
      <c r="C15" s="2">
        <f>B15-B20</f>
        <v>0.75</v>
      </c>
      <c r="D15" s="2">
        <v>500</v>
      </c>
      <c r="E15" s="11">
        <f t="shared" si="0"/>
        <v>505.91039999999998</v>
      </c>
    </row>
    <row r="16" spans="1:6" x14ac:dyDescent="0.35">
      <c r="A16" t="s">
        <v>4</v>
      </c>
      <c r="B16" s="6">
        <v>0.42899999999999999</v>
      </c>
      <c r="C16" s="2">
        <f>B16-B20</f>
        <v>0.35599999999999998</v>
      </c>
      <c r="D16" s="2">
        <v>250</v>
      </c>
      <c r="E16" s="11">
        <f t="shared" si="0"/>
        <v>228.35916140799998</v>
      </c>
    </row>
    <row r="17" spans="1:12" x14ac:dyDescent="0.35">
      <c r="A17" t="s">
        <v>5</v>
      </c>
      <c r="B17" s="6">
        <v>0.27700000000000002</v>
      </c>
      <c r="C17" s="2">
        <f>B17-B20</f>
        <v>0.20400000000000001</v>
      </c>
      <c r="D17" s="2">
        <v>125</v>
      </c>
      <c r="E17" s="11">
        <f t="shared" si="0"/>
        <v>129.36100204799999</v>
      </c>
    </row>
    <row r="18" spans="1:12" x14ac:dyDescent="0.35">
      <c r="A18" t="s">
        <v>6</v>
      </c>
      <c r="B18" s="6">
        <v>0.17599999999999999</v>
      </c>
      <c r="C18" s="2">
        <f>B18-B20</f>
        <v>0.10299999999999999</v>
      </c>
      <c r="D18" s="2">
        <v>62.5</v>
      </c>
      <c r="E18" s="11">
        <f t="shared" si="0"/>
        <v>66.066352751999986</v>
      </c>
    </row>
    <row r="19" spans="1:12" x14ac:dyDescent="0.35">
      <c r="A19" t="s">
        <v>7</v>
      </c>
      <c r="B19" s="6">
        <v>0.122</v>
      </c>
      <c r="C19" s="2">
        <f>B19-B20</f>
        <v>4.9000000000000002E-2</v>
      </c>
      <c r="D19" s="2">
        <v>31.25</v>
      </c>
      <c r="E19" s="11">
        <f t="shared" si="0"/>
        <v>33.040284528000001</v>
      </c>
    </row>
    <row r="20" spans="1:12" x14ac:dyDescent="0.35">
      <c r="A20" t="s">
        <v>8</v>
      </c>
      <c r="B20" s="7">
        <v>7.2999999999999995E-2</v>
      </c>
      <c r="C20" s="2">
        <f>B20-B20</f>
        <v>0</v>
      </c>
      <c r="D20" s="2">
        <v>0</v>
      </c>
      <c r="E20" s="11">
        <f t="shared" si="0"/>
        <v>3.5634000000000001</v>
      </c>
    </row>
    <row r="26" spans="1:12" x14ac:dyDescent="0.35">
      <c r="H26" s="12"/>
      <c r="J26" s="12" t="s">
        <v>72</v>
      </c>
      <c r="K26" s="12"/>
      <c r="L26" s="12"/>
    </row>
    <row r="30" spans="1:12" x14ac:dyDescent="0.35">
      <c r="A30" s="16" t="s">
        <v>14</v>
      </c>
      <c r="B30" s="5" t="s">
        <v>15</v>
      </c>
      <c r="C30" s="3" t="s">
        <v>8</v>
      </c>
      <c r="D30" s="2" t="s">
        <v>10</v>
      </c>
      <c r="E30" s="15" t="s">
        <v>12</v>
      </c>
    </row>
    <row r="31" spans="1:12" x14ac:dyDescent="0.35">
      <c r="A31" s="16" t="s">
        <v>66</v>
      </c>
      <c r="B31" s="5">
        <v>0.83200000000000007</v>
      </c>
      <c r="C31" s="13">
        <v>7.2999999999999995E-2</v>
      </c>
      <c r="D31" s="2">
        <f t="shared" ref="D31:D70" si="1">(B31-C31)</f>
        <v>0.75900000000000012</v>
      </c>
      <c r="E31" s="11">
        <f t="shared" ref="E31:E70" si="2">(97.328*D31*D31)+(596.8*D31)+(3.5634)</f>
        <v>512.60341156799996</v>
      </c>
    </row>
    <row r="32" spans="1:12" x14ac:dyDescent="0.35">
      <c r="A32" s="16" t="s">
        <v>68</v>
      </c>
      <c r="B32" s="5">
        <v>0.28700000000000003</v>
      </c>
      <c r="C32" s="13">
        <v>7.2999999999999995E-2</v>
      </c>
      <c r="D32" s="2">
        <f t="shared" si="1"/>
        <v>0.21400000000000002</v>
      </c>
      <c r="E32" s="11">
        <f t="shared" si="2"/>
        <v>135.73583308800002</v>
      </c>
    </row>
    <row r="33" spans="1:5" x14ac:dyDescent="0.35">
      <c r="A33" s="16" t="s">
        <v>64</v>
      </c>
      <c r="B33" s="5">
        <v>0.66400000000000003</v>
      </c>
      <c r="C33" s="13">
        <v>7.2999999999999995E-2</v>
      </c>
      <c r="D33" s="2">
        <f t="shared" si="1"/>
        <v>0.59100000000000008</v>
      </c>
      <c r="E33" s="11">
        <f t="shared" si="2"/>
        <v>390.26702116799999</v>
      </c>
    </row>
    <row r="34" spans="1:5" x14ac:dyDescent="0.35">
      <c r="A34" s="16" t="s">
        <v>61</v>
      </c>
      <c r="B34" s="5">
        <v>0.51700000000000002</v>
      </c>
      <c r="C34" s="13">
        <v>7.2999999999999995E-2</v>
      </c>
      <c r="D34" s="2">
        <f t="shared" si="1"/>
        <v>0.44400000000000001</v>
      </c>
      <c r="E34" s="11">
        <f t="shared" si="2"/>
        <v>287.72945260799997</v>
      </c>
    </row>
    <row r="35" spans="1:5" x14ac:dyDescent="0.35">
      <c r="A35" s="16" t="s">
        <v>73</v>
      </c>
      <c r="B35" s="5">
        <v>0.59199999999999997</v>
      </c>
      <c r="C35" s="13">
        <v>7.2999999999999995E-2</v>
      </c>
      <c r="D35" s="2">
        <f t="shared" si="1"/>
        <v>0.51900000000000002</v>
      </c>
      <c r="E35" s="11">
        <f t="shared" si="2"/>
        <v>339.51896740799998</v>
      </c>
    </row>
    <row r="36" spans="1:5" x14ac:dyDescent="0.35">
      <c r="A36" s="16" t="s">
        <v>69</v>
      </c>
      <c r="B36" s="5">
        <v>0.48499999999999999</v>
      </c>
      <c r="C36" s="13">
        <v>7.2999999999999995E-2</v>
      </c>
      <c r="D36" s="2">
        <f t="shared" si="1"/>
        <v>0.41199999999999998</v>
      </c>
      <c r="E36" s="11">
        <f t="shared" si="2"/>
        <v>265.96584403199995</v>
      </c>
    </row>
    <row r="37" spans="1:5" x14ac:dyDescent="0.35">
      <c r="A37" s="16" t="s">
        <v>74</v>
      </c>
      <c r="B37" s="5">
        <v>0.54</v>
      </c>
      <c r="C37" s="13">
        <v>7.2999999999999995E-2</v>
      </c>
      <c r="D37" s="2">
        <f t="shared" si="1"/>
        <v>0.46700000000000003</v>
      </c>
      <c r="E37" s="11">
        <f t="shared" si="2"/>
        <v>303.495166192</v>
      </c>
    </row>
    <row r="38" spans="1:5" x14ac:dyDescent="0.35">
      <c r="A38" s="16" t="s">
        <v>57</v>
      </c>
      <c r="B38" s="5">
        <v>0.67700000000000005</v>
      </c>
      <c r="C38" s="13">
        <v>7.2999999999999995E-2</v>
      </c>
      <c r="D38" s="2">
        <f t="shared" si="1"/>
        <v>0.60400000000000009</v>
      </c>
      <c r="E38" s="11">
        <f t="shared" si="2"/>
        <v>399.53741164800005</v>
      </c>
    </row>
    <row r="39" spans="1:5" x14ac:dyDescent="0.35">
      <c r="A39" s="16" t="s">
        <v>62</v>
      </c>
      <c r="B39" s="5">
        <v>0.64500000000000002</v>
      </c>
      <c r="C39" s="13">
        <v>7.2999999999999995E-2</v>
      </c>
      <c r="D39" s="2">
        <f t="shared" si="1"/>
        <v>0.57200000000000006</v>
      </c>
      <c r="E39" s="11">
        <f t="shared" si="2"/>
        <v>376.777164352</v>
      </c>
    </row>
    <row r="40" spans="1:5" x14ac:dyDescent="0.35">
      <c r="A40" s="16" t="s">
        <v>58</v>
      </c>
      <c r="B40" s="5">
        <v>9.9000000000000005E-2</v>
      </c>
      <c r="C40" s="13">
        <v>7.2999999999999995E-2</v>
      </c>
      <c r="D40" s="2">
        <f t="shared" si="1"/>
        <v>2.6000000000000009E-2</v>
      </c>
      <c r="E40" s="11">
        <f t="shared" si="2"/>
        <v>19.145993728000004</v>
      </c>
    </row>
    <row r="41" spans="1:5" x14ac:dyDescent="0.35">
      <c r="A41" s="16" t="s">
        <v>75</v>
      </c>
      <c r="B41" s="5">
        <v>0.20100000000000001</v>
      </c>
      <c r="C41" s="13">
        <v>7.2999999999999995E-2</v>
      </c>
      <c r="D41" s="2">
        <f t="shared" si="1"/>
        <v>0.128</v>
      </c>
      <c r="E41" s="11">
        <f t="shared" si="2"/>
        <v>81.548421951999998</v>
      </c>
    </row>
    <row r="42" spans="1:5" x14ac:dyDescent="0.35">
      <c r="A42" s="16" t="s">
        <v>76</v>
      </c>
      <c r="B42" s="5">
        <v>0.28700000000000003</v>
      </c>
      <c r="C42" s="13">
        <v>7.2999999999999995E-2</v>
      </c>
      <c r="D42" s="2">
        <f t="shared" si="1"/>
        <v>0.21400000000000002</v>
      </c>
      <c r="E42" s="11">
        <f t="shared" si="2"/>
        <v>135.73583308800002</v>
      </c>
    </row>
    <row r="43" spans="1:5" x14ac:dyDescent="0.35">
      <c r="A43" s="16" t="s">
        <v>77</v>
      </c>
      <c r="B43" s="5">
        <v>0.35000000000000003</v>
      </c>
      <c r="C43" s="13">
        <v>7.2999999999999995E-2</v>
      </c>
      <c r="D43" s="2">
        <f t="shared" si="1"/>
        <v>0.27700000000000002</v>
      </c>
      <c r="E43" s="11">
        <f t="shared" si="2"/>
        <v>176.344880112</v>
      </c>
    </row>
    <row r="44" spans="1:5" x14ac:dyDescent="0.35">
      <c r="A44" s="16" t="s">
        <v>78</v>
      </c>
      <c r="B44" s="5">
        <v>0.47500000000000003</v>
      </c>
      <c r="C44" s="13">
        <v>7.2999999999999995E-2</v>
      </c>
      <c r="D44" s="2">
        <f t="shared" si="1"/>
        <v>0.40200000000000002</v>
      </c>
      <c r="E44" s="11">
        <f t="shared" si="2"/>
        <v>259.20559411199997</v>
      </c>
    </row>
    <row r="45" spans="1:5" x14ac:dyDescent="0.35">
      <c r="A45" s="16" t="s">
        <v>79</v>
      </c>
      <c r="B45" s="5">
        <v>0.66800000000000004</v>
      </c>
      <c r="C45" s="13">
        <v>7.2999999999999995E-2</v>
      </c>
      <c r="D45" s="2">
        <f t="shared" si="1"/>
        <v>0.59500000000000008</v>
      </c>
      <c r="E45" s="11">
        <f t="shared" si="2"/>
        <v>393.1159452</v>
      </c>
    </row>
    <row r="46" spans="1:5" x14ac:dyDescent="0.35">
      <c r="A46" s="16" t="s">
        <v>80</v>
      </c>
      <c r="B46" s="5">
        <v>0.57500000000000007</v>
      </c>
      <c r="C46" s="13">
        <v>7.2999999999999995E-2</v>
      </c>
      <c r="D46" s="2">
        <f t="shared" si="1"/>
        <v>0.50200000000000011</v>
      </c>
      <c r="E46" s="11">
        <f t="shared" si="2"/>
        <v>327.68404531200002</v>
      </c>
    </row>
    <row r="47" spans="1:5" x14ac:dyDescent="0.35">
      <c r="A47" s="16" t="s">
        <v>81</v>
      </c>
      <c r="B47" s="5">
        <v>0.48599999999999999</v>
      </c>
      <c r="C47" s="13">
        <v>7.2999999999999995E-2</v>
      </c>
      <c r="D47" s="2">
        <f t="shared" si="1"/>
        <v>0.41299999999999998</v>
      </c>
      <c r="E47" s="11">
        <f t="shared" si="2"/>
        <v>266.64293963199998</v>
      </c>
    </row>
    <row r="48" spans="1:5" x14ac:dyDescent="0.35">
      <c r="A48" s="16" t="s">
        <v>82</v>
      </c>
      <c r="B48" s="5">
        <v>0.48799999999999999</v>
      </c>
      <c r="C48" s="13">
        <v>7.2999999999999995E-2</v>
      </c>
      <c r="D48" s="2">
        <f t="shared" si="1"/>
        <v>0.41499999999999998</v>
      </c>
      <c r="E48" s="11">
        <f t="shared" si="2"/>
        <v>267.99771479999998</v>
      </c>
    </row>
    <row r="49" spans="1:5" x14ac:dyDescent="0.35">
      <c r="A49" s="16" t="s">
        <v>83</v>
      </c>
      <c r="B49" s="5">
        <v>0.499</v>
      </c>
      <c r="C49" s="13">
        <v>7.2999999999999995E-2</v>
      </c>
      <c r="D49" s="2">
        <f t="shared" si="1"/>
        <v>0.42599999999999999</v>
      </c>
      <c r="E49" s="11">
        <f t="shared" si="2"/>
        <v>275.46289612800001</v>
      </c>
    </row>
    <row r="50" spans="1:5" x14ac:dyDescent="0.35">
      <c r="A50" s="16" t="s">
        <v>84</v>
      </c>
      <c r="B50" s="5">
        <v>0.22500000000000001</v>
      </c>
      <c r="C50" s="13">
        <v>7.2999999999999995E-2</v>
      </c>
      <c r="D50" s="2">
        <f t="shared" si="1"/>
        <v>0.15200000000000002</v>
      </c>
      <c r="E50" s="11">
        <f t="shared" si="2"/>
        <v>96.52566611200001</v>
      </c>
    </row>
    <row r="51" spans="1:5" x14ac:dyDescent="0.35">
      <c r="A51" s="16" t="s">
        <v>85</v>
      </c>
      <c r="B51" s="5">
        <v>0.63600000000000001</v>
      </c>
      <c r="C51" s="13">
        <v>7.2999999999999995E-2</v>
      </c>
      <c r="D51" s="2">
        <f t="shared" si="1"/>
        <v>0.56300000000000006</v>
      </c>
      <c r="E51" s="11">
        <f t="shared" si="2"/>
        <v>370.41175883200003</v>
      </c>
    </row>
    <row r="52" spans="1:5" x14ac:dyDescent="0.35">
      <c r="A52" s="16" t="s">
        <v>86</v>
      </c>
      <c r="B52" s="5">
        <v>0.28100000000000003</v>
      </c>
      <c r="C52" s="13">
        <v>7.2999999999999995E-2</v>
      </c>
      <c r="D52" s="2">
        <f t="shared" si="1"/>
        <v>0.20800000000000002</v>
      </c>
      <c r="E52" s="11">
        <f t="shared" si="2"/>
        <v>131.908598592</v>
      </c>
    </row>
    <row r="53" spans="1:5" x14ac:dyDescent="0.35">
      <c r="A53" s="16" t="s">
        <v>87</v>
      </c>
      <c r="B53" s="5">
        <v>0.626</v>
      </c>
      <c r="C53" s="13">
        <v>7.2999999999999995E-2</v>
      </c>
      <c r="D53" s="2">
        <f t="shared" si="1"/>
        <v>0.55300000000000005</v>
      </c>
      <c r="E53" s="11">
        <f t="shared" si="2"/>
        <v>363.35757835200002</v>
      </c>
    </row>
    <row r="54" spans="1:5" x14ac:dyDescent="0.35">
      <c r="A54" s="16" t="s">
        <v>88</v>
      </c>
      <c r="B54" s="5">
        <v>0.61799999999999999</v>
      </c>
      <c r="C54" s="13">
        <v>7.2999999999999995E-2</v>
      </c>
      <c r="D54" s="2">
        <f t="shared" si="1"/>
        <v>0.54500000000000004</v>
      </c>
      <c r="E54" s="11">
        <f t="shared" si="2"/>
        <v>357.72824919999999</v>
      </c>
    </row>
    <row r="55" spans="1:5" x14ac:dyDescent="0.35">
      <c r="A55" s="16" t="s">
        <v>89</v>
      </c>
      <c r="B55" s="5">
        <v>0.83699999999999997</v>
      </c>
      <c r="C55" s="13">
        <v>7.2999999999999995E-2</v>
      </c>
      <c r="D55" s="2">
        <f t="shared" si="1"/>
        <v>0.76400000000000001</v>
      </c>
      <c r="E55" s="11">
        <f t="shared" si="2"/>
        <v>516.32856428800005</v>
      </c>
    </row>
    <row r="56" spans="1:5" x14ac:dyDescent="0.35">
      <c r="A56" s="16" t="s">
        <v>90</v>
      </c>
      <c r="B56" s="5">
        <v>0.67500000000000004</v>
      </c>
      <c r="C56" s="13">
        <v>7.2999999999999995E-2</v>
      </c>
      <c r="D56" s="2">
        <f t="shared" si="1"/>
        <v>0.60200000000000009</v>
      </c>
      <c r="E56" s="11">
        <f t="shared" si="2"/>
        <v>398.10905651200005</v>
      </c>
    </row>
    <row r="57" spans="1:5" x14ac:dyDescent="0.35">
      <c r="A57" s="16" t="s">
        <v>91</v>
      </c>
      <c r="B57" s="5">
        <v>0.59799999999999998</v>
      </c>
      <c r="C57" s="13">
        <v>7.2999999999999995E-2</v>
      </c>
      <c r="D57" s="2">
        <f t="shared" si="1"/>
        <v>0.52500000000000002</v>
      </c>
      <c r="E57" s="11">
        <f t="shared" si="2"/>
        <v>343.70943</v>
      </c>
    </row>
    <row r="58" spans="1:5" x14ac:dyDescent="0.35">
      <c r="A58" s="16" t="s">
        <v>92</v>
      </c>
      <c r="B58" s="5">
        <v>0.52300000000000002</v>
      </c>
      <c r="C58" s="13">
        <v>7.2999999999999995E-2</v>
      </c>
      <c r="D58" s="2">
        <f t="shared" si="1"/>
        <v>0.45</v>
      </c>
      <c r="E58" s="11">
        <f t="shared" si="2"/>
        <v>291.83231999999998</v>
      </c>
    </row>
    <row r="59" spans="1:5" x14ac:dyDescent="0.35">
      <c r="A59" s="16" t="s">
        <v>93</v>
      </c>
      <c r="B59" s="5">
        <v>0.39800000000000002</v>
      </c>
      <c r="C59" s="13">
        <v>7.2999999999999995E-2</v>
      </c>
      <c r="D59" s="2">
        <f t="shared" si="1"/>
        <v>0.32500000000000001</v>
      </c>
      <c r="E59" s="11">
        <f t="shared" si="2"/>
        <v>207.80366999999998</v>
      </c>
    </row>
    <row r="60" spans="1:5" x14ac:dyDescent="0.35">
      <c r="A60" s="16" t="s">
        <v>94</v>
      </c>
      <c r="B60" s="5">
        <v>0.48499999999999999</v>
      </c>
      <c r="C60" s="13">
        <v>7.2999999999999995E-2</v>
      </c>
      <c r="D60" s="2">
        <f t="shared" si="1"/>
        <v>0.41199999999999998</v>
      </c>
      <c r="E60" s="11">
        <f t="shared" si="2"/>
        <v>265.96584403199995</v>
      </c>
    </row>
    <row r="61" spans="1:5" x14ac:dyDescent="0.35">
      <c r="A61" s="16" t="s">
        <v>95</v>
      </c>
      <c r="B61" s="5">
        <v>0.55600000000000005</v>
      </c>
      <c r="C61" s="13">
        <v>7.2999999999999995E-2</v>
      </c>
      <c r="D61" s="2">
        <f t="shared" si="1"/>
        <v>0.48300000000000004</v>
      </c>
      <c r="E61" s="11">
        <f t="shared" si="2"/>
        <v>314.52335179199997</v>
      </c>
    </row>
    <row r="62" spans="1:5" x14ac:dyDescent="0.35">
      <c r="A62" s="16" t="s">
        <v>96</v>
      </c>
      <c r="B62" s="5">
        <v>0.626</v>
      </c>
      <c r="C62" s="13">
        <v>7.2999999999999995E-2</v>
      </c>
      <c r="D62" s="2">
        <f t="shared" si="1"/>
        <v>0.55300000000000005</v>
      </c>
      <c r="E62" s="11">
        <f t="shared" si="2"/>
        <v>363.35757835200002</v>
      </c>
    </row>
    <row r="63" spans="1:5" x14ac:dyDescent="0.35">
      <c r="A63" s="16" t="s">
        <v>97</v>
      </c>
      <c r="B63" s="5">
        <v>0.68500000000000005</v>
      </c>
      <c r="C63" s="13">
        <v>7.2999999999999995E-2</v>
      </c>
      <c r="D63" s="2">
        <f t="shared" si="1"/>
        <v>0.6120000000000001</v>
      </c>
      <c r="E63" s="11">
        <f t="shared" si="2"/>
        <v>405.25861843200005</v>
      </c>
    </row>
    <row r="64" spans="1:5" x14ac:dyDescent="0.35">
      <c r="A64" s="16" t="s">
        <v>98</v>
      </c>
      <c r="B64" s="5">
        <v>0.46600000000000003</v>
      </c>
      <c r="C64" s="13">
        <v>7.2999999999999995E-2</v>
      </c>
      <c r="D64" s="2">
        <f t="shared" si="1"/>
        <v>0.39300000000000002</v>
      </c>
      <c r="E64" s="11">
        <f t="shared" si="2"/>
        <v>253.138012272</v>
      </c>
    </row>
    <row r="65" spans="1:5" x14ac:dyDescent="0.35">
      <c r="A65" s="16" t="s">
        <v>99</v>
      </c>
      <c r="B65" s="5">
        <v>0.61099999999999999</v>
      </c>
      <c r="C65" s="13">
        <v>7.2999999999999995E-2</v>
      </c>
      <c r="D65" s="2">
        <f t="shared" si="1"/>
        <v>0.53800000000000003</v>
      </c>
      <c r="E65" s="11">
        <f t="shared" si="2"/>
        <v>352.81280563199999</v>
      </c>
    </row>
    <row r="66" spans="1:5" x14ac:dyDescent="0.35">
      <c r="A66" s="16" t="s">
        <v>100</v>
      </c>
      <c r="B66" s="5">
        <v>0.53700000000000003</v>
      </c>
      <c r="C66" s="13">
        <v>7.2999999999999995E-2</v>
      </c>
      <c r="D66" s="2">
        <f t="shared" si="1"/>
        <v>0.46400000000000002</v>
      </c>
      <c r="E66" s="11">
        <f t="shared" si="2"/>
        <v>301.43292908799998</v>
      </c>
    </row>
    <row r="67" spans="1:5" x14ac:dyDescent="0.35">
      <c r="A67" s="16" t="s">
        <v>101</v>
      </c>
      <c r="B67" s="5">
        <v>0.59799999999999998</v>
      </c>
      <c r="C67" s="13">
        <v>7.2999999999999995E-2</v>
      </c>
      <c r="D67" s="2">
        <f t="shared" si="1"/>
        <v>0.52500000000000002</v>
      </c>
      <c r="E67" s="11">
        <f t="shared" si="2"/>
        <v>343.70943</v>
      </c>
    </row>
    <row r="68" spans="1:5" x14ac:dyDescent="0.35">
      <c r="A68" s="16" t="s">
        <v>102</v>
      </c>
      <c r="B68" s="5">
        <v>0.63400000000000001</v>
      </c>
      <c r="C68" s="13">
        <v>7.2999999999999995E-2</v>
      </c>
      <c r="D68" s="2">
        <f t="shared" si="1"/>
        <v>0.56100000000000005</v>
      </c>
      <c r="E68" s="11">
        <f t="shared" si="2"/>
        <v>368.99936548800002</v>
      </c>
    </row>
    <row r="69" spans="1:5" x14ac:dyDescent="0.35">
      <c r="A69" s="16" t="s">
        <v>103</v>
      </c>
      <c r="B69" s="5">
        <v>0.57400000000000007</v>
      </c>
      <c r="C69" s="13">
        <v>7.2999999999999995E-2</v>
      </c>
      <c r="D69" s="2">
        <f t="shared" si="1"/>
        <v>0.50100000000000011</v>
      </c>
      <c r="E69" s="11">
        <f t="shared" si="2"/>
        <v>326.9896253280001</v>
      </c>
    </row>
    <row r="70" spans="1:5" x14ac:dyDescent="0.35">
      <c r="A70" s="16" t="s">
        <v>104</v>
      </c>
      <c r="B70" s="5">
        <v>0.66200000000000003</v>
      </c>
      <c r="C70" s="13">
        <v>7.2999999999999995E-2</v>
      </c>
      <c r="D70" s="2">
        <f t="shared" si="1"/>
        <v>0.58900000000000008</v>
      </c>
      <c r="E70" s="11">
        <f t="shared" si="2"/>
        <v>388.84372708799998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L67"/>
  <sheetViews>
    <sheetView workbookViewId="0">
      <selection activeCell="I65" sqref="I65"/>
    </sheetView>
  </sheetViews>
  <sheetFormatPr defaultRowHeight="14.5" x14ac:dyDescent="0.35"/>
  <cols>
    <col min="1" max="1" width="19.81640625" customWidth="1"/>
    <col min="2" max="2" width="13.453125" customWidth="1"/>
    <col min="3" max="3" width="10.81640625" customWidth="1"/>
    <col min="4" max="4" width="12.54296875" customWidth="1"/>
    <col min="5" max="5" width="10.7265625" customWidth="1"/>
  </cols>
  <sheetData>
    <row r="2" spans="1:12" x14ac:dyDescent="0.35">
      <c r="A2" s="6">
        <v>1.4910000000000001</v>
      </c>
      <c r="B2" s="6">
        <v>0.36299999999999999</v>
      </c>
      <c r="C2" s="5">
        <v>0.45</v>
      </c>
      <c r="D2" s="5">
        <v>0.53700000000000003</v>
      </c>
      <c r="E2" s="5">
        <v>0.61299999999999999</v>
      </c>
      <c r="F2" s="5">
        <v>0.57699999999999996</v>
      </c>
      <c r="G2" s="5">
        <v>0.55300000000000005</v>
      </c>
      <c r="H2" s="5">
        <v>0.54500000000000004</v>
      </c>
      <c r="I2" s="5">
        <v>0.626</v>
      </c>
      <c r="J2" s="5">
        <v>0.59599999999999997</v>
      </c>
      <c r="K2" s="5">
        <v>0.55900000000000005</v>
      </c>
      <c r="L2" s="5">
        <v>0.55100000000000005</v>
      </c>
    </row>
    <row r="3" spans="1:12" x14ac:dyDescent="0.35">
      <c r="A3" s="6">
        <v>1.0369999999999999</v>
      </c>
      <c r="B3" s="7">
        <v>6.2E-2</v>
      </c>
      <c r="C3" s="5">
        <v>0.49099999999999999</v>
      </c>
      <c r="D3" s="5">
        <v>0.47100000000000003</v>
      </c>
      <c r="E3" s="5">
        <v>0.70399999999999996</v>
      </c>
      <c r="F3" s="5">
        <v>0.57400000000000007</v>
      </c>
      <c r="G3" s="5">
        <v>0.54700000000000004</v>
      </c>
      <c r="H3" s="5">
        <v>0.61199999999999999</v>
      </c>
      <c r="I3" s="5">
        <v>0.624</v>
      </c>
      <c r="J3" s="5">
        <v>0.497</v>
      </c>
      <c r="K3" s="5">
        <v>0.52200000000000002</v>
      </c>
      <c r="L3" s="5">
        <v>0.52200000000000002</v>
      </c>
    </row>
    <row r="4" spans="1:12" x14ac:dyDescent="0.35">
      <c r="A4" s="6">
        <v>0.72099999999999997</v>
      </c>
      <c r="B4" s="7">
        <v>6.3E-2</v>
      </c>
      <c r="C4" s="5">
        <v>0.45900000000000002</v>
      </c>
      <c r="D4" s="5">
        <v>0.48699999999999999</v>
      </c>
      <c r="E4" s="5">
        <v>0.55600000000000005</v>
      </c>
      <c r="F4" s="5">
        <v>0.47500000000000003</v>
      </c>
      <c r="G4" s="5">
        <v>0.51100000000000001</v>
      </c>
      <c r="H4" s="5">
        <v>0.53700000000000003</v>
      </c>
      <c r="I4" s="5">
        <v>0.495</v>
      </c>
      <c r="J4" s="5">
        <v>0.46</v>
      </c>
      <c r="K4" s="5">
        <v>0.67500000000000004</v>
      </c>
      <c r="L4" s="5">
        <v>0.58899999999999997</v>
      </c>
    </row>
    <row r="5" spans="1:12" x14ac:dyDescent="0.35">
      <c r="A5" s="6">
        <v>0.502</v>
      </c>
      <c r="B5" s="7">
        <v>6.0999999999999999E-2</v>
      </c>
      <c r="C5" s="5">
        <v>0.51100000000000001</v>
      </c>
      <c r="D5" s="5">
        <v>0.58699999999999997</v>
      </c>
      <c r="E5" s="5">
        <v>0.57799999999999996</v>
      </c>
      <c r="F5" s="5">
        <v>0.47500000000000003</v>
      </c>
      <c r="G5" s="5">
        <v>0.53800000000000003</v>
      </c>
      <c r="H5" s="5">
        <v>0.51200000000000001</v>
      </c>
      <c r="I5" s="5">
        <v>0.48899999999999999</v>
      </c>
      <c r="J5" s="5">
        <v>0.59699999999999998</v>
      </c>
      <c r="K5" s="5">
        <v>0.54600000000000004</v>
      </c>
      <c r="L5" s="5">
        <v>0.54300000000000004</v>
      </c>
    </row>
    <row r="8" spans="1:12" x14ac:dyDescent="0.35">
      <c r="A8" t="s">
        <v>0</v>
      </c>
      <c r="B8" s="10" t="s">
        <v>9</v>
      </c>
      <c r="C8" s="10" t="s">
        <v>10</v>
      </c>
      <c r="D8" s="10" t="s">
        <v>11</v>
      </c>
      <c r="E8" s="10" t="s">
        <v>12</v>
      </c>
    </row>
    <row r="9" spans="1:12" x14ac:dyDescent="0.35">
      <c r="A9" t="s">
        <v>1</v>
      </c>
      <c r="B9" s="6">
        <v>1.4910000000000001</v>
      </c>
      <c r="C9" s="2">
        <f>B9-B14</f>
        <v>1.429</v>
      </c>
      <c r="D9" s="2">
        <v>8</v>
      </c>
      <c r="E9" s="11">
        <f>(3.3366*C9*C9)+(0.8504*C9)-(0.0196)</f>
        <v>8.0090956006000003</v>
      </c>
    </row>
    <row r="10" spans="1:12" x14ac:dyDescent="0.35">
      <c r="A10" t="s">
        <v>2</v>
      </c>
      <c r="B10" s="6">
        <v>1.0369999999999999</v>
      </c>
      <c r="C10" s="2">
        <f>B10-B14</f>
        <v>0.97499999999999987</v>
      </c>
      <c r="D10" s="2">
        <v>4</v>
      </c>
      <c r="E10" s="11">
        <f t="shared" ref="E10:E14" si="0">(3.3366*C10*C10)+(0.8504*C10)-(0.0196)</f>
        <v>3.9813953749999986</v>
      </c>
    </row>
    <row r="11" spans="1:12" x14ac:dyDescent="0.35">
      <c r="A11" t="s">
        <v>3</v>
      </c>
      <c r="B11" s="6">
        <v>0.72099999999999997</v>
      </c>
      <c r="C11" s="2">
        <f>B11-B14</f>
        <v>0.65900000000000003</v>
      </c>
      <c r="D11" s="2">
        <v>2</v>
      </c>
      <c r="E11" s="11">
        <f t="shared" si="0"/>
        <v>1.9898355846000002</v>
      </c>
    </row>
    <row r="12" spans="1:12" x14ac:dyDescent="0.35">
      <c r="A12" t="s">
        <v>4</v>
      </c>
      <c r="B12" s="6">
        <v>0.502</v>
      </c>
      <c r="C12" s="2">
        <f>B12-B14</f>
        <v>0.44</v>
      </c>
      <c r="D12" s="2">
        <v>1</v>
      </c>
      <c r="E12" s="11">
        <f t="shared" si="0"/>
        <v>1.0005417599999999</v>
      </c>
    </row>
    <row r="13" spans="1:12" x14ac:dyDescent="0.35">
      <c r="A13" t="s">
        <v>5</v>
      </c>
      <c r="B13" s="6">
        <v>0.36299999999999999</v>
      </c>
      <c r="C13" s="2">
        <f>B13-B14</f>
        <v>0.30099999999999999</v>
      </c>
      <c r="D13" s="2">
        <v>0.5</v>
      </c>
      <c r="E13" s="11">
        <f t="shared" si="0"/>
        <v>0.53866969659999997</v>
      </c>
    </row>
    <row r="14" spans="1:12" x14ac:dyDescent="0.35">
      <c r="A14" t="s">
        <v>8</v>
      </c>
      <c r="B14" s="7">
        <v>6.2E-2</v>
      </c>
      <c r="C14" s="2">
        <f>B14-B14</f>
        <v>0</v>
      </c>
      <c r="D14" s="18">
        <v>0</v>
      </c>
      <c r="E14" s="11">
        <f t="shared" si="0"/>
        <v>-1.9599999999999999E-2</v>
      </c>
    </row>
    <row r="23" spans="1:11" x14ac:dyDescent="0.35">
      <c r="G23" s="12"/>
      <c r="I23" s="12" t="s">
        <v>13</v>
      </c>
      <c r="J23" s="12"/>
      <c r="K23" s="12"/>
    </row>
    <row r="27" spans="1:11" x14ac:dyDescent="0.35">
      <c r="A27" s="16" t="s">
        <v>14</v>
      </c>
      <c r="B27" s="5" t="s">
        <v>15</v>
      </c>
      <c r="C27" s="3" t="s">
        <v>8</v>
      </c>
      <c r="D27" s="2" t="s">
        <v>10</v>
      </c>
      <c r="E27" s="15" t="s">
        <v>12</v>
      </c>
    </row>
    <row r="28" spans="1:11" x14ac:dyDescent="0.35">
      <c r="A28" s="16" t="s">
        <v>66</v>
      </c>
      <c r="B28" s="5">
        <v>0.45</v>
      </c>
      <c r="C28" s="13">
        <v>6.2E-2</v>
      </c>
      <c r="D28" s="2">
        <f t="shared" ref="D28:D67" si="1">(B28-C28)</f>
        <v>0.38800000000000001</v>
      </c>
      <c r="E28" s="11">
        <f t="shared" ref="E28:E67" si="2">(3.3366*D28*D28)+(0.8504*D28)-(0.0196)</f>
        <v>0.81266031040000009</v>
      </c>
    </row>
    <row r="29" spans="1:11" x14ac:dyDescent="0.35">
      <c r="A29" s="16" t="s">
        <v>68</v>
      </c>
      <c r="B29" s="5">
        <v>0.49099999999999999</v>
      </c>
      <c r="C29" s="13">
        <v>6.2E-2</v>
      </c>
      <c r="D29" s="2">
        <f t="shared" si="1"/>
        <v>0.42899999999999999</v>
      </c>
      <c r="E29" s="11">
        <f t="shared" si="2"/>
        <v>0.9592928006</v>
      </c>
    </row>
    <row r="30" spans="1:11" x14ac:dyDescent="0.35">
      <c r="A30" s="16" t="s">
        <v>64</v>
      </c>
      <c r="B30" s="5">
        <v>0.45900000000000002</v>
      </c>
      <c r="C30" s="13">
        <v>6.2E-2</v>
      </c>
      <c r="D30" s="2">
        <f t="shared" si="1"/>
        <v>0.39700000000000002</v>
      </c>
      <c r="E30" s="11">
        <f t="shared" si="2"/>
        <v>0.84388698940000018</v>
      </c>
    </row>
    <row r="31" spans="1:11" x14ac:dyDescent="0.35">
      <c r="A31" s="16" t="s">
        <v>61</v>
      </c>
      <c r="B31" s="5">
        <v>0.51100000000000001</v>
      </c>
      <c r="C31" s="13">
        <v>6.2E-2</v>
      </c>
      <c r="D31" s="2">
        <f t="shared" si="1"/>
        <v>0.44900000000000001</v>
      </c>
      <c r="E31" s="11">
        <f t="shared" si="2"/>
        <v>1.0348914966</v>
      </c>
    </row>
    <row r="32" spans="1:11" x14ac:dyDescent="0.35">
      <c r="A32" s="16" t="s">
        <v>73</v>
      </c>
      <c r="B32" s="5">
        <v>0.53700000000000003</v>
      </c>
      <c r="C32" s="13">
        <v>6.2E-2</v>
      </c>
      <c r="D32" s="2">
        <f t="shared" si="1"/>
        <v>0.47500000000000003</v>
      </c>
      <c r="E32" s="11">
        <f t="shared" si="2"/>
        <v>1.1371603750000001</v>
      </c>
    </row>
    <row r="33" spans="1:5" x14ac:dyDescent="0.35">
      <c r="A33" s="16" t="s">
        <v>69</v>
      </c>
      <c r="B33" s="5">
        <v>0.47100000000000003</v>
      </c>
      <c r="C33" s="13">
        <v>6.2E-2</v>
      </c>
      <c r="D33" s="2">
        <f t="shared" si="1"/>
        <v>0.40900000000000003</v>
      </c>
      <c r="E33" s="11">
        <f t="shared" si="2"/>
        <v>0.88636338460000008</v>
      </c>
    </row>
    <row r="34" spans="1:5" x14ac:dyDescent="0.35">
      <c r="A34" s="16" t="s">
        <v>74</v>
      </c>
      <c r="B34" s="5">
        <v>0.48699999999999999</v>
      </c>
      <c r="C34" s="13">
        <v>6.2E-2</v>
      </c>
      <c r="D34" s="2">
        <f t="shared" si="1"/>
        <v>0.42499999999999999</v>
      </c>
      <c r="E34" s="11">
        <f t="shared" si="2"/>
        <v>0.94449337500000008</v>
      </c>
    </row>
    <row r="35" spans="1:5" x14ac:dyDescent="0.35">
      <c r="A35" s="16" t="s">
        <v>57</v>
      </c>
      <c r="B35" s="5">
        <v>0.58699999999999997</v>
      </c>
      <c r="C35" s="13">
        <v>6.2E-2</v>
      </c>
      <c r="D35" s="2">
        <f t="shared" si="1"/>
        <v>0.52499999999999991</v>
      </c>
      <c r="E35" s="11">
        <f t="shared" si="2"/>
        <v>1.3465103749999996</v>
      </c>
    </row>
    <row r="36" spans="1:5" x14ac:dyDescent="0.35">
      <c r="A36" s="16" t="s">
        <v>62</v>
      </c>
      <c r="B36" s="5">
        <v>0.61299999999999999</v>
      </c>
      <c r="C36" s="13">
        <v>6.2E-2</v>
      </c>
      <c r="D36" s="2">
        <f t="shared" si="1"/>
        <v>0.55099999999999993</v>
      </c>
      <c r="E36" s="11">
        <f t="shared" si="2"/>
        <v>1.4619654965999995</v>
      </c>
    </row>
    <row r="37" spans="1:5" x14ac:dyDescent="0.35">
      <c r="A37" s="16" t="s">
        <v>58</v>
      </c>
      <c r="B37" s="5">
        <v>0.70399999999999996</v>
      </c>
      <c r="C37" s="13">
        <v>6.2E-2</v>
      </c>
      <c r="D37" s="2">
        <f t="shared" si="1"/>
        <v>0.6419999999999999</v>
      </c>
      <c r="E37" s="11">
        <f t="shared" si="2"/>
        <v>1.9015832023999992</v>
      </c>
    </row>
    <row r="38" spans="1:5" x14ac:dyDescent="0.35">
      <c r="A38" s="16" t="s">
        <v>75</v>
      </c>
      <c r="B38" s="5">
        <v>0.55600000000000005</v>
      </c>
      <c r="C38" s="13">
        <v>6.2E-2</v>
      </c>
      <c r="D38" s="2">
        <f t="shared" si="1"/>
        <v>0.49400000000000005</v>
      </c>
      <c r="E38" s="11">
        <f t="shared" si="2"/>
        <v>1.2147481176000001</v>
      </c>
    </row>
    <row r="39" spans="1:5" x14ac:dyDescent="0.35">
      <c r="A39" s="16" t="s">
        <v>76</v>
      </c>
      <c r="B39" s="5">
        <v>0.57799999999999996</v>
      </c>
      <c r="C39" s="13">
        <v>6.2E-2</v>
      </c>
      <c r="D39" s="2">
        <f t="shared" si="1"/>
        <v>0.51600000000000001</v>
      </c>
      <c r="E39" s="11">
        <f t="shared" si="2"/>
        <v>1.3075961696</v>
      </c>
    </row>
    <row r="40" spans="1:5" x14ac:dyDescent="0.35">
      <c r="A40" s="16" t="s">
        <v>77</v>
      </c>
      <c r="B40" s="5">
        <v>0.57699999999999996</v>
      </c>
      <c r="C40" s="13">
        <v>6.2E-2</v>
      </c>
      <c r="D40" s="2">
        <f t="shared" si="1"/>
        <v>0.5149999999999999</v>
      </c>
      <c r="E40" s="11">
        <f t="shared" si="2"/>
        <v>1.3033057349999995</v>
      </c>
    </row>
    <row r="41" spans="1:5" x14ac:dyDescent="0.35">
      <c r="A41" s="16" t="s">
        <v>78</v>
      </c>
      <c r="B41" s="5">
        <v>0.57400000000000007</v>
      </c>
      <c r="C41" s="13">
        <v>6.2E-2</v>
      </c>
      <c r="D41" s="2">
        <f t="shared" si="1"/>
        <v>0.51200000000000001</v>
      </c>
      <c r="E41" s="11">
        <f t="shared" si="2"/>
        <v>1.2904744704</v>
      </c>
    </row>
    <row r="42" spans="1:5" x14ac:dyDescent="0.35">
      <c r="A42" s="16" t="s">
        <v>79</v>
      </c>
      <c r="B42" s="5">
        <v>0.47500000000000003</v>
      </c>
      <c r="C42" s="13">
        <v>6.2E-2</v>
      </c>
      <c r="D42" s="2">
        <f t="shared" si="1"/>
        <v>0.41300000000000003</v>
      </c>
      <c r="E42" s="11">
        <f t="shared" si="2"/>
        <v>0.90073572540000013</v>
      </c>
    </row>
    <row r="43" spans="1:5" x14ac:dyDescent="0.35">
      <c r="A43" s="16" t="s">
        <v>80</v>
      </c>
      <c r="B43" s="5">
        <v>0.47500000000000003</v>
      </c>
      <c r="C43" s="13">
        <v>6.2E-2</v>
      </c>
      <c r="D43" s="2">
        <f t="shared" si="1"/>
        <v>0.41300000000000003</v>
      </c>
      <c r="E43" s="11">
        <f t="shared" si="2"/>
        <v>0.90073572540000013</v>
      </c>
    </row>
    <row r="44" spans="1:5" x14ac:dyDescent="0.35">
      <c r="A44" s="16" t="s">
        <v>81</v>
      </c>
      <c r="B44" s="5">
        <v>0.55300000000000005</v>
      </c>
      <c r="C44" s="13">
        <v>6.2E-2</v>
      </c>
      <c r="D44" s="2">
        <f t="shared" si="1"/>
        <v>0.49100000000000005</v>
      </c>
      <c r="E44" s="11">
        <f t="shared" si="2"/>
        <v>1.2023372646000001</v>
      </c>
    </row>
    <row r="45" spans="1:5" x14ac:dyDescent="0.35">
      <c r="A45" s="16" t="s">
        <v>82</v>
      </c>
      <c r="B45" s="5">
        <v>0.54700000000000004</v>
      </c>
      <c r="C45" s="13">
        <v>6.2E-2</v>
      </c>
      <c r="D45" s="2">
        <f t="shared" si="1"/>
        <v>0.48500000000000004</v>
      </c>
      <c r="E45" s="11">
        <f t="shared" si="2"/>
        <v>1.1776957350000001</v>
      </c>
    </row>
    <row r="46" spans="1:5" x14ac:dyDescent="0.35">
      <c r="A46" s="16" t="s">
        <v>83</v>
      </c>
      <c r="B46" s="5">
        <v>0.51100000000000001</v>
      </c>
      <c r="C46" s="13">
        <v>6.2E-2</v>
      </c>
      <c r="D46" s="2">
        <f t="shared" si="1"/>
        <v>0.44900000000000001</v>
      </c>
      <c r="E46" s="11">
        <f t="shared" si="2"/>
        <v>1.0348914966</v>
      </c>
    </row>
    <row r="47" spans="1:5" x14ac:dyDescent="0.35">
      <c r="A47" s="16" t="s">
        <v>84</v>
      </c>
      <c r="B47" s="5">
        <v>0.53800000000000003</v>
      </c>
      <c r="C47" s="13">
        <v>6.2E-2</v>
      </c>
      <c r="D47" s="2">
        <f t="shared" si="1"/>
        <v>0.47600000000000003</v>
      </c>
      <c r="E47" s="11">
        <f t="shared" si="2"/>
        <v>1.1411838815999999</v>
      </c>
    </row>
    <row r="48" spans="1:5" x14ac:dyDescent="0.35">
      <c r="A48" s="16" t="s">
        <v>85</v>
      </c>
      <c r="B48" s="5">
        <v>0.54500000000000004</v>
      </c>
      <c r="C48" s="13">
        <v>6.2E-2</v>
      </c>
      <c r="D48" s="2">
        <f t="shared" si="1"/>
        <v>0.48300000000000004</v>
      </c>
      <c r="E48" s="11">
        <f t="shared" si="2"/>
        <v>1.1695352774000001</v>
      </c>
    </row>
    <row r="49" spans="1:5" x14ac:dyDescent="0.35">
      <c r="A49" s="16" t="s">
        <v>86</v>
      </c>
      <c r="B49" s="5">
        <v>0.61199999999999999</v>
      </c>
      <c r="C49" s="13">
        <v>6.2E-2</v>
      </c>
      <c r="D49" s="2">
        <f t="shared" si="1"/>
        <v>0.55000000000000004</v>
      </c>
      <c r="E49" s="11">
        <f t="shared" si="2"/>
        <v>1.4574415000000001</v>
      </c>
    </row>
    <row r="50" spans="1:5" x14ac:dyDescent="0.35">
      <c r="A50" s="16" t="s">
        <v>87</v>
      </c>
      <c r="B50" s="5">
        <v>0.53700000000000003</v>
      </c>
      <c r="C50" s="13">
        <v>6.2E-2</v>
      </c>
      <c r="D50" s="2">
        <f t="shared" si="1"/>
        <v>0.47500000000000003</v>
      </c>
      <c r="E50" s="11">
        <f t="shared" si="2"/>
        <v>1.1371603750000001</v>
      </c>
    </row>
    <row r="51" spans="1:5" x14ac:dyDescent="0.35">
      <c r="A51" s="16" t="s">
        <v>88</v>
      </c>
      <c r="B51" s="5">
        <v>0.51200000000000001</v>
      </c>
      <c r="C51" s="13">
        <v>6.2E-2</v>
      </c>
      <c r="D51" s="2">
        <f t="shared" si="1"/>
        <v>0.45</v>
      </c>
      <c r="E51" s="11">
        <f t="shared" si="2"/>
        <v>1.0387415</v>
      </c>
    </row>
    <row r="52" spans="1:5" x14ac:dyDescent="0.35">
      <c r="A52" s="16" t="s">
        <v>89</v>
      </c>
      <c r="B52" s="5">
        <v>0.626</v>
      </c>
      <c r="C52" s="13">
        <v>6.2E-2</v>
      </c>
      <c r="D52" s="2">
        <f t="shared" si="1"/>
        <v>0.56400000000000006</v>
      </c>
      <c r="E52" s="11">
        <f t="shared" si="2"/>
        <v>1.5213847136</v>
      </c>
    </row>
    <row r="53" spans="1:5" x14ac:dyDescent="0.35">
      <c r="A53" s="16" t="s">
        <v>90</v>
      </c>
      <c r="B53" s="5">
        <v>0.624</v>
      </c>
      <c r="C53" s="13">
        <v>6.2E-2</v>
      </c>
      <c r="D53" s="2">
        <f t="shared" si="1"/>
        <v>0.56200000000000006</v>
      </c>
      <c r="E53" s="11">
        <f t="shared" si="2"/>
        <v>1.5121698904</v>
      </c>
    </row>
    <row r="54" spans="1:5" x14ac:dyDescent="0.35">
      <c r="A54" s="16" t="s">
        <v>91</v>
      </c>
      <c r="B54" s="5">
        <v>0.495</v>
      </c>
      <c r="C54" s="13">
        <v>6.2E-2</v>
      </c>
      <c r="D54" s="2">
        <f t="shared" si="1"/>
        <v>0.433</v>
      </c>
      <c r="E54" s="11">
        <f t="shared" si="2"/>
        <v>0.97419899739999993</v>
      </c>
    </row>
    <row r="55" spans="1:5" x14ac:dyDescent="0.35">
      <c r="A55" s="16" t="s">
        <v>92</v>
      </c>
      <c r="B55" s="5">
        <v>0.48899999999999999</v>
      </c>
      <c r="C55" s="13">
        <v>6.2E-2</v>
      </c>
      <c r="D55" s="2">
        <f t="shared" si="1"/>
        <v>0.42699999999999999</v>
      </c>
      <c r="E55" s="11">
        <f t="shared" si="2"/>
        <v>0.95187974139999998</v>
      </c>
    </row>
    <row r="56" spans="1:5" x14ac:dyDescent="0.35">
      <c r="A56" s="16" t="s">
        <v>93</v>
      </c>
      <c r="B56" s="5">
        <v>0.59599999999999997</v>
      </c>
      <c r="C56" s="13">
        <v>6.2E-2</v>
      </c>
      <c r="D56" s="2">
        <f t="shared" si="1"/>
        <v>0.53400000000000003</v>
      </c>
      <c r="E56" s="11">
        <f t="shared" si="2"/>
        <v>1.3859651096000001</v>
      </c>
    </row>
    <row r="57" spans="1:5" x14ac:dyDescent="0.35">
      <c r="A57" s="16" t="s">
        <v>94</v>
      </c>
      <c r="B57" s="5">
        <v>0.497</v>
      </c>
      <c r="C57" s="13">
        <v>6.2E-2</v>
      </c>
      <c r="D57" s="2">
        <f t="shared" si="1"/>
        <v>0.435</v>
      </c>
      <c r="E57" s="11">
        <f t="shared" si="2"/>
        <v>0.98169213499999997</v>
      </c>
    </row>
    <row r="58" spans="1:5" x14ac:dyDescent="0.35">
      <c r="A58" s="16" t="s">
        <v>95</v>
      </c>
      <c r="B58" s="5">
        <v>0.46</v>
      </c>
      <c r="C58" s="13">
        <v>6.2E-2</v>
      </c>
      <c r="D58" s="2">
        <f t="shared" si="1"/>
        <v>0.39800000000000002</v>
      </c>
      <c r="E58" s="11">
        <f t="shared" si="2"/>
        <v>0.84738998640000018</v>
      </c>
    </row>
    <row r="59" spans="1:5" x14ac:dyDescent="0.35">
      <c r="A59" s="16" t="s">
        <v>96</v>
      </c>
      <c r="B59" s="5">
        <v>0.59699999999999998</v>
      </c>
      <c r="C59" s="13">
        <v>6.2E-2</v>
      </c>
      <c r="D59" s="2">
        <f t="shared" si="1"/>
        <v>0.53499999999999992</v>
      </c>
      <c r="E59" s="11">
        <f t="shared" si="2"/>
        <v>1.3903823349999995</v>
      </c>
    </row>
    <row r="60" spans="1:5" x14ac:dyDescent="0.35">
      <c r="A60" s="16" t="s">
        <v>97</v>
      </c>
      <c r="B60" s="5">
        <v>0.55900000000000005</v>
      </c>
      <c r="C60" s="13">
        <v>6.2E-2</v>
      </c>
      <c r="D60" s="2">
        <f t="shared" si="1"/>
        <v>0.49700000000000005</v>
      </c>
      <c r="E60" s="11">
        <f t="shared" si="2"/>
        <v>1.2272190294</v>
      </c>
    </row>
    <row r="61" spans="1:5" x14ac:dyDescent="0.35">
      <c r="A61" s="16" t="s">
        <v>98</v>
      </c>
      <c r="B61" s="5">
        <v>0.52200000000000002</v>
      </c>
      <c r="C61" s="13">
        <v>6.2E-2</v>
      </c>
      <c r="D61" s="2">
        <f t="shared" si="1"/>
        <v>0.46</v>
      </c>
      <c r="E61" s="11">
        <f t="shared" si="2"/>
        <v>1.07760856</v>
      </c>
    </row>
    <row r="62" spans="1:5" x14ac:dyDescent="0.35">
      <c r="A62" s="16" t="s">
        <v>99</v>
      </c>
      <c r="B62" s="5">
        <v>0.67500000000000004</v>
      </c>
      <c r="C62" s="13">
        <v>6.2E-2</v>
      </c>
      <c r="D62" s="2">
        <f t="shared" si="1"/>
        <v>0.61299999999999999</v>
      </c>
      <c r="E62" s="11">
        <f t="shared" si="2"/>
        <v>1.7554860453999996</v>
      </c>
    </row>
    <row r="63" spans="1:5" x14ac:dyDescent="0.35">
      <c r="A63" s="16" t="s">
        <v>100</v>
      </c>
      <c r="B63" s="5">
        <v>0.54600000000000004</v>
      </c>
      <c r="C63" s="13">
        <v>6.2E-2</v>
      </c>
      <c r="D63" s="2">
        <f t="shared" si="1"/>
        <v>0.48400000000000004</v>
      </c>
      <c r="E63" s="11">
        <f t="shared" si="2"/>
        <v>1.1736121696000001</v>
      </c>
    </row>
    <row r="64" spans="1:5" x14ac:dyDescent="0.35">
      <c r="A64" s="16" t="s">
        <v>101</v>
      </c>
      <c r="B64" s="5">
        <v>0.55100000000000005</v>
      </c>
      <c r="C64" s="13">
        <v>6.2E-2</v>
      </c>
      <c r="D64" s="2">
        <f t="shared" si="1"/>
        <v>0.48900000000000005</v>
      </c>
      <c r="E64" s="11">
        <f t="shared" si="2"/>
        <v>1.1940967285999999</v>
      </c>
    </row>
    <row r="65" spans="1:5" x14ac:dyDescent="0.35">
      <c r="A65" s="16" t="s">
        <v>102</v>
      </c>
      <c r="B65" s="5">
        <v>0.52200000000000002</v>
      </c>
      <c r="C65" s="13">
        <v>6.2E-2</v>
      </c>
      <c r="D65" s="2">
        <f t="shared" si="1"/>
        <v>0.46</v>
      </c>
      <c r="E65" s="11">
        <f t="shared" si="2"/>
        <v>1.07760856</v>
      </c>
    </row>
    <row r="66" spans="1:5" x14ac:dyDescent="0.35">
      <c r="A66" s="16" t="s">
        <v>103</v>
      </c>
      <c r="B66" s="5">
        <v>0.58899999999999997</v>
      </c>
      <c r="C66" s="13">
        <v>6.2E-2</v>
      </c>
      <c r="D66" s="2">
        <f t="shared" si="1"/>
        <v>0.52699999999999991</v>
      </c>
      <c r="E66" s="11">
        <f t="shared" si="2"/>
        <v>1.3552313813999994</v>
      </c>
    </row>
    <row r="67" spans="1:5" x14ac:dyDescent="0.35">
      <c r="A67" s="16" t="s">
        <v>104</v>
      </c>
      <c r="B67" s="5">
        <v>0.54300000000000004</v>
      </c>
      <c r="C67" s="13">
        <v>6.2E-2</v>
      </c>
      <c r="D67" s="2">
        <f t="shared" si="1"/>
        <v>0.48100000000000004</v>
      </c>
      <c r="E67" s="11">
        <f t="shared" si="2"/>
        <v>1.1614015125999999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61"/>
  <sheetViews>
    <sheetView workbookViewId="0">
      <selection activeCell="J11" sqref="J11"/>
    </sheetView>
  </sheetViews>
  <sheetFormatPr defaultRowHeight="14.5" x14ac:dyDescent="0.35"/>
  <cols>
    <col min="1" max="1" width="17.26953125" customWidth="1"/>
    <col min="2" max="2" width="16.81640625" customWidth="1"/>
    <col min="3" max="3" width="15.81640625" customWidth="1"/>
    <col min="4" max="4" width="13.7265625" customWidth="1"/>
    <col min="5" max="5" width="12.81640625" customWidth="1"/>
    <col min="6" max="6" width="14.453125" customWidth="1"/>
  </cols>
  <sheetData>
    <row r="1" spans="1:6" x14ac:dyDescent="0.35">
      <c r="A1" s="10" t="s">
        <v>105</v>
      </c>
      <c r="B1" s="10" t="s">
        <v>106</v>
      </c>
      <c r="C1" s="10" t="s">
        <v>107</v>
      </c>
      <c r="D1" s="10" t="s">
        <v>108</v>
      </c>
      <c r="E1" s="10" t="s">
        <v>109</v>
      </c>
      <c r="F1" s="10" t="s">
        <v>129</v>
      </c>
    </row>
    <row r="2" spans="1:6" x14ac:dyDescent="0.35">
      <c r="A2" s="19" t="s">
        <v>16</v>
      </c>
      <c r="B2" s="4">
        <v>1.92</v>
      </c>
      <c r="C2" s="4">
        <v>5.19</v>
      </c>
      <c r="D2" s="20">
        <f t="shared" ref="D2:D61" si="0">(C2/(B2*1000))*100</f>
        <v>0.27031250000000001</v>
      </c>
      <c r="E2" s="4">
        <v>175</v>
      </c>
      <c r="F2" s="3"/>
    </row>
    <row r="3" spans="1:6" x14ac:dyDescent="0.35">
      <c r="A3" s="19" t="s">
        <v>17</v>
      </c>
      <c r="B3" s="4">
        <v>2.0499999999999998</v>
      </c>
      <c r="C3" s="4">
        <v>8.4700000000000006</v>
      </c>
      <c r="D3" s="20">
        <f t="shared" si="0"/>
        <v>0.41317073170731705</v>
      </c>
      <c r="E3" s="4">
        <v>196</v>
      </c>
      <c r="F3" s="3"/>
    </row>
    <row r="4" spans="1:6" x14ac:dyDescent="0.35">
      <c r="A4" s="19" t="s">
        <v>18</v>
      </c>
      <c r="B4" s="4">
        <v>2.06</v>
      </c>
      <c r="C4" s="4">
        <v>7.06</v>
      </c>
      <c r="D4" s="20">
        <f t="shared" si="0"/>
        <v>0.34271844660194173</v>
      </c>
      <c r="E4" s="4">
        <v>129</v>
      </c>
      <c r="F4" s="3"/>
    </row>
    <row r="5" spans="1:6" x14ac:dyDescent="0.35">
      <c r="A5" s="19" t="s">
        <v>19</v>
      </c>
      <c r="B5" s="4">
        <v>1.71</v>
      </c>
      <c r="C5" s="4">
        <v>4.6900000000000004</v>
      </c>
      <c r="D5" s="20">
        <f t="shared" si="0"/>
        <v>0.27426900584795322</v>
      </c>
      <c r="E5" s="4">
        <v>183</v>
      </c>
      <c r="F5" s="3"/>
    </row>
    <row r="6" spans="1:6" x14ac:dyDescent="0.35">
      <c r="A6" s="19" t="s">
        <v>20</v>
      </c>
      <c r="B6" s="4">
        <v>1.79</v>
      </c>
      <c r="C6" s="4">
        <v>8.74</v>
      </c>
      <c r="D6" s="20">
        <f t="shared" si="0"/>
        <v>0.48826815642458105</v>
      </c>
      <c r="E6" s="4">
        <v>170</v>
      </c>
      <c r="F6" s="3"/>
    </row>
    <row r="7" spans="1:6" x14ac:dyDescent="0.35">
      <c r="A7" s="19" t="s">
        <v>21</v>
      </c>
      <c r="B7" s="4">
        <v>1.96</v>
      </c>
      <c r="C7" s="4">
        <v>5.51</v>
      </c>
      <c r="D7" s="20">
        <f t="shared" si="0"/>
        <v>0.28112244897959182</v>
      </c>
      <c r="E7" s="4">
        <v>188</v>
      </c>
      <c r="F7" s="3"/>
    </row>
    <row r="8" spans="1:6" x14ac:dyDescent="0.35">
      <c r="A8" s="19" t="s">
        <v>22</v>
      </c>
      <c r="B8" s="4">
        <v>1.93</v>
      </c>
      <c r="C8" s="4">
        <v>5.96</v>
      </c>
      <c r="D8" s="20">
        <f t="shared" si="0"/>
        <v>0.30880829015544042</v>
      </c>
      <c r="E8" s="4">
        <v>161</v>
      </c>
      <c r="F8" s="3"/>
    </row>
    <row r="9" spans="1:6" x14ac:dyDescent="0.35">
      <c r="A9" s="19" t="s">
        <v>23</v>
      </c>
      <c r="B9" s="4">
        <v>1.86</v>
      </c>
      <c r="C9" s="4">
        <v>5.26</v>
      </c>
      <c r="D9" s="20">
        <f t="shared" si="0"/>
        <v>0.28279569892473116</v>
      </c>
      <c r="E9" s="4">
        <v>162</v>
      </c>
      <c r="F9" s="3"/>
    </row>
    <row r="10" spans="1:6" x14ac:dyDescent="0.35">
      <c r="A10" s="19" t="s">
        <v>24</v>
      </c>
      <c r="B10" s="4">
        <v>1.91</v>
      </c>
      <c r="C10" s="4">
        <v>6.03</v>
      </c>
      <c r="D10" s="20">
        <f t="shared" si="0"/>
        <v>0.31570680628272252</v>
      </c>
      <c r="E10" s="4">
        <v>188</v>
      </c>
      <c r="F10" s="3"/>
    </row>
    <row r="11" spans="1:6" x14ac:dyDescent="0.35">
      <c r="A11" s="19" t="s">
        <v>25</v>
      </c>
      <c r="B11" s="4">
        <v>2.16</v>
      </c>
      <c r="C11" s="4">
        <v>7.23</v>
      </c>
      <c r="D11" s="20">
        <f t="shared" si="0"/>
        <v>0.33472222222222225</v>
      </c>
      <c r="E11" s="4">
        <v>163</v>
      </c>
      <c r="F11" s="3"/>
    </row>
    <row r="12" spans="1:6" x14ac:dyDescent="0.35">
      <c r="A12" s="19" t="s">
        <v>20</v>
      </c>
      <c r="B12" s="4">
        <v>2.15</v>
      </c>
      <c r="C12" s="4">
        <v>5.84</v>
      </c>
      <c r="D12" s="20">
        <f t="shared" si="0"/>
        <v>0.27162790697674416</v>
      </c>
      <c r="E12" s="4">
        <v>239</v>
      </c>
      <c r="F12" s="3"/>
    </row>
    <row r="13" spans="1:6" x14ac:dyDescent="0.35">
      <c r="A13" s="19" t="s">
        <v>26</v>
      </c>
      <c r="B13" s="4">
        <v>2.19</v>
      </c>
      <c r="C13" s="4">
        <v>10.31</v>
      </c>
      <c r="D13" s="20">
        <f t="shared" si="0"/>
        <v>0.4707762557077626</v>
      </c>
      <c r="E13" s="4">
        <v>101</v>
      </c>
      <c r="F13" s="3" t="s">
        <v>130</v>
      </c>
    </row>
    <row r="14" spans="1:6" x14ac:dyDescent="0.35">
      <c r="A14" s="19" t="s">
        <v>20</v>
      </c>
      <c r="B14" s="4">
        <v>1.89</v>
      </c>
      <c r="C14" s="4">
        <v>7.18</v>
      </c>
      <c r="D14" s="20">
        <f t="shared" si="0"/>
        <v>0.3798941798941799</v>
      </c>
      <c r="E14" s="4">
        <v>159</v>
      </c>
      <c r="F14" s="3"/>
    </row>
    <row r="15" spans="1:6" x14ac:dyDescent="0.35">
      <c r="A15" s="19" t="s">
        <v>27</v>
      </c>
      <c r="B15" s="4">
        <v>1.78</v>
      </c>
      <c r="C15" s="4">
        <v>14.37</v>
      </c>
      <c r="D15" s="20">
        <f t="shared" si="0"/>
        <v>0.80730337078651682</v>
      </c>
      <c r="E15" s="4">
        <v>164</v>
      </c>
      <c r="F15" s="3" t="s">
        <v>130</v>
      </c>
    </row>
    <row r="16" spans="1:6" x14ac:dyDescent="0.35">
      <c r="A16" s="19" t="s">
        <v>28</v>
      </c>
      <c r="B16" s="4">
        <v>1.87</v>
      </c>
      <c r="C16" s="4">
        <v>5.16</v>
      </c>
      <c r="D16" s="20">
        <f t="shared" si="0"/>
        <v>0.27593582887700535</v>
      </c>
      <c r="E16" s="4">
        <v>151</v>
      </c>
      <c r="F16" s="3"/>
    </row>
    <row r="17" spans="1:6" x14ac:dyDescent="0.35">
      <c r="A17" s="19" t="s">
        <v>29</v>
      </c>
      <c r="B17" s="4">
        <v>1.97</v>
      </c>
      <c r="C17" s="4">
        <v>10.64</v>
      </c>
      <c r="D17" s="20">
        <f t="shared" si="0"/>
        <v>0.54010152284263957</v>
      </c>
      <c r="E17" s="4">
        <v>165</v>
      </c>
      <c r="F17" s="3" t="s">
        <v>130</v>
      </c>
    </row>
    <row r="18" spans="1:6" x14ac:dyDescent="0.35">
      <c r="A18" s="19" t="s">
        <v>30</v>
      </c>
      <c r="B18" s="4">
        <v>1.66</v>
      </c>
      <c r="C18" s="4">
        <v>5.9</v>
      </c>
      <c r="D18" s="20">
        <f t="shared" si="0"/>
        <v>0.35542168674698793</v>
      </c>
      <c r="E18" s="4">
        <v>107</v>
      </c>
      <c r="F18" s="3"/>
    </row>
    <row r="19" spans="1:6" x14ac:dyDescent="0.35">
      <c r="A19" s="19" t="s">
        <v>31</v>
      </c>
      <c r="B19" s="4">
        <v>1.73</v>
      </c>
      <c r="C19" s="4">
        <v>11.23</v>
      </c>
      <c r="D19" s="20">
        <f t="shared" si="0"/>
        <v>0.64913294797687859</v>
      </c>
      <c r="E19" s="4">
        <v>111</v>
      </c>
      <c r="F19" s="3" t="s">
        <v>130</v>
      </c>
    </row>
    <row r="20" spans="1:6" x14ac:dyDescent="0.35">
      <c r="A20" s="19" t="s">
        <v>32</v>
      </c>
      <c r="B20" s="4">
        <v>1.76</v>
      </c>
      <c r="C20" s="4">
        <v>7.04</v>
      </c>
      <c r="D20" s="20">
        <f t="shared" si="0"/>
        <v>0.4</v>
      </c>
      <c r="E20" s="4">
        <v>117</v>
      </c>
      <c r="F20" s="3"/>
    </row>
    <row r="21" spans="1:6" x14ac:dyDescent="0.35">
      <c r="A21" s="19" t="s">
        <v>33</v>
      </c>
      <c r="B21" s="4">
        <v>1.92</v>
      </c>
      <c r="C21" s="4">
        <v>22.84</v>
      </c>
      <c r="D21" s="20">
        <f t="shared" si="0"/>
        <v>1.1895833333333332</v>
      </c>
      <c r="E21" s="4">
        <v>116</v>
      </c>
      <c r="F21" s="3" t="s">
        <v>130</v>
      </c>
    </row>
    <row r="22" spans="1:6" x14ac:dyDescent="0.35">
      <c r="A22" s="19" t="s">
        <v>34</v>
      </c>
      <c r="B22" s="4">
        <v>2.0299999999999998</v>
      </c>
      <c r="C22" s="4">
        <v>4.55</v>
      </c>
      <c r="D22" s="20">
        <f t="shared" si="0"/>
        <v>0.22413793103448279</v>
      </c>
      <c r="E22" s="4">
        <v>130</v>
      </c>
      <c r="F22" s="3"/>
    </row>
    <row r="23" spans="1:6" x14ac:dyDescent="0.35">
      <c r="A23" s="19" t="s">
        <v>35</v>
      </c>
      <c r="B23" s="4">
        <v>2.02</v>
      </c>
      <c r="C23" s="4">
        <v>6.85</v>
      </c>
      <c r="D23" s="20">
        <f t="shared" si="0"/>
        <v>0.33910891089108913</v>
      </c>
      <c r="E23" s="4">
        <v>125</v>
      </c>
      <c r="F23" s="3"/>
    </row>
    <row r="24" spans="1:6" x14ac:dyDescent="0.35">
      <c r="A24" s="19" t="s">
        <v>36</v>
      </c>
      <c r="B24" s="4">
        <v>2.04</v>
      </c>
      <c r="C24" s="4">
        <v>4.93</v>
      </c>
      <c r="D24" s="20">
        <f t="shared" si="0"/>
        <v>0.24166666666666664</v>
      </c>
      <c r="E24" s="4">
        <v>125</v>
      </c>
      <c r="F24" s="3"/>
    </row>
    <row r="25" spans="1:6" x14ac:dyDescent="0.35">
      <c r="A25" s="19" t="s">
        <v>37</v>
      </c>
      <c r="B25" s="4">
        <v>1.88</v>
      </c>
      <c r="C25" s="4">
        <v>7.56</v>
      </c>
      <c r="D25" s="20">
        <f t="shared" si="0"/>
        <v>0.40212765957446811</v>
      </c>
      <c r="E25" s="4">
        <v>175</v>
      </c>
      <c r="F25" s="3"/>
    </row>
    <row r="26" spans="1:6" x14ac:dyDescent="0.35">
      <c r="A26" s="19" t="s">
        <v>38</v>
      </c>
      <c r="B26" s="4">
        <v>1.72</v>
      </c>
      <c r="C26" s="4">
        <v>4.7300000000000004</v>
      </c>
      <c r="D26" s="20">
        <f t="shared" si="0"/>
        <v>0.27500000000000002</v>
      </c>
      <c r="E26" s="4">
        <v>148</v>
      </c>
      <c r="F26" s="3"/>
    </row>
    <row r="27" spans="1:6" x14ac:dyDescent="0.35">
      <c r="A27" s="19" t="s">
        <v>39</v>
      </c>
      <c r="B27" s="4">
        <v>1.74</v>
      </c>
      <c r="C27" s="4">
        <v>4.28</v>
      </c>
      <c r="D27" s="20">
        <f t="shared" si="0"/>
        <v>0.24597701149425291</v>
      </c>
      <c r="E27" s="4">
        <v>184</v>
      </c>
      <c r="F27" s="3"/>
    </row>
    <row r="28" spans="1:6" x14ac:dyDescent="0.35">
      <c r="A28" s="19" t="s">
        <v>40</v>
      </c>
      <c r="B28" s="4">
        <v>1.93</v>
      </c>
      <c r="C28" s="4">
        <v>4.53</v>
      </c>
      <c r="D28" s="20">
        <f t="shared" si="0"/>
        <v>0.23471502590673576</v>
      </c>
      <c r="E28" s="4">
        <v>154</v>
      </c>
      <c r="F28" s="3"/>
    </row>
    <row r="29" spans="1:6" x14ac:dyDescent="0.35">
      <c r="A29" s="19" t="s">
        <v>41</v>
      </c>
      <c r="B29" s="4">
        <v>2</v>
      </c>
      <c r="C29" s="4">
        <v>4.7300000000000004</v>
      </c>
      <c r="D29" s="20">
        <f t="shared" si="0"/>
        <v>0.23650000000000004</v>
      </c>
      <c r="E29" s="4">
        <v>145</v>
      </c>
      <c r="F29" s="3"/>
    </row>
    <row r="30" spans="1:6" x14ac:dyDescent="0.35">
      <c r="A30" s="19" t="s">
        <v>42</v>
      </c>
      <c r="B30" s="4">
        <v>1.75</v>
      </c>
      <c r="C30" s="4">
        <v>5.17</v>
      </c>
      <c r="D30" s="20">
        <f t="shared" si="0"/>
        <v>0.29542857142857143</v>
      </c>
      <c r="E30" s="4">
        <v>166</v>
      </c>
      <c r="F30" s="3"/>
    </row>
    <row r="31" spans="1:6" x14ac:dyDescent="0.35">
      <c r="A31" s="19" t="s">
        <v>43</v>
      </c>
      <c r="B31" s="4">
        <v>2</v>
      </c>
      <c r="C31" s="4">
        <v>10.58</v>
      </c>
      <c r="D31" s="20">
        <f t="shared" si="0"/>
        <v>0.52900000000000003</v>
      </c>
      <c r="E31" s="4">
        <v>151</v>
      </c>
      <c r="F31" s="3" t="s">
        <v>130</v>
      </c>
    </row>
    <row r="32" spans="1:6" x14ac:dyDescent="0.35">
      <c r="A32" s="19" t="s">
        <v>44</v>
      </c>
      <c r="B32" s="4">
        <v>1.91</v>
      </c>
      <c r="C32" s="4">
        <v>15.35</v>
      </c>
      <c r="D32" s="20">
        <f t="shared" si="0"/>
        <v>0.80366492146596857</v>
      </c>
      <c r="E32" s="4">
        <v>189</v>
      </c>
      <c r="F32" s="3" t="s">
        <v>130</v>
      </c>
    </row>
    <row r="33" spans="1:6" x14ac:dyDescent="0.35">
      <c r="A33" s="19" t="s">
        <v>45</v>
      </c>
      <c r="B33" s="4">
        <v>1.71</v>
      </c>
      <c r="C33" s="4">
        <v>6.58</v>
      </c>
      <c r="D33" s="20">
        <f t="shared" si="0"/>
        <v>0.38479532163742691</v>
      </c>
      <c r="E33" s="4">
        <v>143</v>
      </c>
      <c r="F33" s="3"/>
    </row>
    <row r="34" spans="1:6" x14ac:dyDescent="0.35">
      <c r="A34" s="19" t="s">
        <v>46</v>
      </c>
      <c r="B34" s="4">
        <v>2.0299999999999998</v>
      </c>
      <c r="C34" s="4">
        <v>4.7300000000000004</v>
      </c>
      <c r="D34" s="20">
        <f t="shared" si="0"/>
        <v>0.23300492610837442</v>
      </c>
      <c r="E34" s="4">
        <v>131</v>
      </c>
      <c r="F34" s="3"/>
    </row>
    <row r="35" spans="1:6" x14ac:dyDescent="0.35">
      <c r="A35" s="19" t="s">
        <v>47</v>
      </c>
      <c r="B35" s="4">
        <v>1.75</v>
      </c>
      <c r="C35" s="4">
        <v>5.5</v>
      </c>
      <c r="D35" s="20">
        <f t="shared" si="0"/>
        <v>0.31428571428571428</v>
      </c>
      <c r="E35" s="4">
        <v>204</v>
      </c>
      <c r="F35" s="3"/>
    </row>
    <row r="36" spans="1:6" x14ac:dyDescent="0.35">
      <c r="A36" s="19" t="s">
        <v>48</v>
      </c>
      <c r="B36" s="4">
        <v>1.73</v>
      </c>
      <c r="C36" s="4">
        <v>6.73</v>
      </c>
      <c r="D36" s="20">
        <f t="shared" si="0"/>
        <v>0.38901734104046248</v>
      </c>
      <c r="E36" s="4">
        <v>156</v>
      </c>
      <c r="F36" s="3"/>
    </row>
    <row r="37" spans="1:6" x14ac:dyDescent="0.35">
      <c r="A37" s="19" t="s">
        <v>49</v>
      </c>
      <c r="B37" s="4">
        <v>2.11</v>
      </c>
      <c r="C37" s="4">
        <v>19.39</v>
      </c>
      <c r="D37" s="20">
        <f t="shared" si="0"/>
        <v>0.91895734597156398</v>
      </c>
      <c r="E37" s="4">
        <v>156</v>
      </c>
      <c r="F37" s="3" t="s">
        <v>130</v>
      </c>
    </row>
    <row r="38" spans="1:6" x14ac:dyDescent="0.35">
      <c r="A38" s="19" t="s">
        <v>50</v>
      </c>
      <c r="B38" s="4">
        <v>1.76</v>
      </c>
      <c r="C38" s="4">
        <v>4.84</v>
      </c>
      <c r="D38" s="20">
        <f t="shared" si="0"/>
        <v>0.27499999999999997</v>
      </c>
      <c r="E38" s="4">
        <v>160</v>
      </c>
      <c r="F38" s="3"/>
    </row>
    <row r="39" spans="1:6" x14ac:dyDescent="0.35">
      <c r="A39" s="19" t="s">
        <v>51</v>
      </c>
      <c r="B39" s="4">
        <v>1.9</v>
      </c>
      <c r="C39" s="4">
        <v>6.61</v>
      </c>
      <c r="D39" s="20">
        <f t="shared" si="0"/>
        <v>0.34789473684210526</v>
      </c>
      <c r="E39" s="4">
        <v>157</v>
      </c>
      <c r="F39" s="3"/>
    </row>
    <row r="40" spans="1:6" x14ac:dyDescent="0.35">
      <c r="A40" s="19" t="s">
        <v>52</v>
      </c>
      <c r="B40" s="4">
        <v>1.83</v>
      </c>
      <c r="C40" s="4">
        <v>5.07</v>
      </c>
      <c r="D40" s="20">
        <f t="shared" si="0"/>
        <v>0.27704918032786885</v>
      </c>
      <c r="E40" s="4">
        <v>156</v>
      </c>
      <c r="F40" s="3"/>
    </row>
    <row r="41" spans="1:6" x14ac:dyDescent="0.35">
      <c r="A41" s="19" t="s">
        <v>53</v>
      </c>
      <c r="B41" s="4">
        <v>2</v>
      </c>
      <c r="C41" s="4">
        <v>5.51</v>
      </c>
      <c r="D41" s="20">
        <f t="shared" si="0"/>
        <v>0.27550000000000002</v>
      </c>
      <c r="E41" s="4">
        <v>138</v>
      </c>
      <c r="F41" s="3"/>
    </row>
    <row r="42" spans="1:6" x14ac:dyDescent="0.35">
      <c r="A42" s="19" t="s">
        <v>54</v>
      </c>
      <c r="B42" s="4">
        <v>2.0499999999999998</v>
      </c>
      <c r="C42" s="4">
        <v>5.87</v>
      </c>
      <c r="D42" s="20">
        <f t="shared" si="0"/>
        <v>0.28634146341463418</v>
      </c>
      <c r="E42" s="4">
        <v>164</v>
      </c>
      <c r="F42" s="3"/>
    </row>
    <row r="43" spans="1:6" x14ac:dyDescent="0.35">
      <c r="A43" s="19" t="s">
        <v>49</v>
      </c>
      <c r="B43" s="4">
        <v>2.15</v>
      </c>
      <c r="C43" s="4">
        <v>18.690000000000001</v>
      </c>
      <c r="D43" s="20">
        <f t="shared" si="0"/>
        <v>0.86930232558139542</v>
      </c>
      <c r="E43" s="4">
        <v>154</v>
      </c>
      <c r="F43" s="3" t="s">
        <v>130</v>
      </c>
    </row>
    <row r="44" spans="1:6" x14ac:dyDescent="0.35">
      <c r="A44" s="19" t="s">
        <v>44</v>
      </c>
      <c r="B44" s="4">
        <v>1.85</v>
      </c>
      <c r="C44" s="4">
        <v>9.82</v>
      </c>
      <c r="D44" s="20">
        <f t="shared" si="0"/>
        <v>0.53081081081081083</v>
      </c>
      <c r="E44" s="4">
        <v>155</v>
      </c>
      <c r="F44" s="3"/>
    </row>
    <row r="45" spans="1:6" x14ac:dyDescent="0.35">
      <c r="A45" s="19" t="s">
        <v>55</v>
      </c>
      <c r="B45" s="4">
        <v>1.67</v>
      </c>
      <c r="C45" s="4">
        <v>9.49</v>
      </c>
      <c r="D45" s="20">
        <f t="shared" si="0"/>
        <v>0.56826347305389224</v>
      </c>
      <c r="E45" s="4">
        <v>140</v>
      </c>
      <c r="F45" s="3" t="s">
        <v>130</v>
      </c>
    </row>
    <row r="46" spans="1:6" x14ac:dyDescent="0.35">
      <c r="A46" s="19" t="s">
        <v>56</v>
      </c>
      <c r="B46" s="4">
        <v>1.62</v>
      </c>
      <c r="C46" s="4">
        <v>5.2</v>
      </c>
      <c r="D46" s="20">
        <f t="shared" si="0"/>
        <v>0.32098765432098769</v>
      </c>
      <c r="E46" s="4">
        <v>143</v>
      </c>
      <c r="F46" s="3" t="s">
        <v>130</v>
      </c>
    </row>
    <row r="47" spans="1:6" x14ac:dyDescent="0.35">
      <c r="A47" s="19" t="s">
        <v>57</v>
      </c>
      <c r="B47" s="4">
        <v>1.71</v>
      </c>
      <c r="C47" s="4">
        <v>7.32</v>
      </c>
      <c r="D47" s="20">
        <f t="shared" si="0"/>
        <v>0.42807017543859649</v>
      </c>
      <c r="E47" s="4">
        <v>140</v>
      </c>
      <c r="F47" s="3"/>
    </row>
    <row r="48" spans="1:6" x14ac:dyDescent="0.35">
      <c r="A48" s="19" t="s">
        <v>58</v>
      </c>
      <c r="B48" s="4">
        <v>1.74</v>
      </c>
      <c r="C48" s="4">
        <v>6.87</v>
      </c>
      <c r="D48" s="20">
        <f t="shared" si="0"/>
        <v>0.39482758620689662</v>
      </c>
      <c r="E48" s="4">
        <v>120</v>
      </c>
      <c r="F48" s="3"/>
    </row>
    <row r="49" spans="1:6" x14ac:dyDescent="0.35">
      <c r="A49" s="19" t="s">
        <v>59</v>
      </c>
      <c r="B49" s="4">
        <v>1.65</v>
      </c>
      <c r="C49" s="4">
        <v>8.2799999999999994</v>
      </c>
      <c r="D49" s="20">
        <f t="shared" si="0"/>
        <v>0.50181818181818172</v>
      </c>
      <c r="E49" s="4">
        <v>128</v>
      </c>
      <c r="F49" s="3"/>
    </row>
    <row r="50" spans="1:6" x14ac:dyDescent="0.35">
      <c r="A50" s="19" t="s">
        <v>60</v>
      </c>
      <c r="B50" s="4">
        <v>1.81</v>
      </c>
      <c r="C50" s="4">
        <v>3.99</v>
      </c>
      <c r="D50" s="20">
        <f t="shared" si="0"/>
        <v>0.22044198895027628</v>
      </c>
      <c r="E50" s="4">
        <v>139</v>
      </c>
      <c r="F50" s="3"/>
    </row>
    <row r="51" spans="1:6" x14ac:dyDescent="0.35">
      <c r="A51" s="19" t="s">
        <v>61</v>
      </c>
      <c r="B51" s="4">
        <v>1.86</v>
      </c>
      <c r="C51" s="4">
        <v>5.77</v>
      </c>
      <c r="D51" s="20">
        <f t="shared" si="0"/>
        <v>0.31021505376344083</v>
      </c>
      <c r="E51" s="4">
        <v>140</v>
      </c>
      <c r="F51" s="3"/>
    </row>
    <row r="52" spans="1:6" x14ac:dyDescent="0.35">
      <c r="A52" s="19" t="s">
        <v>62</v>
      </c>
      <c r="B52" s="4">
        <v>1.84</v>
      </c>
      <c r="C52" s="4">
        <v>2.4</v>
      </c>
      <c r="D52" s="20">
        <f t="shared" si="0"/>
        <v>0.13043478260869565</v>
      </c>
      <c r="E52" s="4">
        <v>147</v>
      </c>
      <c r="F52" s="3"/>
    </row>
    <row r="53" spans="1:6" x14ac:dyDescent="0.35">
      <c r="A53" s="19" t="s">
        <v>63</v>
      </c>
      <c r="B53" s="4">
        <v>1.78</v>
      </c>
      <c r="C53" s="4">
        <v>4.0999999999999996</v>
      </c>
      <c r="D53" s="20">
        <f t="shared" si="0"/>
        <v>0.23033707865168537</v>
      </c>
      <c r="E53" s="4">
        <v>154</v>
      </c>
      <c r="F53" s="3"/>
    </row>
    <row r="54" spans="1:6" x14ac:dyDescent="0.35">
      <c r="A54" s="19" t="s">
        <v>64</v>
      </c>
      <c r="B54" s="4">
        <v>2.0299999999999998</v>
      </c>
      <c r="C54" s="4">
        <v>6.04</v>
      </c>
      <c r="D54" s="20">
        <f t="shared" si="0"/>
        <v>0.29753694581280793</v>
      </c>
      <c r="E54" s="4">
        <v>159</v>
      </c>
      <c r="F54" s="3"/>
    </row>
    <row r="55" spans="1:6" x14ac:dyDescent="0.35">
      <c r="A55" s="19" t="s">
        <v>65</v>
      </c>
      <c r="B55" s="4">
        <v>1.67</v>
      </c>
      <c r="C55" s="4">
        <v>4.3899999999999997</v>
      </c>
      <c r="D55" s="20">
        <f t="shared" si="0"/>
        <v>0.26287425149700594</v>
      </c>
      <c r="E55" s="4">
        <v>132</v>
      </c>
      <c r="F55" s="3"/>
    </row>
    <row r="56" spans="1:6" x14ac:dyDescent="0.35">
      <c r="A56" s="19" t="s">
        <v>66</v>
      </c>
      <c r="B56" s="4">
        <v>1.66</v>
      </c>
      <c r="C56" s="4">
        <v>7.23</v>
      </c>
      <c r="D56" s="20">
        <f t="shared" si="0"/>
        <v>0.4355421686746988</v>
      </c>
      <c r="E56" s="4">
        <v>150</v>
      </c>
      <c r="F56" s="3"/>
    </row>
    <row r="57" spans="1:6" x14ac:dyDescent="0.35">
      <c r="A57" s="19" t="s">
        <v>67</v>
      </c>
      <c r="B57" s="4">
        <v>1.78</v>
      </c>
      <c r="C57" s="4">
        <v>4.21</v>
      </c>
      <c r="D57" s="20">
        <f t="shared" si="0"/>
        <v>0.23651685393258426</v>
      </c>
      <c r="E57" s="4">
        <v>152</v>
      </c>
      <c r="F57" s="3"/>
    </row>
    <row r="58" spans="1:6" x14ac:dyDescent="0.35">
      <c r="A58" s="19" t="s">
        <v>66</v>
      </c>
      <c r="B58" s="4">
        <v>1.84</v>
      </c>
      <c r="C58" s="4">
        <v>6.28</v>
      </c>
      <c r="D58" s="20">
        <f t="shared" si="0"/>
        <v>0.34130434782608698</v>
      </c>
      <c r="E58" s="4">
        <v>159</v>
      </c>
      <c r="F58" s="3"/>
    </row>
    <row r="59" spans="1:6" x14ac:dyDescent="0.35">
      <c r="A59" s="19" t="s">
        <v>68</v>
      </c>
      <c r="B59" s="4">
        <v>1.53</v>
      </c>
      <c r="C59" s="4">
        <v>8.1999999999999993</v>
      </c>
      <c r="D59" s="20">
        <f t="shared" si="0"/>
        <v>0.53594771241830064</v>
      </c>
      <c r="E59" s="4">
        <v>152</v>
      </c>
      <c r="F59" s="3"/>
    </row>
    <row r="60" spans="1:6" x14ac:dyDescent="0.35">
      <c r="A60" s="19" t="s">
        <v>69</v>
      </c>
      <c r="B60" s="4">
        <v>1.49</v>
      </c>
      <c r="C60" s="4">
        <v>12.08</v>
      </c>
      <c r="D60" s="20">
        <f t="shared" si="0"/>
        <v>0.81073825503355701</v>
      </c>
      <c r="E60" s="4">
        <v>146</v>
      </c>
      <c r="F60" s="3" t="s">
        <v>130</v>
      </c>
    </row>
    <row r="61" spans="1:6" x14ac:dyDescent="0.35">
      <c r="A61" s="19" t="s">
        <v>70</v>
      </c>
      <c r="B61" s="4">
        <v>4.63</v>
      </c>
      <c r="C61" s="4">
        <v>9.26</v>
      </c>
      <c r="D61" s="20">
        <f t="shared" si="0"/>
        <v>0.2</v>
      </c>
      <c r="E61" s="4">
        <v>148</v>
      </c>
      <c r="F61" s="3" t="s">
        <v>130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0"/>
  <sheetViews>
    <sheetView workbookViewId="0">
      <selection activeCell="H20" sqref="H20"/>
    </sheetView>
  </sheetViews>
  <sheetFormatPr defaultRowHeight="14.5" x14ac:dyDescent="0.35"/>
  <cols>
    <col min="1" max="1" width="21.54296875" customWidth="1"/>
    <col min="2" max="2" width="13.7265625" customWidth="1"/>
    <col min="3" max="3" width="15.453125" customWidth="1"/>
    <col min="4" max="4" width="12.1796875" customWidth="1"/>
  </cols>
  <sheetData>
    <row r="1" spans="1:5" x14ac:dyDescent="0.35">
      <c r="A1" s="10" t="s">
        <v>105</v>
      </c>
      <c r="B1" s="10" t="s">
        <v>110</v>
      </c>
      <c r="C1" s="10" t="s">
        <v>111</v>
      </c>
      <c r="D1" s="10" t="s">
        <v>112</v>
      </c>
      <c r="E1" s="1"/>
    </row>
    <row r="2" spans="1:5" x14ac:dyDescent="0.35">
      <c r="A2" s="19" t="s">
        <v>21</v>
      </c>
      <c r="B2" s="4">
        <v>6474</v>
      </c>
      <c r="C2" s="4">
        <v>172</v>
      </c>
      <c r="D2" s="4">
        <f t="shared" ref="D2:D60" si="0">(B2-C2)/2</f>
        <v>3151</v>
      </c>
      <c r="E2" s="1"/>
    </row>
    <row r="3" spans="1:5" x14ac:dyDescent="0.35">
      <c r="A3" s="19" t="s">
        <v>16</v>
      </c>
      <c r="B3" s="4">
        <v>6159</v>
      </c>
      <c r="C3" s="4">
        <v>227</v>
      </c>
      <c r="D3" s="4">
        <f t="shared" si="0"/>
        <v>2966</v>
      </c>
    </row>
    <row r="4" spans="1:5" x14ac:dyDescent="0.35">
      <c r="A4" s="19" t="s">
        <v>24</v>
      </c>
      <c r="B4" s="4">
        <v>6778</v>
      </c>
      <c r="C4" s="4">
        <v>214</v>
      </c>
      <c r="D4" s="4">
        <f t="shared" si="0"/>
        <v>3282</v>
      </c>
    </row>
    <row r="5" spans="1:5" x14ac:dyDescent="0.35">
      <c r="A5" s="19" t="s">
        <v>113</v>
      </c>
      <c r="B5" s="4">
        <v>6193</v>
      </c>
      <c r="C5" s="4">
        <v>212</v>
      </c>
      <c r="D5" s="4">
        <f t="shared" si="0"/>
        <v>2990.5</v>
      </c>
    </row>
    <row r="6" spans="1:5" x14ac:dyDescent="0.35">
      <c r="A6" s="19" t="s">
        <v>23</v>
      </c>
      <c r="B6" s="4">
        <v>6019</v>
      </c>
      <c r="C6" s="4">
        <v>130</v>
      </c>
      <c r="D6" s="4">
        <f t="shared" si="0"/>
        <v>2944.5</v>
      </c>
    </row>
    <row r="7" spans="1:5" x14ac:dyDescent="0.35">
      <c r="A7" s="19" t="s">
        <v>114</v>
      </c>
      <c r="B7" s="4">
        <v>6162</v>
      </c>
      <c r="C7" s="4">
        <v>175</v>
      </c>
      <c r="D7" s="4">
        <f t="shared" si="0"/>
        <v>2993.5</v>
      </c>
    </row>
    <row r="8" spans="1:5" x14ac:dyDescent="0.35">
      <c r="A8" s="19" t="s">
        <v>115</v>
      </c>
      <c r="B8" s="4">
        <v>6291</v>
      </c>
      <c r="C8" s="4">
        <v>227</v>
      </c>
      <c r="D8" s="4">
        <f t="shared" si="0"/>
        <v>3032</v>
      </c>
    </row>
    <row r="9" spans="1:5" x14ac:dyDescent="0.35">
      <c r="A9" s="19" t="s">
        <v>27</v>
      </c>
      <c r="B9" s="4">
        <v>6655</v>
      </c>
      <c r="C9" s="4">
        <v>217</v>
      </c>
      <c r="D9" s="4">
        <f t="shared" si="0"/>
        <v>3219</v>
      </c>
    </row>
    <row r="10" spans="1:5" x14ac:dyDescent="0.35">
      <c r="A10" s="19" t="s">
        <v>28</v>
      </c>
      <c r="B10" s="4">
        <v>6280</v>
      </c>
      <c r="C10" s="4">
        <v>287</v>
      </c>
      <c r="D10" s="4">
        <f t="shared" si="0"/>
        <v>2996.5</v>
      </c>
    </row>
    <row r="11" spans="1:5" x14ac:dyDescent="0.35">
      <c r="A11" s="19" t="s">
        <v>116</v>
      </c>
      <c r="B11" s="4">
        <v>6553</v>
      </c>
      <c r="C11" s="4">
        <v>273</v>
      </c>
      <c r="D11" s="4">
        <f t="shared" si="0"/>
        <v>3140</v>
      </c>
    </row>
    <row r="12" spans="1:5" x14ac:dyDescent="0.35">
      <c r="A12" s="19" t="s">
        <v>22</v>
      </c>
      <c r="B12" s="4">
        <v>6382</v>
      </c>
      <c r="C12" s="4">
        <v>192</v>
      </c>
      <c r="D12" s="4">
        <f t="shared" si="0"/>
        <v>3095</v>
      </c>
    </row>
    <row r="13" spans="1:5" x14ac:dyDescent="0.35">
      <c r="A13" s="19" t="s">
        <v>18</v>
      </c>
      <c r="B13" s="4">
        <v>7172</v>
      </c>
      <c r="C13" s="4">
        <v>153</v>
      </c>
      <c r="D13" s="4">
        <f t="shared" si="0"/>
        <v>3509.5</v>
      </c>
    </row>
    <row r="14" spans="1:5" x14ac:dyDescent="0.35">
      <c r="A14" s="19" t="s">
        <v>25</v>
      </c>
      <c r="B14" s="4">
        <v>6573</v>
      </c>
      <c r="C14" s="4">
        <v>112</v>
      </c>
      <c r="D14" s="4">
        <f t="shared" si="0"/>
        <v>3230.5</v>
      </c>
    </row>
    <row r="15" spans="1:5" x14ac:dyDescent="0.35">
      <c r="A15" s="19" t="s">
        <v>117</v>
      </c>
      <c r="B15" s="4">
        <v>6242</v>
      </c>
      <c r="C15" s="4">
        <v>133</v>
      </c>
      <c r="D15" s="4">
        <f t="shared" si="0"/>
        <v>3054.5</v>
      </c>
    </row>
    <row r="16" spans="1:5" x14ac:dyDescent="0.35">
      <c r="A16" s="19" t="s">
        <v>26</v>
      </c>
      <c r="B16" s="4">
        <v>6989</v>
      </c>
      <c r="C16" s="4">
        <v>181</v>
      </c>
      <c r="D16" s="4">
        <f t="shared" si="0"/>
        <v>3404</v>
      </c>
    </row>
    <row r="17" spans="1:4" x14ac:dyDescent="0.35">
      <c r="A17" s="19" t="s">
        <v>39</v>
      </c>
      <c r="B17" s="4">
        <v>6008</v>
      </c>
      <c r="C17" s="4">
        <v>157</v>
      </c>
      <c r="D17" s="4">
        <f t="shared" si="0"/>
        <v>2925.5</v>
      </c>
    </row>
    <row r="18" spans="1:4" x14ac:dyDescent="0.35">
      <c r="A18" s="19" t="s">
        <v>36</v>
      </c>
      <c r="B18" s="4">
        <v>6167</v>
      </c>
      <c r="C18" s="4">
        <v>182</v>
      </c>
      <c r="D18" s="4">
        <f t="shared" si="0"/>
        <v>2992.5</v>
      </c>
    </row>
    <row r="19" spans="1:4" x14ac:dyDescent="0.35">
      <c r="A19" s="19" t="s">
        <v>34</v>
      </c>
      <c r="B19" s="4">
        <v>6091</v>
      </c>
      <c r="C19" s="4">
        <v>243</v>
      </c>
      <c r="D19" s="4">
        <f t="shared" si="0"/>
        <v>2924</v>
      </c>
    </row>
    <row r="20" spans="1:4" x14ac:dyDescent="0.35">
      <c r="A20" s="19" t="s">
        <v>41</v>
      </c>
      <c r="B20" s="4">
        <v>6211</v>
      </c>
      <c r="C20" s="4">
        <v>153</v>
      </c>
      <c r="D20" s="4">
        <f t="shared" si="0"/>
        <v>3029</v>
      </c>
    </row>
    <row r="21" spans="1:4" x14ac:dyDescent="0.35">
      <c r="A21" s="19" t="s">
        <v>38</v>
      </c>
      <c r="B21" s="4">
        <v>5917</v>
      </c>
      <c r="C21" s="4">
        <v>134</v>
      </c>
      <c r="D21" s="4">
        <f t="shared" si="0"/>
        <v>2891.5</v>
      </c>
    </row>
    <row r="22" spans="1:4" x14ac:dyDescent="0.35">
      <c r="A22" s="19" t="s">
        <v>31</v>
      </c>
      <c r="B22" s="4">
        <v>6422</v>
      </c>
      <c r="C22" s="4">
        <v>199</v>
      </c>
      <c r="D22" s="4">
        <f t="shared" si="0"/>
        <v>3111.5</v>
      </c>
    </row>
    <row r="23" spans="1:4" x14ac:dyDescent="0.35">
      <c r="A23" s="19" t="s">
        <v>33</v>
      </c>
      <c r="B23" s="4">
        <v>7053</v>
      </c>
      <c r="C23" s="4">
        <v>160</v>
      </c>
      <c r="D23" s="4">
        <f t="shared" si="0"/>
        <v>3446.5</v>
      </c>
    </row>
    <row r="24" spans="1:4" x14ac:dyDescent="0.35">
      <c r="A24" s="19" t="s">
        <v>42</v>
      </c>
      <c r="B24" s="4">
        <v>6296</v>
      </c>
      <c r="C24" s="4">
        <v>1756</v>
      </c>
      <c r="D24" s="4">
        <f t="shared" si="0"/>
        <v>2270</v>
      </c>
    </row>
    <row r="25" spans="1:4" x14ac:dyDescent="0.35">
      <c r="A25" s="19" t="s">
        <v>30</v>
      </c>
      <c r="B25" s="4">
        <v>6426</v>
      </c>
      <c r="C25" s="4">
        <v>231</v>
      </c>
      <c r="D25" s="4">
        <f t="shared" si="0"/>
        <v>3097.5</v>
      </c>
    </row>
    <row r="26" spans="1:4" x14ac:dyDescent="0.35">
      <c r="A26" s="19" t="s">
        <v>35</v>
      </c>
      <c r="B26" s="4">
        <v>6661</v>
      </c>
      <c r="C26" s="4">
        <v>107</v>
      </c>
      <c r="D26" s="4">
        <f t="shared" si="0"/>
        <v>3277</v>
      </c>
    </row>
    <row r="27" spans="1:4" x14ac:dyDescent="0.35">
      <c r="A27" s="19" t="s">
        <v>32</v>
      </c>
      <c r="B27" s="4">
        <v>6188</v>
      </c>
      <c r="C27" s="4">
        <v>1774</v>
      </c>
      <c r="D27" s="4">
        <f t="shared" si="0"/>
        <v>2207</v>
      </c>
    </row>
    <row r="28" spans="1:4" x14ac:dyDescent="0.35">
      <c r="A28" s="19" t="s">
        <v>40</v>
      </c>
      <c r="B28" s="4">
        <v>5961</v>
      </c>
      <c r="C28" s="4">
        <v>220</v>
      </c>
      <c r="D28" s="4">
        <f t="shared" si="0"/>
        <v>2870.5</v>
      </c>
    </row>
    <row r="29" spans="1:4" x14ac:dyDescent="0.35">
      <c r="A29" s="19" t="s">
        <v>40</v>
      </c>
      <c r="B29" s="4">
        <v>6122</v>
      </c>
      <c r="C29" s="4">
        <v>199</v>
      </c>
      <c r="D29" s="4">
        <f t="shared" si="0"/>
        <v>2961.5</v>
      </c>
    </row>
    <row r="30" spans="1:4" x14ac:dyDescent="0.35">
      <c r="A30" s="19" t="s">
        <v>38</v>
      </c>
      <c r="B30" s="4">
        <v>6243</v>
      </c>
      <c r="C30" s="4">
        <v>184</v>
      </c>
      <c r="D30" s="4">
        <f t="shared" si="0"/>
        <v>3029.5</v>
      </c>
    </row>
    <row r="31" spans="1:4" x14ac:dyDescent="0.35">
      <c r="A31" s="19" t="s">
        <v>118</v>
      </c>
      <c r="B31" s="4">
        <v>5945</v>
      </c>
      <c r="C31" s="4">
        <v>160</v>
      </c>
      <c r="D31" s="4">
        <f t="shared" si="0"/>
        <v>2892.5</v>
      </c>
    </row>
    <row r="32" spans="1:4" x14ac:dyDescent="0.35">
      <c r="A32" s="19" t="s">
        <v>119</v>
      </c>
      <c r="B32" s="4">
        <v>6036</v>
      </c>
      <c r="C32" s="4">
        <v>138</v>
      </c>
      <c r="D32" s="4">
        <f t="shared" si="0"/>
        <v>2949</v>
      </c>
    </row>
    <row r="33" spans="1:4" x14ac:dyDescent="0.35">
      <c r="A33" s="19" t="s">
        <v>120</v>
      </c>
      <c r="B33" s="4">
        <v>6508</v>
      </c>
      <c r="C33" s="4">
        <v>203</v>
      </c>
      <c r="D33" s="4">
        <f t="shared" si="0"/>
        <v>3152.5</v>
      </c>
    </row>
    <row r="34" spans="1:4" x14ac:dyDescent="0.35">
      <c r="A34" s="19" t="s">
        <v>102</v>
      </c>
      <c r="B34" s="4">
        <v>7188</v>
      </c>
      <c r="C34" s="4">
        <v>182</v>
      </c>
      <c r="D34" s="4">
        <f t="shared" si="0"/>
        <v>3503</v>
      </c>
    </row>
    <row r="35" spans="1:4" x14ac:dyDescent="0.35">
      <c r="A35" s="19" t="s">
        <v>97</v>
      </c>
      <c r="B35" s="4">
        <v>6236</v>
      </c>
      <c r="C35" s="4">
        <v>198</v>
      </c>
      <c r="D35" s="4">
        <f t="shared" si="0"/>
        <v>3019</v>
      </c>
    </row>
    <row r="36" spans="1:4" x14ac:dyDescent="0.35">
      <c r="A36" s="19" t="s">
        <v>95</v>
      </c>
      <c r="B36" s="4">
        <v>6333</v>
      </c>
      <c r="C36" s="4">
        <v>235</v>
      </c>
      <c r="D36" s="4">
        <f t="shared" si="0"/>
        <v>3049</v>
      </c>
    </row>
    <row r="37" spans="1:4" x14ac:dyDescent="0.35">
      <c r="A37" s="19" t="s">
        <v>100</v>
      </c>
      <c r="B37" s="4">
        <v>6019</v>
      </c>
      <c r="C37" s="4">
        <v>212</v>
      </c>
      <c r="D37" s="4">
        <f t="shared" si="0"/>
        <v>2903.5</v>
      </c>
    </row>
    <row r="38" spans="1:4" x14ac:dyDescent="0.35">
      <c r="A38" s="19" t="s">
        <v>121</v>
      </c>
      <c r="B38" s="4">
        <v>6263</v>
      </c>
      <c r="C38" s="4">
        <v>148</v>
      </c>
      <c r="D38" s="4">
        <f t="shared" si="0"/>
        <v>3057.5</v>
      </c>
    </row>
    <row r="39" spans="1:4" x14ac:dyDescent="0.35">
      <c r="A39" s="19" t="s">
        <v>122</v>
      </c>
      <c r="B39" s="4">
        <v>6157</v>
      </c>
      <c r="C39" s="4">
        <v>231</v>
      </c>
      <c r="D39" s="4">
        <f t="shared" si="0"/>
        <v>2963</v>
      </c>
    </row>
    <row r="40" spans="1:4" x14ac:dyDescent="0.35">
      <c r="A40" s="19" t="s">
        <v>99</v>
      </c>
      <c r="B40" s="4">
        <v>6102</v>
      </c>
      <c r="C40" s="4">
        <v>138</v>
      </c>
      <c r="D40" s="4">
        <f t="shared" si="0"/>
        <v>2982</v>
      </c>
    </row>
    <row r="41" spans="1:4" x14ac:dyDescent="0.35">
      <c r="A41" s="19" t="s">
        <v>123</v>
      </c>
      <c r="B41" s="4">
        <v>6791</v>
      </c>
      <c r="C41" s="4">
        <v>186</v>
      </c>
      <c r="D41" s="4">
        <f t="shared" si="0"/>
        <v>3302.5</v>
      </c>
    </row>
    <row r="42" spans="1:4" x14ac:dyDescent="0.35">
      <c r="A42" s="19" t="s">
        <v>96</v>
      </c>
      <c r="B42" s="4">
        <v>6546</v>
      </c>
      <c r="C42" s="4">
        <v>1744</v>
      </c>
      <c r="D42" s="4">
        <f t="shared" si="0"/>
        <v>2401</v>
      </c>
    </row>
    <row r="43" spans="1:4" x14ac:dyDescent="0.35">
      <c r="A43" s="19" t="s">
        <v>124</v>
      </c>
      <c r="B43" s="4">
        <v>6503</v>
      </c>
      <c r="C43" s="4">
        <v>233</v>
      </c>
      <c r="D43" s="4">
        <f t="shared" si="0"/>
        <v>3135</v>
      </c>
    </row>
    <row r="44" spans="1:4" x14ac:dyDescent="0.35">
      <c r="A44" s="19" t="s">
        <v>104</v>
      </c>
      <c r="B44" s="4">
        <v>6316</v>
      </c>
      <c r="C44" s="4">
        <v>213</v>
      </c>
      <c r="D44" s="4">
        <f t="shared" si="0"/>
        <v>3051.5</v>
      </c>
    </row>
    <row r="45" spans="1:4" x14ac:dyDescent="0.35">
      <c r="A45" s="19" t="s">
        <v>125</v>
      </c>
      <c r="B45" s="4">
        <v>6210</v>
      </c>
      <c r="C45" s="4">
        <v>248</v>
      </c>
      <c r="D45" s="4">
        <f t="shared" si="0"/>
        <v>2981</v>
      </c>
    </row>
    <row r="46" spans="1:4" x14ac:dyDescent="0.35">
      <c r="A46" s="19" t="s">
        <v>70</v>
      </c>
      <c r="B46" s="4">
        <v>6486</v>
      </c>
      <c r="C46" s="4">
        <v>192</v>
      </c>
      <c r="D46" s="4">
        <f t="shared" si="0"/>
        <v>3147</v>
      </c>
    </row>
    <row r="47" spans="1:4" x14ac:dyDescent="0.35">
      <c r="A47" s="19" t="s">
        <v>61</v>
      </c>
      <c r="B47" s="4">
        <v>6162</v>
      </c>
      <c r="C47" s="4">
        <v>157</v>
      </c>
      <c r="D47" s="4">
        <f t="shared" si="0"/>
        <v>3002.5</v>
      </c>
    </row>
    <row r="48" spans="1:4" x14ac:dyDescent="0.35">
      <c r="A48" s="19" t="s">
        <v>126</v>
      </c>
      <c r="B48" s="4">
        <v>6311</v>
      </c>
      <c r="C48" s="4">
        <v>128</v>
      </c>
      <c r="D48" s="4">
        <f t="shared" si="0"/>
        <v>3091.5</v>
      </c>
    </row>
    <row r="49" spans="1:4" x14ac:dyDescent="0.35">
      <c r="A49" s="19" t="s">
        <v>73</v>
      </c>
      <c r="B49" s="4">
        <v>6437</v>
      </c>
      <c r="C49" s="4">
        <v>249</v>
      </c>
      <c r="D49" s="4">
        <f t="shared" si="0"/>
        <v>3094</v>
      </c>
    </row>
    <row r="50" spans="1:4" x14ac:dyDescent="0.35">
      <c r="A50" s="19" t="s">
        <v>69</v>
      </c>
      <c r="B50" s="4">
        <v>7443</v>
      </c>
      <c r="C50" s="4">
        <v>116</v>
      </c>
      <c r="D50" s="4">
        <f t="shared" si="0"/>
        <v>3663.5</v>
      </c>
    </row>
    <row r="51" spans="1:4" x14ac:dyDescent="0.35">
      <c r="A51" s="19" t="s">
        <v>65</v>
      </c>
      <c r="B51" s="4">
        <v>6263</v>
      </c>
      <c r="C51" s="4">
        <v>228</v>
      </c>
      <c r="D51" s="4">
        <f t="shared" si="0"/>
        <v>3017.5</v>
      </c>
    </row>
    <row r="52" spans="1:4" x14ac:dyDescent="0.35">
      <c r="A52" s="19" t="s">
        <v>59</v>
      </c>
      <c r="B52" s="4">
        <v>6363</v>
      </c>
      <c r="C52" s="4">
        <v>260</v>
      </c>
      <c r="D52" s="4">
        <f t="shared" si="0"/>
        <v>3051.5</v>
      </c>
    </row>
    <row r="53" spans="1:4" x14ac:dyDescent="0.35">
      <c r="A53" s="19" t="s">
        <v>58</v>
      </c>
      <c r="B53" s="4">
        <v>6162</v>
      </c>
      <c r="C53" s="4">
        <v>171</v>
      </c>
      <c r="D53" s="4">
        <f t="shared" si="0"/>
        <v>2995.5</v>
      </c>
    </row>
    <row r="54" spans="1:4" x14ac:dyDescent="0.35">
      <c r="A54" s="19" t="s">
        <v>62</v>
      </c>
      <c r="B54" s="4">
        <v>6352</v>
      </c>
      <c r="C54" s="4">
        <v>286</v>
      </c>
      <c r="D54" s="4">
        <f t="shared" si="0"/>
        <v>3033</v>
      </c>
    </row>
    <row r="55" spans="1:4" x14ac:dyDescent="0.35">
      <c r="A55" s="19" t="s">
        <v>127</v>
      </c>
      <c r="B55" s="4">
        <v>6117</v>
      </c>
      <c r="C55" s="4">
        <v>228</v>
      </c>
      <c r="D55" s="4">
        <f t="shared" si="0"/>
        <v>2944.5</v>
      </c>
    </row>
    <row r="56" spans="1:4" x14ac:dyDescent="0.35">
      <c r="A56" s="19" t="s">
        <v>67</v>
      </c>
      <c r="B56" s="4">
        <v>6053</v>
      </c>
      <c r="C56" s="4">
        <v>196</v>
      </c>
      <c r="D56" s="4">
        <f t="shared" si="0"/>
        <v>2928.5</v>
      </c>
    </row>
    <row r="57" spans="1:4" x14ac:dyDescent="0.35">
      <c r="A57" s="19" t="s">
        <v>66</v>
      </c>
      <c r="B57" s="4">
        <v>3057</v>
      </c>
      <c r="C57" s="4">
        <v>173</v>
      </c>
      <c r="D57" s="4">
        <f t="shared" si="0"/>
        <v>1442</v>
      </c>
    </row>
    <row r="58" spans="1:4" x14ac:dyDescent="0.35">
      <c r="A58" s="19" t="s">
        <v>68</v>
      </c>
      <c r="B58" s="4">
        <v>6966</v>
      </c>
      <c r="C58" s="4">
        <v>122</v>
      </c>
      <c r="D58" s="4">
        <f t="shared" si="0"/>
        <v>3422</v>
      </c>
    </row>
    <row r="59" spans="1:4" x14ac:dyDescent="0.35">
      <c r="A59" s="19" t="s">
        <v>60</v>
      </c>
      <c r="B59" s="4">
        <v>6253</v>
      </c>
      <c r="C59" s="4">
        <v>324</v>
      </c>
      <c r="D59" s="4">
        <f t="shared" si="0"/>
        <v>2964.5</v>
      </c>
    </row>
    <row r="60" spans="1:4" x14ac:dyDescent="0.35">
      <c r="A60" s="19" t="s">
        <v>57</v>
      </c>
      <c r="B60" s="4">
        <v>5821</v>
      </c>
      <c r="C60" s="4">
        <v>274</v>
      </c>
      <c r="D60" s="4">
        <f t="shared" si="0"/>
        <v>2773.5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11</vt:i4>
      </vt:variant>
    </vt:vector>
  </HeadingPairs>
  <TitlesOfParts>
    <vt:vector size="11" baseType="lpstr">
      <vt:lpstr>Serum-FSH</vt:lpstr>
      <vt:lpstr>Serum-LH</vt:lpstr>
      <vt:lpstr>Serum-INS</vt:lpstr>
      <vt:lpstr>Doku-IL-6</vt:lpstr>
      <vt:lpstr>Doku-ANGPTL4</vt:lpstr>
      <vt:lpstr>Doku-FGF21</vt:lpstr>
      <vt:lpstr>Doku-Meteorin-like</vt:lpstr>
      <vt:lpstr>Serum-TAS-TOS-GLU</vt:lpstr>
      <vt:lpstr>Serum-Thiol</vt:lpstr>
      <vt:lpstr>Serum-MDA</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2021-08-06T11:06:47Z</dcterms:created>
  <dcterms:modified xsi:type="dcterms:W3CDTF">2021-08-10T08:21:05Z</dcterms:modified>
</cp:coreProperties>
</file>