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oogle Drive\2021\Hizmet alımları\webe yüklenenler\Mehmet Akyürek\2021.12.19\"/>
    </mc:Choice>
  </mc:AlternateContent>
  <xr:revisionPtr revIDLastSave="0" documentId="13_ncr:1_{9D277805-349E-44C3-A340-8D2F405AFBD9}" xr6:coauthVersionLast="47" xr6:coauthVersionMax="47" xr10:uidLastSave="{00000000-0000-0000-0000-000000000000}"/>
  <bookViews>
    <workbookView xWindow="-110" yWindow="-110" windowWidth="21820" windowHeight="14020" activeTab="7" xr2:uid="{00000000-000D-0000-FFFF-FFFF00000000}"/>
  </bookViews>
  <sheets>
    <sheet name="ADMA" sheetId="1" r:id="rId1"/>
    <sheet name="ENDOTHELİN-1" sheetId="2" r:id="rId2"/>
    <sheet name="Total Testosterone" sheetId="3" r:id="rId3"/>
    <sheet name="Free Testosterone" sheetId="4" r:id="rId4"/>
    <sheet name="FSH" sheetId="5" r:id="rId5"/>
    <sheet name="LH" sheetId="6" r:id="rId6"/>
    <sheet name="Nitric Oxide" sheetId="7" r:id="rId7"/>
    <sheet name="Materyal-metod"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6" l="1"/>
  <c r="E30" i="6" s="1"/>
  <c r="D31" i="6"/>
  <c r="E31" i="6"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C21" i="6"/>
  <c r="E21" i="6" s="1"/>
  <c r="C20" i="6"/>
  <c r="E20" i="6" s="1"/>
  <c r="C19" i="6"/>
  <c r="E19" i="6" s="1"/>
  <c r="C18" i="6"/>
  <c r="E18" i="6" s="1"/>
  <c r="C17" i="6"/>
  <c r="E17" i="6" s="1"/>
  <c r="C16" i="6"/>
  <c r="E16" i="6" s="1"/>
  <c r="C15" i="6"/>
  <c r="E15" i="6"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31" i="5"/>
  <c r="E31" i="5" s="1"/>
  <c r="E20" i="5"/>
  <c r="C21" i="5"/>
  <c r="E21" i="5" s="1"/>
  <c r="C20" i="5"/>
  <c r="C19" i="5"/>
  <c r="E19" i="5" s="1"/>
  <c r="C18" i="5"/>
  <c r="E18" i="5" s="1"/>
  <c r="C17" i="5"/>
  <c r="E17" i="5" s="1"/>
  <c r="C16" i="5"/>
  <c r="E16" i="5" s="1"/>
  <c r="C15" i="5"/>
  <c r="E15" i="5" s="1"/>
  <c r="D30" i="4"/>
  <c r="E30" i="4" s="1"/>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29" i="4"/>
  <c r="E29" i="4" s="1"/>
  <c r="E16" i="4"/>
  <c r="C20" i="4"/>
  <c r="E20" i="4" s="1"/>
  <c r="C19" i="4"/>
  <c r="E19" i="4" s="1"/>
  <c r="C18" i="4"/>
  <c r="E18" i="4" s="1"/>
  <c r="C17" i="4"/>
  <c r="E17" i="4" s="1"/>
  <c r="C16" i="4"/>
  <c r="C15" i="4"/>
  <c r="E15" i="4"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32" i="3"/>
  <c r="E32" i="3" s="1"/>
  <c r="E22" i="3"/>
  <c r="C22" i="3"/>
  <c r="C21" i="3"/>
  <c r="E21" i="3" s="1"/>
  <c r="C20" i="3"/>
  <c r="E20" i="3" s="1"/>
  <c r="C19" i="3"/>
  <c r="E19" i="3" s="1"/>
  <c r="C18" i="3"/>
  <c r="E18" i="3" s="1"/>
  <c r="C17" i="3"/>
  <c r="E17" i="3"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32" i="2"/>
  <c r="E32" i="2" s="1"/>
  <c r="C20" i="2"/>
  <c r="E20" i="2" s="1"/>
  <c r="C19" i="2"/>
  <c r="E19" i="2" s="1"/>
  <c r="C18" i="2"/>
  <c r="E18" i="2" s="1"/>
  <c r="C17" i="2"/>
  <c r="E17" i="2" s="1"/>
  <c r="C16" i="2"/>
  <c r="E16" i="2" s="1"/>
  <c r="C15" i="2"/>
  <c r="E15" i="2" s="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D14" i="1"/>
  <c r="D15" i="1"/>
  <c r="D16" i="1"/>
  <c r="D17" i="1"/>
  <c r="D18" i="1"/>
  <c r="D19" i="1"/>
  <c r="D13" i="1"/>
</calcChain>
</file>

<file path=xl/sharedStrings.xml><?xml version="1.0" encoding="utf-8"?>
<sst xmlns="http://schemas.openxmlformats.org/spreadsheetml/2006/main" count="424" uniqueCount="121">
  <si>
    <t xml:space="preserve"> </t>
  </si>
  <si>
    <t>std1</t>
  </si>
  <si>
    <t>std2</t>
  </si>
  <si>
    <t>std3</t>
  </si>
  <si>
    <t>std4</t>
  </si>
  <si>
    <t>std5</t>
  </si>
  <si>
    <t>std6</t>
  </si>
  <si>
    <t>blank</t>
  </si>
  <si>
    <t>abs</t>
  </si>
  <si>
    <t>expected</t>
  </si>
  <si>
    <t>result</t>
  </si>
  <si>
    <t>(concentratıon(ng/ml)</t>
  </si>
  <si>
    <t>Numune</t>
  </si>
  <si>
    <t>absorbans</t>
  </si>
  <si>
    <t>Sonuç(ng/ml)</t>
  </si>
  <si>
    <t>Tedavi sonu kontrol-K1</t>
  </si>
  <si>
    <t>Tedavi sonu kontrol-K2</t>
  </si>
  <si>
    <t>Tedavi sonu kontrol-K3</t>
  </si>
  <si>
    <t>Tedavi sonu kontrol-K4</t>
  </si>
  <si>
    <t>Tedavi sonu kontrol-K5</t>
  </si>
  <si>
    <t>Tedavi sonu kontrol-2.grup-2-1</t>
  </si>
  <si>
    <t>Tedavi sonu kontrol-3.grup-3-1</t>
  </si>
  <si>
    <t>Tedavi sonu kontrol-2.grup-2-2</t>
  </si>
  <si>
    <t>Tedavi sonu kontrol-2.grup-2-3</t>
  </si>
  <si>
    <t>Tedavi sonu kontrol-2.grup-2-4</t>
  </si>
  <si>
    <t>Tedavi sonu kontrol-2.grup-2-5</t>
  </si>
  <si>
    <t>Tedavi sonu kontrol-2.grup-2-6</t>
  </si>
  <si>
    <t>Tedavi sonu kontrol-2.grup-2-7</t>
  </si>
  <si>
    <t>Tedavi sonu kontrol-3.grup-3-2</t>
  </si>
  <si>
    <t>Tedavi sonu kontrol-3.grup-3-3</t>
  </si>
  <si>
    <t>Tedavi sonu kontrol-3.grup-3-4</t>
  </si>
  <si>
    <t>Tedavi sonu kontrol-3.grup-3-5</t>
  </si>
  <si>
    <t>Tedavi sonu kontrol-3.grup-3-6</t>
  </si>
  <si>
    <t>Tedavi sonu kontrol-3.grup-3-7</t>
  </si>
  <si>
    <t>Tedavi öncesi-1</t>
  </si>
  <si>
    <t>Tedavi öncesi-2</t>
  </si>
  <si>
    <t>Tedavi öncesi-3</t>
  </si>
  <si>
    <t>Tedavi öncesi-4</t>
  </si>
  <si>
    <t>Tedavi öncesi-5</t>
  </si>
  <si>
    <t>Tedavi öncesi-6</t>
  </si>
  <si>
    <t>Tedavi öncesi-7</t>
  </si>
  <si>
    <t>Tedavi öncesi-8</t>
  </si>
  <si>
    <t>Tedavi öncesi-9</t>
  </si>
  <si>
    <t>Tedavi öncesi-10</t>
  </si>
  <si>
    <t>Tedavi öncesi-11</t>
  </si>
  <si>
    <t>Tedavi öncesi-12</t>
  </si>
  <si>
    <t>Tedavi öncesi-13</t>
  </si>
  <si>
    <t>Tedavi öncesi-14</t>
  </si>
  <si>
    <t>abs-blank</t>
  </si>
  <si>
    <t>(concentratıon(ng/L)</t>
  </si>
  <si>
    <t>Sonuç(ng/L</t>
  </si>
  <si>
    <t>Sonuç(mlU/ml)</t>
  </si>
  <si>
    <t>(concentratıon(mlU/ml)</t>
  </si>
  <si>
    <t>Numune Adı</t>
  </si>
  <si>
    <t>NO (µmol/L)</t>
  </si>
  <si>
    <t>Rat Endothelin 1 Assay Principle</t>
  </si>
  <si>
    <t xml:space="preserve">This kit is an Enzyme-Linked Immunosorbent Assay (ELISA). The plate has been pre-coated with Rat EDN1 antibody. EDN1 present in the sample is added and binds to antibodies coated on the wells. </t>
  </si>
  <si>
    <t>And then biotinylated Rat EDN1 Antibody is added and binds to EDN1 in the sample. Then Streptavidin-HRP is added and binds to the Biotinylated EDN1 antibody.</t>
  </si>
  <si>
    <t>After incubation unbound Streptavidin-HRP is washed away during a washing step. Substrate solution is then added and color develops in proportion to the amount of Rat EDN1.</t>
  </si>
  <si>
    <t xml:space="preserve">The reaction is terminated by addition of acidic stop solution and absorbance is measured at 450 nm. </t>
  </si>
  <si>
    <t>KİT ADI</t>
  </si>
  <si>
    <t>TÜR</t>
  </si>
  <si>
    <t>MARKA</t>
  </si>
  <si>
    <t>LOT</t>
  </si>
  <si>
    <t>CAT. NO</t>
  </si>
  <si>
    <t>Yöntem</t>
  </si>
  <si>
    <t>Kullanılan Cihaz</t>
  </si>
  <si>
    <t>Universal</t>
  </si>
  <si>
    <t>Kolorimetrik</t>
  </si>
  <si>
    <t>Rat</t>
  </si>
  <si>
    <t>BT</t>
  </si>
  <si>
    <t>ELİSA</t>
  </si>
  <si>
    <t>Mıcroplate reader: BIO-TEK EL X 800-Aotu strıp washer:BIO TEK EL X 50</t>
  </si>
  <si>
    <t>Endothelin 1</t>
  </si>
  <si>
    <t>E0462Ra</t>
  </si>
  <si>
    <t>FSH(Follıcle Stimulating Hormone)</t>
  </si>
  <si>
    <t>Elabscience</t>
  </si>
  <si>
    <t>I6I877E3ZT</t>
  </si>
  <si>
    <t>E-EL-R0391</t>
  </si>
  <si>
    <t>LH(Luteinizing Hormone)</t>
  </si>
  <si>
    <t>UASBRSL9VV</t>
  </si>
  <si>
    <t>E-EL-R0026</t>
  </si>
  <si>
    <t>FSH Test Principle</t>
  </si>
  <si>
    <t>This ELISA kit uses the Sandwich-ELISA principle. The micro ELISA plate provided in this kit has been pre-coated with an antibody specific to Rat FSH.</t>
  </si>
  <si>
    <t>Standards or samples are added to the micro ELISA plate wells and combined with the specific antibody.</t>
  </si>
  <si>
    <t>Then a biotinylated detection antibody specific for Rat FSH and Avidin-Horseradish Peroxidase (HRP) conjugate are added successively to each micro plate well and incubated. Free components are washed away</t>
  </si>
  <si>
    <t>The substrate solution is added to each well. Only those wells that contain Rat FSH,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</si>
  <si>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Rat FSH. You can calculate the concentration of Rat FSH in the samples by comparing the OD of the samples to the standard curve.</t>
  </si>
  <si>
    <t>LH Test Principle</t>
  </si>
  <si>
    <t>This ELISA kit uses the Sandwich-ELISA principle. The micro ELISA plate provided in this kit has been pre-coated with an antibody specific to Rat LH.</t>
  </si>
  <si>
    <t xml:space="preserve">Then a biotinylated detection antibody specific for Rat LH and Avidin-Horseradish Peroxidase (HRP) conjugate are added successively to each micro plate well and incubated. Free components are washed away. </t>
  </si>
  <si>
    <t>The substrate solution is added to each well. Only those wells that contain Rat LH, biotinylated detection antibody and Avidin-HRP conjugate will appear blue in color. The enzyme-substrate reaction is terminated by the addition of stop solution and the color turns yellow.</t>
  </si>
  <si>
    <t>he optical density (OD) is measured spectrophotometrically at a wavelength of 450 nm ± 2 nm. The OD value is proportional to the concentration of Rat LH. You can calculate the concentration of Rat LH in the samples by comparing the OD of the samples to the standard curve.</t>
  </si>
  <si>
    <t>Mıcroplate reader: BIO-TEK EL X 800-BIO-Aotu strıp washer: TEK EL X 50</t>
  </si>
  <si>
    <t>Total Testosterone</t>
  </si>
  <si>
    <t>Free Testosterone</t>
  </si>
  <si>
    <t>ADMA(Asymmetrical Dimethylarginine)</t>
  </si>
  <si>
    <t>N.O: Nitric Oxide</t>
  </si>
  <si>
    <t>1lCNHP3PAP</t>
  </si>
  <si>
    <t>E-BC-K035-S</t>
  </si>
  <si>
    <t>REL BIOCHEM-REL ASSAY</t>
  </si>
  <si>
    <t>NO Test Principle</t>
  </si>
  <si>
    <t xml:space="preserve">NO is easily oxidized to form N0²  in vivo or in aqueous solution, and a reddish azo compoun is formed with the color developing agent, and the concentratıon of the azo compound is linearly related to the concentration of NO. </t>
  </si>
  <si>
    <t>The concentration of NO can be calculated indirectly by measuring the OD value at 550 nm.</t>
  </si>
  <si>
    <t>This ELISA kit uses the Competitive-ELISA principle. The micro ELISA plate provided in this kit has been pre-coated with ADMA.</t>
  </si>
  <si>
    <t xml:space="preserve"> During the reaction, ADMA in samples or Standard competes with a fixed amount of ADMA on the solid phase supporter for sites on the Biotinylated Detection Ab specific to ADMA.</t>
  </si>
  <si>
    <t xml:space="preserve"> Excess conjugate and unbound sample or standard are washed from the plate, and Avidin conjugated to Horseradish Peroxidase (HRP) are added to each microplate well and incubated.</t>
  </si>
  <si>
    <t>Then a TMB substrate solution is added to each well. The enzyme-substrate reaction is terminated by the addition of stop solution and the color change is measured spectrophotometrically at a wavelength of 450±2 nm</t>
  </si>
  <si>
    <t>The concentration of ADMA in the samples is then determined by comparing the OD of the samples to the standard curve.</t>
  </si>
  <si>
    <t>ADMA Test Principle</t>
  </si>
  <si>
    <t>This kit is an Enzyme-Linked Immunosorbent Assay (ELISA). Add samples to the pre-coated plate. Then add biotinylated antigen. The antigens in the samples compete with the biotinylated antigen to bind to the capture antibody and incubate.</t>
  </si>
  <si>
    <t>Unbound antigen is washed away during a washing step. An avidin-HRP is then added and then incubate. Unbound avidin-HRP is washed away during a washing step. TMB Substrate is then added and color develops.</t>
  </si>
  <si>
    <t>The reaction is stopped by addition of acidic stop solution and color changes into yellow that can be measured at 450 nm. The intensity of the color developed is inversely proportional to the concentration of Testosterone in the sample.</t>
  </si>
  <si>
    <t xml:space="preserve">The concentration of Testosterone in the sample is then determined by comparing the O.D. of the samples to the standard curve. </t>
  </si>
  <si>
    <t>Testosterone Assay Principle</t>
  </si>
  <si>
    <t xml:space="preserve">The concentration of Free Testosterone in the sample is then determined by comparing the O.D. of the samples to the standard curve. </t>
  </si>
  <si>
    <t>Free Testosterone Assay Principle</t>
  </si>
  <si>
    <t>EA0060Ra</t>
  </si>
  <si>
    <t>EA0023Ra</t>
  </si>
  <si>
    <t>E-EL-0042</t>
  </si>
  <si>
    <t>SVTPQWK8DZ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</si>
</sst>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b/>
      <sz val="11"/>
      <color rgb="FF000000"/>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cellStyleXfs>
  <cellXfs count="27">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2" fontId="3" fillId="5" borderId="1" xfId="0" applyNumberFormat="1" applyFont="1" applyFill="1" applyBorder="1" applyAlignment="1">
      <alignment horizontal="center"/>
    </xf>
    <xf numFmtId="0" fontId="3" fillId="0" borderId="0" xfId="0" applyFont="1"/>
    <xf numFmtId="0" fontId="3" fillId="8" borderId="1" xfId="0" applyFont="1" applyFill="1" applyBorder="1" applyAlignment="1">
      <alignment horizontal="center"/>
    </xf>
    <xf numFmtId="0" fontId="3" fillId="5" borderId="1" xfId="0" applyFont="1" applyFill="1" applyBorder="1" applyAlignment="1">
      <alignment horizontal="center"/>
    </xf>
    <xf numFmtId="0" fontId="0" fillId="0" borderId="0" xfId="0"/>
    <xf numFmtId="0" fontId="0" fillId="6" borderId="1" xfId="0" applyFill="1" applyBorder="1" applyAlignment="1">
      <alignment horizontal="center"/>
    </xf>
    <xf numFmtId="0" fontId="0" fillId="3" borderId="1" xfId="0" applyFill="1" applyBorder="1" applyAlignment="1">
      <alignment horizontal="center"/>
    </xf>
    <xf numFmtId="0" fontId="0" fillId="0" borderId="0" xfId="0"/>
    <xf numFmtId="0" fontId="0" fillId="0" borderId="0" xfId="0"/>
    <xf numFmtId="0" fontId="0" fillId="0" borderId="0" xfId="0"/>
    <xf numFmtId="0" fontId="0" fillId="0" borderId="0" xfId="0"/>
    <xf numFmtId="0" fontId="2" fillId="5" borderId="1" xfId="1" applyFont="1" applyFill="1" applyBorder="1" applyAlignment="1">
      <alignment horizontal="center"/>
    </xf>
    <xf numFmtId="0" fontId="3" fillId="7" borderId="1" xfId="0" applyFont="1" applyFill="1" applyBorder="1" applyAlignment="1">
      <alignment horizontal="center"/>
    </xf>
    <xf numFmtId="0" fontId="2" fillId="5" borderId="2" xfId="0" applyFont="1" applyFill="1" applyBorder="1" applyAlignment="1">
      <alignment horizontal="center"/>
    </xf>
    <xf numFmtId="0" fontId="3" fillId="7" borderId="2" xfId="0" applyFont="1" applyFill="1" applyBorder="1" applyAlignment="1">
      <alignment horizontal="center"/>
    </xf>
    <xf numFmtId="0" fontId="3" fillId="9" borderId="2" xfId="0" applyFont="1" applyFill="1" applyBorder="1" applyAlignment="1">
      <alignment horizontal="center"/>
    </xf>
    <xf numFmtId="0" fontId="3" fillId="6" borderId="2" xfId="0" applyFont="1" applyFill="1" applyBorder="1" applyAlignment="1">
      <alignment horizontal="center"/>
    </xf>
    <xf numFmtId="0" fontId="4" fillId="0" borderId="0" xfId="0" applyFont="1"/>
    <xf numFmtId="0" fontId="5" fillId="0" borderId="0" xfId="0" applyFont="1"/>
    <xf numFmtId="0" fontId="6" fillId="0" borderId="0" xfId="0" applyFont="1" applyAlignment="1">
      <alignmen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ADMA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6054899387576498E-2"/>
                  <c:y val="-0.43534849810440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ADMA!$B$13:$B$19</c:f>
              <c:numCache>
                <c:formatCode>General</c:formatCode>
                <c:ptCount val="7"/>
                <c:pt idx="0">
                  <c:v>8.5999999999999993E-2</c:v>
                </c:pt>
                <c:pt idx="1">
                  <c:v>0.51300000000000001</c:v>
                </c:pt>
                <c:pt idx="2">
                  <c:v>0.79</c:v>
                </c:pt>
                <c:pt idx="3">
                  <c:v>0.96899999999999997</c:v>
                </c:pt>
                <c:pt idx="4">
                  <c:v>1.1419999999999999</c:v>
                </c:pt>
                <c:pt idx="5">
                  <c:v>1.2509999999999999</c:v>
                </c:pt>
                <c:pt idx="6">
                  <c:v>1.7030000000000001</c:v>
                </c:pt>
              </c:numCache>
            </c:numRef>
          </c:xVal>
          <c:yVal>
            <c:numRef>
              <c:f>ADMA!$C$13:$C$19</c:f>
              <c:numCache>
                <c:formatCode>General</c:formatCode>
                <c:ptCount val="7"/>
                <c:pt idx="0">
                  <c:v>1000</c:v>
                </c:pt>
                <c:pt idx="1">
                  <c:v>500</c:v>
                </c:pt>
                <c:pt idx="2">
                  <c:v>250</c:v>
                </c:pt>
                <c:pt idx="3">
                  <c:v>125</c:v>
                </c:pt>
                <c:pt idx="4">
                  <c:v>62.5</c:v>
                </c:pt>
                <c:pt idx="5">
                  <c:v>31.25</c:v>
                </c:pt>
                <c:pt idx="6">
                  <c:v>0</c:v>
                </c:pt>
              </c:numCache>
            </c:numRef>
          </c:yVal>
          <c:smooth val="0"/>
          <c:extLst>
            <c:ext xmlns:c16="http://schemas.microsoft.com/office/drawing/2014/chart" uri="{C3380CC4-5D6E-409C-BE32-E72D297353CC}">
              <c16:uniqueId val="{00000000-4264-4C1F-813B-205CA5068306}"/>
            </c:ext>
          </c:extLst>
        </c:ser>
        <c:dLbls>
          <c:showLegendKey val="0"/>
          <c:showVal val="0"/>
          <c:showCatName val="0"/>
          <c:showSerName val="0"/>
          <c:showPercent val="0"/>
          <c:showBubbleSize val="0"/>
        </c:dLbls>
        <c:axId val="343984248"/>
        <c:axId val="343984576"/>
      </c:scatterChart>
      <c:valAx>
        <c:axId val="34398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43984576"/>
        <c:crosses val="autoZero"/>
        <c:crossBetween val="midCat"/>
      </c:valAx>
      <c:valAx>
        <c:axId val="34398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43984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Endothelin-1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789219160104987"/>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'ENDOTHELİN-1'!$C$15:$C$20</c:f>
              <c:numCache>
                <c:formatCode>General</c:formatCode>
                <c:ptCount val="6"/>
                <c:pt idx="0">
                  <c:v>1.9640000000000002</c:v>
                </c:pt>
                <c:pt idx="1">
                  <c:v>1.323</c:v>
                </c:pt>
                <c:pt idx="2">
                  <c:v>0.88500000000000001</c:v>
                </c:pt>
                <c:pt idx="3">
                  <c:v>0.56299999999999994</c:v>
                </c:pt>
                <c:pt idx="4">
                  <c:v>0.32200000000000001</c:v>
                </c:pt>
                <c:pt idx="5">
                  <c:v>0</c:v>
                </c:pt>
              </c:numCache>
            </c:numRef>
          </c:xVal>
          <c:yVal>
            <c:numRef>
              <c:f>'ENDOTHELİN-1'!$D$15:$D$20</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AE91-43D2-B1CE-444C9ECB72DC}"/>
            </c:ext>
          </c:extLst>
        </c:ser>
        <c:dLbls>
          <c:showLegendKey val="0"/>
          <c:showVal val="0"/>
          <c:showCatName val="0"/>
          <c:showSerName val="0"/>
          <c:showPercent val="0"/>
          <c:showBubbleSize val="0"/>
        </c:dLbls>
        <c:axId val="476883672"/>
        <c:axId val="476888592"/>
      </c:scatterChart>
      <c:valAx>
        <c:axId val="476883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6888592"/>
        <c:crosses val="autoZero"/>
        <c:crossBetween val="midCat"/>
      </c:valAx>
      <c:valAx>
        <c:axId val="47688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6883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Testosterone-T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940398075240596"/>
                  <c:y val="0.116800087489063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'Total Testosterone'!$C$17:$C$22</c:f>
              <c:numCache>
                <c:formatCode>General</c:formatCode>
                <c:ptCount val="6"/>
                <c:pt idx="0">
                  <c:v>1.706</c:v>
                </c:pt>
                <c:pt idx="1">
                  <c:v>1.052</c:v>
                </c:pt>
                <c:pt idx="2">
                  <c:v>0.72000000000000008</c:v>
                </c:pt>
                <c:pt idx="3">
                  <c:v>0.378</c:v>
                </c:pt>
                <c:pt idx="4">
                  <c:v>0.21299999999999999</c:v>
                </c:pt>
                <c:pt idx="5">
                  <c:v>0</c:v>
                </c:pt>
              </c:numCache>
            </c:numRef>
          </c:xVal>
          <c:yVal>
            <c:numRef>
              <c:f>'Total Testosterone'!$D$17:$D$22</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158D-48F2-9423-3430803B4D0D}"/>
            </c:ext>
          </c:extLst>
        </c:ser>
        <c:dLbls>
          <c:showLegendKey val="0"/>
          <c:showVal val="0"/>
          <c:showCatName val="0"/>
          <c:showSerName val="0"/>
          <c:showPercent val="0"/>
          <c:showBubbleSize val="0"/>
        </c:dLbls>
        <c:axId val="464541952"/>
        <c:axId val="464543264"/>
      </c:scatterChart>
      <c:valAx>
        <c:axId val="4645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4543264"/>
        <c:crosses val="autoZero"/>
        <c:crossBetween val="midCat"/>
      </c:valAx>
      <c:valAx>
        <c:axId val="4645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4541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Free Testosterone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8212664041994751"/>
                  <c:y val="0.156990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'Free Testosterone'!$C$15:$C$20</c:f>
              <c:numCache>
                <c:formatCode>General</c:formatCode>
                <c:ptCount val="6"/>
                <c:pt idx="0">
                  <c:v>1.526</c:v>
                </c:pt>
                <c:pt idx="1">
                  <c:v>0.95000000000000007</c:v>
                </c:pt>
                <c:pt idx="2">
                  <c:v>0.69599999999999995</c:v>
                </c:pt>
                <c:pt idx="3">
                  <c:v>0.378</c:v>
                </c:pt>
                <c:pt idx="4">
                  <c:v>0.187</c:v>
                </c:pt>
                <c:pt idx="5">
                  <c:v>0</c:v>
                </c:pt>
              </c:numCache>
            </c:numRef>
          </c:xVal>
          <c:yVal>
            <c:numRef>
              <c:f>'Free Testosterone'!$D$15:$D$20</c:f>
              <c:numCache>
                <c:formatCode>General</c:formatCode>
                <c:ptCount val="6"/>
                <c:pt idx="0">
                  <c:v>64</c:v>
                </c:pt>
                <c:pt idx="1">
                  <c:v>32</c:v>
                </c:pt>
                <c:pt idx="2">
                  <c:v>16</c:v>
                </c:pt>
                <c:pt idx="3">
                  <c:v>8</c:v>
                </c:pt>
                <c:pt idx="4">
                  <c:v>4</c:v>
                </c:pt>
                <c:pt idx="5">
                  <c:v>0</c:v>
                </c:pt>
              </c:numCache>
            </c:numRef>
          </c:yVal>
          <c:smooth val="0"/>
          <c:extLst>
            <c:ext xmlns:c16="http://schemas.microsoft.com/office/drawing/2014/chart" uri="{C3380CC4-5D6E-409C-BE32-E72D297353CC}">
              <c16:uniqueId val="{00000000-D5ED-4276-82FB-C148ACCB263B}"/>
            </c:ext>
          </c:extLst>
        </c:ser>
        <c:dLbls>
          <c:showLegendKey val="0"/>
          <c:showVal val="0"/>
          <c:showCatName val="0"/>
          <c:showSerName val="0"/>
          <c:showPercent val="0"/>
          <c:showBubbleSize val="0"/>
        </c:dLbls>
        <c:axId val="527023992"/>
        <c:axId val="527025960"/>
      </c:scatterChart>
      <c:valAx>
        <c:axId val="527023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7025960"/>
        <c:crosses val="autoZero"/>
        <c:crossBetween val="midCat"/>
      </c:valAx>
      <c:valAx>
        <c:axId val="5270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7023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72053805774278"/>
                  <c:y val="0.177097914843977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FSH!$C$15:$C$21</c:f>
              <c:numCache>
                <c:formatCode>General</c:formatCode>
                <c:ptCount val="7"/>
                <c:pt idx="0">
                  <c:v>2.4019999999999997</c:v>
                </c:pt>
                <c:pt idx="1">
                  <c:v>1.37</c:v>
                </c:pt>
                <c:pt idx="2">
                  <c:v>0.79500000000000004</c:v>
                </c:pt>
                <c:pt idx="3">
                  <c:v>0.32</c:v>
                </c:pt>
                <c:pt idx="4">
                  <c:v>0.14600000000000002</c:v>
                </c:pt>
                <c:pt idx="5">
                  <c:v>8.4000000000000005E-2</c:v>
                </c:pt>
                <c:pt idx="6">
                  <c:v>0</c:v>
                </c:pt>
              </c:numCache>
            </c:numRef>
          </c:xVal>
          <c:yVal>
            <c:numRef>
              <c:f>FSH!$D$15:$D$21</c:f>
              <c:numCache>
                <c:formatCode>General</c:formatCode>
                <c:ptCount val="7"/>
                <c:pt idx="0">
                  <c:v>200</c:v>
                </c:pt>
                <c:pt idx="1">
                  <c:v>100</c:v>
                </c:pt>
                <c:pt idx="2">
                  <c:v>50</c:v>
                </c:pt>
                <c:pt idx="3">
                  <c:v>25</c:v>
                </c:pt>
                <c:pt idx="4">
                  <c:v>12.5</c:v>
                </c:pt>
                <c:pt idx="5">
                  <c:v>6.25</c:v>
                </c:pt>
                <c:pt idx="6">
                  <c:v>0</c:v>
                </c:pt>
              </c:numCache>
            </c:numRef>
          </c:yVal>
          <c:smooth val="0"/>
          <c:extLst>
            <c:ext xmlns:c16="http://schemas.microsoft.com/office/drawing/2014/chart" uri="{C3380CC4-5D6E-409C-BE32-E72D297353CC}">
              <c16:uniqueId val="{00000000-C069-47E0-BCC5-0F567FF865A3}"/>
            </c:ext>
          </c:extLst>
        </c:ser>
        <c:dLbls>
          <c:showLegendKey val="0"/>
          <c:showVal val="0"/>
          <c:showCatName val="0"/>
          <c:showSerName val="0"/>
          <c:showPercent val="0"/>
          <c:showBubbleSize val="0"/>
        </c:dLbls>
        <c:axId val="520245728"/>
        <c:axId val="520247040"/>
      </c:scatterChart>
      <c:valAx>
        <c:axId val="52024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0247040"/>
        <c:crosses val="autoZero"/>
        <c:crossBetween val="midCat"/>
      </c:valAx>
      <c:valAx>
        <c:axId val="52024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024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1"/>
            <c:dispEq val="1"/>
            <c:trendlineLbl>
              <c:layout>
                <c:manualLayout>
                  <c:x val="-0.38215748031496061"/>
                  <c:y val="9.9367526975794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LH!$C$15:$C$21</c:f>
              <c:numCache>
                <c:formatCode>General</c:formatCode>
                <c:ptCount val="7"/>
                <c:pt idx="0">
                  <c:v>2.379</c:v>
                </c:pt>
                <c:pt idx="1">
                  <c:v>1.462</c:v>
                </c:pt>
                <c:pt idx="2">
                  <c:v>0.80200000000000005</c:v>
                </c:pt>
                <c:pt idx="3">
                  <c:v>0.40099999999999997</c:v>
                </c:pt>
                <c:pt idx="4">
                  <c:v>0.16999999999999998</c:v>
                </c:pt>
                <c:pt idx="5">
                  <c:v>9.9999999999999992E-2</c:v>
                </c:pt>
                <c:pt idx="6">
                  <c:v>0</c:v>
                </c:pt>
              </c:numCache>
            </c:numRef>
          </c:xVal>
          <c:yVal>
            <c:numRef>
              <c:f>LH!$D$15:$D$21</c:f>
              <c:numCache>
                <c:formatCode>General</c:formatCode>
                <c:ptCount val="7"/>
                <c:pt idx="0">
                  <c:v>100</c:v>
                </c:pt>
                <c:pt idx="1">
                  <c:v>50</c:v>
                </c:pt>
                <c:pt idx="2">
                  <c:v>25</c:v>
                </c:pt>
                <c:pt idx="3">
                  <c:v>12.5</c:v>
                </c:pt>
                <c:pt idx="4">
                  <c:v>6.25</c:v>
                </c:pt>
                <c:pt idx="5">
                  <c:v>3.13</c:v>
                </c:pt>
                <c:pt idx="6">
                  <c:v>0</c:v>
                </c:pt>
              </c:numCache>
            </c:numRef>
          </c:yVal>
          <c:smooth val="0"/>
          <c:extLst>
            <c:ext xmlns:c16="http://schemas.microsoft.com/office/drawing/2014/chart" uri="{C3380CC4-5D6E-409C-BE32-E72D297353CC}">
              <c16:uniqueId val="{00000000-87CA-4F8C-B9C9-D166A5858E99}"/>
            </c:ext>
          </c:extLst>
        </c:ser>
        <c:dLbls>
          <c:showLegendKey val="0"/>
          <c:showVal val="0"/>
          <c:showCatName val="0"/>
          <c:showSerName val="0"/>
          <c:showPercent val="0"/>
          <c:showBubbleSize val="0"/>
        </c:dLbls>
        <c:axId val="528132872"/>
        <c:axId val="528133528"/>
      </c:scatterChart>
      <c:valAx>
        <c:axId val="528132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8133528"/>
        <c:crosses val="autoZero"/>
        <c:crossBetween val="midCat"/>
      </c:valAx>
      <c:valAx>
        <c:axId val="52813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8132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434340</xdr:colOff>
      <xdr:row>9</xdr:row>
      <xdr:rowOff>0</xdr:rowOff>
    </xdr:from>
    <xdr:to>
      <xdr:col>14</xdr:col>
      <xdr:colOff>129540</xdr:colOff>
      <xdr:row>24</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327660</xdr:colOff>
      <xdr:row>6</xdr:row>
      <xdr:rowOff>167640</xdr:rowOff>
    </xdr:from>
    <xdr:to>
      <xdr:col>15</xdr:col>
      <xdr:colOff>22860</xdr:colOff>
      <xdr:row>21</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365760</xdr:colOff>
      <xdr:row>7</xdr:row>
      <xdr:rowOff>7620</xdr:rowOff>
    </xdr:from>
    <xdr:to>
      <xdr:col>14</xdr:col>
      <xdr:colOff>60960</xdr:colOff>
      <xdr:row>22</xdr:row>
      <xdr:rowOff>7620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327660</xdr:colOff>
      <xdr:row>7</xdr:row>
      <xdr:rowOff>7620</xdr:rowOff>
    </xdr:from>
    <xdr:to>
      <xdr:col>15</xdr:col>
      <xdr:colOff>22860</xdr:colOff>
      <xdr:row>22</xdr:row>
      <xdr:rowOff>7620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327660</xdr:colOff>
      <xdr:row>7</xdr:row>
      <xdr:rowOff>0</xdr:rowOff>
    </xdr:from>
    <xdr:to>
      <xdr:col>15</xdr:col>
      <xdr:colOff>22860</xdr:colOff>
      <xdr:row>22</xdr:row>
      <xdr:rowOff>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373380</xdr:colOff>
      <xdr:row>10</xdr:row>
      <xdr:rowOff>22860</xdr:rowOff>
    </xdr:from>
    <xdr:to>
      <xdr:col>13</xdr:col>
      <xdr:colOff>68580</xdr:colOff>
      <xdr:row>25</xdr:row>
      <xdr:rowOff>22860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7620</xdr:rowOff>
    </xdr:from>
    <xdr:to>
      <xdr:col>4</xdr:col>
      <xdr:colOff>13181</xdr:colOff>
      <xdr:row>48</xdr:row>
      <xdr:rowOff>48458</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65960"/>
          <a:ext cx="5621501" cy="6990278"/>
        </a:xfrm>
        <a:prstGeom prst="rect">
          <a:avLst/>
        </a:prstGeom>
      </xdr:spPr>
    </xdr:pic>
    <xdr:clientData/>
  </xdr:twoCellAnchor>
  <xdr:twoCellAnchor editAs="oneCell">
    <xdr:from>
      <xdr:col>4</xdr:col>
      <xdr:colOff>14071</xdr:colOff>
      <xdr:row>10</xdr:row>
      <xdr:rowOff>7620</xdr:rowOff>
    </xdr:from>
    <xdr:to>
      <xdr:col>7</xdr:col>
      <xdr:colOff>222502</xdr:colOff>
      <xdr:row>48</xdr:row>
      <xdr:rowOff>30480</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22391" y="1965960"/>
          <a:ext cx="6891171" cy="6972300"/>
        </a:xfrm>
        <a:prstGeom prst="rect">
          <a:avLst/>
        </a:prstGeom>
      </xdr:spPr>
    </xdr:pic>
    <xdr:clientData/>
  </xdr:twoCellAnchor>
  <xdr:twoCellAnchor editAs="oneCell">
    <xdr:from>
      <xdr:col>0</xdr:col>
      <xdr:colOff>53339</xdr:colOff>
      <xdr:row>48</xdr:row>
      <xdr:rowOff>53340</xdr:rowOff>
    </xdr:from>
    <xdr:to>
      <xdr:col>4</xdr:col>
      <xdr:colOff>894742</xdr:colOff>
      <xdr:row>86</xdr:row>
      <xdr:rowOff>38100</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339" y="8961120"/>
          <a:ext cx="6449723" cy="7117080"/>
        </a:xfrm>
        <a:prstGeom prst="rect">
          <a:avLst/>
        </a:prstGeom>
      </xdr:spPr>
    </xdr:pic>
    <xdr:clientData/>
  </xdr:twoCellAnchor>
  <xdr:twoCellAnchor editAs="oneCell">
    <xdr:from>
      <xdr:col>4</xdr:col>
      <xdr:colOff>872360</xdr:colOff>
      <xdr:row>48</xdr:row>
      <xdr:rowOff>40436</xdr:rowOff>
    </xdr:from>
    <xdr:to>
      <xdr:col>7</xdr:col>
      <xdr:colOff>30479</xdr:colOff>
      <xdr:row>86</xdr:row>
      <xdr:rowOff>22860</xdr:rowOff>
    </xdr:to>
    <xdr:pic>
      <xdr:nvPicPr>
        <xdr:cNvPr id="5" name="Resi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0680" y="8948216"/>
          <a:ext cx="5840859" cy="7114744"/>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3"/>
  <sheetViews>
    <sheetView workbookViewId="0">
      <selection activeCell="G35" sqref="F35:G35"/>
    </sheetView>
  </sheetViews>
  <sheetFormatPr defaultRowHeight="14.5" x14ac:dyDescent="0.35"/>
  <cols>
    <col min="1" max="1" width="29.453125" customWidth="1"/>
    <col min="2" max="2" width="16.6328125" customWidth="1"/>
    <col min="3" max="3" width="16.1796875" customWidth="1"/>
    <col min="4" max="4" width="15" customWidth="1"/>
  </cols>
  <sheetData>
    <row r="2" spans="1:5" x14ac:dyDescent="0.35">
      <c r="A2" s="5">
        <v>8.5999999999999993E-2</v>
      </c>
      <c r="B2" s="3">
        <v>0.35299999999999998</v>
      </c>
      <c r="C2" s="3">
        <v>0.51600000000000001</v>
      </c>
      <c r="D2" s="3">
        <v>0.72499999999999998</v>
      </c>
      <c r="E2" s="3">
        <v>0.84099999999999997</v>
      </c>
    </row>
    <row r="3" spans="1:5" x14ac:dyDescent="0.35">
      <c r="A3" s="5">
        <v>0.51300000000000001</v>
      </c>
      <c r="B3" s="3">
        <v>0.88700000000000001</v>
      </c>
      <c r="C3" s="3">
        <v>0.624</v>
      </c>
      <c r="D3" s="3">
        <v>0.54800000000000004</v>
      </c>
      <c r="E3" s="3">
        <v>0.67500000000000004</v>
      </c>
    </row>
    <row r="4" spans="1:5" x14ac:dyDescent="0.35">
      <c r="A4" s="5">
        <v>0.79</v>
      </c>
      <c r="B4" s="3">
        <v>0.622</v>
      </c>
      <c r="C4" s="3">
        <v>0.67</v>
      </c>
      <c r="D4" s="3">
        <v>0.81200000000000006</v>
      </c>
      <c r="E4" s="3">
        <v>0.80600000000000005</v>
      </c>
    </row>
    <row r="5" spans="1:5" x14ac:dyDescent="0.35">
      <c r="A5" s="5">
        <v>0.96899999999999997</v>
      </c>
      <c r="B5" s="3">
        <v>0.45600000000000002</v>
      </c>
      <c r="C5" s="3">
        <v>0.88400000000000001</v>
      </c>
      <c r="D5" s="3">
        <v>0.78600000000000003</v>
      </c>
      <c r="E5" s="3">
        <v>0.71599999999999997</v>
      </c>
    </row>
    <row r="6" spans="1:5" x14ac:dyDescent="0.35">
      <c r="A6" s="5">
        <v>1.1419999999999999</v>
      </c>
      <c r="B6" s="3">
        <v>0.77900000000000003</v>
      </c>
      <c r="C6" s="3">
        <v>0.73</v>
      </c>
      <c r="D6" s="3">
        <v>0.77</v>
      </c>
      <c r="E6" s="3">
        <v>0.71199999999999997</v>
      </c>
    </row>
    <row r="7" spans="1:5" x14ac:dyDescent="0.35">
      <c r="A7" s="5">
        <v>1.2509999999999999</v>
      </c>
      <c r="B7" s="3">
        <v>0.64400000000000002</v>
      </c>
      <c r="C7" s="3">
        <v>0.59899999999999998</v>
      </c>
      <c r="D7" s="3">
        <v>0.77800000000000002</v>
      </c>
      <c r="E7" s="3">
        <v>0.622</v>
      </c>
    </row>
    <row r="8" spans="1:5" x14ac:dyDescent="0.35">
      <c r="A8" s="4">
        <v>1.7030000000000001</v>
      </c>
      <c r="B8" s="3">
        <v>0.66400000000000003</v>
      </c>
      <c r="C8" s="3">
        <v>0.69200000000000006</v>
      </c>
      <c r="D8" s="3">
        <v>0.72099999999999997</v>
      </c>
      <c r="E8" s="3">
        <v>0.66</v>
      </c>
    </row>
    <row r="9" spans="1:5" x14ac:dyDescent="0.35">
      <c r="A9" s="3">
        <v>0.82800000000000007</v>
      </c>
      <c r="B9" s="3">
        <v>0.57999999999999996</v>
      </c>
      <c r="C9" s="3">
        <v>0.95100000000000007</v>
      </c>
      <c r="D9" s="3">
        <v>0.877</v>
      </c>
      <c r="E9" s="3">
        <v>0.63900000000000001</v>
      </c>
    </row>
    <row r="12" spans="1:5" x14ac:dyDescent="0.35">
      <c r="A12" t="s">
        <v>0</v>
      </c>
      <c r="B12" s="6" t="s">
        <v>8</v>
      </c>
      <c r="C12" s="6" t="s">
        <v>9</v>
      </c>
      <c r="D12" s="6" t="s">
        <v>10</v>
      </c>
    </row>
    <row r="13" spans="1:5" x14ac:dyDescent="0.35">
      <c r="A13" t="s">
        <v>1</v>
      </c>
      <c r="B13" s="5">
        <v>8.5999999999999993E-2</v>
      </c>
      <c r="C13" s="2">
        <v>1000</v>
      </c>
      <c r="D13" s="7">
        <f>(488.46*B13*B13)-(1493.2*B13)+(1127.4)</f>
        <v>1002.5974501600001</v>
      </c>
    </row>
    <row r="14" spans="1:5" x14ac:dyDescent="0.35">
      <c r="A14" t="s">
        <v>2</v>
      </c>
      <c r="B14" s="5">
        <v>0.51300000000000001</v>
      </c>
      <c r="C14" s="2">
        <v>500</v>
      </c>
      <c r="D14" s="7">
        <f t="shared" ref="D14:D19" si="0">(488.46*B14*B14)-(1493.2*B14)+(1127.4)</f>
        <v>489.93592974000012</v>
      </c>
    </row>
    <row r="15" spans="1:5" x14ac:dyDescent="0.35">
      <c r="A15" t="s">
        <v>3</v>
      </c>
      <c r="B15" s="5">
        <v>0.79</v>
      </c>
      <c r="C15" s="2">
        <v>250</v>
      </c>
      <c r="D15" s="7">
        <f t="shared" si="0"/>
        <v>252.61988599999995</v>
      </c>
    </row>
    <row r="16" spans="1:5" x14ac:dyDescent="0.35">
      <c r="A16" t="s">
        <v>4</v>
      </c>
      <c r="B16" s="5">
        <v>0.96899999999999997</v>
      </c>
      <c r="C16" s="2">
        <v>125</v>
      </c>
      <c r="D16" s="7">
        <f t="shared" si="0"/>
        <v>139.13409005999995</v>
      </c>
    </row>
    <row r="17" spans="1:12" x14ac:dyDescent="0.35">
      <c r="A17" t="s">
        <v>5</v>
      </c>
      <c r="B17" s="5">
        <v>1.1419999999999999</v>
      </c>
      <c r="C17" s="2">
        <v>62.5</v>
      </c>
      <c r="D17" s="7">
        <f t="shared" si="0"/>
        <v>59.197547440000108</v>
      </c>
    </row>
    <row r="18" spans="1:12" x14ac:dyDescent="0.35">
      <c r="A18" t="s">
        <v>6</v>
      </c>
      <c r="B18" s="5">
        <v>1.2509999999999999</v>
      </c>
      <c r="C18" s="2">
        <v>31.25</v>
      </c>
      <c r="D18" s="7">
        <f t="shared" si="0"/>
        <v>23.847188460000098</v>
      </c>
    </row>
    <row r="19" spans="1:12" x14ac:dyDescent="0.35">
      <c r="A19" t="s">
        <v>7</v>
      </c>
      <c r="B19" s="4">
        <v>1.7030000000000001</v>
      </c>
      <c r="C19" s="2">
        <v>0</v>
      </c>
      <c r="D19" s="7">
        <f t="shared" si="0"/>
        <v>1.1164881400000013</v>
      </c>
    </row>
    <row r="25" spans="1:12" x14ac:dyDescent="0.35">
      <c r="H25" s="8"/>
      <c r="J25" s="8" t="s">
        <v>11</v>
      </c>
      <c r="K25" s="8"/>
      <c r="L25" s="8"/>
    </row>
    <row r="30" spans="1:12" x14ac:dyDescent="0.35">
      <c r="A30" s="9" t="s">
        <v>12</v>
      </c>
      <c r="B30" s="3" t="s">
        <v>13</v>
      </c>
      <c r="C30" s="10" t="s">
        <v>14</v>
      </c>
    </row>
    <row r="31" spans="1:12" x14ac:dyDescent="0.35">
      <c r="A31" s="9" t="s">
        <v>15</v>
      </c>
      <c r="B31" s="3">
        <v>0.82800000000000007</v>
      </c>
      <c r="C31" s="7">
        <f t="shared" ref="C31:C63" si="1">(488.46*B31*B31)-(1493.2*B31)+(1127.4)</f>
        <v>225.91076063999992</v>
      </c>
    </row>
    <row r="32" spans="1:12" x14ac:dyDescent="0.35">
      <c r="A32" s="9" t="s">
        <v>16</v>
      </c>
      <c r="B32" s="3">
        <v>0.35299999999999998</v>
      </c>
      <c r="C32" s="7">
        <f t="shared" si="1"/>
        <v>661.16691214000002</v>
      </c>
    </row>
    <row r="33" spans="1:3" x14ac:dyDescent="0.35">
      <c r="A33" s="9" t="s">
        <v>17</v>
      </c>
      <c r="B33" s="3">
        <v>0.88700000000000001</v>
      </c>
      <c r="C33" s="7">
        <f t="shared" si="1"/>
        <v>187.23678574000007</v>
      </c>
    </row>
    <row r="34" spans="1:3" x14ac:dyDescent="0.35">
      <c r="A34" s="9" t="s">
        <v>18</v>
      </c>
      <c r="B34" s="3">
        <v>0.622</v>
      </c>
      <c r="C34" s="7">
        <f t="shared" si="1"/>
        <v>387.60695864000013</v>
      </c>
    </row>
    <row r="35" spans="1:3" x14ac:dyDescent="0.35">
      <c r="A35" s="9" t="s">
        <v>19</v>
      </c>
      <c r="B35" s="3">
        <v>0.45600000000000002</v>
      </c>
      <c r="C35" s="7">
        <f t="shared" si="1"/>
        <v>548.06921856000008</v>
      </c>
    </row>
    <row r="36" spans="1:3" x14ac:dyDescent="0.35">
      <c r="A36" s="9" t="s">
        <v>20</v>
      </c>
      <c r="B36" s="3">
        <v>0.77900000000000003</v>
      </c>
      <c r="C36" s="7">
        <f t="shared" si="1"/>
        <v>260.61475486000006</v>
      </c>
    </row>
    <row r="37" spans="1:3" x14ac:dyDescent="0.35">
      <c r="A37" s="9" t="s">
        <v>22</v>
      </c>
      <c r="B37" s="3">
        <v>0.64400000000000002</v>
      </c>
      <c r="C37" s="7">
        <f t="shared" si="1"/>
        <v>368.36114656000007</v>
      </c>
    </row>
    <row r="38" spans="1:3" x14ac:dyDescent="0.35">
      <c r="A38" s="9" t="s">
        <v>23</v>
      </c>
      <c r="B38" s="3">
        <v>0.66400000000000003</v>
      </c>
      <c r="C38" s="7">
        <f t="shared" si="1"/>
        <v>351.27526016000002</v>
      </c>
    </row>
    <row r="39" spans="1:3" x14ac:dyDescent="0.35">
      <c r="A39" s="9" t="s">
        <v>24</v>
      </c>
      <c r="B39" s="3">
        <v>0.57999999999999996</v>
      </c>
      <c r="C39" s="7">
        <f t="shared" si="1"/>
        <v>425.66194400000018</v>
      </c>
    </row>
    <row r="40" spans="1:3" x14ac:dyDescent="0.35">
      <c r="A40" s="9" t="s">
        <v>25</v>
      </c>
      <c r="B40" s="3">
        <v>0.51600000000000001</v>
      </c>
      <c r="C40" s="7">
        <f t="shared" si="1"/>
        <v>486.96420576000003</v>
      </c>
    </row>
    <row r="41" spans="1:3" x14ac:dyDescent="0.35">
      <c r="A41" s="9" t="s">
        <v>26</v>
      </c>
      <c r="B41" s="3">
        <v>0.624</v>
      </c>
      <c r="C41" s="7">
        <f t="shared" si="1"/>
        <v>385.8378009600001</v>
      </c>
    </row>
    <row r="42" spans="1:3" x14ac:dyDescent="0.35">
      <c r="A42" s="9" t="s">
        <v>27</v>
      </c>
      <c r="B42" s="3">
        <v>0.67</v>
      </c>
      <c r="C42" s="7">
        <f t="shared" si="1"/>
        <v>346.22569399999998</v>
      </c>
    </row>
    <row r="43" spans="1:3" x14ac:dyDescent="0.35">
      <c r="A43" s="9" t="s">
        <v>21</v>
      </c>
      <c r="B43" s="3">
        <v>0.88400000000000001</v>
      </c>
      <c r="C43" s="7">
        <f t="shared" si="1"/>
        <v>189.12119775999997</v>
      </c>
    </row>
    <row r="44" spans="1:3" x14ac:dyDescent="0.35">
      <c r="A44" s="9" t="s">
        <v>28</v>
      </c>
      <c r="B44" s="3">
        <v>0.73</v>
      </c>
      <c r="C44" s="7">
        <f t="shared" si="1"/>
        <v>297.66433400000005</v>
      </c>
    </row>
    <row r="45" spans="1:3" x14ac:dyDescent="0.35">
      <c r="A45" s="9" t="s">
        <v>29</v>
      </c>
      <c r="B45" s="3">
        <v>0.59899999999999998</v>
      </c>
      <c r="C45" s="7">
        <f t="shared" si="1"/>
        <v>408.23313646000008</v>
      </c>
    </row>
    <row r="46" spans="1:3" x14ac:dyDescent="0.35">
      <c r="A46" s="9" t="s">
        <v>30</v>
      </c>
      <c r="B46" s="3">
        <v>0.69200000000000006</v>
      </c>
      <c r="C46" s="7">
        <f t="shared" si="1"/>
        <v>328.01150943999983</v>
      </c>
    </row>
    <row r="47" spans="1:3" x14ac:dyDescent="0.35">
      <c r="A47" s="9" t="s">
        <v>31</v>
      </c>
      <c r="B47" s="3">
        <v>0.95100000000000007</v>
      </c>
      <c r="C47" s="7">
        <f t="shared" si="1"/>
        <v>149.13051246000009</v>
      </c>
    </row>
    <row r="48" spans="1:3" x14ac:dyDescent="0.35">
      <c r="A48" s="9" t="s">
        <v>32</v>
      </c>
      <c r="B48" s="3">
        <v>0.72499999999999998</v>
      </c>
      <c r="C48" s="7">
        <f t="shared" si="1"/>
        <v>301.57678750000014</v>
      </c>
    </row>
    <row r="49" spans="1:3" x14ac:dyDescent="0.35">
      <c r="A49" s="9" t="s">
        <v>33</v>
      </c>
      <c r="B49" s="3">
        <v>0.54800000000000004</v>
      </c>
      <c r="C49" s="7">
        <f t="shared" si="1"/>
        <v>455.81289184000002</v>
      </c>
    </row>
    <row r="50" spans="1:3" x14ac:dyDescent="0.35">
      <c r="A50" s="9" t="s">
        <v>34</v>
      </c>
      <c r="B50" s="3">
        <v>0.81200000000000006</v>
      </c>
      <c r="C50" s="7">
        <f t="shared" si="1"/>
        <v>236.98477023999999</v>
      </c>
    </row>
    <row r="51" spans="1:3" x14ac:dyDescent="0.35">
      <c r="A51" s="9" t="s">
        <v>35</v>
      </c>
      <c r="B51" s="3">
        <v>0.78600000000000003</v>
      </c>
      <c r="C51" s="7">
        <f t="shared" si="1"/>
        <v>255.51343415999986</v>
      </c>
    </row>
    <row r="52" spans="1:3" x14ac:dyDescent="0.35">
      <c r="A52" s="9" t="s">
        <v>36</v>
      </c>
      <c r="B52" s="3">
        <v>0.77</v>
      </c>
      <c r="C52" s="7">
        <f t="shared" si="1"/>
        <v>267.24393399999997</v>
      </c>
    </row>
    <row r="53" spans="1:3" x14ac:dyDescent="0.35">
      <c r="A53" s="9" t="s">
        <v>37</v>
      </c>
      <c r="B53" s="3">
        <v>0.77800000000000002</v>
      </c>
      <c r="C53" s="7">
        <f t="shared" si="1"/>
        <v>261.34742263999999</v>
      </c>
    </row>
    <row r="54" spans="1:3" x14ac:dyDescent="0.35">
      <c r="A54" s="9" t="s">
        <v>38</v>
      </c>
      <c r="B54" s="3">
        <v>0.72099999999999997</v>
      </c>
      <c r="C54" s="7">
        <f t="shared" si="1"/>
        <v>304.72433486000011</v>
      </c>
    </row>
    <row r="55" spans="1:3" x14ac:dyDescent="0.35">
      <c r="A55" s="9" t="s">
        <v>39</v>
      </c>
      <c r="B55" s="3">
        <v>0.877</v>
      </c>
      <c r="C55" s="7">
        <f t="shared" si="1"/>
        <v>193.55235134000009</v>
      </c>
    </row>
    <row r="56" spans="1:3" x14ac:dyDescent="0.35">
      <c r="A56" s="9" t="s">
        <v>40</v>
      </c>
      <c r="B56" s="3">
        <v>0.84099999999999997</v>
      </c>
      <c r="C56" s="7">
        <f t="shared" si="1"/>
        <v>217.09727726000017</v>
      </c>
    </row>
    <row r="57" spans="1:3" x14ac:dyDescent="0.35">
      <c r="A57" s="9" t="s">
        <v>41</v>
      </c>
      <c r="B57" s="3">
        <v>0.67500000000000004</v>
      </c>
      <c r="C57" s="7">
        <f t="shared" si="1"/>
        <v>342.04458750000003</v>
      </c>
    </row>
    <row r="58" spans="1:3" x14ac:dyDescent="0.35">
      <c r="A58" s="9" t="s">
        <v>42</v>
      </c>
      <c r="B58" s="3">
        <v>0.80600000000000005</v>
      </c>
      <c r="C58" s="7">
        <f t="shared" si="1"/>
        <v>241.20200055999999</v>
      </c>
    </row>
    <row r="59" spans="1:3" x14ac:dyDescent="0.35">
      <c r="A59" s="9" t="s">
        <v>43</v>
      </c>
      <c r="B59" s="3">
        <v>0.71599999999999997</v>
      </c>
      <c r="C59" s="7">
        <f t="shared" si="1"/>
        <v>308.68074976000003</v>
      </c>
    </row>
    <row r="60" spans="1:3" x14ac:dyDescent="0.35">
      <c r="A60" s="9" t="s">
        <v>44</v>
      </c>
      <c r="B60" s="3">
        <v>0.71199999999999997</v>
      </c>
      <c r="C60" s="7">
        <f t="shared" si="1"/>
        <v>311.86346623999998</v>
      </c>
    </row>
    <row r="61" spans="1:3" x14ac:dyDescent="0.35">
      <c r="A61" s="9" t="s">
        <v>45</v>
      </c>
      <c r="B61" s="3">
        <v>0.622</v>
      </c>
      <c r="C61" s="7">
        <f t="shared" si="1"/>
        <v>387.60695864000013</v>
      </c>
    </row>
    <row r="62" spans="1:3" x14ac:dyDescent="0.35">
      <c r="A62" s="9" t="s">
        <v>46</v>
      </c>
      <c r="B62" s="3">
        <v>0.66</v>
      </c>
      <c r="C62" s="7">
        <f t="shared" si="1"/>
        <v>354.66117600000007</v>
      </c>
    </row>
    <row r="63" spans="1:3" x14ac:dyDescent="0.35">
      <c r="A63" s="9" t="s">
        <v>47</v>
      </c>
      <c r="B63" s="3">
        <v>0.63900000000000001</v>
      </c>
      <c r="C63" s="7">
        <f t="shared" si="1"/>
        <v>372.69367566000005</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64"/>
  <sheetViews>
    <sheetView workbookViewId="0">
      <selection activeCell="C23" sqref="C23"/>
    </sheetView>
  </sheetViews>
  <sheetFormatPr defaultRowHeight="14.5" x14ac:dyDescent="0.35"/>
  <cols>
    <col min="1" max="1" width="32.81640625" customWidth="1"/>
    <col min="2" max="2" width="13.453125" customWidth="1"/>
    <col min="3" max="3" width="10.6328125" customWidth="1"/>
    <col min="4" max="4" width="12" customWidth="1"/>
    <col min="5" max="5" width="13.6328125" customWidth="1"/>
  </cols>
  <sheetData>
    <row r="2" spans="1:5" x14ac:dyDescent="0.35">
      <c r="A2" s="5">
        <v>2.0180000000000002</v>
      </c>
      <c r="B2" s="3">
        <v>0.91700000000000004</v>
      </c>
      <c r="C2" s="3">
        <v>0.70599999999999996</v>
      </c>
      <c r="D2" s="3">
        <v>0.73199999999999998</v>
      </c>
      <c r="E2" s="3">
        <v>0.70200000000000007</v>
      </c>
    </row>
    <row r="3" spans="1:5" x14ac:dyDescent="0.35">
      <c r="A3" s="5">
        <v>1.377</v>
      </c>
      <c r="B3" s="3">
        <v>0.63700000000000001</v>
      </c>
      <c r="C3" s="3">
        <v>0.63100000000000001</v>
      </c>
      <c r="D3" s="3">
        <v>0.86</v>
      </c>
      <c r="E3" s="3">
        <v>0.71299999999999997</v>
      </c>
    </row>
    <row r="4" spans="1:5" x14ac:dyDescent="0.35">
      <c r="A4" s="5">
        <v>0.93900000000000006</v>
      </c>
      <c r="B4" s="3">
        <v>0.71</v>
      </c>
      <c r="C4" s="3">
        <v>0.57999999999999996</v>
      </c>
      <c r="D4" s="3">
        <v>0.65</v>
      </c>
      <c r="E4" s="3">
        <v>0.64600000000000002</v>
      </c>
    </row>
    <row r="5" spans="1:5" x14ac:dyDescent="0.35">
      <c r="A5" s="5">
        <v>0.61699999999999999</v>
      </c>
      <c r="B5" s="3">
        <v>0.78200000000000003</v>
      </c>
      <c r="C5" s="3">
        <v>0.495</v>
      </c>
      <c r="D5" s="3">
        <v>0.60899999999999999</v>
      </c>
      <c r="E5" s="3">
        <v>0.69700000000000006</v>
      </c>
    </row>
    <row r="6" spans="1:5" x14ac:dyDescent="0.35">
      <c r="A6" s="5">
        <v>0.376</v>
      </c>
      <c r="B6" s="3">
        <v>0.69800000000000006</v>
      </c>
      <c r="C6" s="3">
        <v>0.40900000000000003</v>
      </c>
      <c r="D6" s="3">
        <v>0.59</v>
      </c>
      <c r="E6" s="3">
        <v>0.70899999999999996</v>
      </c>
    </row>
    <row r="7" spans="1:5" x14ac:dyDescent="0.35">
      <c r="A7" s="4">
        <v>5.3999999999999999E-2</v>
      </c>
      <c r="B7" s="3">
        <v>0.42599999999999999</v>
      </c>
      <c r="C7" s="3">
        <v>0.54700000000000004</v>
      </c>
      <c r="D7" s="3">
        <v>0.77700000000000002</v>
      </c>
      <c r="E7" s="3">
        <v>0.45400000000000001</v>
      </c>
    </row>
    <row r="8" spans="1:5" x14ac:dyDescent="0.35">
      <c r="A8" s="3">
        <v>0.82200000000000006</v>
      </c>
      <c r="B8" s="3">
        <v>0.84299999999999997</v>
      </c>
      <c r="C8" s="3">
        <v>0.63</v>
      </c>
      <c r="D8" s="3">
        <v>0.79</v>
      </c>
      <c r="E8" s="3">
        <v>0.53600000000000003</v>
      </c>
    </row>
    <row r="9" spans="1:5" x14ac:dyDescent="0.35">
      <c r="A9" s="3">
        <v>0.67800000000000005</v>
      </c>
      <c r="B9" s="3">
        <v>0.89300000000000002</v>
      </c>
      <c r="C9" s="3">
        <v>0.58899999999999997</v>
      </c>
      <c r="D9" s="3">
        <v>0.64500000000000002</v>
      </c>
    </row>
    <row r="14" spans="1:5" x14ac:dyDescent="0.35">
      <c r="A14" s="11" t="s">
        <v>0</v>
      </c>
      <c r="B14" s="6" t="s">
        <v>8</v>
      </c>
      <c r="C14" s="6" t="s">
        <v>48</v>
      </c>
      <c r="D14" s="6" t="s">
        <v>9</v>
      </c>
      <c r="E14" s="6" t="s">
        <v>10</v>
      </c>
    </row>
    <row r="15" spans="1:5" x14ac:dyDescent="0.35">
      <c r="A15" s="11" t="s">
        <v>1</v>
      </c>
      <c r="B15" s="5">
        <v>2.0180000000000002</v>
      </c>
      <c r="C15" s="2">
        <f>B15-B20</f>
        <v>1.9640000000000002</v>
      </c>
      <c r="D15" s="2">
        <v>320</v>
      </c>
      <c r="E15" s="7">
        <f t="shared" ref="E15:E20" si="0">(66.318*C15*C15)+(32.204*C15)+(0.9034)</f>
        <v>319.96021212800002</v>
      </c>
    </row>
    <row r="16" spans="1:5" x14ac:dyDescent="0.35">
      <c r="A16" s="11" t="s">
        <v>2</v>
      </c>
      <c r="B16" s="5">
        <v>1.377</v>
      </c>
      <c r="C16" s="2">
        <f>B16-B20</f>
        <v>1.323</v>
      </c>
      <c r="D16" s="2">
        <v>160</v>
      </c>
      <c r="E16" s="7">
        <f t="shared" si="0"/>
        <v>159.58761062199997</v>
      </c>
    </row>
    <row r="17" spans="1:13" x14ac:dyDescent="0.35">
      <c r="A17" s="11" t="s">
        <v>3</v>
      </c>
      <c r="B17" s="5">
        <v>0.93900000000000006</v>
      </c>
      <c r="C17" s="2">
        <f>B17-B20</f>
        <v>0.88500000000000001</v>
      </c>
      <c r="D17" s="2">
        <v>80</v>
      </c>
      <c r="E17" s="7">
        <f t="shared" si="0"/>
        <v>81.34585555000001</v>
      </c>
    </row>
    <row r="18" spans="1:13" x14ac:dyDescent="0.35">
      <c r="A18" s="11" t="s">
        <v>4</v>
      </c>
      <c r="B18" s="5">
        <v>0.61699999999999999</v>
      </c>
      <c r="C18" s="2">
        <f>B18-B20</f>
        <v>0.56299999999999994</v>
      </c>
      <c r="D18" s="2">
        <v>40</v>
      </c>
      <c r="E18" s="7">
        <f t="shared" si="0"/>
        <v>40.055002141999992</v>
      </c>
    </row>
    <row r="19" spans="1:13" x14ac:dyDescent="0.35">
      <c r="A19" s="11" t="s">
        <v>5</v>
      </c>
      <c r="B19" s="5">
        <v>0.376</v>
      </c>
      <c r="C19" s="2">
        <f>B19-B20</f>
        <v>0.32200000000000001</v>
      </c>
      <c r="D19" s="2">
        <v>20</v>
      </c>
      <c r="E19" s="7">
        <f t="shared" si="0"/>
        <v>18.149203512000003</v>
      </c>
    </row>
    <row r="20" spans="1:13" x14ac:dyDescent="0.35">
      <c r="A20" s="11" t="s">
        <v>7</v>
      </c>
      <c r="B20" s="4">
        <v>5.3999999999999999E-2</v>
      </c>
      <c r="C20" s="2">
        <f>B20-B20</f>
        <v>0</v>
      </c>
      <c r="D20" s="2">
        <v>0</v>
      </c>
      <c r="E20" s="7">
        <f t="shared" si="0"/>
        <v>0.90339999999999998</v>
      </c>
    </row>
    <row r="23" spans="1:13" x14ac:dyDescent="0.35">
      <c r="K23" s="8" t="s">
        <v>49</v>
      </c>
      <c r="L23" s="8"/>
      <c r="M23" s="8"/>
    </row>
    <row r="30" spans="1:13" x14ac:dyDescent="0.35">
      <c r="D30" s="1"/>
    </row>
    <row r="31" spans="1:13" x14ac:dyDescent="0.35">
      <c r="A31" s="9" t="s">
        <v>12</v>
      </c>
      <c r="B31" s="3" t="s">
        <v>13</v>
      </c>
      <c r="C31" s="13" t="s">
        <v>7</v>
      </c>
      <c r="D31" s="2" t="s">
        <v>48</v>
      </c>
      <c r="E31" s="10" t="s">
        <v>50</v>
      </c>
    </row>
    <row r="32" spans="1:13" x14ac:dyDescent="0.35">
      <c r="A32" s="9" t="s">
        <v>15</v>
      </c>
      <c r="B32" s="3">
        <v>0.82200000000000006</v>
      </c>
      <c r="C32" s="4">
        <v>5.3999999999999999E-2</v>
      </c>
      <c r="D32" s="2">
        <f t="shared" ref="D32:D64" si="1">(B32-C32)</f>
        <v>0.76800000000000002</v>
      </c>
      <c r="E32" s="7">
        <f t="shared" ref="E32:E64" si="2">(66.318*D32*D32)+(32.204*D32)+(0.9034)</f>
        <v>64.752020032000004</v>
      </c>
    </row>
    <row r="33" spans="1:5" x14ac:dyDescent="0.35">
      <c r="A33" s="9" t="s">
        <v>16</v>
      </c>
      <c r="B33" s="3">
        <v>0.67800000000000005</v>
      </c>
      <c r="C33" s="4">
        <v>5.3999999999999999E-2</v>
      </c>
      <c r="D33" s="2">
        <f t="shared" si="1"/>
        <v>0.624</v>
      </c>
      <c r="E33" s="7">
        <f t="shared" si="2"/>
        <v>46.821333568</v>
      </c>
    </row>
    <row r="34" spans="1:5" x14ac:dyDescent="0.35">
      <c r="A34" s="9" t="s">
        <v>17</v>
      </c>
      <c r="B34" s="3">
        <v>0.91700000000000004</v>
      </c>
      <c r="C34" s="4">
        <v>5.3999999999999999E-2</v>
      </c>
      <c r="D34" s="2">
        <f t="shared" si="1"/>
        <v>0.86299999999999999</v>
      </c>
      <c r="E34" s="7">
        <f t="shared" si="2"/>
        <v>78.087042542000006</v>
      </c>
    </row>
    <row r="35" spans="1:5" x14ac:dyDescent="0.35">
      <c r="A35" s="9" t="s">
        <v>18</v>
      </c>
      <c r="B35" s="3">
        <v>0.63700000000000001</v>
      </c>
      <c r="C35" s="4">
        <v>5.3999999999999999E-2</v>
      </c>
      <c r="D35" s="2">
        <f t="shared" si="1"/>
        <v>0.58299999999999996</v>
      </c>
      <c r="E35" s="7">
        <f t="shared" si="2"/>
        <v>42.219090701999995</v>
      </c>
    </row>
    <row r="36" spans="1:5" x14ac:dyDescent="0.35">
      <c r="A36" s="9" t="s">
        <v>19</v>
      </c>
      <c r="B36" s="3">
        <v>0.71</v>
      </c>
      <c r="C36" s="4">
        <v>5.3999999999999999E-2</v>
      </c>
      <c r="D36" s="2">
        <f t="shared" si="1"/>
        <v>0.65599999999999992</v>
      </c>
      <c r="E36" s="7">
        <f t="shared" si="2"/>
        <v>50.568246847999987</v>
      </c>
    </row>
    <row r="37" spans="1:5" x14ac:dyDescent="0.35">
      <c r="A37" s="9" t="s">
        <v>20</v>
      </c>
      <c r="B37" s="3">
        <v>0.78200000000000003</v>
      </c>
      <c r="C37" s="4">
        <v>5.3999999999999999E-2</v>
      </c>
      <c r="D37" s="2">
        <f t="shared" si="1"/>
        <v>0.72799999999999998</v>
      </c>
      <c r="E37" s="7">
        <f t="shared" si="2"/>
        <v>59.495390911999998</v>
      </c>
    </row>
    <row r="38" spans="1:5" x14ac:dyDescent="0.35">
      <c r="A38" s="9" t="s">
        <v>22</v>
      </c>
      <c r="B38" s="3">
        <v>0.69800000000000006</v>
      </c>
      <c r="C38" s="4">
        <v>5.3999999999999999E-2</v>
      </c>
      <c r="D38" s="2">
        <f t="shared" si="1"/>
        <v>0.64400000000000002</v>
      </c>
      <c r="E38" s="7">
        <f t="shared" si="2"/>
        <v>49.147238047999998</v>
      </c>
    </row>
    <row r="39" spans="1:5" x14ac:dyDescent="0.35">
      <c r="A39" s="9" t="s">
        <v>23</v>
      </c>
      <c r="B39" s="3">
        <v>0.42599999999999999</v>
      </c>
      <c r="C39" s="4">
        <v>5.3999999999999999E-2</v>
      </c>
      <c r="D39" s="2">
        <f t="shared" si="1"/>
        <v>0.372</v>
      </c>
      <c r="E39" s="7">
        <f t="shared" si="2"/>
        <v>22.060638112000003</v>
      </c>
    </row>
    <row r="40" spans="1:5" x14ac:dyDescent="0.35">
      <c r="A40" s="9" t="s">
        <v>24</v>
      </c>
      <c r="B40" s="3">
        <v>0.84299999999999997</v>
      </c>
      <c r="C40" s="4">
        <v>5.3999999999999999E-2</v>
      </c>
      <c r="D40" s="2">
        <f t="shared" si="1"/>
        <v>0.78899999999999992</v>
      </c>
      <c r="E40" s="7">
        <f t="shared" si="2"/>
        <v>67.596703677999983</v>
      </c>
    </row>
    <row r="41" spans="1:5" x14ac:dyDescent="0.35">
      <c r="A41" s="9" t="s">
        <v>25</v>
      </c>
      <c r="B41" s="3">
        <v>0.89300000000000002</v>
      </c>
      <c r="C41" s="4">
        <v>5.3999999999999999E-2</v>
      </c>
      <c r="D41" s="2">
        <f t="shared" si="1"/>
        <v>0.83899999999999997</v>
      </c>
      <c r="E41" s="7">
        <f t="shared" si="2"/>
        <v>74.605188877999993</v>
      </c>
    </row>
    <row r="42" spans="1:5" x14ac:dyDescent="0.35">
      <c r="A42" s="9" t="s">
        <v>26</v>
      </c>
      <c r="B42" s="3">
        <v>0.70599999999999996</v>
      </c>
      <c r="C42" s="4">
        <v>5.3999999999999999E-2</v>
      </c>
      <c r="D42" s="2">
        <f t="shared" si="1"/>
        <v>0.65199999999999991</v>
      </c>
      <c r="E42" s="7">
        <f t="shared" si="2"/>
        <v>50.092455071999986</v>
      </c>
    </row>
    <row r="43" spans="1:5" x14ac:dyDescent="0.35">
      <c r="A43" s="9" t="s">
        <v>27</v>
      </c>
      <c r="B43" s="3">
        <v>0.63100000000000001</v>
      </c>
      <c r="C43" s="4">
        <v>5.3999999999999999E-2</v>
      </c>
      <c r="D43" s="2">
        <f t="shared" si="1"/>
        <v>0.57699999999999996</v>
      </c>
      <c r="E43" s="7">
        <f t="shared" si="2"/>
        <v>41.564293421999992</v>
      </c>
    </row>
    <row r="44" spans="1:5" x14ac:dyDescent="0.35">
      <c r="A44" s="9" t="s">
        <v>21</v>
      </c>
      <c r="B44" s="3">
        <v>0.57999999999999996</v>
      </c>
      <c r="C44" s="4">
        <v>5.3999999999999999E-2</v>
      </c>
      <c r="D44" s="2">
        <f t="shared" si="1"/>
        <v>0.52599999999999991</v>
      </c>
      <c r="E44" s="7">
        <f t="shared" si="2"/>
        <v>36.191302967999988</v>
      </c>
    </row>
    <row r="45" spans="1:5" x14ac:dyDescent="0.35">
      <c r="A45" s="9" t="s">
        <v>28</v>
      </c>
      <c r="B45" s="3">
        <v>0.495</v>
      </c>
      <c r="C45" s="4">
        <v>5.3999999999999999E-2</v>
      </c>
      <c r="D45" s="2">
        <f t="shared" si="1"/>
        <v>0.441</v>
      </c>
      <c r="E45" s="7">
        <f t="shared" si="2"/>
        <v>28.002954958</v>
      </c>
    </row>
    <row r="46" spans="1:5" x14ac:dyDescent="0.35">
      <c r="A46" s="9" t="s">
        <v>29</v>
      </c>
      <c r="B46" s="3">
        <v>0.40900000000000003</v>
      </c>
      <c r="C46" s="4">
        <v>5.3999999999999999E-2</v>
      </c>
      <c r="D46" s="2">
        <f t="shared" si="1"/>
        <v>0.35500000000000004</v>
      </c>
      <c r="E46" s="7">
        <f t="shared" si="2"/>
        <v>20.693545950000004</v>
      </c>
    </row>
    <row r="47" spans="1:5" x14ac:dyDescent="0.35">
      <c r="A47" s="9" t="s">
        <v>30</v>
      </c>
      <c r="B47" s="3">
        <v>0.54700000000000004</v>
      </c>
      <c r="C47" s="4">
        <v>5.3999999999999999E-2</v>
      </c>
      <c r="D47" s="2">
        <f t="shared" si="1"/>
        <v>0.49300000000000005</v>
      </c>
      <c r="E47" s="7">
        <f t="shared" si="2"/>
        <v>32.898495582000002</v>
      </c>
    </row>
    <row r="48" spans="1:5" x14ac:dyDescent="0.35">
      <c r="A48" s="9" t="s">
        <v>31</v>
      </c>
      <c r="B48" s="3">
        <v>0.63</v>
      </c>
      <c r="C48" s="4">
        <v>5.3999999999999999E-2</v>
      </c>
      <c r="D48" s="2">
        <f t="shared" si="1"/>
        <v>0.57599999999999996</v>
      </c>
      <c r="E48" s="7">
        <f t="shared" si="2"/>
        <v>41.455624767999993</v>
      </c>
    </row>
    <row r="49" spans="1:5" x14ac:dyDescent="0.35">
      <c r="A49" s="9" t="s">
        <v>32</v>
      </c>
      <c r="B49" s="3">
        <v>0.58899999999999997</v>
      </c>
      <c r="C49" s="4">
        <v>5.3999999999999999E-2</v>
      </c>
      <c r="D49" s="2">
        <f t="shared" si="1"/>
        <v>0.53499999999999992</v>
      </c>
      <c r="E49" s="7">
        <f t="shared" si="2"/>
        <v>37.114409549999991</v>
      </c>
    </row>
    <row r="50" spans="1:5" x14ac:dyDescent="0.35">
      <c r="A50" s="9" t="s">
        <v>33</v>
      </c>
      <c r="B50" s="3">
        <v>0.73199999999999998</v>
      </c>
      <c r="C50" s="4">
        <v>5.3999999999999999E-2</v>
      </c>
      <c r="D50" s="2">
        <f t="shared" si="1"/>
        <v>0.67799999999999994</v>
      </c>
      <c r="E50" s="7">
        <f t="shared" si="2"/>
        <v>53.223035511999989</v>
      </c>
    </row>
    <row r="51" spans="1:5" x14ac:dyDescent="0.35">
      <c r="A51" s="9" t="s">
        <v>34</v>
      </c>
      <c r="B51" s="3">
        <v>0.86</v>
      </c>
      <c r="C51" s="4">
        <v>5.3999999999999999E-2</v>
      </c>
      <c r="D51" s="2">
        <f t="shared" si="1"/>
        <v>0.80599999999999994</v>
      </c>
      <c r="E51" s="7">
        <f t="shared" si="2"/>
        <v>69.942384247999996</v>
      </c>
    </row>
    <row r="52" spans="1:5" x14ac:dyDescent="0.35">
      <c r="A52" s="9" t="s">
        <v>35</v>
      </c>
      <c r="B52" s="3">
        <v>0.65</v>
      </c>
      <c r="C52" s="4">
        <v>5.3999999999999999E-2</v>
      </c>
      <c r="D52" s="2">
        <f t="shared" si="1"/>
        <v>0.59599999999999997</v>
      </c>
      <c r="E52" s="7">
        <f t="shared" si="2"/>
        <v>43.654198687999994</v>
      </c>
    </row>
    <row r="53" spans="1:5" x14ac:dyDescent="0.35">
      <c r="A53" s="9" t="s">
        <v>36</v>
      </c>
      <c r="B53" s="3">
        <v>0.60899999999999999</v>
      </c>
      <c r="C53" s="4">
        <v>5.3999999999999999E-2</v>
      </c>
      <c r="D53" s="2">
        <f t="shared" si="1"/>
        <v>0.55499999999999994</v>
      </c>
      <c r="E53" s="7">
        <f t="shared" si="2"/>
        <v>39.204221949999997</v>
      </c>
    </row>
    <row r="54" spans="1:5" x14ac:dyDescent="0.35">
      <c r="A54" s="9" t="s">
        <v>37</v>
      </c>
      <c r="B54" s="3">
        <v>0.59</v>
      </c>
      <c r="C54" s="4">
        <v>5.3999999999999999E-2</v>
      </c>
      <c r="D54" s="2">
        <f t="shared" si="1"/>
        <v>0.53599999999999992</v>
      </c>
      <c r="E54" s="7">
        <f t="shared" si="2"/>
        <v>37.217640127999992</v>
      </c>
    </row>
    <row r="55" spans="1:5" x14ac:dyDescent="0.35">
      <c r="A55" s="9" t="s">
        <v>38</v>
      </c>
      <c r="B55" s="3">
        <v>0.77700000000000002</v>
      </c>
      <c r="C55" s="4">
        <v>5.3999999999999999E-2</v>
      </c>
      <c r="D55" s="2">
        <f t="shared" si="1"/>
        <v>0.72299999999999998</v>
      </c>
      <c r="E55" s="7">
        <f t="shared" si="2"/>
        <v>58.853233822</v>
      </c>
    </row>
    <row r="56" spans="1:5" x14ac:dyDescent="0.35">
      <c r="A56" s="9" t="s">
        <v>39</v>
      </c>
      <c r="B56" s="3">
        <v>0.79</v>
      </c>
      <c r="C56" s="4">
        <v>5.3999999999999999E-2</v>
      </c>
      <c r="D56" s="2">
        <f t="shared" si="1"/>
        <v>0.73599999999999999</v>
      </c>
      <c r="E56" s="7">
        <f t="shared" si="2"/>
        <v>60.529739327999998</v>
      </c>
    </row>
    <row r="57" spans="1:5" x14ac:dyDescent="0.35">
      <c r="A57" s="9" t="s">
        <v>40</v>
      </c>
      <c r="B57" s="3">
        <v>0.64500000000000002</v>
      </c>
      <c r="C57" s="4">
        <v>5.3999999999999999E-2</v>
      </c>
      <c r="D57" s="2">
        <f t="shared" si="1"/>
        <v>0.59099999999999997</v>
      </c>
      <c r="E57" s="7">
        <f t="shared" si="2"/>
        <v>43.099581357999995</v>
      </c>
    </row>
    <row r="58" spans="1:5" x14ac:dyDescent="0.35">
      <c r="A58" s="9" t="s">
        <v>41</v>
      </c>
      <c r="B58" s="3">
        <v>0.70200000000000007</v>
      </c>
      <c r="C58" s="4">
        <v>5.3999999999999999E-2</v>
      </c>
      <c r="D58" s="2">
        <f t="shared" si="1"/>
        <v>0.64800000000000002</v>
      </c>
      <c r="E58" s="7">
        <f t="shared" si="2"/>
        <v>49.618785471999999</v>
      </c>
    </row>
    <row r="59" spans="1:5" x14ac:dyDescent="0.35">
      <c r="A59" s="9" t="s">
        <v>42</v>
      </c>
      <c r="B59" s="3">
        <v>0.71299999999999997</v>
      </c>
      <c r="C59" s="4">
        <v>5.3999999999999999E-2</v>
      </c>
      <c r="D59" s="2">
        <f t="shared" si="1"/>
        <v>0.65899999999999992</v>
      </c>
      <c r="E59" s="7">
        <f t="shared" si="2"/>
        <v>50.926483357999992</v>
      </c>
    </row>
    <row r="60" spans="1:5" x14ac:dyDescent="0.35">
      <c r="A60" s="9" t="s">
        <v>43</v>
      </c>
      <c r="B60" s="3">
        <v>0.64600000000000002</v>
      </c>
      <c r="C60" s="4">
        <v>5.3999999999999999E-2</v>
      </c>
      <c r="D60" s="2">
        <f t="shared" si="1"/>
        <v>0.59199999999999997</v>
      </c>
      <c r="E60" s="7">
        <f t="shared" si="2"/>
        <v>43.210239551999997</v>
      </c>
    </row>
    <row r="61" spans="1:5" x14ac:dyDescent="0.35">
      <c r="A61" s="9" t="s">
        <v>44</v>
      </c>
      <c r="B61" s="3">
        <v>0.69700000000000006</v>
      </c>
      <c r="C61" s="4">
        <v>5.3999999999999999E-2</v>
      </c>
      <c r="D61" s="2">
        <f t="shared" si="1"/>
        <v>0.64300000000000002</v>
      </c>
      <c r="E61" s="7">
        <f t="shared" si="2"/>
        <v>49.029682782000002</v>
      </c>
    </row>
    <row r="62" spans="1:5" x14ac:dyDescent="0.35">
      <c r="A62" s="9" t="s">
        <v>45</v>
      </c>
      <c r="B62" s="3">
        <v>0.70899999999999996</v>
      </c>
      <c r="C62" s="4">
        <v>5.3999999999999999E-2</v>
      </c>
      <c r="D62" s="2">
        <f t="shared" si="1"/>
        <v>0.65499999999999992</v>
      </c>
      <c r="E62" s="7">
        <f t="shared" si="2"/>
        <v>50.44909994999999</v>
      </c>
    </row>
    <row r="63" spans="1:5" x14ac:dyDescent="0.35">
      <c r="A63" s="9" t="s">
        <v>46</v>
      </c>
      <c r="B63" s="3">
        <v>0.45400000000000001</v>
      </c>
      <c r="C63" s="4">
        <v>5.3999999999999999E-2</v>
      </c>
      <c r="D63" s="2">
        <f t="shared" si="1"/>
        <v>0.4</v>
      </c>
      <c r="E63" s="7">
        <f t="shared" si="2"/>
        <v>24.395880000000002</v>
      </c>
    </row>
    <row r="64" spans="1:5" x14ac:dyDescent="0.35">
      <c r="A64" s="9" t="s">
        <v>47</v>
      </c>
      <c r="B64" s="3">
        <v>0.53600000000000003</v>
      </c>
      <c r="C64" s="4">
        <v>5.3999999999999999E-2</v>
      </c>
      <c r="D64" s="2">
        <f t="shared" si="1"/>
        <v>0.48200000000000004</v>
      </c>
      <c r="E64" s="7">
        <f t="shared" si="2"/>
        <v>31.832991032000006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4"/>
  <sheetViews>
    <sheetView workbookViewId="0">
      <selection activeCell="B22" sqref="B22"/>
    </sheetView>
  </sheetViews>
  <sheetFormatPr defaultRowHeight="14.5" x14ac:dyDescent="0.35"/>
  <cols>
    <col min="1" max="1" width="37.36328125" customWidth="1"/>
    <col min="2" max="2" width="12.08984375" customWidth="1"/>
    <col min="3" max="3" width="10.1796875" customWidth="1"/>
    <col min="4" max="4" width="12.453125" customWidth="1"/>
    <col min="5" max="5" width="15.81640625" customWidth="1"/>
  </cols>
  <sheetData>
    <row r="2" spans="1:5" x14ac:dyDescent="0.35">
      <c r="A2" s="5">
        <v>1.7989999999999999</v>
      </c>
      <c r="B2" s="3">
        <v>1.542</v>
      </c>
      <c r="C2" s="3">
        <v>2.4449999999999998</v>
      </c>
      <c r="D2" s="3">
        <v>2.335</v>
      </c>
      <c r="E2" s="3">
        <v>1.8029999999999999</v>
      </c>
    </row>
    <row r="3" spans="1:5" x14ac:dyDescent="0.35">
      <c r="A3" s="5">
        <v>1.145</v>
      </c>
      <c r="B3" s="3">
        <v>1.7989999999999999</v>
      </c>
      <c r="C3" s="3">
        <v>2.3820000000000001</v>
      </c>
      <c r="D3" s="3">
        <v>2.2370000000000001</v>
      </c>
      <c r="E3" s="3">
        <v>1.492</v>
      </c>
    </row>
    <row r="4" spans="1:5" x14ac:dyDescent="0.35">
      <c r="A4" s="5">
        <v>0.81300000000000006</v>
      </c>
      <c r="B4" s="3">
        <v>1.4239999999999999</v>
      </c>
      <c r="C4" s="3">
        <v>1.0980000000000001</v>
      </c>
      <c r="D4" s="3">
        <v>1.667</v>
      </c>
      <c r="E4" s="3">
        <v>1.2490000000000001</v>
      </c>
    </row>
    <row r="5" spans="1:5" x14ac:dyDescent="0.35">
      <c r="A5" s="5">
        <v>0.47100000000000003</v>
      </c>
      <c r="B5" s="3">
        <v>1.1260000000000001</v>
      </c>
      <c r="C5" s="3">
        <v>1.784</v>
      </c>
      <c r="D5" s="3">
        <v>1.667</v>
      </c>
      <c r="E5" s="3">
        <v>1.9590000000000001</v>
      </c>
    </row>
    <row r="6" spans="1:5" x14ac:dyDescent="0.35">
      <c r="A6" s="5">
        <v>0.30599999999999999</v>
      </c>
      <c r="B6" s="3">
        <v>1.0720000000000001</v>
      </c>
      <c r="C6" s="3">
        <v>1.4410000000000001</v>
      </c>
      <c r="D6" s="3">
        <v>1.407</v>
      </c>
      <c r="E6" s="3">
        <v>1.899</v>
      </c>
    </row>
    <row r="7" spans="1:5" x14ac:dyDescent="0.35">
      <c r="A7" s="4">
        <v>9.2999999999999999E-2</v>
      </c>
      <c r="B7" s="3">
        <v>1.4630000000000001</v>
      </c>
      <c r="C7" s="3">
        <v>2</v>
      </c>
      <c r="D7" s="3">
        <v>1.53</v>
      </c>
      <c r="E7" s="3">
        <v>1.8560000000000001</v>
      </c>
    </row>
    <row r="8" spans="1:5" x14ac:dyDescent="0.35">
      <c r="A8" s="3">
        <v>1.5469999999999999</v>
      </c>
      <c r="B8" s="3">
        <v>2.5500000000000003</v>
      </c>
      <c r="C8" s="3">
        <v>1.2790000000000001</v>
      </c>
      <c r="D8" s="3">
        <v>1.4670000000000001</v>
      </c>
      <c r="E8" s="3">
        <v>1.9830000000000001</v>
      </c>
    </row>
    <row r="9" spans="1:5" x14ac:dyDescent="0.35">
      <c r="A9" s="3">
        <v>1.3460000000000001</v>
      </c>
      <c r="B9" s="3">
        <v>1.625</v>
      </c>
      <c r="C9" s="3">
        <v>1.4790000000000001</v>
      </c>
      <c r="D9" s="3">
        <v>1.3740000000000001</v>
      </c>
    </row>
    <row r="16" spans="1:5" x14ac:dyDescent="0.35">
      <c r="A16" s="14" t="s">
        <v>0</v>
      </c>
      <c r="B16" s="6" t="s">
        <v>8</v>
      </c>
      <c r="C16" s="6" t="s">
        <v>48</v>
      </c>
      <c r="D16" s="6" t="s">
        <v>9</v>
      </c>
      <c r="E16" s="6" t="s">
        <v>10</v>
      </c>
    </row>
    <row r="17" spans="1:12" x14ac:dyDescent="0.35">
      <c r="A17" s="14" t="s">
        <v>1</v>
      </c>
      <c r="B17" s="5">
        <v>1.7989999999999999</v>
      </c>
      <c r="C17" s="2">
        <f>B17-B22</f>
        <v>1.706</v>
      </c>
      <c r="D17" s="2">
        <v>24</v>
      </c>
      <c r="E17" s="7">
        <f t="shared" ref="E17:E22" si="0">(4.945*C17*C17)+(5.6901*C17)-(0.0021)</f>
        <v>24.097316620000001</v>
      </c>
    </row>
    <row r="18" spans="1:12" x14ac:dyDescent="0.35">
      <c r="A18" s="14" t="s">
        <v>2</v>
      </c>
      <c r="B18" s="5">
        <v>1.145</v>
      </c>
      <c r="C18" s="2">
        <f>B18-B22</f>
        <v>1.052</v>
      </c>
      <c r="D18" s="2">
        <v>12</v>
      </c>
      <c r="E18" s="7">
        <f t="shared" si="0"/>
        <v>11.45653648</v>
      </c>
    </row>
    <row r="19" spans="1:12" x14ac:dyDescent="0.35">
      <c r="A19" s="14" t="s">
        <v>3</v>
      </c>
      <c r="B19" s="5">
        <v>0.81300000000000006</v>
      </c>
      <c r="C19" s="2">
        <f>B19-B22</f>
        <v>0.72000000000000008</v>
      </c>
      <c r="D19" s="2">
        <v>6</v>
      </c>
      <c r="E19" s="7">
        <f t="shared" si="0"/>
        <v>6.6582600000000003</v>
      </c>
    </row>
    <row r="20" spans="1:12" x14ac:dyDescent="0.35">
      <c r="A20" s="14" t="s">
        <v>4</v>
      </c>
      <c r="B20" s="5">
        <v>0.47100000000000003</v>
      </c>
      <c r="C20" s="2">
        <f>B20-B22</f>
        <v>0.378</v>
      </c>
      <c r="D20" s="2">
        <v>3</v>
      </c>
      <c r="E20" s="7">
        <f t="shared" si="0"/>
        <v>2.8553191800000004</v>
      </c>
    </row>
    <row r="21" spans="1:12" x14ac:dyDescent="0.35">
      <c r="A21" s="14" t="s">
        <v>5</v>
      </c>
      <c r="B21" s="5">
        <v>0.30599999999999999</v>
      </c>
      <c r="C21" s="2">
        <f>B21-B22</f>
        <v>0.21299999999999999</v>
      </c>
      <c r="D21" s="2">
        <v>1.5</v>
      </c>
      <c r="E21" s="7">
        <f t="shared" si="0"/>
        <v>1.4342410050000001</v>
      </c>
    </row>
    <row r="22" spans="1:12" x14ac:dyDescent="0.35">
      <c r="A22" s="14" t="s">
        <v>7</v>
      </c>
      <c r="B22" s="4">
        <v>9.2999999999999999E-2</v>
      </c>
      <c r="C22" s="2">
        <f>B22-B22</f>
        <v>0</v>
      </c>
      <c r="D22" s="2">
        <v>0</v>
      </c>
      <c r="E22" s="7">
        <f t="shared" si="0"/>
        <v>-2.0999999999999999E-3</v>
      </c>
    </row>
    <row r="23" spans="1:12" x14ac:dyDescent="0.35">
      <c r="J23" s="8" t="s">
        <v>11</v>
      </c>
      <c r="K23" s="8"/>
      <c r="L23" s="8"/>
    </row>
    <row r="31" spans="1:12" x14ac:dyDescent="0.35">
      <c r="A31" s="9" t="s">
        <v>12</v>
      </c>
      <c r="B31" s="3" t="s">
        <v>13</v>
      </c>
      <c r="C31" s="13" t="s">
        <v>7</v>
      </c>
      <c r="D31" s="2" t="s">
        <v>48</v>
      </c>
      <c r="E31" s="10" t="s">
        <v>14</v>
      </c>
    </row>
    <row r="32" spans="1:12" x14ac:dyDescent="0.35">
      <c r="A32" s="9" t="s">
        <v>15</v>
      </c>
      <c r="B32" s="3">
        <v>1.5469999999999999</v>
      </c>
      <c r="C32" s="13">
        <v>9.2999999999999999E-2</v>
      </c>
      <c r="D32" s="2">
        <f t="shared" ref="D32:D64" si="1">(B32-C32)</f>
        <v>1.454</v>
      </c>
      <c r="E32" s="7">
        <f t="shared" ref="E32:E64" si="2">(4.945*D32*D32)+(5.6901*D32)-(0.0021)</f>
        <v>18.72560902</v>
      </c>
    </row>
    <row r="33" spans="1:5" x14ac:dyDescent="0.35">
      <c r="A33" s="9" t="s">
        <v>16</v>
      </c>
      <c r="B33" s="3">
        <v>1.3460000000000001</v>
      </c>
      <c r="C33" s="13">
        <v>9.2999999999999999E-2</v>
      </c>
      <c r="D33" s="2">
        <f t="shared" si="1"/>
        <v>1.2530000000000001</v>
      </c>
      <c r="E33" s="7">
        <f t="shared" si="2"/>
        <v>14.891289805000001</v>
      </c>
    </row>
    <row r="34" spans="1:5" x14ac:dyDescent="0.35">
      <c r="A34" s="9" t="s">
        <v>17</v>
      </c>
      <c r="B34" s="3">
        <v>1.542</v>
      </c>
      <c r="C34" s="13">
        <v>9.2999999999999999E-2</v>
      </c>
      <c r="D34" s="2">
        <f t="shared" si="1"/>
        <v>1.4490000000000001</v>
      </c>
      <c r="E34" s="7">
        <f t="shared" si="2"/>
        <v>18.625381845000003</v>
      </c>
    </row>
    <row r="35" spans="1:5" x14ac:dyDescent="0.35">
      <c r="A35" s="9" t="s">
        <v>18</v>
      </c>
      <c r="B35" s="3">
        <v>1.7989999999999999</v>
      </c>
      <c r="C35" s="13">
        <v>9.2999999999999999E-2</v>
      </c>
      <c r="D35" s="2">
        <f t="shared" si="1"/>
        <v>1.706</v>
      </c>
      <c r="E35" s="7">
        <f t="shared" si="2"/>
        <v>24.097316620000001</v>
      </c>
    </row>
    <row r="36" spans="1:5" x14ac:dyDescent="0.35">
      <c r="A36" s="9" t="s">
        <v>19</v>
      </c>
      <c r="B36" s="3">
        <v>1.4239999999999999</v>
      </c>
      <c r="C36" s="13">
        <v>9.2999999999999999E-2</v>
      </c>
      <c r="D36" s="2">
        <f t="shared" si="1"/>
        <v>1.331</v>
      </c>
      <c r="E36" s="7">
        <f t="shared" si="2"/>
        <v>16.331792245000003</v>
      </c>
    </row>
    <row r="37" spans="1:5" x14ac:dyDescent="0.35">
      <c r="A37" s="9" t="s">
        <v>20</v>
      </c>
      <c r="B37" s="3">
        <v>1.1260000000000001</v>
      </c>
      <c r="C37" s="13">
        <v>9.2999999999999999E-2</v>
      </c>
      <c r="D37" s="2">
        <f t="shared" si="1"/>
        <v>1.0330000000000001</v>
      </c>
      <c r="E37" s="7">
        <f t="shared" si="2"/>
        <v>11.152528405000002</v>
      </c>
    </row>
    <row r="38" spans="1:5" x14ac:dyDescent="0.35">
      <c r="A38" s="9" t="s">
        <v>22</v>
      </c>
      <c r="B38" s="3">
        <v>1.0720000000000001</v>
      </c>
      <c r="C38" s="13">
        <v>9.2999999999999999E-2</v>
      </c>
      <c r="D38" s="2">
        <f t="shared" si="1"/>
        <v>0.97900000000000009</v>
      </c>
      <c r="E38" s="7">
        <f t="shared" si="2"/>
        <v>10.307998645000001</v>
      </c>
    </row>
    <row r="39" spans="1:5" x14ac:dyDescent="0.35">
      <c r="A39" s="9" t="s">
        <v>23</v>
      </c>
      <c r="B39" s="3">
        <v>1.4630000000000001</v>
      </c>
      <c r="C39" s="13">
        <v>9.2999999999999999E-2</v>
      </c>
      <c r="D39" s="2">
        <f t="shared" si="1"/>
        <v>1.37</v>
      </c>
      <c r="E39" s="7">
        <f t="shared" si="2"/>
        <v>17.074607500000003</v>
      </c>
    </row>
    <row r="40" spans="1:5" x14ac:dyDescent="0.35">
      <c r="A40" s="9" t="s">
        <v>24</v>
      </c>
      <c r="B40" s="3">
        <v>2.5500000000000003</v>
      </c>
      <c r="C40" s="13">
        <v>9.2999999999999999E-2</v>
      </c>
      <c r="D40" s="2">
        <f t="shared" si="1"/>
        <v>2.4570000000000003</v>
      </c>
      <c r="E40" s="7">
        <f t="shared" si="2"/>
        <v>43.830694005000012</v>
      </c>
    </row>
    <row r="41" spans="1:5" x14ac:dyDescent="0.35">
      <c r="A41" s="9" t="s">
        <v>25</v>
      </c>
      <c r="B41" s="3">
        <v>1.625</v>
      </c>
      <c r="C41" s="13">
        <v>9.2999999999999999E-2</v>
      </c>
      <c r="D41" s="2">
        <f t="shared" si="1"/>
        <v>1.532</v>
      </c>
      <c r="E41" s="7">
        <f t="shared" si="2"/>
        <v>20.321166880000003</v>
      </c>
    </row>
    <row r="42" spans="1:5" x14ac:dyDescent="0.35">
      <c r="A42" s="9" t="s">
        <v>26</v>
      </c>
      <c r="B42" s="3">
        <v>2.4449999999999998</v>
      </c>
      <c r="C42" s="13">
        <v>9.2999999999999999E-2</v>
      </c>
      <c r="D42" s="2">
        <f t="shared" si="1"/>
        <v>2.3519999999999999</v>
      </c>
      <c r="E42" s="7">
        <f t="shared" si="2"/>
        <v>40.736280479999998</v>
      </c>
    </row>
    <row r="43" spans="1:5" x14ac:dyDescent="0.35">
      <c r="A43" s="9" t="s">
        <v>27</v>
      </c>
      <c r="B43" s="3">
        <v>2.3820000000000001</v>
      </c>
      <c r="C43" s="13">
        <v>9.2999999999999999E-2</v>
      </c>
      <c r="D43" s="2">
        <f t="shared" si="1"/>
        <v>2.2890000000000001</v>
      </c>
      <c r="E43" s="7">
        <f t="shared" si="2"/>
        <v>38.931970245000009</v>
      </c>
    </row>
    <row r="44" spans="1:5" x14ac:dyDescent="0.35">
      <c r="A44" s="9" t="s">
        <v>21</v>
      </c>
      <c r="B44" s="3">
        <v>1.0980000000000001</v>
      </c>
      <c r="C44" s="13">
        <v>9.2999999999999999E-2</v>
      </c>
      <c r="D44" s="2">
        <f t="shared" si="1"/>
        <v>1.0050000000000001</v>
      </c>
      <c r="E44" s="7">
        <f t="shared" si="2"/>
        <v>10.711024125000003</v>
      </c>
    </row>
    <row r="45" spans="1:5" x14ac:dyDescent="0.35">
      <c r="A45" s="9" t="s">
        <v>28</v>
      </c>
      <c r="B45" s="3">
        <v>1.784</v>
      </c>
      <c r="C45" s="13">
        <v>9.2999999999999999E-2</v>
      </c>
      <c r="D45" s="2">
        <f t="shared" si="1"/>
        <v>1.6910000000000001</v>
      </c>
      <c r="E45" s="7">
        <f t="shared" si="2"/>
        <v>23.759992645000004</v>
      </c>
    </row>
    <row r="46" spans="1:5" x14ac:dyDescent="0.35">
      <c r="A46" s="9" t="s">
        <v>29</v>
      </c>
      <c r="B46" s="3">
        <v>1.4410000000000001</v>
      </c>
      <c r="C46" s="13">
        <v>9.2999999999999999E-2</v>
      </c>
      <c r="D46" s="2">
        <f t="shared" si="1"/>
        <v>1.3480000000000001</v>
      </c>
      <c r="E46" s="7">
        <f t="shared" si="2"/>
        <v>16.653734080000003</v>
      </c>
    </row>
    <row r="47" spans="1:5" x14ac:dyDescent="0.35">
      <c r="A47" s="9" t="s">
        <v>30</v>
      </c>
      <c r="B47" s="3">
        <v>2</v>
      </c>
      <c r="C47" s="13">
        <v>9.2999999999999999E-2</v>
      </c>
      <c r="D47" s="2">
        <f t="shared" si="1"/>
        <v>1.907</v>
      </c>
      <c r="E47" s="7">
        <f t="shared" si="2"/>
        <v>28.832150005000003</v>
      </c>
    </row>
    <row r="48" spans="1:5" x14ac:dyDescent="0.35">
      <c r="A48" s="9" t="s">
        <v>31</v>
      </c>
      <c r="B48" s="3">
        <v>1.2790000000000001</v>
      </c>
      <c r="C48" s="13">
        <v>9.2999999999999999E-2</v>
      </c>
      <c r="D48" s="2">
        <f t="shared" si="1"/>
        <v>1.1860000000000002</v>
      </c>
      <c r="E48" s="7">
        <f t="shared" si="2"/>
        <v>13.701975820000003</v>
      </c>
    </row>
    <row r="49" spans="1:5" x14ac:dyDescent="0.35">
      <c r="A49" s="9" t="s">
        <v>32</v>
      </c>
      <c r="B49" s="3">
        <v>1.4790000000000001</v>
      </c>
      <c r="C49" s="13">
        <v>9.2999999999999999E-2</v>
      </c>
      <c r="D49" s="2">
        <f t="shared" si="1"/>
        <v>1.3860000000000001</v>
      </c>
      <c r="E49" s="7">
        <f t="shared" si="2"/>
        <v>17.383703820000004</v>
      </c>
    </row>
    <row r="50" spans="1:5" x14ac:dyDescent="0.35">
      <c r="A50" s="9" t="s">
        <v>33</v>
      </c>
      <c r="B50" s="3">
        <v>2.335</v>
      </c>
      <c r="C50" s="13">
        <v>9.2999999999999999E-2</v>
      </c>
      <c r="D50" s="2">
        <f t="shared" si="1"/>
        <v>2.242</v>
      </c>
      <c r="E50" s="7">
        <f t="shared" si="2"/>
        <v>37.611463180000001</v>
      </c>
    </row>
    <row r="51" spans="1:5" x14ac:dyDescent="0.35">
      <c r="A51" s="9" t="s">
        <v>34</v>
      </c>
      <c r="B51" s="3">
        <v>2.2370000000000001</v>
      </c>
      <c r="C51" s="13">
        <v>9.2999999999999999E-2</v>
      </c>
      <c r="D51" s="2">
        <f t="shared" si="1"/>
        <v>2.1440000000000001</v>
      </c>
      <c r="E51" s="7">
        <f t="shared" si="2"/>
        <v>34.928333920000007</v>
      </c>
    </row>
    <row r="52" spans="1:5" x14ac:dyDescent="0.35">
      <c r="A52" s="9" t="s">
        <v>35</v>
      </c>
      <c r="B52" s="3">
        <v>1.667</v>
      </c>
      <c r="C52" s="13">
        <v>9.2999999999999999E-2</v>
      </c>
      <c r="D52" s="2">
        <f t="shared" si="1"/>
        <v>1.5740000000000001</v>
      </c>
      <c r="E52" s="7">
        <f t="shared" si="2"/>
        <v>21.205236220000003</v>
      </c>
    </row>
    <row r="53" spans="1:5" x14ac:dyDescent="0.35">
      <c r="A53" s="9" t="s">
        <v>36</v>
      </c>
      <c r="B53" s="3">
        <v>1.667</v>
      </c>
      <c r="C53" s="13">
        <v>9.2999999999999999E-2</v>
      </c>
      <c r="D53" s="2">
        <f t="shared" si="1"/>
        <v>1.5740000000000001</v>
      </c>
      <c r="E53" s="7">
        <f t="shared" si="2"/>
        <v>21.205236220000003</v>
      </c>
    </row>
    <row r="54" spans="1:5" x14ac:dyDescent="0.35">
      <c r="A54" s="9" t="s">
        <v>37</v>
      </c>
      <c r="B54" s="3">
        <v>1.407</v>
      </c>
      <c r="C54" s="13">
        <v>9.2999999999999999E-2</v>
      </c>
      <c r="D54" s="2">
        <f t="shared" si="1"/>
        <v>1.3140000000000001</v>
      </c>
      <c r="E54" s="7">
        <f t="shared" si="2"/>
        <v>16.012708620000002</v>
      </c>
    </row>
    <row r="55" spans="1:5" x14ac:dyDescent="0.35">
      <c r="A55" s="9" t="s">
        <v>38</v>
      </c>
      <c r="B55" s="3">
        <v>1.53</v>
      </c>
      <c r="C55" s="13">
        <v>9.2999999999999999E-2</v>
      </c>
      <c r="D55" s="2">
        <f t="shared" si="1"/>
        <v>1.4370000000000001</v>
      </c>
      <c r="E55" s="7">
        <f t="shared" si="2"/>
        <v>18.385845405000005</v>
      </c>
    </row>
    <row r="56" spans="1:5" x14ac:dyDescent="0.35">
      <c r="A56" s="9" t="s">
        <v>39</v>
      </c>
      <c r="B56" s="3">
        <v>1.4670000000000001</v>
      </c>
      <c r="C56" s="13">
        <v>9.2999999999999999E-2</v>
      </c>
      <c r="D56" s="2">
        <f t="shared" si="1"/>
        <v>1.3740000000000001</v>
      </c>
      <c r="E56" s="7">
        <f t="shared" si="2"/>
        <v>17.151644220000005</v>
      </c>
    </row>
    <row r="57" spans="1:5" x14ac:dyDescent="0.35">
      <c r="A57" s="9" t="s">
        <v>40</v>
      </c>
      <c r="B57" s="3">
        <v>1.3740000000000001</v>
      </c>
      <c r="C57" s="13">
        <v>9.2999999999999999E-2</v>
      </c>
      <c r="D57" s="2">
        <f t="shared" si="1"/>
        <v>1.2810000000000001</v>
      </c>
      <c r="E57" s="7">
        <f t="shared" si="2"/>
        <v>15.401470245000004</v>
      </c>
    </row>
    <row r="58" spans="1:5" x14ac:dyDescent="0.35">
      <c r="A58" s="9" t="s">
        <v>41</v>
      </c>
      <c r="B58" s="3">
        <v>1.8029999999999999</v>
      </c>
      <c r="C58" s="13">
        <v>9.2999999999999999E-2</v>
      </c>
      <c r="D58" s="2">
        <f t="shared" si="1"/>
        <v>1.71</v>
      </c>
      <c r="E58" s="7">
        <f t="shared" si="2"/>
        <v>24.187645500000002</v>
      </c>
    </row>
    <row r="59" spans="1:5" x14ac:dyDescent="0.35">
      <c r="A59" s="9" t="s">
        <v>42</v>
      </c>
      <c r="B59" s="3">
        <v>1.492</v>
      </c>
      <c r="C59" s="13">
        <v>9.2999999999999999E-2</v>
      </c>
      <c r="D59" s="2">
        <f t="shared" si="1"/>
        <v>1.399</v>
      </c>
      <c r="E59" s="7">
        <f t="shared" si="2"/>
        <v>17.636708845000001</v>
      </c>
    </row>
    <row r="60" spans="1:5" x14ac:dyDescent="0.35">
      <c r="A60" s="9" t="s">
        <v>43</v>
      </c>
      <c r="B60" s="3">
        <v>1.2490000000000001</v>
      </c>
      <c r="C60" s="13">
        <v>9.2999999999999999E-2</v>
      </c>
      <c r="D60" s="2">
        <f t="shared" si="1"/>
        <v>1.1560000000000001</v>
      </c>
      <c r="E60" s="7">
        <f t="shared" si="2"/>
        <v>13.183837120000002</v>
      </c>
    </row>
    <row r="61" spans="1:5" x14ac:dyDescent="0.35">
      <c r="A61" s="9" t="s">
        <v>44</v>
      </c>
      <c r="B61" s="3">
        <v>1.9590000000000001</v>
      </c>
      <c r="C61" s="13">
        <v>9.2999999999999999E-2</v>
      </c>
      <c r="D61" s="2">
        <f t="shared" si="1"/>
        <v>1.8660000000000001</v>
      </c>
      <c r="E61" s="7">
        <f t="shared" si="2"/>
        <v>27.833899020000004</v>
      </c>
    </row>
    <row r="62" spans="1:5" x14ac:dyDescent="0.35">
      <c r="A62" s="9" t="s">
        <v>45</v>
      </c>
      <c r="B62" s="3">
        <v>1.899</v>
      </c>
      <c r="C62" s="13">
        <v>9.2999999999999999E-2</v>
      </c>
      <c r="D62" s="2">
        <f t="shared" si="1"/>
        <v>1.806</v>
      </c>
      <c r="E62" s="7">
        <f t="shared" si="2"/>
        <v>26.403010620000003</v>
      </c>
    </row>
    <row r="63" spans="1:5" x14ac:dyDescent="0.35">
      <c r="A63" s="9" t="s">
        <v>46</v>
      </c>
      <c r="B63" s="3">
        <v>1.8560000000000001</v>
      </c>
      <c r="C63" s="13">
        <v>9.2999999999999999E-2</v>
      </c>
      <c r="D63" s="2">
        <f t="shared" si="1"/>
        <v>1.7630000000000001</v>
      </c>
      <c r="E63" s="7">
        <f t="shared" si="2"/>
        <v>25.399442005000004</v>
      </c>
    </row>
    <row r="64" spans="1:5" x14ac:dyDescent="0.35">
      <c r="A64" s="9" t="s">
        <v>47</v>
      </c>
      <c r="B64" s="3">
        <v>1.9830000000000001</v>
      </c>
      <c r="C64" s="13">
        <v>9.2999999999999999E-2</v>
      </c>
      <c r="D64" s="2">
        <f t="shared" si="1"/>
        <v>1.8900000000000001</v>
      </c>
      <c r="E64" s="7">
        <f t="shared" si="2"/>
        <v>28.416223500000008</v>
      </c>
    </row>
  </sheetData>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61"/>
  <sheetViews>
    <sheetView workbookViewId="0">
      <selection activeCell="F22" sqref="F22"/>
    </sheetView>
  </sheetViews>
  <sheetFormatPr defaultRowHeight="14.5" x14ac:dyDescent="0.35"/>
  <cols>
    <col min="1" max="1" width="33.1796875" customWidth="1"/>
    <col min="2" max="2" width="11.81640625" customWidth="1"/>
    <col min="3" max="3" width="10.90625" customWidth="1"/>
    <col min="4" max="4" width="10.453125" customWidth="1"/>
    <col min="5" max="5" width="15.08984375" customWidth="1"/>
  </cols>
  <sheetData>
    <row r="2" spans="1:5" x14ac:dyDescent="0.35">
      <c r="A2" s="5">
        <v>1.581</v>
      </c>
      <c r="B2" s="3">
        <v>1.2370000000000001</v>
      </c>
      <c r="C2" s="3">
        <v>2.7559999999999998</v>
      </c>
      <c r="D2" s="3">
        <v>2.0209999999999999</v>
      </c>
      <c r="E2" s="3">
        <v>1.7330000000000001</v>
      </c>
    </row>
    <row r="3" spans="1:5" x14ac:dyDescent="0.35">
      <c r="A3" s="5">
        <v>1.0050000000000001</v>
      </c>
      <c r="B3" s="3">
        <v>1.85</v>
      </c>
      <c r="C3" s="3">
        <v>2.5640000000000001</v>
      </c>
      <c r="D3" s="3">
        <v>2.149</v>
      </c>
      <c r="E3" s="3">
        <v>1.464</v>
      </c>
    </row>
    <row r="4" spans="1:5" x14ac:dyDescent="0.35">
      <c r="A4" s="5">
        <v>0.751</v>
      </c>
      <c r="B4" s="3">
        <v>1.1040000000000001</v>
      </c>
      <c r="C4" s="3">
        <v>0.76300000000000001</v>
      </c>
      <c r="D4" s="3">
        <v>1.427</v>
      </c>
      <c r="E4" s="3">
        <v>0.79300000000000004</v>
      </c>
    </row>
    <row r="5" spans="1:5" x14ac:dyDescent="0.35">
      <c r="A5" s="5">
        <v>0.433</v>
      </c>
      <c r="B5" s="3">
        <v>0.94400000000000006</v>
      </c>
      <c r="C5" s="3">
        <v>1.655</v>
      </c>
      <c r="D5" s="3">
        <v>1.4259999999999999</v>
      </c>
      <c r="E5" s="3">
        <v>1.788</v>
      </c>
    </row>
    <row r="6" spans="1:5" x14ac:dyDescent="0.35">
      <c r="A6" s="5">
        <v>0.24199999999999999</v>
      </c>
      <c r="B6" s="3">
        <v>0.747</v>
      </c>
      <c r="C6" s="3">
        <v>1.081</v>
      </c>
      <c r="D6" s="3">
        <v>1.3940000000000001</v>
      </c>
      <c r="E6" s="3">
        <v>1.994</v>
      </c>
    </row>
    <row r="7" spans="1:5" x14ac:dyDescent="0.35">
      <c r="A7" s="4">
        <v>5.5E-2</v>
      </c>
      <c r="B7" s="3">
        <v>1.17</v>
      </c>
      <c r="C7" s="3">
        <v>1.62</v>
      </c>
      <c r="D7" s="3">
        <v>1.365</v>
      </c>
      <c r="E7" s="3">
        <v>1.6480000000000001</v>
      </c>
    </row>
    <row r="8" spans="1:5" x14ac:dyDescent="0.35">
      <c r="A8" s="3">
        <v>1.19</v>
      </c>
      <c r="B8" s="3">
        <v>2.3380000000000001</v>
      </c>
      <c r="C8" s="3">
        <v>1.1619999999999999</v>
      </c>
      <c r="D8" s="3">
        <v>1.206</v>
      </c>
      <c r="E8" s="3">
        <v>1.984</v>
      </c>
    </row>
    <row r="9" spans="1:5" x14ac:dyDescent="0.35">
      <c r="A9" s="3">
        <v>1.3069999999999999</v>
      </c>
      <c r="B9" s="3">
        <v>1.429</v>
      </c>
      <c r="C9" s="3">
        <v>1.401</v>
      </c>
      <c r="D9" s="3">
        <v>0.95500000000000007</v>
      </c>
    </row>
    <row r="14" spans="1:5" x14ac:dyDescent="0.35">
      <c r="A14" s="15" t="s">
        <v>0</v>
      </c>
      <c r="B14" s="6" t="s">
        <v>8</v>
      </c>
      <c r="C14" s="6" t="s">
        <v>48</v>
      </c>
      <c r="D14" s="6" t="s">
        <v>9</v>
      </c>
      <c r="E14" s="6" t="s">
        <v>10</v>
      </c>
    </row>
    <row r="15" spans="1:5" x14ac:dyDescent="0.35">
      <c r="A15" s="15" t="s">
        <v>1</v>
      </c>
      <c r="B15" s="5">
        <v>1.581</v>
      </c>
      <c r="C15" s="2">
        <f>B15-B20</f>
        <v>1.526</v>
      </c>
      <c r="D15" s="2">
        <v>64</v>
      </c>
      <c r="E15" s="7">
        <f t="shared" ref="E15:E20" si="0">(18.94*C15*C15)+(13.152*C15)+(0.1851)</f>
        <v>64.360175440000006</v>
      </c>
    </row>
    <row r="16" spans="1:5" x14ac:dyDescent="0.35">
      <c r="A16" s="15" t="s">
        <v>2</v>
      </c>
      <c r="B16" s="5">
        <v>1.0050000000000001</v>
      </c>
      <c r="C16" s="2">
        <f>B16-B20</f>
        <v>0.95000000000000007</v>
      </c>
      <c r="D16" s="2">
        <v>32</v>
      </c>
      <c r="E16" s="7">
        <f t="shared" si="0"/>
        <v>29.772850000000005</v>
      </c>
    </row>
    <row r="17" spans="1:13" x14ac:dyDescent="0.35">
      <c r="A17" s="15" t="s">
        <v>3</v>
      </c>
      <c r="B17" s="5">
        <v>0.751</v>
      </c>
      <c r="C17" s="2">
        <f>B17-B20</f>
        <v>0.69599999999999995</v>
      </c>
      <c r="D17" s="2">
        <v>16</v>
      </c>
      <c r="E17" s="7">
        <f t="shared" si="0"/>
        <v>18.513731039999996</v>
      </c>
    </row>
    <row r="18" spans="1:13" x14ac:dyDescent="0.35">
      <c r="A18" s="15" t="s">
        <v>4</v>
      </c>
      <c r="B18" s="5">
        <v>0.433</v>
      </c>
      <c r="C18" s="2">
        <f>B18-B20</f>
        <v>0.378</v>
      </c>
      <c r="D18" s="2">
        <v>8</v>
      </c>
      <c r="E18" s="7">
        <f t="shared" si="0"/>
        <v>7.86277896</v>
      </c>
    </row>
    <row r="19" spans="1:13" x14ac:dyDescent="0.35">
      <c r="A19" s="15" t="s">
        <v>5</v>
      </c>
      <c r="B19" s="5">
        <v>0.24199999999999999</v>
      </c>
      <c r="C19" s="2">
        <f>B19-B20</f>
        <v>0.187</v>
      </c>
      <c r="D19" s="2">
        <v>4</v>
      </c>
      <c r="E19" s="7">
        <f t="shared" si="0"/>
        <v>3.3068368599999998</v>
      </c>
    </row>
    <row r="20" spans="1:13" x14ac:dyDescent="0.35">
      <c r="A20" s="15" t="s">
        <v>7</v>
      </c>
      <c r="B20" s="4">
        <v>5.5E-2</v>
      </c>
      <c r="C20" s="2">
        <f>B20-B20</f>
        <v>0</v>
      </c>
      <c r="D20" s="2">
        <v>0</v>
      </c>
      <c r="E20" s="7">
        <f t="shared" si="0"/>
        <v>0.18509999999999999</v>
      </c>
    </row>
    <row r="23" spans="1:13" x14ac:dyDescent="0.35">
      <c r="I23" s="15"/>
      <c r="K23" s="8" t="s">
        <v>49</v>
      </c>
      <c r="L23" s="8"/>
      <c r="M23" s="8"/>
    </row>
    <row r="28" spans="1:13" x14ac:dyDescent="0.35">
      <c r="A28" s="9" t="s">
        <v>12</v>
      </c>
      <c r="B28" s="3" t="s">
        <v>13</v>
      </c>
      <c r="C28" s="13" t="s">
        <v>7</v>
      </c>
      <c r="D28" s="2" t="s">
        <v>48</v>
      </c>
      <c r="E28" s="10" t="s">
        <v>50</v>
      </c>
    </row>
    <row r="29" spans="1:13" x14ac:dyDescent="0.35">
      <c r="A29" s="9" t="s">
        <v>15</v>
      </c>
      <c r="B29" s="3">
        <v>1.19</v>
      </c>
      <c r="C29" s="4">
        <v>5.5E-2</v>
      </c>
      <c r="D29" s="2">
        <f t="shared" ref="D29:D61" si="1">(B29-C29)</f>
        <v>1.135</v>
      </c>
      <c r="E29" s="7">
        <f t="shared" ref="E29:E61" si="2">(18.94*D29*D29)+(13.152*D29)+(0.1851)</f>
        <v>39.511601499999998</v>
      </c>
    </row>
    <row r="30" spans="1:13" x14ac:dyDescent="0.35">
      <c r="A30" s="9" t="s">
        <v>16</v>
      </c>
      <c r="B30" s="3">
        <v>1.3069999999999999</v>
      </c>
      <c r="C30" s="4">
        <v>5.5E-2</v>
      </c>
      <c r="D30" s="2">
        <f t="shared" si="1"/>
        <v>1.252</v>
      </c>
      <c r="E30" s="7">
        <f t="shared" si="2"/>
        <v>46.339929759999997</v>
      </c>
    </row>
    <row r="31" spans="1:13" x14ac:dyDescent="0.35">
      <c r="A31" s="9" t="s">
        <v>17</v>
      </c>
      <c r="B31" s="3">
        <v>1.2370000000000001</v>
      </c>
      <c r="C31" s="4">
        <v>5.5E-2</v>
      </c>
      <c r="D31" s="2">
        <f t="shared" si="1"/>
        <v>1.1820000000000002</v>
      </c>
      <c r="E31" s="7">
        <f t="shared" si="2"/>
        <v>42.192292560000006</v>
      </c>
    </row>
    <row r="32" spans="1:13" x14ac:dyDescent="0.35">
      <c r="A32" s="9" t="s">
        <v>18</v>
      </c>
      <c r="B32" s="3">
        <v>1.85</v>
      </c>
      <c r="C32" s="4">
        <v>5.5E-2</v>
      </c>
      <c r="D32" s="2">
        <f t="shared" si="1"/>
        <v>1.7950000000000002</v>
      </c>
      <c r="E32" s="7">
        <f t="shared" si="2"/>
        <v>84.818093500000018</v>
      </c>
    </row>
    <row r="33" spans="1:5" x14ac:dyDescent="0.35">
      <c r="A33" s="9" t="s">
        <v>19</v>
      </c>
      <c r="B33" s="3">
        <v>1.1040000000000001</v>
      </c>
      <c r="C33" s="4">
        <v>5.5E-2</v>
      </c>
      <c r="D33" s="2">
        <f t="shared" si="1"/>
        <v>1.0490000000000002</v>
      </c>
      <c r="E33" s="7">
        <f t="shared" si="2"/>
        <v>34.823142940000004</v>
      </c>
    </row>
    <row r="34" spans="1:5" x14ac:dyDescent="0.35">
      <c r="A34" s="9" t="s">
        <v>20</v>
      </c>
      <c r="B34" s="3">
        <v>0.94400000000000006</v>
      </c>
      <c r="C34" s="4">
        <v>5.5E-2</v>
      </c>
      <c r="D34" s="2">
        <f t="shared" si="1"/>
        <v>0.88900000000000001</v>
      </c>
      <c r="E34" s="7">
        <f t="shared" si="2"/>
        <v>26.845907740000001</v>
      </c>
    </row>
    <row r="35" spans="1:5" x14ac:dyDescent="0.35">
      <c r="A35" s="9" t="s">
        <v>22</v>
      </c>
      <c r="B35" s="3">
        <v>0.747</v>
      </c>
      <c r="C35" s="4">
        <v>5.5E-2</v>
      </c>
      <c r="D35" s="2">
        <f t="shared" si="1"/>
        <v>0.69199999999999995</v>
      </c>
      <c r="E35" s="7">
        <f t="shared" si="2"/>
        <v>18.355968159999996</v>
      </c>
    </row>
    <row r="36" spans="1:5" x14ac:dyDescent="0.35">
      <c r="A36" s="9" t="s">
        <v>23</v>
      </c>
      <c r="B36" s="3">
        <v>1.17</v>
      </c>
      <c r="C36" s="4">
        <v>5.5E-2</v>
      </c>
      <c r="D36" s="2">
        <f t="shared" si="1"/>
        <v>1.115</v>
      </c>
      <c r="E36" s="7">
        <f t="shared" si="2"/>
        <v>38.396261500000001</v>
      </c>
    </row>
    <row r="37" spans="1:5" x14ac:dyDescent="0.35">
      <c r="A37" s="9" t="s">
        <v>24</v>
      </c>
      <c r="B37" s="3">
        <v>2.3380000000000001</v>
      </c>
      <c r="C37" s="4">
        <v>5.5E-2</v>
      </c>
      <c r="D37" s="2">
        <f t="shared" si="1"/>
        <v>2.2829999999999999</v>
      </c>
      <c r="E37" s="7">
        <f t="shared" si="2"/>
        <v>128.92808166</v>
      </c>
    </row>
    <row r="38" spans="1:5" x14ac:dyDescent="0.35">
      <c r="A38" s="9" t="s">
        <v>25</v>
      </c>
      <c r="B38" s="3">
        <v>1.429</v>
      </c>
      <c r="C38" s="4">
        <v>5.5E-2</v>
      </c>
      <c r="D38" s="2">
        <f t="shared" si="1"/>
        <v>1.3740000000000001</v>
      </c>
      <c r="E38" s="7">
        <f t="shared" si="2"/>
        <v>54.012319440000006</v>
      </c>
    </row>
    <row r="39" spans="1:5" x14ac:dyDescent="0.35">
      <c r="A39" s="9" t="s">
        <v>26</v>
      </c>
      <c r="B39" s="3">
        <v>2.7559999999999998</v>
      </c>
      <c r="C39" s="4">
        <v>5.5E-2</v>
      </c>
      <c r="D39" s="2">
        <f t="shared" si="1"/>
        <v>2.7009999999999996</v>
      </c>
      <c r="E39" s="7">
        <f t="shared" si="2"/>
        <v>173.88354693999997</v>
      </c>
    </row>
    <row r="40" spans="1:5" x14ac:dyDescent="0.35">
      <c r="A40" s="9" t="s">
        <v>27</v>
      </c>
      <c r="B40" s="3">
        <v>2.5640000000000001</v>
      </c>
      <c r="C40" s="4">
        <v>5.5E-2</v>
      </c>
      <c r="D40" s="2">
        <f t="shared" si="1"/>
        <v>2.5089999999999999</v>
      </c>
      <c r="E40" s="7">
        <f t="shared" si="2"/>
        <v>152.41230213999998</v>
      </c>
    </row>
    <row r="41" spans="1:5" x14ac:dyDescent="0.35">
      <c r="A41" s="9" t="s">
        <v>21</v>
      </c>
      <c r="B41" s="3">
        <v>0.76300000000000001</v>
      </c>
      <c r="C41" s="4">
        <v>5.5E-2</v>
      </c>
      <c r="D41" s="2">
        <f t="shared" si="1"/>
        <v>0.70799999999999996</v>
      </c>
      <c r="E41" s="7">
        <f t="shared" si="2"/>
        <v>18.990656159999997</v>
      </c>
    </row>
    <row r="42" spans="1:5" x14ac:dyDescent="0.35">
      <c r="A42" s="9" t="s">
        <v>28</v>
      </c>
      <c r="B42" s="3">
        <v>1.655</v>
      </c>
      <c r="C42" s="4">
        <v>5.5E-2</v>
      </c>
      <c r="D42" s="2">
        <f t="shared" si="1"/>
        <v>1.6</v>
      </c>
      <c r="E42" s="7">
        <f t="shared" si="2"/>
        <v>69.714700000000008</v>
      </c>
    </row>
    <row r="43" spans="1:5" x14ac:dyDescent="0.35">
      <c r="A43" s="9" t="s">
        <v>29</v>
      </c>
      <c r="B43" s="3">
        <v>1.081</v>
      </c>
      <c r="C43" s="4">
        <v>5.5E-2</v>
      </c>
      <c r="D43" s="2">
        <f t="shared" si="1"/>
        <v>1.026</v>
      </c>
      <c r="E43" s="7">
        <f t="shared" si="2"/>
        <v>33.616735440000006</v>
      </c>
    </row>
    <row r="44" spans="1:5" x14ac:dyDescent="0.35">
      <c r="A44" s="9" t="s">
        <v>30</v>
      </c>
      <c r="B44" s="3">
        <v>1.62</v>
      </c>
      <c r="C44" s="4">
        <v>5.5E-2</v>
      </c>
      <c r="D44" s="2">
        <f t="shared" si="1"/>
        <v>1.5650000000000002</v>
      </c>
      <c r="E44" s="7">
        <f t="shared" si="2"/>
        <v>67.156301500000012</v>
      </c>
    </row>
    <row r="45" spans="1:5" x14ac:dyDescent="0.35">
      <c r="A45" s="9" t="s">
        <v>31</v>
      </c>
      <c r="B45" s="3">
        <v>1.1619999999999999</v>
      </c>
      <c r="C45" s="4">
        <v>5.5E-2</v>
      </c>
      <c r="D45" s="2">
        <f t="shared" si="1"/>
        <v>1.107</v>
      </c>
      <c r="E45" s="7">
        <f t="shared" si="2"/>
        <v>37.95436806</v>
      </c>
    </row>
    <row r="46" spans="1:5" x14ac:dyDescent="0.35">
      <c r="A46" s="9" t="s">
        <v>32</v>
      </c>
      <c r="B46" s="3">
        <v>1.401</v>
      </c>
      <c r="C46" s="4">
        <v>5.5E-2</v>
      </c>
      <c r="D46" s="2">
        <f t="shared" si="1"/>
        <v>1.3460000000000001</v>
      </c>
      <c r="E46" s="7">
        <f t="shared" si="2"/>
        <v>52.201593039999999</v>
      </c>
    </row>
    <row r="47" spans="1:5" x14ac:dyDescent="0.35">
      <c r="A47" s="9" t="s">
        <v>33</v>
      </c>
      <c r="B47" s="3">
        <v>2.0209999999999999</v>
      </c>
      <c r="C47" s="4">
        <v>5.5E-2</v>
      </c>
      <c r="D47" s="2">
        <f t="shared" si="1"/>
        <v>1.966</v>
      </c>
      <c r="E47" s="7">
        <f t="shared" si="2"/>
        <v>99.247986640000008</v>
      </c>
    </row>
    <row r="48" spans="1:5" x14ac:dyDescent="0.35">
      <c r="A48" s="9" t="s">
        <v>34</v>
      </c>
      <c r="B48" s="3">
        <v>2.149</v>
      </c>
      <c r="C48" s="4">
        <v>5.5E-2</v>
      </c>
      <c r="D48" s="2">
        <f t="shared" si="1"/>
        <v>2.0939999999999999</v>
      </c>
      <c r="E48" s="7">
        <f t="shared" si="2"/>
        <v>110.77418183999998</v>
      </c>
    </row>
    <row r="49" spans="1:5" x14ac:dyDescent="0.35">
      <c r="A49" s="9" t="s">
        <v>35</v>
      </c>
      <c r="B49" s="3">
        <v>1.427</v>
      </c>
      <c r="C49" s="4">
        <v>5.5E-2</v>
      </c>
      <c r="D49" s="2">
        <f t="shared" si="1"/>
        <v>1.3720000000000001</v>
      </c>
      <c r="E49" s="7">
        <f t="shared" si="2"/>
        <v>53.881996960000009</v>
      </c>
    </row>
    <row r="50" spans="1:5" x14ac:dyDescent="0.35">
      <c r="A50" s="9" t="s">
        <v>36</v>
      </c>
      <c r="B50" s="3">
        <v>1.4259999999999999</v>
      </c>
      <c r="C50" s="4">
        <v>5.5E-2</v>
      </c>
      <c r="D50" s="2">
        <f t="shared" si="1"/>
        <v>1.371</v>
      </c>
      <c r="E50" s="7">
        <f t="shared" si="2"/>
        <v>53.816892540000005</v>
      </c>
    </row>
    <row r="51" spans="1:5" x14ac:dyDescent="0.35">
      <c r="A51" s="9" t="s">
        <v>37</v>
      </c>
      <c r="B51" s="3">
        <v>1.3940000000000001</v>
      </c>
      <c r="C51" s="4">
        <v>5.5E-2</v>
      </c>
      <c r="D51" s="2">
        <f t="shared" si="1"/>
        <v>1.3390000000000002</v>
      </c>
      <c r="E51" s="7">
        <f t="shared" si="2"/>
        <v>51.753551740000013</v>
      </c>
    </row>
    <row r="52" spans="1:5" x14ac:dyDescent="0.35">
      <c r="A52" s="9" t="s">
        <v>38</v>
      </c>
      <c r="B52" s="3">
        <v>1.365</v>
      </c>
      <c r="C52" s="4">
        <v>5.5E-2</v>
      </c>
      <c r="D52" s="2">
        <f t="shared" si="1"/>
        <v>1.31</v>
      </c>
      <c r="E52" s="7">
        <f t="shared" si="2"/>
        <v>49.917154000000004</v>
      </c>
    </row>
    <row r="53" spans="1:5" x14ac:dyDescent="0.35">
      <c r="A53" s="9" t="s">
        <v>39</v>
      </c>
      <c r="B53" s="3">
        <v>1.206</v>
      </c>
      <c r="C53" s="4">
        <v>5.5E-2</v>
      </c>
      <c r="D53" s="2">
        <f t="shared" si="1"/>
        <v>1.151</v>
      </c>
      <c r="E53" s="7">
        <f t="shared" si="2"/>
        <v>40.414782940000002</v>
      </c>
    </row>
    <row r="54" spans="1:5" x14ac:dyDescent="0.35">
      <c r="A54" s="9" t="s">
        <v>40</v>
      </c>
      <c r="B54" s="3">
        <v>0.95500000000000007</v>
      </c>
      <c r="C54" s="4">
        <v>5.5E-2</v>
      </c>
      <c r="D54" s="2">
        <f t="shared" si="1"/>
        <v>0.9</v>
      </c>
      <c r="E54" s="7">
        <f t="shared" si="2"/>
        <v>27.363300000000002</v>
      </c>
    </row>
    <row r="55" spans="1:5" x14ac:dyDescent="0.35">
      <c r="A55" s="9" t="s">
        <v>41</v>
      </c>
      <c r="B55" s="3">
        <v>1.7330000000000001</v>
      </c>
      <c r="C55" s="4">
        <v>5.5E-2</v>
      </c>
      <c r="D55" s="2">
        <f t="shared" si="1"/>
        <v>1.6780000000000002</v>
      </c>
      <c r="E55" s="7">
        <f t="shared" si="2"/>
        <v>75.583210960000017</v>
      </c>
    </row>
    <row r="56" spans="1:5" x14ac:dyDescent="0.35">
      <c r="A56" s="9" t="s">
        <v>42</v>
      </c>
      <c r="B56" s="3">
        <v>1.464</v>
      </c>
      <c r="C56" s="4">
        <v>5.5E-2</v>
      </c>
      <c r="D56" s="2">
        <f t="shared" si="1"/>
        <v>1.409</v>
      </c>
      <c r="E56" s="7">
        <f t="shared" si="2"/>
        <v>56.317490140000004</v>
      </c>
    </row>
    <row r="57" spans="1:5" x14ac:dyDescent="0.35">
      <c r="A57" s="9" t="s">
        <v>43</v>
      </c>
      <c r="B57" s="3">
        <v>0.79300000000000004</v>
      </c>
      <c r="C57" s="4">
        <v>5.5E-2</v>
      </c>
      <c r="D57" s="2">
        <f t="shared" si="1"/>
        <v>0.73799999999999999</v>
      </c>
      <c r="E57" s="7">
        <f t="shared" si="2"/>
        <v>20.206833359999997</v>
      </c>
    </row>
    <row r="58" spans="1:5" x14ac:dyDescent="0.35">
      <c r="A58" s="9" t="s">
        <v>44</v>
      </c>
      <c r="B58" s="3">
        <v>1.788</v>
      </c>
      <c r="C58" s="4">
        <v>5.5E-2</v>
      </c>
      <c r="D58" s="2">
        <f t="shared" si="1"/>
        <v>1.7330000000000001</v>
      </c>
      <c r="E58" s="7">
        <f t="shared" si="2"/>
        <v>79.859809660000025</v>
      </c>
    </row>
    <row r="59" spans="1:5" x14ac:dyDescent="0.35">
      <c r="A59" s="9" t="s">
        <v>45</v>
      </c>
      <c r="B59" s="3">
        <v>1.994</v>
      </c>
      <c r="C59" s="4">
        <v>5.5E-2</v>
      </c>
      <c r="D59" s="2">
        <f t="shared" si="1"/>
        <v>1.9390000000000001</v>
      </c>
      <c r="E59" s="7">
        <f t="shared" si="2"/>
        <v>96.895943740000007</v>
      </c>
    </row>
    <row r="60" spans="1:5" x14ac:dyDescent="0.35">
      <c r="A60" s="9" t="s">
        <v>46</v>
      </c>
      <c r="B60" s="3">
        <v>1.6480000000000001</v>
      </c>
      <c r="C60" s="4">
        <v>5.5E-2</v>
      </c>
      <c r="D60" s="2">
        <f t="shared" si="1"/>
        <v>1.5930000000000002</v>
      </c>
      <c r="E60" s="7">
        <f t="shared" si="2"/>
        <v>69.199308060000021</v>
      </c>
    </row>
    <row r="61" spans="1:5" x14ac:dyDescent="0.35">
      <c r="A61" s="9" t="s">
        <v>47</v>
      </c>
      <c r="B61" s="3">
        <v>1.984</v>
      </c>
      <c r="C61" s="4">
        <v>5.5E-2</v>
      </c>
      <c r="D61" s="2">
        <f t="shared" si="1"/>
        <v>1.929</v>
      </c>
      <c r="E61" s="7">
        <f t="shared" si="2"/>
        <v>96.031824540000002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3"/>
  <sheetViews>
    <sheetView workbookViewId="0">
      <selection activeCell="G23" sqref="G23"/>
    </sheetView>
  </sheetViews>
  <sheetFormatPr defaultRowHeight="14.5" x14ac:dyDescent="0.35"/>
  <cols>
    <col min="1" max="1" width="31.453125" customWidth="1"/>
    <col min="2" max="2" width="10.36328125" customWidth="1"/>
    <col min="3" max="3" width="10.90625" customWidth="1"/>
    <col min="4" max="4" width="11.90625" customWidth="1"/>
    <col min="5" max="5" width="14.453125" customWidth="1"/>
  </cols>
  <sheetData>
    <row r="2" spans="1:5" x14ac:dyDescent="0.35">
      <c r="A2" s="5">
        <v>2.4849999999999999</v>
      </c>
      <c r="B2" s="3">
        <v>1.1679999999999999</v>
      </c>
      <c r="C2" s="3">
        <v>1.165</v>
      </c>
      <c r="D2" s="3">
        <v>1.1579999999999999</v>
      </c>
      <c r="E2" s="3">
        <v>1.0170000000000001</v>
      </c>
    </row>
    <row r="3" spans="1:5" x14ac:dyDescent="0.35">
      <c r="A3" s="5">
        <v>1.4530000000000001</v>
      </c>
      <c r="B3" s="3">
        <v>1.1140000000000001</v>
      </c>
      <c r="C3" s="3">
        <v>1.0880000000000001</v>
      </c>
      <c r="D3" s="3">
        <v>1.0230000000000001</v>
      </c>
      <c r="E3" s="3">
        <v>0.70300000000000007</v>
      </c>
    </row>
    <row r="4" spans="1:5" x14ac:dyDescent="0.35">
      <c r="A4" s="5">
        <v>0.878</v>
      </c>
      <c r="B4" s="3">
        <v>0.82800000000000007</v>
      </c>
      <c r="C4" s="3">
        <v>0.873</v>
      </c>
      <c r="D4" s="3">
        <v>0.748</v>
      </c>
      <c r="E4" s="3">
        <v>0.59399999999999997</v>
      </c>
    </row>
    <row r="5" spans="1:5" x14ac:dyDescent="0.35">
      <c r="A5" s="5">
        <v>0.40300000000000002</v>
      </c>
      <c r="B5" s="3">
        <v>0.51300000000000001</v>
      </c>
      <c r="C5" s="3">
        <v>0.60199999999999998</v>
      </c>
      <c r="D5" s="3">
        <v>0.68</v>
      </c>
      <c r="E5" s="3">
        <v>0.54100000000000004</v>
      </c>
    </row>
    <row r="6" spans="1:5" x14ac:dyDescent="0.35">
      <c r="A6" s="5">
        <v>0.22900000000000001</v>
      </c>
      <c r="B6" s="3">
        <v>0.505</v>
      </c>
      <c r="C6" s="3">
        <v>0.55300000000000005</v>
      </c>
      <c r="D6" s="3">
        <v>0.60199999999999998</v>
      </c>
      <c r="E6" s="3">
        <v>0.44700000000000001</v>
      </c>
    </row>
    <row r="7" spans="1:5" x14ac:dyDescent="0.35">
      <c r="A7" s="5">
        <v>0.16700000000000001</v>
      </c>
      <c r="B7" s="3">
        <v>0.441</v>
      </c>
      <c r="C7" s="3">
        <v>0.94300000000000006</v>
      </c>
      <c r="D7" s="3">
        <v>0.48399999999999999</v>
      </c>
      <c r="E7" s="3">
        <v>0.42099999999999999</v>
      </c>
    </row>
    <row r="8" spans="1:5" x14ac:dyDescent="0.35">
      <c r="A8" s="4">
        <v>8.3000000000000004E-2</v>
      </c>
      <c r="B8" s="3">
        <v>0.42499999999999999</v>
      </c>
      <c r="C8" s="3">
        <v>0.43</v>
      </c>
      <c r="D8" s="3">
        <v>0.49199999999999999</v>
      </c>
      <c r="E8" s="3">
        <v>0.45400000000000001</v>
      </c>
    </row>
    <row r="9" spans="1:5" x14ac:dyDescent="0.35">
      <c r="A9" s="3">
        <v>0.41100000000000003</v>
      </c>
      <c r="B9" s="3">
        <v>0.32</v>
      </c>
      <c r="C9" s="3">
        <v>0.376</v>
      </c>
      <c r="D9" s="3">
        <v>0.41000000000000003</v>
      </c>
      <c r="E9" s="3">
        <v>0.40300000000000002</v>
      </c>
    </row>
    <row r="14" spans="1:5" x14ac:dyDescent="0.35">
      <c r="A14" s="16" t="s">
        <v>0</v>
      </c>
      <c r="B14" s="6" t="s">
        <v>8</v>
      </c>
      <c r="C14" s="6" t="s">
        <v>48</v>
      </c>
      <c r="D14" s="6" t="s">
        <v>9</v>
      </c>
      <c r="E14" s="6" t="s">
        <v>10</v>
      </c>
    </row>
    <row r="15" spans="1:5" x14ac:dyDescent="0.35">
      <c r="A15" s="16" t="s">
        <v>1</v>
      </c>
      <c r="B15" s="5">
        <v>2.4849999999999999</v>
      </c>
      <c r="C15" s="2">
        <f>B15-B21</f>
        <v>2.4019999999999997</v>
      </c>
      <c r="D15" s="2">
        <v>200</v>
      </c>
      <c r="E15" s="7">
        <f>(11.313*C15*C15)+(55.098*C15)+(2.3823)</f>
        <v>199.99922605199998</v>
      </c>
    </row>
    <row r="16" spans="1:5" x14ac:dyDescent="0.35">
      <c r="A16" s="16" t="s">
        <v>2</v>
      </c>
      <c r="B16" s="5">
        <v>1.4530000000000001</v>
      </c>
      <c r="C16" s="2">
        <f>B16-B21</f>
        <v>1.37</v>
      </c>
      <c r="D16" s="2">
        <v>100</v>
      </c>
      <c r="E16" s="7">
        <f t="shared" ref="E16:E21" si="0">(11.313*C16*C16)+(55.098*C16)+(2.3823)</f>
        <v>99.099929700000004</v>
      </c>
    </row>
    <row r="17" spans="1:13" x14ac:dyDescent="0.35">
      <c r="A17" s="16" t="s">
        <v>3</v>
      </c>
      <c r="B17" s="5">
        <v>0.878</v>
      </c>
      <c r="C17" s="2">
        <f>B17-B21</f>
        <v>0.79500000000000004</v>
      </c>
      <c r="D17" s="2">
        <v>50</v>
      </c>
      <c r="E17" s="7">
        <f t="shared" si="0"/>
        <v>53.335308825000006</v>
      </c>
    </row>
    <row r="18" spans="1:13" x14ac:dyDescent="0.35">
      <c r="A18" s="16" t="s">
        <v>4</v>
      </c>
      <c r="B18" s="5">
        <v>0.40300000000000002</v>
      </c>
      <c r="C18" s="2">
        <f>B18-B21</f>
        <v>0.32</v>
      </c>
      <c r="D18" s="2">
        <v>25</v>
      </c>
      <c r="E18" s="7">
        <f t="shared" si="0"/>
        <v>21.172111200000003</v>
      </c>
    </row>
    <row r="19" spans="1:13" x14ac:dyDescent="0.35">
      <c r="A19" s="16" t="s">
        <v>5</v>
      </c>
      <c r="B19" s="5">
        <v>0.22900000000000001</v>
      </c>
      <c r="C19" s="2">
        <f>B19-B21</f>
        <v>0.14600000000000002</v>
      </c>
      <c r="D19" s="2">
        <v>12.5</v>
      </c>
      <c r="E19" s="7">
        <f t="shared" si="0"/>
        <v>10.667755908</v>
      </c>
    </row>
    <row r="20" spans="1:13" x14ac:dyDescent="0.35">
      <c r="A20" s="16" t="s">
        <v>6</v>
      </c>
      <c r="B20" s="5">
        <v>0.16700000000000001</v>
      </c>
      <c r="C20" s="2">
        <f>B20-B21</f>
        <v>8.4000000000000005E-2</v>
      </c>
      <c r="D20" s="2">
        <v>6.25</v>
      </c>
      <c r="E20" s="7">
        <f t="shared" si="0"/>
        <v>7.090356528</v>
      </c>
    </row>
    <row r="21" spans="1:13" x14ac:dyDescent="0.35">
      <c r="A21" s="16" t="s">
        <v>7</v>
      </c>
      <c r="B21" s="4">
        <v>8.3000000000000004E-2</v>
      </c>
      <c r="C21" s="2">
        <f>B21-B21</f>
        <v>0</v>
      </c>
      <c r="D21" s="2">
        <v>0</v>
      </c>
      <c r="E21" s="7">
        <f t="shared" si="0"/>
        <v>2.3822999999999999</v>
      </c>
    </row>
    <row r="23" spans="1:13" x14ac:dyDescent="0.35">
      <c r="I23" s="16"/>
      <c r="K23" s="8" t="s">
        <v>11</v>
      </c>
      <c r="L23" s="8"/>
      <c r="M23" s="8"/>
    </row>
    <row r="30" spans="1:13" x14ac:dyDescent="0.35">
      <c r="A30" s="9" t="s">
        <v>12</v>
      </c>
      <c r="B30" s="3" t="s">
        <v>13</v>
      </c>
      <c r="C30" s="13" t="s">
        <v>7</v>
      </c>
      <c r="D30" s="2" t="s">
        <v>48</v>
      </c>
      <c r="E30" s="10" t="s">
        <v>14</v>
      </c>
    </row>
    <row r="31" spans="1:13" x14ac:dyDescent="0.35">
      <c r="A31" s="9" t="s">
        <v>15</v>
      </c>
      <c r="B31" s="3">
        <v>0.41100000000000003</v>
      </c>
      <c r="C31" s="4">
        <v>8.3000000000000004E-2</v>
      </c>
      <c r="D31" s="2">
        <f t="shared" ref="D31:D63" si="1">(B31-C31)</f>
        <v>0.32800000000000001</v>
      </c>
      <c r="E31" s="7">
        <f t="shared" ref="E31:E63" si="2">(11.313*D31*D31)+(55.098*D31)+(2.3823)</f>
        <v>21.671541792000003</v>
      </c>
    </row>
    <row r="32" spans="1:13" x14ac:dyDescent="0.35">
      <c r="A32" s="9" t="s">
        <v>16</v>
      </c>
      <c r="B32" s="3">
        <v>1.1679999999999999</v>
      </c>
      <c r="C32" s="4">
        <v>8.3000000000000004E-2</v>
      </c>
      <c r="D32" s="2">
        <f t="shared" si="1"/>
        <v>1.085</v>
      </c>
      <c r="E32" s="7">
        <f t="shared" si="2"/>
        <v>75.481576425</v>
      </c>
    </row>
    <row r="33" spans="1:5" x14ac:dyDescent="0.35">
      <c r="A33" s="9" t="s">
        <v>17</v>
      </c>
      <c r="B33" s="3">
        <v>1.1140000000000001</v>
      </c>
      <c r="C33" s="4">
        <v>8.3000000000000004E-2</v>
      </c>
      <c r="D33" s="2">
        <f t="shared" si="1"/>
        <v>1.0310000000000001</v>
      </c>
      <c r="E33" s="7">
        <f t="shared" si="2"/>
        <v>71.213615793000017</v>
      </c>
    </row>
    <row r="34" spans="1:5" x14ac:dyDescent="0.35">
      <c r="A34" s="9" t="s">
        <v>18</v>
      </c>
      <c r="B34" s="3">
        <v>0.82800000000000007</v>
      </c>
      <c r="C34" s="4">
        <v>8.3000000000000004E-2</v>
      </c>
      <c r="D34" s="2">
        <f t="shared" si="1"/>
        <v>0.74500000000000011</v>
      </c>
      <c r="E34" s="7">
        <f t="shared" si="2"/>
        <v>49.70930782500001</v>
      </c>
    </row>
    <row r="35" spans="1:5" x14ac:dyDescent="0.35">
      <c r="A35" s="9" t="s">
        <v>19</v>
      </c>
      <c r="B35" s="3">
        <v>0.51300000000000001</v>
      </c>
      <c r="C35" s="4">
        <v>8.3000000000000004E-2</v>
      </c>
      <c r="D35" s="2">
        <f t="shared" si="1"/>
        <v>0.43</v>
      </c>
      <c r="E35" s="7">
        <f t="shared" si="2"/>
        <v>28.1662137</v>
      </c>
    </row>
    <row r="36" spans="1:5" x14ac:dyDescent="0.35">
      <c r="A36" s="9" t="s">
        <v>20</v>
      </c>
      <c r="B36" s="3">
        <v>0.505</v>
      </c>
      <c r="C36" s="4">
        <v>8.3000000000000004E-2</v>
      </c>
      <c r="D36" s="2">
        <f t="shared" si="1"/>
        <v>0.42199999999999999</v>
      </c>
      <c r="E36" s="7">
        <f t="shared" si="2"/>
        <v>27.648320291999998</v>
      </c>
    </row>
    <row r="37" spans="1:5" x14ac:dyDescent="0.35">
      <c r="A37" s="9" t="s">
        <v>22</v>
      </c>
      <c r="B37" s="3">
        <v>0.441</v>
      </c>
      <c r="C37" s="4">
        <v>8.3000000000000004E-2</v>
      </c>
      <c r="D37" s="2">
        <f t="shared" si="1"/>
        <v>0.35799999999999998</v>
      </c>
      <c r="E37" s="7">
        <f t="shared" si="2"/>
        <v>23.557303332</v>
      </c>
    </row>
    <row r="38" spans="1:5" x14ac:dyDescent="0.35">
      <c r="A38" s="9" t="s">
        <v>23</v>
      </c>
      <c r="B38" s="3">
        <v>0.42499999999999999</v>
      </c>
      <c r="C38" s="4">
        <v>8.3000000000000004E-2</v>
      </c>
      <c r="D38" s="2">
        <f t="shared" si="1"/>
        <v>0.34199999999999997</v>
      </c>
      <c r="E38" s="7">
        <f t="shared" si="2"/>
        <v>22.549029731999997</v>
      </c>
    </row>
    <row r="39" spans="1:5" x14ac:dyDescent="0.35">
      <c r="A39" s="9" t="s">
        <v>24</v>
      </c>
      <c r="B39" s="3">
        <v>0.32</v>
      </c>
      <c r="C39" s="4">
        <v>8.3000000000000004E-2</v>
      </c>
      <c r="D39" s="2">
        <f t="shared" si="1"/>
        <v>0.23699999999999999</v>
      </c>
      <c r="E39" s="7">
        <f t="shared" si="2"/>
        <v>16.075965897</v>
      </c>
    </row>
    <row r="40" spans="1:5" x14ac:dyDescent="0.35">
      <c r="A40" s="9" t="s">
        <v>25</v>
      </c>
      <c r="B40" s="3">
        <v>1.165</v>
      </c>
      <c r="C40" s="4">
        <v>8.3000000000000004E-2</v>
      </c>
      <c r="D40" s="2">
        <f t="shared" si="1"/>
        <v>1.0820000000000001</v>
      </c>
      <c r="E40" s="7">
        <f t="shared" si="2"/>
        <v>75.242736612000002</v>
      </c>
    </row>
    <row r="41" spans="1:5" x14ac:dyDescent="0.35">
      <c r="A41" s="9" t="s">
        <v>26</v>
      </c>
      <c r="B41" s="3">
        <v>1.0880000000000001</v>
      </c>
      <c r="C41" s="4">
        <v>8.3000000000000004E-2</v>
      </c>
      <c r="D41" s="2">
        <f t="shared" si="1"/>
        <v>1.0050000000000001</v>
      </c>
      <c r="E41" s="7">
        <f t="shared" si="2"/>
        <v>69.182202825000005</v>
      </c>
    </row>
    <row r="42" spans="1:5" x14ac:dyDescent="0.35">
      <c r="A42" s="9" t="s">
        <v>27</v>
      </c>
      <c r="B42" s="3">
        <v>0.873</v>
      </c>
      <c r="C42" s="4">
        <v>8.3000000000000004E-2</v>
      </c>
      <c r="D42" s="2">
        <f t="shared" si="1"/>
        <v>0.79</v>
      </c>
      <c r="E42" s="7">
        <f t="shared" si="2"/>
        <v>52.970163300000003</v>
      </c>
    </row>
    <row r="43" spans="1:5" x14ac:dyDescent="0.35">
      <c r="A43" s="9" t="s">
        <v>21</v>
      </c>
      <c r="B43" s="3">
        <v>0.60199999999999998</v>
      </c>
      <c r="C43" s="4">
        <v>8.3000000000000004E-2</v>
      </c>
      <c r="D43" s="2">
        <f t="shared" si="1"/>
        <v>0.51900000000000002</v>
      </c>
      <c r="E43" s="7">
        <f t="shared" si="2"/>
        <v>34.025442992999999</v>
      </c>
    </row>
    <row r="44" spans="1:5" x14ac:dyDescent="0.35">
      <c r="A44" s="9" t="s">
        <v>28</v>
      </c>
      <c r="B44" s="3">
        <v>0.55300000000000005</v>
      </c>
      <c r="C44" s="4">
        <v>8.3000000000000004E-2</v>
      </c>
      <c r="D44" s="2">
        <f t="shared" si="1"/>
        <v>0.47000000000000003</v>
      </c>
      <c r="E44" s="7">
        <f t="shared" si="2"/>
        <v>30.777401700000002</v>
      </c>
    </row>
    <row r="45" spans="1:5" x14ac:dyDescent="0.35">
      <c r="A45" s="9" t="s">
        <v>29</v>
      </c>
      <c r="B45" s="3">
        <v>0.94300000000000006</v>
      </c>
      <c r="C45" s="4">
        <v>8.3000000000000004E-2</v>
      </c>
      <c r="D45" s="2">
        <f t="shared" si="1"/>
        <v>0.8600000000000001</v>
      </c>
      <c r="E45" s="7">
        <f t="shared" si="2"/>
        <v>58.133674800000009</v>
      </c>
    </row>
    <row r="46" spans="1:5" x14ac:dyDescent="0.35">
      <c r="A46" s="9" t="s">
        <v>30</v>
      </c>
      <c r="B46" s="3">
        <v>0.43</v>
      </c>
      <c r="C46" s="4">
        <v>8.3000000000000004E-2</v>
      </c>
      <c r="D46" s="2">
        <f t="shared" si="1"/>
        <v>0.34699999999999998</v>
      </c>
      <c r="E46" s="7">
        <f t="shared" si="2"/>
        <v>22.863493017</v>
      </c>
    </row>
    <row r="47" spans="1:5" x14ac:dyDescent="0.35">
      <c r="A47" s="9" t="s">
        <v>31</v>
      </c>
      <c r="B47" s="3">
        <v>0.376</v>
      </c>
      <c r="C47" s="4">
        <v>8.3000000000000004E-2</v>
      </c>
      <c r="D47" s="2">
        <f t="shared" si="1"/>
        <v>0.29299999999999998</v>
      </c>
      <c r="E47" s="7">
        <f t="shared" si="2"/>
        <v>19.497223736999999</v>
      </c>
    </row>
    <row r="48" spans="1:5" x14ac:dyDescent="0.35">
      <c r="A48" s="9" t="s">
        <v>32</v>
      </c>
      <c r="B48" s="3">
        <v>1.1579999999999999</v>
      </c>
      <c r="C48" s="4">
        <v>8.3000000000000004E-2</v>
      </c>
      <c r="D48" s="2">
        <f t="shared" si="1"/>
        <v>1.075</v>
      </c>
      <c r="E48" s="7">
        <f t="shared" si="2"/>
        <v>74.686235624999995</v>
      </c>
    </row>
    <row r="49" spans="1:5" x14ac:dyDescent="0.35">
      <c r="A49" s="9" t="s">
        <v>33</v>
      </c>
      <c r="B49" s="3">
        <v>1.0230000000000001</v>
      </c>
      <c r="C49" s="4">
        <v>8.3000000000000004E-2</v>
      </c>
      <c r="D49" s="2">
        <f t="shared" si="1"/>
        <v>0.94000000000000017</v>
      </c>
      <c r="E49" s="7">
        <f t="shared" si="2"/>
        <v>64.170586800000009</v>
      </c>
    </row>
    <row r="50" spans="1:5" x14ac:dyDescent="0.35">
      <c r="A50" s="9" t="s">
        <v>34</v>
      </c>
      <c r="B50" s="3">
        <v>0.748</v>
      </c>
      <c r="C50" s="4">
        <v>8.3000000000000004E-2</v>
      </c>
      <c r="D50" s="2">
        <f t="shared" si="1"/>
        <v>0.66500000000000004</v>
      </c>
      <c r="E50" s="7">
        <f t="shared" si="2"/>
        <v>44.025361425000007</v>
      </c>
    </row>
    <row r="51" spans="1:5" x14ac:dyDescent="0.35">
      <c r="A51" s="9" t="s">
        <v>35</v>
      </c>
      <c r="B51" s="3">
        <v>0.68</v>
      </c>
      <c r="C51" s="4">
        <v>8.3000000000000004E-2</v>
      </c>
      <c r="D51" s="2">
        <f t="shared" si="1"/>
        <v>0.59700000000000009</v>
      </c>
      <c r="E51" s="7">
        <f t="shared" si="2"/>
        <v>39.307861017000008</v>
      </c>
    </row>
    <row r="52" spans="1:5" x14ac:dyDescent="0.35">
      <c r="A52" s="9" t="s">
        <v>36</v>
      </c>
      <c r="B52" s="3">
        <v>0.60199999999999998</v>
      </c>
      <c r="C52" s="4">
        <v>8.3000000000000004E-2</v>
      </c>
      <c r="D52" s="2">
        <f t="shared" si="1"/>
        <v>0.51900000000000002</v>
      </c>
      <c r="E52" s="7">
        <f t="shared" si="2"/>
        <v>34.025442992999999</v>
      </c>
    </row>
    <row r="53" spans="1:5" x14ac:dyDescent="0.35">
      <c r="A53" s="9" t="s">
        <v>37</v>
      </c>
      <c r="B53" s="3">
        <v>0.48399999999999999</v>
      </c>
      <c r="C53" s="4">
        <v>8.3000000000000004E-2</v>
      </c>
      <c r="D53" s="2">
        <f t="shared" si="1"/>
        <v>0.40099999999999997</v>
      </c>
      <c r="E53" s="7">
        <f t="shared" si="2"/>
        <v>26.295739713</v>
      </c>
    </row>
    <row r="54" spans="1:5" x14ac:dyDescent="0.35">
      <c r="A54" s="9" t="s">
        <v>38</v>
      </c>
      <c r="B54" s="3">
        <v>0.49199999999999999</v>
      </c>
      <c r="C54" s="4">
        <v>8.3000000000000004E-2</v>
      </c>
      <c r="D54" s="2">
        <f t="shared" si="1"/>
        <v>0.40899999999999997</v>
      </c>
      <c r="E54" s="7">
        <f t="shared" si="2"/>
        <v>26.809831953</v>
      </c>
    </row>
    <row r="55" spans="1:5" x14ac:dyDescent="0.35">
      <c r="A55" s="9" t="s">
        <v>39</v>
      </c>
      <c r="B55" s="3">
        <v>0.41000000000000003</v>
      </c>
      <c r="C55" s="4">
        <v>8.3000000000000004E-2</v>
      </c>
      <c r="D55" s="2">
        <f t="shared" si="1"/>
        <v>0.32700000000000001</v>
      </c>
      <c r="E55" s="7">
        <f t="shared" si="2"/>
        <v>21.609033777</v>
      </c>
    </row>
    <row r="56" spans="1:5" x14ac:dyDescent="0.35">
      <c r="A56" s="9" t="s">
        <v>40</v>
      </c>
      <c r="B56" s="3">
        <v>1.0170000000000001</v>
      </c>
      <c r="C56" s="4">
        <v>8.3000000000000004E-2</v>
      </c>
      <c r="D56" s="2">
        <f t="shared" si="1"/>
        <v>0.93400000000000016</v>
      </c>
      <c r="E56" s="7">
        <f t="shared" si="2"/>
        <v>63.712795428000007</v>
      </c>
    </row>
    <row r="57" spans="1:5" x14ac:dyDescent="0.35">
      <c r="A57" s="9" t="s">
        <v>41</v>
      </c>
      <c r="B57" s="3">
        <v>0.70300000000000007</v>
      </c>
      <c r="C57" s="4">
        <v>8.3000000000000004E-2</v>
      </c>
      <c r="D57" s="2">
        <f t="shared" si="1"/>
        <v>0.62000000000000011</v>
      </c>
      <c r="E57" s="7">
        <f t="shared" si="2"/>
        <v>40.891777200000007</v>
      </c>
    </row>
    <row r="58" spans="1:5" x14ac:dyDescent="0.35">
      <c r="A58" s="9" t="s">
        <v>42</v>
      </c>
      <c r="B58" s="3">
        <v>0.59399999999999997</v>
      </c>
      <c r="C58" s="4">
        <v>8.3000000000000004E-2</v>
      </c>
      <c r="D58" s="2">
        <f t="shared" si="1"/>
        <v>0.51100000000000001</v>
      </c>
      <c r="E58" s="7">
        <f t="shared" si="2"/>
        <v>33.491439872999997</v>
      </c>
    </row>
    <row r="59" spans="1:5" x14ac:dyDescent="0.35">
      <c r="A59" s="9" t="s">
        <v>43</v>
      </c>
      <c r="B59" s="3">
        <v>0.54100000000000004</v>
      </c>
      <c r="C59" s="4">
        <v>8.3000000000000004E-2</v>
      </c>
      <c r="D59" s="2">
        <f t="shared" si="1"/>
        <v>0.45800000000000002</v>
      </c>
      <c r="E59" s="7">
        <f t="shared" si="2"/>
        <v>29.990244132000001</v>
      </c>
    </row>
    <row r="60" spans="1:5" x14ac:dyDescent="0.35">
      <c r="A60" s="9" t="s">
        <v>44</v>
      </c>
      <c r="B60" s="3">
        <v>0.44700000000000001</v>
      </c>
      <c r="C60" s="4">
        <v>8.3000000000000004E-2</v>
      </c>
      <c r="D60" s="2">
        <f t="shared" si="1"/>
        <v>0.36399999999999999</v>
      </c>
      <c r="E60" s="7">
        <f t="shared" si="2"/>
        <v>23.936899248</v>
      </c>
    </row>
    <row r="61" spans="1:5" x14ac:dyDescent="0.35">
      <c r="A61" s="9" t="s">
        <v>45</v>
      </c>
      <c r="B61" s="3">
        <v>0.42099999999999999</v>
      </c>
      <c r="C61" s="4">
        <v>8.3000000000000004E-2</v>
      </c>
      <c r="D61" s="2">
        <f t="shared" si="1"/>
        <v>0.33799999999999997</v>
      </c>
      <c r="E61" s="7">
        <f t="shared" si="2"/>
        <v>22.297866371999998</v>
      </c>
    </row>
    <row r="62" spans="1:5" x14ac:dyDescent="0.35">
      <c r="A62" s="9" t="s">
        <v>46</v>
      </c>
      <c r="B62" s="3">
        <v>0.45400000000000001</v>
      </c>
      <c r="C62" s="4">
        <v>8.3000000000000004E-2</v>
      </c>
      <c r="D62" s="2">
        <f t="shared" si="1"/>
        <v>0.371</v>
      </c>
      <c r="E62" s="7">
        <f t="shared" si="2"/>
        <v>24.380790633000004</v>
      </c>
    </row>
    <row r="63" spans="1:5" x14ac:dyDescent="0.35">
      <c r="A63" s="9" t="s">
        <v>47</v>
      </c>
      <c r="B63" s="3">
        <v>0.40300000000000002</v>
      </c>
      <c r="C63" s="4">
        <v>8.3000000000000004E-2</v>
      </c>
      <c r="D63" s="2">
        <f t="shared" si="1"/>
        <v>0.32</v>
      </c>
      <c r="E63" s="7">
        <f t="shared" si="2"/>
        <v>21.172111200000003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62"/>
  <sheetViews>
    <sheetView workbookViewId="0">
      <selection activeCell="H61" sqref="H61"/>
    </sheetView>
  </sheetViews>
  <sheetFormatPr defaultRowHeight="14.5" x14ac:dyDescent="0.35"/>
  <cols>
    <col min="1" max="1" width="37.81640625" customWidth="1"/>
    <col min="2" max="2" width="10.453125" customWidth="1"/>
    <col min="3" max="3" width="11" customWidth="1"/>
    <col min="4" max="4" width="11.54296875" customWidth="1"/>
    <col min="5" max="5" width="15.453125" customWidth="1"/>
  </cols>
  <sheetData>
    <row r="2" spans="1:5" x14ac:dyDescent="0.35">
      <c r="A2" s="5">
        <v>2.4550000000000001</v>
      </c>
      <c r="B2" s="3">
        <v>0.22</v>
      </c>
      <c r="C2" s="3">
        <v>0.38200000000000001</v>
      </c>
      <c r="D2" s="3">
        <v>0.20800000000000002</v>
      </c>
      <c r="E2" s="3">
        <v>0.189</v>
      </c>
    </row>
    <row r="3" spans="1:5" x14ac:dyDescent="0.35">
      <c r="A3" s="5">
        <v>1.538</v>
      </c>
      <c r="B3" s="3">
        <v>0.223</v>
      </c>
      <c r="C3" s="3">
        <v>0.33300000000000002</v>
      </c>
      <c r="D3" s="3">
        <v>0.19800000000000001</v>
      </c>
      <c r="E3" s="3">
        <v>0.36599999999999999</v>
      </c>
    </row>
    <row r="4" spans="1:5" x14ac:dyDescent="0.35">
      <c r="A4" s="5">
        <v>0.878</v>
      </c>
      <c r="B4" s="3">
        <v>0.224</v>
      </c>
      <c r="C4" s="3">
        <v>0.23900000000000002</v>
      </c>
      <c r="D4" s="3">
        <v>0.248</v>
      </c>
      <c r="E4" s="3">
        <v>0.221</v>
      </c>
    </row>
    <row r="5" spans="1:5" x14ac:dyDescent="0.35">
      <c r="A5" s="5">
        <v>0.47699999999999998</v>
      </c>
      <c r="B5" s="3">
        <v>0.23300000000000001</v>
      </c>
      <c r="C5" s="3">
        <v>0.22800000000000001</v>
      </c>
      <c r="D5" s="3">
        <v>0.21</v>
      </c>
      <c r="E5" s="3">
        <v>0.13600000000000001</v>
      </c>
    </row>
    <row r="6" spans="1:5" x14ac:dyDescent="0.35">
      <c r="A6" s="5">
        <v>0.246</v>
      </c>
      <c r="B6" s="3">
        <v>0.31900000000000001</v>
      </c>
      <c r="C6" s="3">
        <v>0.23200000000000001</v>
      </c>
      <c r="D6" s="3">
        <v>0.23400000000000001</v>
      </c>
      <c r="E6" s="3">
        <v>0.19800000000000001</v>
      </c>
    </row>
    <row r="7" spans="1:5" x14ac:dyDescent="0.35">
      <c r="A7" s="5">
        <v>0.17599999999999999</v>
      </c>
      <c r="B7" s="3">
        <v>0.21299999999999999</v>
      </c>
      <c r="C7" s="3">
        <v>0.187</v>
      </c>
      <c r="D7" s="3">
        <v>0.26700000000000002</v>
      </c>
      <c r="E7" s="3">
        <v>0.183</v>
      </c>
    </row>
    <row r="8" spans="1:5" x14ac:dyDescent="0.35">
      <c r="A8" s="4">
        <v>7.5999999999999998E-2</v>
      </c>
      <c r="B8" s="3">
        <v>0.214</v>
      </c>
      <c r="C8" s="3">
        <v>0.19500000000000001</v>
      </c>
      <c r="D8" s="3">
        <v>0.20500000000000002</v>
      </c>
      <c r="E8" s="3">
        <v>0.108</v>
      </c>
    </row>
    <row r="9" spans="1:5" x14ac:dyDescent="0.35">
      <c r="A9" s="3">
        <v>0.20500000000000002</v>
      </c>
      <c r="B9" s="3">
        <v>0.216</v>
      </c>
      <c r="C9" s="3">
        <v>0.221</v>
      </c>
      <c r="D9" s="3">
        <v>0.24299999999999999</v>
      </c>
      <c r="E9" s="3">
        <v>1.6799999999999999E-2</v>
      </c>
    </row>
    <row r="14" spans="1:5" x14ac:dyDescent="0.35">
      <c r="A14" s="17" t="s">
        <v>0</v>
      </c>
      <c r="B14" s="6" t="s">
        <v>8</v>
      </c>
      <c r="C14" s="6" t="s">
        <v>48</v>
      </c>
      <c r="D14" s="6" t="s">
        <v>9</v>
      </c>
      <c r="E14" s="6" t="s">
        <v>10</v>
      </c>
    </row>
    <row r="15" spans="1:5" x14ac:dyDescent="0.35">
      <c r="A15" s="17" t="s">
        <v>1</v>
      </c>
      <c r="B15" s="5">
        <v>2.4550000000000001</v>
      </c>
      <c r="C15" s="2">
        <f>B15-B21</f>
        <v>2.379</v>
      </c>
      <c r="D15" s="2">
        <v>100</v>
      </c>
      <c r="E15" s="7">
        <f>(7.7912*C15*C15)+(22.854*C15)+(1.1598)</f>
        <v>99.624860959200007</v>
      </c>
    </row>
    <row r="16" spans="1:5" x14ac:dyDescent="0.35">
      <c r="A16" s="17" t="s">
        <v>2</v>
      </c>
      <c r="B16" s="5">
        <v>1.538</v>
      </c>
      <c r="C16" s="2">
        <f>B16-B21</f>
        <v>1.462</v>
      </c>
      <c r="D16" s="2">
        <v>50</v>
      </c>
      <c r="E16" s="7">
        <f t="shared" ref="E16:E21" si="0">(7.7912*C16*C16)+(22.854*C16)+(1.1598)</f>
        <v>51.225601692799998</v>
      </c>
    </row>
    <row r="17" spans="1:11" x14ac:dyDescent="0.35">
      <c r="A17" s="17" t="s">
        <v>3</v>
      </c>
      <c r="B17" s="5">
        <v>0.878</v>
      </c>
      <c r="C17" s="2">
        <f>B17-B21</f>
        <v>0.80200000000000005</v>
      </c>
      <c r="D17" s="2">
        <v>25</v>
      </c>
      <c r="E17" s="7">
        <f t="shared" si="0"/>
        <v>24.500039004800005</v>
      </c>
    </row>
    <row r="18" spans="1:11" x14ac:dyDescent="0.35">
      <c r="A18" s="17" t="s">
        <v>4</v>
      </c>
      <c r="B18" s="5">
        <v>0.47699999999999998</v>
      </c>
      <c r="C18" s="2">
        <f>B18-B21</f>
        <v>0.40099999999999997</v>
      </c>
      <c r="D18" s="2">
        <v>12.5</v>
      </c>
      <c r="E18" s="7">
        <f t="shared" si="0"/>
        <v>11.5770867512</v>
      </c>
    </row>
    <row r="19" spans="1:11" x14ac:dyDescent="0.35">
      <c r="A19" s="17" t="s">
        <v>5</v>
      </c>
      <c r="B19" s="5">
        <v>0.246</v>
      </c>
      <c r="C19" s="2">
        <f>B19-B21</f>
        <v>0.16999999999999998</v>
      </c>
      <c r="D19" s="2">
        <v>6.25</v>
      </c>
      <c r="E19" s="7">
        <f t="shared" si="0"/>
        <v>5.2701456799999997</v>
      </c>
    </row>
    <row r="20" spans="1:11" x14ac:dyDescent="0.35">
      <c r="A20" s="17" t="s">
        <v>6</v>
      </c>
      <c r="B20" s="5">
        <v>0.17599999999999999</v>
      </c>
      <c r="C20" s="2">
        <f>B20-B21</f>
        <v>9.9999999999999992E-2</v>
      </c>
      <c r="D20" s="2">
        <v>3.13</v>
      </c>
      <c r="E20" s="7">
        <f t="shared" si="0"/>
        <v>3.5231119999999994</v>
      </c>
    </row>
    <row r="21" spans="1:11" x14ac:dyDescent="0.35">
      <c r="A21" s="17" t="s">
        <v>7</v>
      </c>
      <c r="B21" s="4">
        <v>7.5999999999999998E-2</v>
      </c>
      <c r="C21" s="2">
        <f>B21-B21</f>
        <v>0</v>
      </c>
      <c r="D21" s="2">
        <v>0</v>
      </c>
      <c r="E21" s="7">
        <f t="shared" si="0"/>
        <v>1.1597999999999999</v>
      </c>
    </row>
    <row r="26" spans="1:11" x14ac:dyDescent="0.35">
      <c r="I26" s="8" t="s">
        <v>52</v>
      </c>
      <c r="J26" s="8"/>
      <c r="K26" s="8"/>
    </row>
    <row r="27" spans="1:11" x14ac:dyDescent="0.35">
      <c r="H27" s="17"/>
    </row>
    <row r="28" spans="1:11" x14ac:dyDescent="0.35">
      <c r="H28" s="17"/>
      <c r="I28" s="17"/>
      <c r="J28" s="17"/>
      <c r="K28" s="17"/>
    </row>
    <row r="29" spans="1:11" x14ac:dyDescent="0.35">
      <c r="A29" s="9" t="s">
        <v>12</v>
      </c>
      <c r="B29" s="3" t="s">
        <v>13</v>
      </c>
      <c r="C29" s="13" t="s">
        <v>7</v>
      </c>
      <c r="D29" s="2" t="s">
        <v>48</v>
      </c>
      <c r="E29" s="10" t="s">
        <v>51</v>
      </c>
    </row>
    <row r="30" spans="1:11" x14ac:dyDescent="0.35">
      <c r="A30" s="9" t="s">
        <v>15</v>
      </c>
      <c r="B30" s="3">
        <v>0.20500000000000002</v>
      </c>
      <c r="C30" s="4">
        <v>7.5999999999999998E-2</v>
      </c>
      <c r="D30" s="2">
        <f t="shared" ref="D30:D62" si="1">(B30-C30)</f>
        <v>0.129</v>
      </c>
      <c r="E30" s="7">
        <f t="shared" ref="E30:E62" si="2">(7.7912*D30*D30)+(22.854*D30)+(1.1598)</f>
        <v>4.2376193592</v>
      </c>
    </row>
    <row r="31" spans="1:11" x14ac:dyDescent="0.35">
      <c r="A31" s="9" t="s">
        <v>16</v>
      </c>
      <c r="B31" s="3">
        <v>0.22</v>
      </c>
      <c r="C31" s="4">
        <v>7.5999999999999998E-2</v>
      </c>
      <c r="D31" s="2">
        <f t="shared" si="1"/>
        <v>0.14400000000000002</v>
      </c>
      <c r="E31" s="7">
        <f t="shared" si="2"/>
        <v>4.6123343231999998</v>
      </c>
    </row>
    <row r="32" spans="1:11" x14ac:dyDescent="0.35">
      <c r="A32" s="9" t="s">
        <v>17</v>
      </c>
      <c r="B32" s="3">
        <v>0.223</v>
      </c>
      <c r="C32" s="4">
        <v>7.5999999999999998E-2</v>
      </c>
      <c r="D32" s="2">
        <f t="shared" si="1"/>
        <v>0.14700000000000002</v>
      </c>
      <c r="E32" s="7">
        <f t="shared" si="2"/>
        <v>4.6876980408</v>
      </c>
    </row>
    <row r="33" spans="1:5" x14ac:dyDescent="0.35">
      <c r="A33" s="9" t="s">
        <v>18</v>
      </c>
      <c r="B33" s="3">
        <v>0.224</v>
      </c>
      <c r="C33" s="4">
        <v>7.5999999999999998E-2</v>
      </c>
      <c r="D33" s="2">
        <f t="shared" si="1"/>
        <v>0.14800000000000002</v>
      </c>
      <c r="E33" s="7">
        <f t="shared" si="2"/>
        <v>4.7128504447999999</v>
      </c>
    </row>
    <row r="34" spans="1:5" x14ac:dyDescent="0.35">
      <c r="A34" s="9" t="s">
        <v>19</v>
      </c>
      <c r="B34" s="3">
        <v>0.23300000000000001</v>
      </c>
      <c r="C34" s="4">
        <v>7.5999999999999998E-2</v>
      </c>
      <c r="D34" s="2">
        <f t="shared" si="1"/>
        <v>0.15700000000000003</v>
      </c>
      <c r="E34" s="7">
        <f t="shared" si="2"/>
        <v>4.9399232888000002</v>
      </c>
    </row>
    <row r="35" spans="1:5" x14ac:dyDescent="0.35">
      <c r="A35" s="9" t="s">
        <v>20</v>
      </c>
      <c r="B35" s="3">
        <v>0.31900000000000001</v>
      </c>
      <c r="C35" s="4">
        <v>7.5999999999999998E-2</v>
      </c>
      <c r="D35" s="2">
        <f t="shared" si="1"/>
        <v>0.24299999999999999</v>
      </c>
      <c r="E35" s="7">
        <f t="shared" si="2"/>
        <v>7.1733845687999995</v>
      </c>
    </row>
    <row r="36" spans="1:5" x14ac:dyDescent="0.35">
      <c r="A36" s="9" t="s">
        <v>22</v>
      </c>
      <c r="B36" s="3">
        <v>0.21299999999999999</v>
      </c>
      <c r="C36" s="4">
        <v>7.5999999999999998E-2</v>
      </c>
      <c r="D36" s="2">
        <f t="shared" si="1"/>
        <v>0.13700000000000001</v>
      </c>
      <c r="E36" s="7">
        <f t="shared" si="2"/>
        <v>4.4370310328000002</v>
      </c>
    </row>
    <row r="37" spans="1:5" x14ac:dyDescent="0.35">
      <c r="A37" s="9" t="s">
        <v>23</v>
      </c>
      <c r="B37" s="3">
        <v>0.214</v>
      </c>
      <c r="C37" s="4">
        <v>7.5999999999999998E-2</v>
      </c>
      <c r="D37" s="2">
        <f t="shared" si="1"/>
        <v>0.13800000000000001</v>
      </c>
      <c r="E37" s="7">
        <f t="shared" si="2"/>
        <v>4.4620276128</v>
      </c>
    </row>
    <row r="38" spans="1:5" x14ac:dyDescent="0.35">
      <c r="A38" s="9" t="s">
        <v>24</v>
      </c>
      <c r="B38" s="3">
        <v>0.216</v>
      </c>
      <c r="C38" s="4">
        <v>7.5999999999999998E-2</v>
      </c>
      <c r="D38" s="2">
        <f t="shared" si="1"/>
        <v>0.14000000000000001</v>
      </c>
      <c r="E38" s="7">
        <f t="shared" si="2"/>
        <v>4.5120675200000004</v>
      </c>
    </row>
    <row r="39" spans="1:5" x14ac:dyDescent="0.35">
      <c r="A39" s="9" t="s">
        <v>25</v>
      </c>
      <c r="B39" s="3">
        <v>0.38200000000000001</v>
      </c>
      <c r="C39" s="4">
        <v>7.5999999999999998E-2</v>
      </c>
      <c r="D39" s="2">
        <f t="shared" si="1"/>
        <v>0.30599999999999999</v>
      </c>
      <c r="E39" s="7">
        <f t="shared" si="2"/>
        <v>8.8826608032000003</v>
      </c>
    </row>
    <row r="40" spans="1:5" x14ac:dyDescent="0.35">
      <c r="A40" s="9" t="s">
        <v>26</v>
      </c>
      <c r="B40" s="3">
        <v>0.33300000000000002</v>
      </c>
      <c r="C40" s="4">
        <v>7.5999999999999998E-2</v>
      </c>
      <c r="D40" s="2">
        <f t="shared" si="1"/>
        <v>0.25700000000000001</v>
      </c>
      <c r="E40" s="7">
        <f t="shared" si="2"/>
        <v>7.5478789687999992</v>
      </c>
    </row>
    <row r="41" spans="1:5" x14ac:dyDescent="0.35">
      <c r="A41" s="9" t="s">
        <v>27</v>
      </c>
      <c r="B41" s="3">
        <v>0.23900000000000002</v>
      </c>
      <c r="C41" s="4">
        <v>7.5999999999999998E-2</v>
      </c>
      <c r="D41" s="2">
        <f t="shared" si="1"/>
        <v>0.16300000000000003</v>
      </c>
      <c r="E41" s="7">
        <f t="shared" si="2"/>
        <v>5.092006392800001</v>
      </c>
    </row>
    <row r="42" spans="1:5" x14ac:dyDescent="0.35">
      <c r="A42" s="9" t="s">
        <v>21</v>
      </c>
      <c r="B42" s="3">
        <v>0.22800000000000001</v>
      </c>
      <c r="C42" s="4">
        <v>7.5999999999999998E-2</v>
      </c>
      <c r="D42" s="2">
        <f t="shared" si="1"/>
        <v>0.15200000000000002</v>
      </c>
      <c r="E42" s="7">
        <f t="shared" si="2"/>
        <v>4.8136158848000008</v>
      </c>
    </row>
    <row r="43" spans="1:5" x14ac:dyDescent="0.35">
      <c r="A43" s="9" t="s">
        <v>28</v>
      </c>
      <c r="B43" s="3">
        <v>0.23200000000000001</v>
      </c>
      <c r="C43" s="4">
        <v>7.5999999999999998E-2</v>
      </c>
      <c r="D43" s="2">
        <f t="shared" si="1"/>
        <v>0.15600000000000003</v>
      </c>
      <c r="E43" s="7">
        <f t="shared" si="2"/>
        <v>4.9146306432000006</v>
      </c>
    </row>
    <row r="44" spans="1:5" x14ac:dyDescent="0.35">
      <c r="A44" s="9" t="s">
        <v>29</v>
      </c>
      <c r="B44" s="3">
        <v>0.187</v>
      </c>
      <c r="C44" s="4">
        <v>7.5999999999999998E-2</v>
      </c>
      <c r="D44" s="2">
        <f t="shared" si="1"/>
        <v>0.111</v>
      </c>
      <c r="E44" s="7">
        <f t="shared" si="2"/>
        <v>3.7925893751999995</v>
      </c>
    </row>
    <row r="45" spans="1:5" x14ac:dyDescent="0.35">
      <c r="A45" s="9" t="s">
        <v>30</v>
      </c>
      <c r="B45" s="3">
        <v>0.19500000000000001</v>
      </c>
      <c r="C45" s="4">
        <v>7.5999999999999998E-2</v>
      </c>
      <c r="D45" s="2">
        <f t="shared" si="1"/>
        <v>0.11900000000000001</v>
      </c>
      <c r="E45" s="7">
        <f t="shared" si="2"/>
        <v>3.9897571832000001</v>
      </c>
    </row>
    <row r="46" spans="1:5" x14ac:dyDescent="0.35">
      <c r="A46" s="9" t="s">
        <v>31</v>
      </c>
      <c r="B46" s="3">
        <v>0.221</v>
      </c>
      <c r="C46" s="4">
        <v>7.5999999999999998E-2</v>
      </c>
      <c r="D46" s="2">
        <f t="shared" si="1"/>
        <v>0.14500000000000002</v>
      </c>
      <c r="E46" s="7">
        <f t="shared" si="2"/>
        <v>4.6374399799999999</v>
      </c>
    </row>
    <row r="47" spans="1:5" x14ac:dyDescent="0.35">
      <c r="A47" s="9" t="s">
        <v>32</v>
      </c>
      <c r="B47" s="3">
        <v>0.20800000000000002</v>
      </c>
      <c r="C47" s="4">
        <v>7.5999999999999998E-2</v>
      </c>
      <c r="D47" s="2">
        <f t="shared" si="1"/>
        <v>0.13200000000000001</v>
      </c>
      <c r="E47" s="7">
        <f t="shared" si="2"/>
        <v>4.3122818688000004</v>
      </c>
    </row>
    <row r="48" spans="1:5" x14ac:dyDescent="0.35">
      <c r="A48" s="9" t="s">
        <v>33</v>
      </c>
      <c r="B48" s="3">
        <v>0.19800000000000001</v>
      </c>
      <c r="C48" s="4">
        <v>7.5999999999999998E-2</v>
      </c>
      <c r="D48" s="2">
        <f t="shared" si="1"/>
        <v>0.12200000000000001</v>
      </c>
      <c r="E48" s="7">
        <f t="shared" si="2"/>
        <v>4.0639522208000001</v>
      </c>
    </row>
    <row r="49" spans="1:5" x14ac:dyDescent="0.35">
      <c r="A49" s="9" t="s">
        <v>34</v>
      </c>
      <c r="B49" s="3">
        <v>0.248</v>
      </c>
      <c r="C49" s="4">
        <v>7.5999999999999998E-2</v>
      </c>
      <c r="D49" s="2">
        <f t="shared" si="1"/>
        <v>0.17199999999999999</v>
      </c>
      <c r="E49" s="7">
        <f t="shared" si="2"/>
        <v>5.3211828607999996</v>
      </c>
    </row>
    <row r="50" spans="1:5" x14ac:dyDescent="0.35">
      <c r="A50" s="9" t="s">
        <v>35</v>
      </c>
      <c r="B50" s="3">
        <v>0.21</v>
      </c>
      <c r="C50" s="4">
        <v>7.5999999999999998E-2</v>
      </c>
      <c r="D50" s="2">
        <f t="shared" si="1"/>
        <v>0.13400000000000001</v>
      </c>
      <c r="E50" s="7">
        <f t="shared" si="2"/>
        <v>4.3621347871999996</v>
      </c>
    </row>
    <row r="51" spans="1:5" x14ac:dyDescent="0.35">
      <c r="A51" s="9" t="s">
        <v>36</v>
      </c>
      <c r="B51" s="3">
        <v>0.23400000000000001</v>
      </c>
      <c r="C51" s="4">
        <v>7.5999999999999998E-2</v>
      </c>
      <c r="D51" s="2">
        <f t="shared" si="1"/>
        <v>0.15800000000000003</v>
      </c>
      <c r="E51" s="7">
        <f t="shared" si="2"/>
        <v>4.9652315168000003</v>
      </c>
    </row>
    <row r="52" spans="1:5" x14ac:dyDescent="0.35">
      <c r="A52" s="9" t="s">
        <v>37</v>
      </c>
      <c r="B52" s="3">
        <v>0.26700000000000002</v>
      </c>
      <c r="C52" s="4">
        <v>7.5999999999999998E-2</v>
      </c>
      <c r="D52" s="2">
        <f t="shared" si="1"/>
        <v>0.191</v>
      </c>
      <c r="E52" s="7">
        <f t="shared" si="2"/>
        <v>5.8091447672000003</v>
      </c>
    </row>
    <row r="53" spans="1:5" x14ac:dyDescent="0.35">
      <c r="A53" s="9" t="s">
        <v>38</v>
      </c>
      <c r="B53" s="3">
        <v>0.20500000000000002</v>
      </c>
      <c r="C53" s="4">
        <v>7.5999999999999998E-2</v>
      </c>
      <c r="D53" s="2">
        <f t="shared" si="1"/>
        <v>0.129</v>
      </c>
      <c r="E53" s="7">
        <f t="shared" si="2"/>
        <v>4.2376193592</v>
      </c>
    </row>
    <row r="54" spans="1:5" x14ac:dyDescent="0.35">
      <c r="A54" s="9" t="s">
        <v>39</v>
      </c>
      <c r="B54" s="3">
        <v>0.24299999999999999</v>
      </c>
      <c r="C54" s="4">
        <v>7.5999999999999998E-2</v>
      </c>
      <c r="D54" s="2">
        <f t="shared" si="1"/>
        <v>0.16699999999999998</v>
      </c>
      <c r="E54" s="7">
        <f t="shared" si="2"/>
        <v>5.1937067767999991</v>
      </c>
    </row>
    <row r="55" spans="1:5" x14ac:dyDescent="0.35">
      <c r="A55" s="9" t="s">
        <v>40</v>
      </c>
      <c r="B55" s="3">
        <v>0.189</v>
      </c>
      <c r="C55" s="4">
        <v>7.5999999999999998E-2</v>
      </c>
      <c r="D55" s="2">
        <f t="shared" si="1"/>
        <v>0.113</v>
      </c>
      <c r="E55" s="7">
        <f t="shared" si="2"/>
        <v>3.8417878327999997</v>
      </c>
    </row>
    <row r="56" spans="1:5" x14ac:dyDescent="0.35">
      <c r="A56" s="9" t="s">
        <v>41</v>
      </c>
      <c r="B56" s="3">
        <v>0.36599999999999999</v>
      </c>
      <c r="C56" s="4">
        <v>7.5999999999999998E-2</v>
      </c>
      <c r="D56" s="2">
        <f t="shared" si="1"/>
        <v>0.28999999999999998</v>
      </c>
      <c r="E56" s="7">
        <f t="shared" si="2"/>
        <v>8.442699919999999</v>
      </c>
    </row>
    <row r="57" spans="1:5" x14ac:dyDescent="0.35">
      <c r="A57" s="9" t="s">
        <v>42</v>
      </c>
      <c r="B57" s="3">
        <v>0.221</v>
      </c>
      <c r="C57" s="4">
        <v>7.5999999999999998E-2</v>
      </c>
      <c r="D57" s="2">
        <f t="shared" si="1"/>
        <v>0.14500000000000002</v>
      </c>
      <c r="E57" s="7">
        <f t="shared" si="2"/>
        <v>4.6374399799999999</v>
      </c>
    </row>
    <row r="58" spans="1:5" x14ac:dyDescent="0.35">
      <c r="A58" s="9" t="s">
        <v>43</v>
      </c>
      <c r="B58" s="3">
        <v>0.13600000000000001</v>
      </c>
      <c r="C58" s="4">
        <v>7.5999999999999998E-2</v>
      </c>
      <c r="D58" s="2">
        <f t="shared" si="1"/>
        <v>6.0000000000000012E-2</v>
      </c>
      <c r="E58" s="7">
        <f t="shared" si="2"/>
        <v>2.5590883199999999</v>
      </c>
    </row>
    <row r="59" spans="1:5" x14ac:dyDescent="0.35">
      <c r="A59" s="9" t="s">
        <v>44</v>
      </c>
      <c r="B59" s="3">
        <v>0.19800000000000001</v>
      </c>
      <c r="C59" s="4">
        <v>7.5999999999999998E-2</v>
      </c>
      <c r="D59" s="2">
        <f t="shared" si="1"/>
        <v>0.12200000000000001</v>
      </c>
      <c r="E59" s="7">
        <f t="shared" si="2"/>
        <v>4.0639522208000001</v>
      </c>
    </row>
    <row r="60" spans="1:5" x14ac:dyDescent="0.35">
      <c r="A60" s="9" t="s">
        <v>45</v>
      </c>
      <c r="B60" s="3">
        <v>0.183</v>
      </c>
      <c r="C60" s="4">
        <v>7.5999999999999998E-2</v>
      </c>
      <c r="D60" s="2">
        <f t="shared" si="1"/>
        <v>0.107</v>
      </c>
      <c r="E60" s="7">
        <f t="shared" si="2"/>
        <v>3.6943794487999995</v>
      </c>
    </row>
    <row r="61" spans="1:5" x14ac:dyDescent="0.35">
      <c r="A61" s="9" t="s">
        <v>46</v>
      </c>
      <c r="B61" s="3">
        <v>0.108</v>
      </c>
      <c r="C61" s="4">
        <v>7.5999999999999998E-2</v>
      </c>
      <c r="D61" s="2">
        <f t="shared" si="1"/>
        <v>3.2000000000000001E-2</v>
      </c>
      <c r="E61" s="7">
        <f t="shared" si="2"/>
        <v>1.8991061887999998</v>
      </c>
    </row>
    <row r="62" spans="1:5" x14ac:dyDescent="0.35">
      <c r="A62" s="9" t="s">
        <v>47</v>
      </c>
      <c r="B62" s="3">
        <v>0.16800000000000001</v>
      </c>
      <c r="C62" s="4">
        <v>7.5999999999999998E-2</v>
      </c>
      <c r="D62" s="2">
        <f t="shared" si="1"/>
        <v>9.2000000000000012E-2</v>
      </c>
      <c r="E62" s="7">
        <f t="shared" si="2"/>
        <v>3.3283127168000002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4"/>
  <sheetViews>
    <sheetView workbookViewId="0">
      <selection activeCell="E12" sqref="E12"/>
    </sheetView>
  </sheetViews>
  <sheetFormatPr defaultRowHeight="14.5" x14ac:dyDescent="0.35"/>
  <cols>
    <col min="1" max="1" width="34.81640625" customWidth="1"/>
    <col min="2" max="2" width="14.81640625" customWidth="1"/>
  </cols>
  <sheetData>
    <row r="1" spans="1:2" x14ac:dyDescent="0.35">
      <c r="A1" s="6" t="s">
        <v>53</v>
      </c>
      <c r="B1" s="18" t="s">
        <v>54</v>
      </c>
    </row>
    <row r="2" spans="1:2" x14ac:dyDescent="0.35">
      <c r="A2" s="19" t="s">
        <v>15</v>
      </c>
      <c r="B2" s="12">
        <v>1.07</v>
      </c>
    </row>
    <row r="3" spans="1:2" x14ac:dyDescent="0.35">
      <c r="A3" s="19" t="s">
        <v>16</v>
      </c>
      <c r="B3" s="12">
        <v>2.85</v>
      </c>
    </row>
    <row r="4" spans="1:2" x14ac:dyDescent="0.35">
      <c r="A4" s="19" t="s">
        <v>17</v>
      </c>
      <c r="B4" s="12">
        <v>7.5</v>
      </c>
    </row>
    <row r="5" spans="1:2" x14ac:dyDescent="0.35">
      <c r="A5" s="19" t="s">
        <v>18</v>
      </c>
      <c r="B5" s="12">
        <v>7.3</v>
      </c>
    </row>
    <row r="6" spans="1:2" x14ac:dyDescent="0.35">
      <c r="A6" s="19" t="s">
        <v>19</v>
      </c>
      <c r="B6" s="12">
        <v>2.91</v>
      </c>
    </row>
    <row r="7" spans="1:2" x14ac:dyDescent="0.35">
      <c r="A7" s="19" t="s">
        <v>20</v>
      </c>
      <c r="B7" s="12">
        <v>7.2</v>
      </c>
    </row>
    <row r="8" spans="1:2" x14ac:dyDescent="0.35">
      <c r="A8" s="19" t="s">
        <v>22</v>
      </c>
      <c r="B8" s="12">
        <v>12.85</v>
      </c>
    </row>
    <row r="9" spans="1:2" x14ac:dyDescent="0.35">
      <c r="A9" s="19" t="s">
        <v>23</v>
      </c>
      <c r="B9" s="12">
        <v>1.03</v>
      </c>
    </row>
    <row r="10" spans="1:2" x14ac:dyDescent="0.35">
      <c r="A10" s="19" t="s">
        <v>24</v>
      </c>
      <c r="B10" s="12">
        <v>6.07</v>
      </c>
    </row>
    <row r="11" spans="1:2" x14ac:dyDescent="0.35">
      <c r="A11" s="19" t="s">
        <v>25</v>
      </c>
      <c r="B11" s="12">
        <v>7.85</v>
      </c>
    </row>
    <row r="12" spans="1:2" x14ac:dyDescent="0.35">
      <c r="A12" s="19" t="s">
        <v>26</v>
      </c>
      <c r="B12" s="12">
        <v>4.6399999999999997</v>
      </c>
    </row>
    <row r="13" spans="1:2" x14ac:dyDescent="0.35">
      <c r="A13" s="19" t="s">
        <v>27</v>
      </c>
      <c r="B13" s="12">
        <v>6.78</v>
      </c>
    </row>
    <row r="14" spans="1:2" x14ac:dyDescent="0.35">
      <c r="A14" s="19" t="s">
        <v>21</v>
      </c>
      <c r="B14" s="12">
        <v>15.71</v>
      </c>
    </row>
    <row r="15" spans="1:2" x14ac:dyDescent="0.35">
      <c r="A15" s="19" t="s">
        <v>28</v>
      </c>
      <c r="B15" s="12">
        <v>8.57</v>
      </c>
    </row>
    <row r="16" spans="1:2" x14ac:dyDescent="0.35">
      <c r="A16" s="19" t="s">
        <v>29</v>
      </c>
      <c r="B16" s="12">
        <v>17.5</v>
      </c>
    </row>
    <row r="17" spans="1:2" x14ac:dyDescent="0.35">
      <c r="A17" s="19" t="s">
        <v>30</v>
      </c>
      <c r="B17" s="12">
        <v>17.3</v>
      </c>
    </row>
    <row r="18" spans="1:2" x14ac:dyDescent="0.35">
      <c r="A18" s="19" t="s">
        <v>31</v>
      </c>
      <c r="B18" s="12">
        <v>11.78</v>
      </c>
    </row>
    <row r="19" spans="1:2" x14ac:dyDescent="0.35">
      <c r="A19" s="19" t="s">
        <v>32</v>
      </c>
      <c r="B19" s="12">
        <v>10.71</v>
      </c>
    </row>
    <row r="20" spans="1:2" x14ac:dyDescent="0.35">
      <c r="A20" s="19" t="s">
        <v>33</v>
      </c>
      <c r="B20" s="12">
        <v>4.6100000000000003</v>
      </c>
    </row>
    <row r="21" spans="1:2" x14ac:dyDescent="0.35">
      <c r="A21" s="19" t="s">
        <v>34</v>
      </c>
      <c r="B21" s="12">
        <v>7.88</v>
      </c>
    </row>
    <row r="22" spans="1:2" x14ac:dyDescent="0.35">
      <c r="A22" s="19" t="s">
        <v>35</v>
      </c>
      <c r="B22" s="12">
        <v>6.11</v>
      </c>
    </row>
    <row r="23" spans="1:2" x14ac:dyDescent="0.35">
      <c r="A23" s="19" t="s">
        <v>36</v>
      </c>
      <c r="B23" s="12">
        <v>3.57</v>
      </c>
    </row>
    <row r="24" spans="1:2" x14ac:dyDescent="0.35">
      <c r="A24" s="19" t="s">
        <v>37</v>
      </c>
      <c r="B24" s="12">
        <v>5.35</v>
      </c>
    </row>
    <row r="25" spans="1:2" x14ac:dyDescent="0.35">
      <c r="A25" s="19" t="s">
        <v>38</v>
      </c>
      <c r="B25" s="12">
        <v>10.35</v>
      </c>
    </row>
    <row r="26" spans="1:2" x14ac:dyDescent="0.35">
      <c r="A26" s="19" t="s">
        <v>39</v>
      </c>
      <c r="B26" s="12">
        <v>1.17</v>
      </c>
    </row>
    <row r="27" spans="1:2" x14ac:dyDescent="0.35">
      <c r="A27" s="19" t="s">
        <v>40</v>
      </c>
      <c r="B27" s="12">
        <v>5.3</v>
      </c>
    </row>
    <row r="28" spans="1:2" x14ac:dyDescent="0.35">
      <c r="A28" s="19" t="s">
        <v>41</v>
      </c>
      <c r="B28" s="12">
        <v>10.29</v>
      </c>
    </row>
    <row r="29" spans="1:2" x14ac:dyDescent="0.35">
      <c r="A29" s="19" t="s">
        <v>42</v>
      </c>
      <c r="B29" s="12">
        <v>5.22</v>
      </c>
    </row>
    <row r="30" spans="1:2" x14ac:dyDescent="0.35">
      <c r="A30" s="19" t="s">
        <v>43</v>
      </c>
      <c r="B30" s="12">
        <v>12.14</v>
      </c>
    </row>
    <row r="31" spans="1:2" x14ac:dyDescent="0.35">
      <c r="A31" s="19" t="s">
        <v>44</v>
      </c>
      <c r="B31" s="12">
        <v>4.28</v>
      </c>
    </row>
    <row r="32" spans="1:2" x14ac:dyDescent="0.35">
      <c r="A32" s="19" t="s">
        <v>45</v>
      </c>
      <c r="B32" s="12">
        <v>9.2799999999999994</v>
      </c>
    </row>
    <row r="33" spans="1:2" x14ac:dyDescent="0.35">
      <c r="A33" s="19" t="s">
        <v>46</v>
      </c>
      <c r="B33" s="12">
        <v>9.64</v>
      </c>
    </row>
    <row r="34" spans="1:2" x14ac:dyDescent="0.35">
      <c r="A34" s="19" t="s">
        <v>47</v>
      </c>
      <c r="B34" s="12">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43"/>
  <sheetViews>
    <sheetView tabSelected="1" workbookViewId="0">
      <selection activeCell="C7" sqref="C7:C8"/>
    </sheetView>
  </sheetViews>
  <sheetFormatPr defaultRowHeight="14.5" x14ac:dyDescent="0.35"/>
  <cols>
    <col min="1" max="1" width="36.36328125" customWidth="1"/>
    <col min="2" max="2" width="13.36328125" customWidth="1"/>
    <col min="3" max="3" width="16.36328125" customWidth="1"/>
    <col min="4" max="4" width="15.81640625" customWidth="1"/>
    <col min="5" max="5" width="14.6328125" customWidth="1"/>
    <col min="6" max="6" width="14.453125" customWidth="1"/>
    <col min="7" max="7" width="68.36328125" customWidth="1"/>
  </cols>
  <sheetData>
    <row r="1" spans="1:7" ht="15.5" thickTop="1" thickBot="1" x14ac:dyDescent="0.4">
      <c r="A1" s="20" t="s">
        <v>60</v>
      </c>
      <c r="B1" s="20" t="s">
        <v>61</v>
      </c>
      <c r="C1" s="20" t="s">
        <v>62</v>
      </c>
      <c r="D1" s="20" t="s">
        <v>63</v>
      </c>
      <c r="E1" s="20" t="s">
        <v>64</v>
      </c>
      <c r="F1" s="20" t="s">
        <v>65</v>
      </c>
      <c r="G1" s="20" t="s">
        <v>66</v>
      </c>
    </row>
    <row r="2" spans="1:7" ht="15.5" thickTop="1" thickBot="1" x14ac:dyDescent="0.4">
      <c r="A2" s="21" t="s">
        <v>96</v>
      </c>
      <c r="B2" s="22" t="s">
        <v>67</v>
      </c>
      <c r="C2" s="23" t="s">
        <v>76</v>
      </c>
      <c r="D2" s="23" t="s">
        <v>120</v>
      </c>
      <c r="E2" s="23" t="s">
        <v>119</v>
      </c>
      <c r="F2" s="23" t="s">
        <v>71</v>
      </c>
      <c r="G2" s="23" t="s">
        <v>72</v>
      </c>
    </row>
    <row r="3" spans="1:7" ht="15.5" thickTop="1" thickBot="1" x14ac:dyDescent="0.4">
      <c r="A3" s="21" t="s">
        <v>95</v>
      </c>
      <c r="B3" s="22" t="s">
        <v>69</v>
      </c>
      <c r="C3" s="23" t="s">
        <v>70</v>
      </c>
      <c r="D3" s="23">
        <v>202112001</v>
      </c>
      <c r="E3" s="23" t="s">
        <v>117</v>
      </c>
      <c r="F3" s="23" t="s">
        <v>71</v>
      </c>
      <c r="G3" s="23" t="s">
        <v>72</v>
      </c>
    </row>
    <row r="4" spans="1:7" ht="15.5" thickTop="1" thickBot="1" x14ac:dyDescent="0.4">
      <c r="A4" s="21" t="s">
        <v>94</v>
      </c>
      <c r="B4" s="22" t="s">
        <v>69</v>
      </c>
      <c r="C4" s="23" t="s">
        <v>70</v>
      </c>
      <c r="D4" s="23">
        <v>202112001</v>
      </c>
      <c r="E4" s="23" t="s">
        <v>118</v>
      </c>
      <c r="F4" s="23" t="s">
        <v>71</v>
      </c>
      <c r="G4" s="23" t="s">
        <v>72</v>
      </c>
    </row>
    <row r="5" spans="1:7" ht="15.5" thickTop="1" thickBot="1" x14ac:dyDescent="0.4">
      <c r="A5" s="21" t="s">
        <v>73</v>
      </c>
      <c r="B5" s="22" t="s">
        <v>69</v>
      </c>
      <c r="C5" s="23" t="s">
        <v>70</v>
      </c>
      <c r="D5" s="23">
        <v>202112001</v>
      </c>
      <c r="E5" s="23" t="s">
        <v>74</v>
      </c>
      <c r="F5" s="23" t="s">
        <v>71</v>
      </c>
      <c r="G5" s="23" t="s">
        <v>93</v>
      </c>
    </row>
    <row r="6" spans="1:7" ht="15.5" thickTop="1" thickBot="1" x14ac:dyDescent="0.4">
      <c r="A6" s="21" t="s">
        <v>75</v>
      </c>
      <c r="B6" s="22" t="s">
        <v>69</v>
      </c>
      <c r="C6" s="23" t="s">
        <v>76</v>
      </c>
      <c r="D6" s="23" t="s">
        <v>77</v>
      </c>
      <c r="E6" s="23" t="s">
        <v>78</v>
      </c>
      <c r="F6" s="23" t="s">
        <v>71</v>
      </c>
      <c r="G6" s="23" t="s">
        <v>72</v>
      </c>
    </row>
    <row r="7" spans="1:7" ht="15.5" thickTop="1" thickBot="1" x14ac:dyDescent="0.4">
      <c r="A7" s="21" t="s">
        <v>79</v>
      </c>
      <c r="B7" s="22" t="s">
        <v>69</v>
      </c>
      <c r="C7" s="23" t="s">
        <v>76</v>
      </c>
      <c r="D7" s="23" t="s">
        <v>80</v>
      </c>
      <c r="E7" s="23" t="s">
        <v>81</v>
      </c>
      <c r="F7" s="23" t="s">
        <v>71</v>
      </c>
      <c r="G7" s="23" t="s">
        <v>93</v>
      </c>
    </row>
    <row r="8" spans="1:7" ht="15.5" thickTop="1" thickBot="1" x14ac:dyDescent="0.4">
      <c r="A8" s="21" t="s">
        <v>97</v>
      </c>
      <c r="B8" s="22" t="s">
        <v>67</v>
      </c>
      <c r="C8" s="23" t="s">
        <v>76</v>
      </c>
      <c r="D8" s="23" t="s">
        <v>98</v>
      </c>
      <c r="E8" s="23" t="s">
        <v>99</v>
      </c>
      <c r="F8" s="23" t="s">
        <v>68</v>
      </c>
      <c r="G8" s="23" t="s">
        <v>100</v>
      </c>
    </row>
    <row r="9" spans="1:7" ht="15" thickTop="1" x14ac:dyDescent="0.35"/>
    <row r="65" spans="1:17" x14ac:dyDescent="0.35">
      <c r="A65" s="17"/>
      <c r="B65" s="17"/>
      <c r="C65" s="17"/>
      <c r="D65" s="17"/>
      <c r="E65" s="17"/>
      <c r="F65" s="17"/>
      <c r="G65" s="17"/>
    </row>
    <row r="74" spans="1:17" x14ac:dyDescent="0.35">
      <c r="H74" s="17"/>
      <c r="I74" s="17"/>
      <c r="J74" s="17"/>
      <c r="K74" s="17"/>
      <c r="L74" s="17"/>
      <c r="M74" s="17"/>
      <c r="N74" s="17"/>
      <c r="O74" s="17"/>
      <c r="P74" s="17"/>
      <c r="Q74" s="17"/>
    </row>
    <row r="75" spans="1:17" ht="15.5" x14ac:dyDescent="0.35">
      <c r="H75" s="25"/>
      <c r="I75" s="25"/>
      <c r="J75" s="25"/>
      <c r="K75" s="25"/>
      <c r="L75" s="25"/>
      <c r="M75" s="25"/>
      <c r="N75" s="25"/>
      <c r="O75" s="25"/>
      <c r="P75" s="25"/>
      <c r="Q75" s="25"/>
    </row>
    <row r="76" spans="1:17" ht="15.5" x14ac:dyDescent="0.35">
      <c r="H76" s="25"/>
      <c r="I76" s="25"/>
      <c r="J76" s="25"/>
      <c r="K76" s="25"/>
      <c r="L76" s="25"/>
      <c r="M76" s="25"/>
      <c r="N76" s="25"/>
      <c r="O76" s="25"/>
      <c r="P76" s="25"/>
      <c r="Q76" s="25"/>
    </row>
    <row r="77" spans="1:17" ht="15.5" x14ac:dyDescent="0.35">
      <c r="H77" s="25"/>
      <c r="I77" s="25"/>
      <c r="J77" s="25"/>
      <c r="K77" s="25"/>
      <c r="L77" s="25"/>
      <c r="M77" s="25"/>
      <c r="N77" s="25"/>
      <c r="O77" s="25"/>
      <c r="P77" s="25"/>
      <c r="Q77" s="25"/>
    </row>
    <row r="78" spans="1:17" ht="15.5" x14ac:dyDescent="0.35">
      <c r="H78" s="25"/>
      <c r="I78" s="25"/>
      <c r="J78" s="25"/>
      <c r="K78" s="25"/>
      <c r="L78" s="25"/>
      <c r="M78" s="25"/>
      <c r="N78" s="25"/>
      <c r="O78" s="25"/>
      <c r="P78" s="25"/>
      <c r="Q78" s="25"/>
    </row>
    <row r="79" spans="1:17" ht="15.5" x14ac:dyDescent="0.35">
      <c r="H79" s="25"/>
      <c r="I79" s="25"/>
      <c r="J79" s="25"/>
      <c r="K79" s="25"/>
      <c r="L79" s="25"/>
      <c r="M79" s="25"/>
      <c r="N79" s="25"/>
      <c r="O79" s="25"/>
      <c r="P79" s="25"/>
      <c r="Q79" s="25"/>
    </row>
    <row r="80" spans="1:17" ht="15.5" x14ac:dyDescent="0.35">
      <c r="H80" s="25"/>
      <c r="I80" s="25"/>
      <c r="J80" s="25"/>
      <c r="K80" s="25"/>
      <c r="L80" s="25"/>
      <c r="M80" s="25"/>
      <c r="N80" s="25"/>
      <c r="O80" s="25"/>
      <c r="P80" s="25"/>
      <c r="Q80" s="25"/>
    </row>
    <row r="81" spans="1:17" ht="15.5" x14ac:dyDescent="0.35">
      <c r="H81" s="25"/>
      <c r="I81" s="25"/>
      <c r="J81" s="25"/>
      <c r="K81" s="25"/>
      <c r="L81" s="25"/>
      <c r="M81" s="25"/>
      <c r="N81" s="25"/>
      <c r="O81" s="25"/>
      <c r="P81" s="25"/>
      <c r="Q81" s="25"/>
    </row>
    <row r="82" spans="1:17" ht="15.5" x14ac:dyDescent="0.35">
      <c r="H82" s="25"/>
      <c r="I82" s="25"/>
      <c r="J82" s="25"/>
      <c r="K82" s="25"/>
      <c r="L82" s="25"/>
      <c r="M82" s="25"/>
      <c r="N82" s="25"/>
      <c r="O82" s="25"/>
      <c r="P82" s="25"/>
      <c r="Q82" s="25"/>
    </row>
    <row r="83" spans="1:17" ht="15.5" x14ac:dyDescent="0.35">
      <c r="H83" s="25"/>
      <c r="I83" s="25"/>
      <c r="J83" s="25"/>
      <c r="K83" s="25"/>
      <c r="L83" s="25"/>
      <c r="M83" s="25"/>
      <c r="N83" s="25"/>
      <c r="O83" s="25"/>
      <c r="P83" s="25"/>
      <c r="Q83" s="25"/>
    </row>
    <row r="84" spans="1:17" ht="15.5" x14ac:dyDescent="0.35">
      <c r="H84" s="25"/>
      <c r="I84" s="25"/>
      <c r="J84" s="25"/>
      <c r="K84" s="25"/>
      <c r="L84" s="25"/>
      <c r="M84" s="25"/>
      <c r="N84" s="25"/>
      <c r="O84" s="25"/>
      <c r="P84" s="25"/>
      <c r="Q84" s="25"/>
    </row>
    <row r="85" spans="1:17" ht="15.5" x14ac:dyDescent="0.35">
      <c r="H85" s="25"/>
      <c r="I85" s="25"/>
      <c r="J85" s="25"/>
      <c r="K85" s="25"/>
      <c r="L85" s="25"/>
      <c r="M85" s="25"/>
      <c r="N85" s="25"/>
      <c r="O85" s="25"/>
      <c r="P85" s="25"/>
      <c r="Q85" s="25"/>
    </row>
    <row r="86" spans="1:17" ht="15.5" x14ac:dyDescent="0.35">
      <c r="H86" s="25"/>
      <c r="I86" s="25"/>
      <c r="J86" s="25"/>
      <c r="K86" s="25"/>
      <c r="L86" s="25"/>
      <c r="M86" s="25"/>
      <c r="N86" s="25"/>
      <c r="O86" s="25"/>
      <c r="P86" s="25"/>
      <c r="Q86" s="25"/>
    </row>
    <row r="87" spans="1:17" ht="15.5" x14ac:dyDescent="0.35">
      <c r="H87" s="25"/>
      <c r="I87" s="25"/>
      <c r="J87" s="25"/>
      <c r="K87" s="25"/>
      <c r="L87" s="25"/>
      <c r="M87" s="25"/>
      <c r="N87" s="25"/>
      <c r="O87" s="25"/>
      <c r="P87" s="25"/>
      <c r="Q87" s="25"/>
    </row>
    <row r="88" spans="1:17" x14ac:dyDescent="0.35">
      <c r="H88" s="17"/>
      <c r="I88" s="17"/>
      <c r="J88" s="17"/>
      <c r="K88" s="17"/>
      <c r="L88" s="17"/>
      <c r="M88" s="17"/>
      <c r="N88" s="17"/>
      <c r="O88" s="17"/>
      <c r="P88" s="17"/>
      <c r="Q88" s="17"/>
    </row>
    <row r="90" spans="1:17" x14ac:dyDescent="0.35">
      <c r="A90" s="8" t="s">
        <v>55</v>
      </c>
      <c r="B90" s="17"/>
      <c r="C90" s="17"/>
      <c r="D90" s="17"/>
      <c r="E90" s="17"/>
      <c r="F90" s="17"/>
      <c r="G90" s="17"/>
    </row>
    <row r="91" spans="1:17" x14ac:dyDescent="0.35">
      <c r="A91" s="17" t="s">
        <v>56</v>
      </c>
      <c r="B91" s="17"/>
      <c r="C91" s="17"/>
      <c r="D91" s="17"/>
      <c r="E91" s="17"/>
      <c r="F91" s="17"/>
      <c r="G91" s="17"/>
      <c r="H91" s="17"/>
      <c r="I91" s="17"/>
    </row>
    <row r="92" spans="1:17" x14ac:dyDescent="0.35">
      <c r="A92" s="17" t="s">
        <v>57</v>
      </c>
      <c r="B92" s="17"/>
      <c r="C92" s="17"/>
      <c r="D92" s="17"/>
      <c r="E92" s="17"/>
      <c r="F92" s="17"/>
      <c r="G92" s="17"/>
      <c r="H92" s="17"/>
      <c r="I92" s="17"/>
    </row>
    <row r="93" spans="1:17" x14ac:dyDescent="0.35">
      <c r="A93" s="17" t="s">
        <v>58</v>
      </c>
      <c r="B93" s="17"/>
      <c r="C93" s="17"/>
      <c r="D93" s="17"/>
      <c r="E93" s="17"/>
      <c r="F93" s="17"/>
      <c r="G93" s="17"/>
      <c r="H93" s="17"/>
      <c r="I93" s="17"/>
    </row>
    <row r="94" spans="1:17" x14ac:dyDescent="0.35">
      <c r="A94" s="17" t="s">
        <v>59</v>
      </c>
      <c r="B94" s="17"/>
      <c r="C94" s="17"/>
      <c r="D94" s="17"/>
      <c r="E94" s="17"/>
      <c r="F94" s="17"/>
      <c r="G94" s="17"/>
    </row>
    <row r="95" spans="1:17" x14ac:dyDescent="0.35">
      <c r="A95" s="17"/>
      <c r="B95" s="17"/>
      <c r="C95" s="17"/>
      <c r="D95" s="17"/>
      <c r="E95" s="17"/>
      <c r="F95" s="17"/>
      <c r="G95" s="17"/>
    </row>
    <row r="98" spans="1:7" x14ac:dyDescent="0.35">
      <c r="A98" s="17"/>
      <c r="B98" s="17"/>
      <c r="C98" s="17"/>
      <c r="D98" s="17"/>
      <c r="E98" s="17"/>
      <c r="F98" s="17"/>
      <c r="G98" s="17"/>
    </row>
    <row r="99" spans="1:7" ht="15.5" x14ac:dyDescent="0.35">
      <c r="A99" s="24" t="s">
        <v>82</v>
      </c>
      <c r="B99" s="25"/>
      <c r="C99" s="25"/>
      <c r="D99" s="25"/>
      <c r="E99" s="25"/>
      <c r="F99" s="25"/>
      <c r="G99" s="25"/>
    </row>
    <row r="100" spans="1:7" ht="15.5" x14ac:dyDescent="0.35">
      <c r="A100" s="25" t="s">
        <v>83</v>
      </c>
      <c r="B100" s="25"/>
      <c r="C100" s="25"/>
      <c r="D100" s="25"/>
      <c r="E100" s="25"/>
      <c r="F100" s="25"/>
      <c r="G100" s="25"/>
    </row>
    <row r="101" spans="1:7" ht="15.5" x14ac:dyDescent="0.35">
      <c r="A101" s="25" t="s">
        <v>84</v>
      </c>
      <c r="B101" s="25"/>
      <c r="C101" s="25"/>
      <c r="D101" s="25"/>
      <c r="E101" s="25"/>
      <c r="F101" s="25"/>
      <c r="G101" s="25"/>
    </row>
    <row r="102" spans="1:7" ht="15.5" x14ac:dyDescent="0.35">
      <c r="A102" s="25" t="s">
        <v>85</v>
      </c>
      <c r="B102" s="25"/>
      <c r="C102" s="25"/>
      <c r="D102" s="25"/>
      <c r="E102" s="25"/>
      <c r="F102" s="25"/>
      <c r="G102" s="25"/>
    </row>
    <row r="103" spans="1:7" ht="15.5" x14ac:dyDescent="0.35">
      <c r="A103" s="25" t="s">
        <v>86</v>
      </c>
      <c r="B103" s="25"/>
      <c r="C103" s="25"/>
      <c r="D103" s="25"/>
      <c r="E103" s="25"/>
      <c r="F103" s="25"/>
      <c r="G103" s="25"/>
    </row>
    <row r="104" spans="1:7" ht="15.5" x14ac:dyDescent="0.35">
      <c r="A104" s="25" t="s">
        <v>87</v>
      </c>
      <c r="B104" s="25"/>
      <c r="C104" s="25"/>
      <c r="D104" s="25"/>
      <c r="E104" s="25"/>
      <c r="F104" s="25"/>
      <c r="G104" s="25"/>
    </row>
    <row r="105" spans="1:7" ht="15.5" x14ac:dyDescent="0.35">
      <c r="A105" s="25"/>
      <c r="B105" s="25"/>
      <c r="C105" s="25"/>
      <c r="D105" s="25"/>
      <c r="E105" s="25"/>
      <c r="F105" s="25"/>
      <c r="G105" s="25"/>
    </row>
    <row r="106" spans="1:7" ht="15.5" x14ac:dyDescent="0.35">
      <c r="A106" s="24" t="s">
        <v>88</v>
      </c>
      <c r="B106" s="25"/>
      <c r="C106" s="25"/>
      <c r="D106" s="25"/>
      <c r="E106" s="25"/>
      <c r="F106" s="25"/>
      <c r="G106" s="25"/>
    </row>
    <row r="107" spans="1:7" ht="15.5" x14ac:dyDescent="0.35">
      <c r="A107" s="25" t="s">
        <v>89</v>
      </c>
      <c r="B107" s="25"/>
      <c r="C107" s="25"/>
      <c r="D107" s="25"/>
      <c r="E107" s="25"/>
      <c r="F107" s="25"/>
      <c r="G107" s="25"/>
    </row>
    <row r="108" spans="1:7" ht="15.5" x14ac:dyDescent="0.35">
      <c r="A108" s="25" t="s">
        <v>84</v>
      </c>
      <c r="B108" s="25"/>
      <c r="C108" s="25"/>
      <c r="D108" s="25"/>
      <c r="E108" s="25"/>
      <c r="F108" s="25"/>
      <c r="G108" s="25"/>
    </row>
    <row r="109" spans="1:7" ht="15.5" x14ac:dyDescent="0.35">
      <c r="A109" s="25" t="s">
        <v>90</v>
      </c>
      <c r="B109" s="25"/>
      <c r="C109" s="25"/>
      <c r="D109" s="25"/>
      <c r="E109" s="25"/>
      <c r="F109" s="25"/>
      <c r="G109" s="25"/>
    </row>
    <row r="110" spans="1:7" ht="15.5" x14ac:dyDescent="0.35">
      <c r="A110" s="25" t="s">
        <v>91</v>
      </c>
      <c r="B110" s="25"/>
      <c r="C110" s="25"/>
      <c r="D110" s="25"/>
      <c r="E110" s="25"/>
      <c r="F110" s="25"/>
      <c r="G110" s="25"/>
    </row>
    <row r="111" spans="1:7" ht="15.5" x14ac:dyDescent="0.35">
      <c r="A111" s="25" t="s">
        <v>92</v>
      </c>
      <c r="B111" s="25"/>
      <c r="C111" s="25"/>
      <c r="D111" s="25"/>
      <c r="E111" s="25"/>
      <c r="F111" s="25"/>
      <c r="G111" s="25"/>
    </row>
    <row r="112" spans="1:7" x14ac:dyDescent="0.35">
      <c r="A112" s="17"/>
      <c r="B112" s="17"/>
      <c r="C112" s="17"/>
      <c r="D112" s="17"/>
      <c r="E112" s="17"/>
      <c r="F112" s="17"/>
      <c r="G112" s="17"/>
    </row>
    <row r="115" spans="1:7" ht="15.5" x14ac:dyDescent="0.35">
      <c r="A115" s="24" t="s">
        <v>101</v>
      </c>
      <c r="B115" s="17"/>
      <c r="C115" s="17"/>
      <c r="D115" s="17"/>
      <c r="E115" s="17"/>
      <c r="F115" s="17"/>
      <c r="G115" s="17"/>
    </row>
    <row r="116" spans="1:7" ht="15.5" x14ac:dyDescent="0.35">
      <c r="A116" s="25" t="s">
        <v>102</v>
      </c>
      <c r="B116" s="25"/>
      <c r="C116" s="25"/>
      <c r="D116" s="25"/>
      <c r="E116" s="17"/>
      <c r="F116" s="17"/>
      <c r="G116" s="17"/>
    </row>
    <row r="117" spans="1:7" ht="15.5" x14ac:dyDescent="0.35">
      <c r="A117" s="25" t="s">
        <v>103</v>
      </c>
      <c r="B117" s="25"/>
      <c r="C117" s="25"/>
      <c r="D117" s="25"/>
      <c r="E117" s="17"/>
      <c r="F117" s="17"/>
      <c r="G117" s="17"/>
    </row>
    <row r="121" spans="1:7" x14ac:dyDescent="0.35">
      <c r="A121" s="8" t="s">
        <v>109</v>
      </c>
    </row>
    <row r="122" spans="1:7" x14ac:dyDescent="0.35">
      <c r="A122" t="s">
        <v>104</v>
      </c>
    </row>
    <row r="123" spans="1:7" x14ac:dyDescent="0.35">
      <c r="A123" t="s">
        <v>105</v>
      </c>
    </row>
    <row r="124" spans="1:7" x14ac:dyDescent="0.35">
      <c r="A124" t="s">
        <v>106</v>
      </c>
    </row>
    <row r="125" spans="1:7" x14ac:dyDescent="0.35">
      <c r="A125" t="s">
        <v>107</v>
      </c>
    </row>
    <row r="126" spans="1:7" x14ac:dyDescent="0.35">
      <c r="A126" t="s">
        <v>108</v>
      </c>
    </row>
    <row r="130" spans="1:7" x14ac:dyDescent="0.35">
      <c r="A130" s="26" t="s">
        <v>114</v>
      </c>
    </row>
    <row r="131" spans="1:7" x14ac:dyDescent="0.35">
      <c r="A131" t="s">
        <v>110</v>
      </c>
    </row>
    <row r="132" spans="1:7" x14ac:dyDescent="0.35">
      <c r="A132" t="s">
        <v>111</v>
      </c>
    </row>
    <row r="133" spans="1:7" x14ac:dyDescent="0.35">
      <c r="A133" t="s">
        <v>112</v>
      </c>
    </row>
    <row r="134" spans="1:7" x14ac:dyDescent="0.35">
      <c r="A134" t="s">
        <v>113</v>
      </c>
    </row>
    <row r="139" spans="1:7" x14ac:dyDescent="0.35">
      <c r="A139" s="26" t="s">
        <v>116</v>
      </c>
    </row>
    <row r="140" spans="1:7" x14ac:dyDescent="0.35">
      <c r="A140" s="17" t="s">
        <v>110</v>
      </c>
      <c r="B140" s="17"/>
      <c r="C140" s="17"/>
      <c r="D140" s="17"/>
      <c r="E140" s="17"/>
      <c r="F140" s="17"/>
      <c r="G140" s="17"/>
    </row>
    <row r="141" spans="1:7" x14ac:dyDescent="0.35">
      <c r="A141" s="17" t="s">
        <v>111</v>
      </c>
      <c r="B141" s="17"/>
      <c r="C141" s="17"/>
      <c r="D141" s="17"/>
      <c r="E141" s="17"/>
      <c r="F141" s="17"/>
      <c r="G141" s="17"/>
    </row>
    <row r="142" spans="1:7" x14ac:dyDescent="0.35">
      <c r="A142" s="17" t="s">
        <v>112</v>
      </c>
      <c r="B142" s="17"/>
      <c r="C142" s="17"/>
      <c r="D142" s="17"/>
      <c r="E142" s="17"/>
      <c r="F142" s="17"/>
      <c r="G142" s="17"/>
    </row>
    <row r="143" spans="1:7" x14ac:dyDescent="0.35">
      <c r="A143" s="17" t="s">
        <v>115</v>
      </c>
      <c r="B143" s="17"/>
      <c r="C143" s="17"/>
      <c r="D143" s="17"/>
      <c r="E143" s="17"/>
      <c r="F143" s="17"/>
      <c r="G143"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ADMA</vt:lpstr>
      <vt:lpstr>ENDOTHELİN-1</vt:lpstr>
      <vt:lpstr>Total Testosterone</vt:lpstr>
      <vt:lpstr>Free Testosterone</vt:lpstr>
      <vt:lpstr>FSH</vt:lpstr>
      <vt:lpstr>LH</vt:lpstr>
      <vt:lpstr>Nitric Oxide</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2021-12-15T12:17:51Z</dcterms:created>
  <dcterms:modified xsi:type="dcterms:W3CDTF">2021-12-19T15:28:45Z</dcterms:modified>
</cp:coreProperties>
</file>