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Mustafa Eser\27.06.2022\"/>
    </mc:Choice>
  </mc:AlternateContent>
  <xr:revisionPtr revIDLastSave="0" documentId="13_ncr:1_{9DFA6305-57A2-4148-9D18-728A9CF05E37}" xr6:coauthVersionLast="47" xr6:coauthVersionMax="47" xr10:uidLastSave="{00000000-0000-0000-0000-000000000000}"/>
  <bookViews>
    <workbookView xWindow="-120" yWindow="-120" windowWidth="29040" windowHeight="15840" firstSheet="22" activeTab="29" xr2:uid="{00000000-000D-0000-FFFF-FFFF00000000}"/>
  </bookViews>
  <sheets>
    <sheet name="Hpt-1.plate" sheetId="1" r:id="rId1"/>
    <sheet name="Hpt-2.plate" sheetId="2" r:id="rId2"/>
    <sheet name="Hpt-3.plate" sheetId="3" r:id="rId3"/>
    <sheet name="CP-1.plate" sheetId="4" r:id="rId4"/>
    <sheet name="CP-2.plate" sheetId="5" r:id="rId5"/>
    <sheet name="CP-3.plate" sheetId="6" r:id="rId6"/>
    <sheet name="IGG-1.plate" sheetId="7" r:id="rId7"/>
    <sheet name="IGG-2.plate" sheetId="8" r:id="rId8"/>
    <sheet name="IGG-3.plate" sheetId="9" r:id="rId9"/>
    <sheet name="IGA-1.plate" sheetId="10" r:id="rId10"/>
    <sheet name="IGA-2.plate" sheetId="11" r:id="rId11"/>
    <sheet name="IGA-3.plate" sheetId="12" r:id="rId12"/>
    <sheet name="Cortisol-1.plate" sheetId="13" r:id="rId13"/>
    <sheet name="Cortisol-2.plate" sheetId="14" r:id="rId14"/>
    <sheet name="Cortisol-3.plate" sheetId="15" r:id="rId15"/>
    <sheet name="IL-6-1.plate" sheetId="16" r:id="rId16"/>
    <sheet name="IL-6-2.plate" sheetId="17" r:id="rId17"/>
    <sheet name="IL-6-3.plate" sheetId="18" r:id="rId18"/>
    <sheet name="IL-1BETA-1.plate" sheetId="19" r:id="rId19"/>
    <sheet name="IL-1BETA-2.plate" sheetId="20" r:id="rId20"/>
    <sheet name="IL-1BETA-3.plate" sheetId="21" r:id="rId21"/>
    <sheet name="IL-1ALFA-1.plate" sheetId="22" r:id="rId22"/>
    <sheet name="IL-1ALFA-2.plate" sheetId="23" r:id="rId23"/>
    <sheet name="IL-1ALFA-3.plate" sheetId="24" r:id="rId24"/>
    <sheet name="TNF-A-1.plate" sheetId="25" r:id="rId25"/>
    <sheet name="TNF-A-2.plate" sheetId="26" r:id="rId26"/>
    <sheet name="TNF-A-3.plate" sheetId="27" r:id="rId27"/>
    <sheet name="BCA" sheetId="28" r:id="rId28"/>
    <sheet name="TAS-TOS-OSI" sheetId="29" r:id="rId29"/>
    <sheet name="Materyal-metod" sheetId="30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9" l="1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62" i="29"/>
  <c r="D63" i="29"/>
  <c r="D64" i="29"/>
  <c r="D65" i="29"/>
  <c r="D66" i="29"/>
  <c r="D67" i="29"/>
  <c r="D68" i="29"/>
  <c r="D69" i="29"/>
  <c r="D70" i="29"/>
  <c r="D71" i="29"/>
  <c r="D72" i="29"/>
  <c r="D73" i="29"/>
  <c r="D74" i="29"/>
  <c r="D75" i="29"/>
  <c r="D76" i="29"/>
  <c r="D77" i="29"/>
  <c r="D78" i="29"/>
  <c r="D79" i="29"/>
  <c r="D80" i="29"/>
  <c r="D81" i="29"/>
  <c r="D82" i="29"/>
  <c r="D83" i="29"/>
  <c r="D84" i="29"/>
  <c r="D85" i="29"/>
  <c r="D86" i="29"/>
  <c r="D87" i="29"/>
  <c r="D88" i="29"/>
  <c r="D89" i="29"/>
  <c r="D90" i="29"/>
  <c r="D91" i="29"/>
  <c r="D92" i="29"/>
  <c r="D93" i="29"/>
  <c r="D94" i="29"/>
  <c r="D95" i="29"/>
  <c r="D96" i="29"/>
  <c r="D97" i="29"/>
  <c r="D98" i="29"/>
  <c r="D99" i="29"/>
  <c r="D100" i="29"/>
  <c r="D101" i="29"/>
  <c r="D102" i="29"/>
  <c r="D103" i="29"/>
  <c r="D104" i="29"/>
  <c r="D105" i="29"/>
  <c r="D106" i="29"/>
  <c r="D107" i="29"/>
  <c r="D108" i="29"/>
  <c r="D109" i="29"/>
  <c r="D110" i="29"/>
  <c r="D111" i="29"/>
  <c r="D112" i="29"/>
  <c r="D113" i="29"/>
  <c r="D114" i="29"/>
  <c r="D115" i="29"/>
  <c r="D116" i="29"/>
  <c r="D117" i="29"/>
  <c r="D118" i="29"/>
  <c r="D119" i="29"/>
  <c r="D120" i="29"/>
  <c r="D121" i="29"/>
  <c r="D122" i="29"/>
  <c r="D123" i="29"/>
  <c r="D124" i="29"/>
  <c r="D125" i="29"/>
  <c r="D126" i="29"/>
  <c r="D127" i="29"/>
  <c r="D128" i="29"/>
  <c r="D129" i="29"/>
  <c r="D130" i="29"/>
  <c r="D131" i="29"/>
  <c r="D132" i="29"/>
  <c r="D133" i="29"/>
  <c r="D134" i="29"/>
  <c r="D135" i="29"/>
  <c r="D136" i="29"/>
  <c r="D137" i="29"/>
  <c r="D138" i="29"/>
  <c r="D139" i="29"/>
  <c r="D140" i="29"/>
  <c r="D141" i="29"/>
  <c r="D142" i="29"/>
  <c r="D143" i="29"/>
  <c r="D144" i="29"/>
  <c r="D145" i="29"/>
  <c r="D146" i="29"/>
  <c r="D147" i="29"/>
  <c r="D148" i="29"/>
  <c r="D149" i="29"/>
  <c r="D150" i="29"/>
  <c r="D151" i="29"/>
  <c r="D152" i="29"/>
  <c r="D153" i="29"/>
  <c r="D154" i="29"/>
  <c r="D155" i="29"/>
  <c r="D156" i="29"/>
  <c r="D157" i="29"/>
  <c r="D158" i="29"/>
  <c r="D159" i="29"/>
  <c r="D160" i="29"/>
  <c r="D161" i="29"/>
  <c r="D162" i="29"/>
  <c r="D163" i="29"/>
  <c r="D164" i="29"/>
  <c r="D165" i="29"/>
  <c r="D166" i="29"/>
  <c r="D167" i="29"/>
  <c r="D168" i="29"/>
  <c r="D169" i="29"/>
  <c r="D170" i="29"/>
  <c r="D171" i="29"/>
  <c r="D172" i="29"/>
  <c r="D173" i="29"/>
  <c r="D174" i="29"/>
  <c r="D175" i="29"/>
  <c r="D176" i="29"/>
  <c r="D177" i="29"/>
  <c r="D178" i="29"/>
  <c r="D179" i="29"/>
  <c r="D180" i="29"/>
  <c r="D181" i="29"/>
  <c r="D182" i="29"/>
  <c r="D183" i="29"/>
  <c r="D184" i="29"/>
  <c r="D185" i="29"/>
  <c r="D186" i="29"/>
  <c r="D187" i="29"/>
  <c r="D188" i="29"/>
  <c r="D189" i="29"/>
  <c r="D190" i="29"/>
  <c r="D191" i="29"/>
  <c r="D192" i="29"/>
  <c r="D193" i="29"/>
  <c r="D194" i="29"/>
  <c r="D195" i="29"/>
  <c r="D196" i="29"/>
  <c r="D197" i="29"/>
  <c r="D198" i="29"/>
  <c r="D199" i="29"/>
  <c r="D200" i="29"/>
  <c r="D201" i="29"/>
  <c r="D202" i="29"/>
  <c r="D203" i="29"/>
  <c r="D204" i="29"/>
  <c r="D205" i="29"/>
  <c r="D206" i="29"/>
  <c r="D207" i="29"/>
  <c r="D208" i="29"/>
  <c r="D209" i="29"/>
  <c r="D210" i="29"/>
  <c r="D211" i="29"/>
  <c r="D212" i="29"/>
  <c r="D213" i="29"/>
  <c r="D214" i="29"/>
  <c r="D215" i="29"/>
  <c r="D216" i="29"/>
  <c r="D217" i="29"/>
  <c r="D218" i="29"/>
  <c r="D219" i="29"/>
  <c r="D220" i="29"/>
  <c r="D221" i="29"/>
  <c r="D222" i="29"/>
  <c r="D223" i="29"/>
  <c r="D224" i="29"/>
  <c r="D225" i="29"/>
  <c r="D226" i="29"/>
  <c r="D227" i="29"/>
  <c r="D228" i="29"/>
  <c r="D229" i="29"/>
  <c r="D230" i="29"/>
  <c r="D231" i="29"/>
  <c r="D232" i="29"/>
  <c r="D233" i="29"/>
  <c r="D234" i="29"/>
  <c r="D235" i="29"/>
  <c r="D236" i="29"/>
  <c r="D237" i="29"/>
  <c r="D238" i="29"/>
  <c r="D239" i="29"/>
  <c r="D240" i="29"/>
  <c r="D241" i="29"/>
  <c r="D242" i="29"/>
  <c r="D243" i="29"/>
  <c r="D244" i="29"/>
  <c r="D245" i="29"/>
  <c r="D246" i="29"/>
  <c r="D247" i="29"/>
  <c r="D248" i="29"/>
  <c r="D249" i="29"/>
  <c r="D250" i="29"/>
  <c r="D251" i="29"/>
  <c r="D252" i="29"/>
  <c r="D253" i="29"/>
  <c r="D254" i="29"/>
  <c r="D255" i="29"/>
  <c r="D256" i="29"/>
  <c r="D257" i="29"/>
  <c r="D258" i="29"/>
  <c r="D259" i="29"/>
  <c r="D260" i="29"/>
  <c r="D261" i="29"/>
  <c r="D262" i="29"/>
  <c r="D263" i="29"/>
  <c r="D264" i="29"/>
  <c r="D265" i="29"/>
  <c r="D266" i="29"/>
  <c r="D267" i="29"/>
  <c r="D268" i="29"/>
  <c r="D2" i="29"/>
  <c r="D56" i="28" l="1"/>
  <c r="E56" i="28" s="1"/>
  <c r="D57" i="28"/>
  <c r="E57" i="28" s="1"/>
  <c r="D58" i="28"/>
  <c r="E58" i="28" s="1"/>
  <c r="D59" i="28"/>
  <c r="E59" i="28" s="1"/>
  <c r="D60" i="28"/>
  <c r="E60" i="28" s="1"/>
  <c r="D61" i="28"/>
  <c r="E61" i="28" s="1"/>
  <c r="D62" i="28"/>
  <c r="E62" i="28" s="1"/>
  <c r="D63" i="28"/>
  <c r="E63" i="28" s="1"/>
  <c r="D64" i="28"/>
  <c r="E64" i="28" s="1"/>
  <c r="D65" i="28"/>
  <c r="E65" i="28" s="1"/>
  <c r="D66" i="28"/>
  <c r="E66" i="28" s="1"/>
  <c r="D67" i="28"/>
  <c r="E67" i="28" s="1"/>
  <c r="D68" i="28"/>
  <c r="E68" i="28" s="1"/>
  <c r="D69" i="28"/>
  <c r="E69" i="28" s="1"/>
  <c r="D70" i="28"/>
  <c r="E70" i="28" s="1"/>
  <c r="D71" i="28"/>
  <c r="E71" i="28" s="1"/>
  <c r="D72" i="28"/>
  <c r="E72" i="28" s="1"/>
  <c r="D73" i="28"/>
  <c r="E73" i="28" s="1"/>
  <c r="D74" i="28"/>
  <c r="E74" i="28" s="1"/>
  <c r="D75" i="28"/>
  <c r="E75" i="28" s="1"/>
  <c r="D76" i="28"/>
  <c r="E76" i="28" s="1"/>
  <c r="D77" i="28"/>
  <c r="E77" i="28" s="1"/>
  <c r="D78" i="28"/>
  <c r="E78" i="28" s="1"/>
  <c r="D79" i="28"/>
  <c r="E79" i="28" s="1"/>
  <c r="D80" i="28"/>
  <c r="E80" i="28" s="1"/>
  <c r="D81" i="28"/>
  <c r="E81" i="28" s="1"/>
  <c r="D82" i="28"/>
  <c r="E82" i="28" s="1"/>
  <c r="D83" i="28"/>
  <c r="E83" i="28" s="1"/>
  <c r="D84" i="28"/>
  <c r="E84" i="28" s="1"/>
  <c r="D85" i="28"/>
  <c r="E85" i="28" s="1"/>
  <c r="D86" i="28"/>
  <c r="E86" i="28" s="1"/>
  <c r="D87" i="28"/>
  <c r="E87" i="28" s="1"/>
  <c r="D88" i="28"/>
  <c r="E88" i="28" s="1"/>
  <c r="D89" i="28"/>
  <c r="E89" i="28" s="1"/>
  <c r="D90" i="28"/>
  <c r="E90" i="28" s="1"/>
  <c r="D91" i="28"/>
  <c r="E91" i="28" s="1"/>
  <c r="D92" i="28"/>
  <c r="E92" i="28" s="1"/>
  <c r="D93" i="28"/>
  <c r="E93" i="28" s="1"/>
  <c r="D94" i="28"/>
  <c r="E94" i="28" s="1"/>
  <c r="D95" i="28"/>
  <c r="E95" i="28" s="1"/>
  <c r="D96" i="28"/>
  <c r="E96" i="28" s="1"/>
  <c r="D97" i="28"/>
  <c r="E97" i="28" s="1"/>
  <c r="D98" i="28"/>
  <c r="E98" i="28" s="1"/>
  <c r="D99" i="28"/>
  <c r="E99" i="28" s="1"/>
  <c r="D100" i="28"/>
  <c r="E100" i="28" s="1"/>
  <c r="D101" i="28"/>
  <c r="E101" i="28" s="1"/>
  <c r="D102" i="28"/>
  <c r="E102" i="28" s="1"/>
  <c r="D103" i="28"/>
  <c r="E103" i="28" s="1"/>
  <c r="D104" i="28"/>
  <c r="E104" i="28" s="1"/>
  <c r="D105" i="28"/>
  <c r="E105" i="28" s="1"/>
  <c r="D106" i="28"/>
  <c r="E106" i="28" s="1"/>
  <c r="D107" i="28"/>
  <c r="E107" i="28" s="1"/>
  <c r="D108" i="28"/>
  <c r="E108" i="28" s="1"/>
  <c r="D109" i="28"/>
  <c r="E109" i="28" s="1"/>
  <c r="D110" i="28"/>
  <c r="E110" i="28" s="1"/>
  <c r="D111" i="28"/>
  <c r="E111" i="28" s="1"/>
  <c r="D112" i="28"/>
  <c r="E112" i="28" s="1"/>
  <c r="D113" i="28"/>
  <c r="E113" i="28" s="1"/>
  <c r="D114" i="28"/>
  <c r="E114" i="28" s="1"/>
  <c r="D115" i="28"/>
  <c r="E115" i="28" s="1"/>
  <c r="D116" i="28"/>
  <c r="E116" i="28" s="1"/>
  <c r="D117" i="28"/>
  <c r="E117" i="28" s="1"/>
  <c r="D118" i="28"/>
  <c r="E118" i="28" s="1"/>
  <c r="D119" i="28"/>
  <c r="E119" i="28" s="1"/>
  <c r="D120" i="28"/>
  <c r="E120" i="28" s="1"/>
  <c r="D121" i="28"/>
  <c r="E121" i="28" s="1"/>
  <c r="D122" i="28"/>
  <c r="E122" i="28" s="1"/>
  <c r="D123" i="28"/>
  <c r="E123" i="28" s="1"/>
  <c r="D124" i="28"/>
  <c r="E124" i="28" s="1"/>
  <c r="D125" i="28"/>
  <c r="E125" i="28" s="1"/>
  <c r="D126" i="28"/>
  <c r="E126" i="28" s="1"/>
  <c r="D127" i="28"/>
  <c r="E127" i="28" s="1"/>
  <c r="D128" i="28"/>
  <c r="E128" i="28" s="1"/>
  <c r="D129" i="28"/>
  <c r="E129" i="28" s="1"/>
  <c r="D130" i="28"/>
  <c r="E130" i="28" s="1"/>
  <c r="D131" i="28"/>
  <c r="E131" i="28" s="1"/>
  <c r="D132" i="28"/>
  <c r="E132" i="28" s="1"/>
  <c r="D133" i="28"/>
  <c r="E133" i="28" s="1"/>
  <c r="D134" i="28"/>
  <c r="E134" i="28" s="1"/>
  <c r="D135" i="28"/>
  <c r="E135" i="28" s="1"/>
  <c r="D136" i="28"/>
  <c r="E136" i="28" s="1"/>
  <c r="D137" i="28"/>
  <c r="E137" i="28" s="1"/>
  <c r="D138" i="28"/>
  <c r="E138" i="28" s="1"/>
  <c r="D139" i="28"/>
  <c r="E139" i="28" s="1"/>
  <c r="D140" i="28"/>
  <c r="E140" i="28" s="1"/>
  <c r="D141" i="28"/>
  <c r="E141" i="28" s="1"/>
  <c r="D142" i="28"/>
  <c r="E142" i="28" s="1"/>
  <c r="D143" i="28"/>
  <c r="E143" i="28" s="1"/>
  <c r="D144" i="28"/>
  <c r="E144" i="28" s="1"/>
  <c r="D145" i="28"/>
  <c r="E145" i="28" s="1"/>
  <c r="D146" i="28"/>
  <c r="E146" i="28" s="1"/>
  <c r="D147" i="28"/>
  <c r="E147" i="28" s="1"/>
  <c r="D148" i="28"/>
  <c r="E148" i="28" s="1"/>
  <c r="D149" i="28"/>
  <c r="E149" i="28" s="1"/>
  <c r="D150" i="28"/>
  <c r="E150" i="28" s="1"/>
  <c r="D151" i="28"/>
  <c r="E151" i="28" s="1"/>
  <c r="D152" i="28"/>
  <c r="E152" i="28" s="1"/>
  <c r="D153" i="28"/>
  <c r="E153" i="28" s="1"/>
  <c r="D154" i="28"/>
  <c r="E154" i="28" s="1"/>
  <c r="D155" i="28"/>
  <c r="E155" i="28" s="1"/>
  <c r="D156" i="28"/>
  <c r="E156" i="28" s="1"/>
  <c r="D157" i="28"/>
  <c r="E157" i="28" s="1"/>
  <c r="D158" i="28"/>
  <c r="E158" i="28" s="1"/>
  <c r="D159" i="28"/>
  <c r="E159" i="28" s="1"/>
  <c r="D160" i="28"/>
  <c r="E160" i="28" s="1"/>
  <c r="D161" i="28"/>
  <c r="E161" i="28" s="1"/>
  <c r="D162" i="28"/>
  <c r="E162" i="28" s="1"/>
  <c r="D163" i="28"/>
  <c r="E163" i="28" s="1"/>
  <c r="D164" i="28"/>
  <c r="E164" i="28" s="1"/>
  <c r="D165" i="28"/>
  <c r="E165" i="28" s="1"/>
  <c r="D166" i="28"/>
  <c r="E166" i="28" s="1"/>
  <c r="D167" i="28"/>
  <c r="E167" i="28" s="1"/>
  <c r="D168" i="28"/>
  <c r="E168" i="28" s="1"/>
  <c r="D169" i="28"/>
  <c r="E169" i="28" s="1"/>
  <c r="D170" i="28"/>
  <c r="E170" i="28" s="1"/>
  <c r="D171" i="28"/>
  <c r="E171" i="28" s="1"/>
  <c r="D172" i="28"/>
  <c r="E172" i="28" s="1"/>
  <c r="D173" i="28"/>
  <c r="E173" i="28" s="1"/>
  <c r="D174" i="28"/>
  <c r="E174" i="28" s="1"/>
  <c r="D175" i="28"/>
  <c r="E175" i="28" s="1"/>
  <c r="D176" i="28"/>
  <c r="E176" i="28" s="1"/>
  <c r="D177" i="28"/>
  <c r="E177" i="28" s="1"/>
  <c r="D178" i="28"/>
  <c r="E178" i="28" s="1"/>
  <c r="D179" i="28"/>
  <c r="E179" i="28" s="1"/>
  <c r="D180" i="28"/>
  <c r="E180" i="28" s="1"/>
  <c r="D181" i="28"/>
  <c r="E181" i="28" s="1"/>
  <c r="D182" i="28"/>
  <c r="E182" i="28" s="1"/>
  <c r="D183" i="28"/>
  <c r="E183" i="28" s="1"/>
  <c r="D184" i="28"/>
  <c r="E184" i="28" s="1"/>
  <c r="D185" i="28"/>
  <c r="E185" i="28" s="1"/>
  <c r="D186" i="28"/>
  <c r="E186" i="28" s="1"/>
  <c r="D187" i="28"/>
  <c r="E187" i="28" s="1"/>
  <c r="D188" i="28"/>
  <c r="E188" i="28" s="1"/>
  <c r="D189" i="28"/>
  <c r="E189" i="28" s="1"/>
  <c r="D190" i="28"/>
  <c r="E190" i="28" s="1"/>
  <c r="D191" i="28"/>
  <c r="E191" i="28" s="1"/>
  <c r="D192" i="28"/>
  <c r="E192" i="28" s="1"/>
  <c r="D193" i="28"/>
  <c r="E193" i="28" s="1"/>
  <c r="D194" i="28"/>
  <c r="E194" i="28" s="1"/>
  <c r="D195" i="28"/>
  <c r="E195" i="28" s="1"/>
  <c r="D196" i="28"/>
  <c r="E196" i="28" s="1"/>
  <c r="D197" i="28"/>
  <c r="E197" i="28" s="1"/>
  <c r="D198" i="28"/>
  <c r="E198" i="28" s="1"/>
  <c r="D199" i="28"/>
  <c r="E199" i="28" s="1"/>
  <c r="D200" i="28"/>
  <c r="E200" i="28" s="1"/>
  <c r="D201" i="28"/>
  <c r="E201" i="28" s="1"/>
  <c r="D202" i="28"/>
  <c r="E202" i="28" s="1"/>
  <c r="D203" i="28"/>
  <c r="E203" i="28" s="1"/>
  <c r="D204" i="28"/>
  <c r="E204" i="28" s="1"/>
  <c r="D205" i="28"/>
  <c r="E205" i="28" s="1"/>
  <c r="D206" i="28"/>
  <c r="E206" i="28" s="1"/>
  <c r="D207" i="28"/>
  <c r="E207" i="28" s="1"/>
  <c r="D208" i="28"/>
  <c r="E208" i="28" s="1"/>
  <c r="D209" i="28"/>
  <c r="E209" i="28" s="1"/>
  <c r="D210" i="28"/>
  <c r="E210" i="28" s="1"/>
  <c r="D211" i="28"/>
  <c r="E211" i="28" s="1"/>
  <c r="D212" i="28"/>
  <c r="E212" i="28" s="1"/>
  <c r="D213" i="28"/>
  <c r="E213" i="28" s="1"/>
  <c r="D214" i="28"/>
  <c r="E214" i="28" s="1"/>
  <c r="D215" i="28"/>
  <c r="E215" i="28" s="1"/>
  <c r="D216" i="28"/>
  <c r="E216" i="28" s="1"/>
  <c r="D217" i="28"/>
  <c r="E217" i="28" s="1"/>
  <c r="D218" i="28"/>
  <c r="E218" i="28" s="1"/>
  <c r="D219" i="28"/>
  <c r="E219" i="28" s="1"/>
  <c r="D220" i="28"/>
  <c r="E220" i="28" s="1"/>
  <c r="D221" i="28"/>
  <c r="E221" i="28" s="1"/>
  <c r="D222" i="28"/>
  <c r="E222" i="28" s="1"/>
  <c r="D223" i="28"/>
  <c r="E223" i="28" s="1"/>
  <c r="D224" i="28"/>
  <c r="E224" i="28" s="1"/>
  <c r="D225" i="28"/>
  <c r="E225" i="28" s="1"/>
  <c r="D226" i="28"/>
  <c r="E226" i="28" s="1"/>
  <c r="D227" i="28"/>
  <c r="E227" i="28" s="1"/>
  <c r="D228" i="28"/>
  <c r="E228" i="28" s="1"/>
  <c r="D229" i="28"/>
  <c r="E229" i="28" s="1"/>
  <c r="D230" i="28"/>
  <c r="E230" i="28" s="1"/>
  <c r="D231" i="28"/>
  <c r="E231" i="28" s="1"/>
  <c r="D232" i="28"/>
  <c r="E232" i="28" s="1"/>
  <c r="D233" i="28"/>
  <c r="E233" i="28" s="1"/>
  <c r="D234" i="28"/>
  <c r="E234" i="28" s="1"/>
  <c r="D235" i="28"/>
  <c r="E235" i="28" s="1"/>
  <c r="D236" i="28"/>
  <c r="E236" i="28" s="1"/>
  <c r="D237" i="28"/>
  <c r="E237" i="28" s="1"/>
  <c r="D238" i="28"/>
  <c r="E238" i="28" s="1"/>
  <c r="D239" i="28"/>
  <c r="E239" i="28" s="1"/>
  <c r="D240" i="28"/>
  <c r="E240" i="28" s="1"/>
  <c r="D241" i="28"/>
  <c r="E241" i="28" s="1"/>
  <c r="D242" i="28"/>
  <c r="E242" i="28" s="1"/>
  <c r="D243" i="28"/>
  <c r="E243" i="28" s="1"/>
  <c r="D244" i="28"/>
  <c r="E244" i="28" s="1"/>
  <c r="D245" i="28"/>
  <c r="E245" i="28" s="1"/>
  <c r="D246" i="28"/>
  <c r="E246" i="28" s="1"/>
  <c r="D247" i="28"/>
  <c r="E247" i="28" s="1"/>
  <c r="D248" i="28"/>
  <c r="E248" i="28" s="1"/>
  <c r="D249" i="28"/>
  <c r="E249" i="28" s="1"/>
  <c r="D250" i="28"/>
  <c r="E250" i="28" s="1"/>
  <c r="D251" i="28"/>
  <c r="E251" i="28" s="1"/>
  <c r="D252" i="28"/>
  <c r="E252" i="28" s="1"/>
  <c r="D253" i="28"/>
  <c r="E253" i="28" s="1"/>
  <c r="D254" i="28"/>
  <c r="E254" i="28" s="1"/>
  <c r="D255" i="28"/>
  <c r="E255" i="28" s="1"/>
  <c r="D256" i="28"/>
  <c r="E256" i="28" s="1"/>
  <c r="D257" i="28"/>
  <c r="E257" i="28" s="1"/>
  <c r="D258" i="28"/>
  <c r="E258" i="28" s="1"/>
  <c r="D259" i="28"/>
  <c r="E259" i="28" s="1"/>
  <c r="D260" i="28"/>
  <c r="E260" i="28" s="1"/>
  <c r="D261" i="28"/>
  <c r="E261" i="28" s="1"/>
  <c r="D262" i="28"/>
  <c r="E262" i="28" s="1"/>
  <c r="D263" i="28"/>
  <c r="E263" i="28" s="1"/>
  <c r="D264" i="28"/>
  <c r="E264" i="28" s="1"/>
  <c r="D265" i="28"/>
  <c r="E265" i="28" s="1"/>
  <c r="D266" i="28"/>
  <c r="E266" i="28" s="1"/>
  <c r="D267" i="28"/>
  <c r="E267" i="28" s="1"/>
  <c r="D268" i="28"/>
  <c r="E268" i="28" s="1"/>
  <c r="D269" i="28"/>
  <c r="E269" i="28" s="1"/>
  <c r="D270" i="28"/>
  <c r="E270" i="28" s="1"/>
  <c r="D271" i="28"/>
  <c r="E271" i="28" s="1"/>
  <c r="D272" i="28"/>
  <c r="E272" i="28" s="1"/>
  <c r="D273" i="28"/>
  <c r="E273" i="28" s="1"/>
  <c r="D274" i="28"/>
  <c r="E274" i="28" s="1"/>
  <c r="D275" i="28"/>
  <c r="E275" i="28" s="1"/>
  <c r="D276" i="28"/>
  <c r="E276" i="28" s="1"/>
  <c r="D277" i="28"/>
  <c r="E277" i="28" s="1"/>
  <c r="D278" i="28"/>
  <c r="E278" i="28" s="1"/>
  <c r="D279" i="28"/>
  <c r="E279" i="28" s="1"/>
  <c r="D280" i="28"/>
  <c r="E280" i="28" s="1"/>
  <c r="D281" i="28"/>
  <c r="E281" i="28" s="1"/>
  <c r="D282" i="28"/>
  <c r="E282" i="28" s="1"/>
  <c r="D283" i="28"/>
  <c r="E283" i="28" s="1"/>
  <c r="D284" i="28"/>
  <c r="E284" i="28" s="1"/>
  <c r="D285" i="28"/>
  <c r="E285" i="28" s="1"/>
  <c r="D286" i="28"/>
  <c r="E286" i="28" s="1"/>
  <c r="D287" i="28"/>
  <c r="E287" i="28" s="1"/>
  <c r="D288" i="28"/>
  <c r="E288" i="28" s="1"/>
  <c r="D289" i="28"/>
  <c r="E289" i="28" s="1"/>
  <c r="D290" i="28"/>
  <c r="E290" i="28" s="1"/>
  <c r="D291" i="28"/>
  <c r="E291" i="28" s="1"/>
  <c r="D292" i="28"/>
  <c r="E292" i="28" s="1"/>
  <c r="D293" i="28"/>
  <c r="E293" i="28" s="1"/>
  <c r="D294" i="28"/>
  <c r="E294" i="28" s="1"/>
  <c r="D295" i="28"/>
  <c r="E295" i="28" s="1"/>
  <c r="D296" i="28"/>
  <c r="E296" i="28" s="1"/>
  <c r="D297" i="28"/>
  <c r="E297" i="28" s="1"/>
  <c r="D298" i="28"/>
  <c r="E298" i="28" s="1"/>
  <c r="D299" i="28"/>
  <c r="E299" i="28" s="1"/>
  <c r="D300" i="28"/>
  <c r="E300" i="28" s="1"/>
  <c r="D301" i="28"/>
  <c r="E301" i="28" s="1"/>
  <c r="D302" i="28"/>
  <c r="E302" i="28" s="1"/>
  <c r="D303" i="28"/>
  <c r="E303" i="28" s="1"/>
  <c r="D304" i="28"/>
  <c r="E304" i="28" s="1"/>
  <c r="D305" i="28"/>
  <c r="E305" i="28" s="1"/>
  <c r="D306" i="28"/>
  <c r="E306" i="28" s="1"/>
  <c r="D307" i="28"/>
  <c r="E307" i="28" s="1"/>
  <c r="D308" i="28"/>
  <c r="E308" i="28" s="1"/>
  <c r="D309" i="28"/>
  <c r="E309" i="28" s="1"/>
  <c r="D310" i="28"/>
  <c r="E310" i="28" s="1"/>
  <c r="D311" i="28"/>
  <c r="E311" i="28" s="1"/>
  <c r="D312" i="28"/>
  <c r="E312" i="28" s="1"/>
  <c r="D313" i="28"/>
  <c r="E313" i="28" s="1"/>
  <c r="D314" i="28"/>
  <c r="E314" i="28" s="1"/>
  <c r="D315" i="28"/>
  <c r="E315" i="28" s="1"/>
  <c r="D316" i="28"/>
  <c r="E316" i="28" s="1"/>
  <c r="D317" i="28"/>
  <c r="E317" i="28" s="1"/>
  <c r="D318" i="28"/>
  <c r="E318" i="28" s="1"/>
  <c r="D319" i="28"/>
  <c r="E319" i="28" s="1"/>
  <c r="D320" i="28"/>
  <c r="E320" i="28" s="1"/>
  <c r="D321" i="28"/>
  <c r="E321" i="28" s="1"/>
  <c r="D55" i="28"/>
  <c r="E55" i="28" s="1"/>
  <c r="C44" i="28"/>
  <c r="C45" i="28"/>
  <c r="C43" i="28"/>
  <c r="C42" i="28"/>
  <c r="C41" i="28"/>
  <c r="C40" i="28"/>
  <c r="C39" i="28"/>
  <c r="C38" i="28"/>
  <c r="D35" i="27"/>
  <c r="E35" i="27" s="1"/>
  <c r="D36" i="27"/>
  <c r="E36" i="27" s="1"/>
  <c r="D37" i="27"/>
  <c r="E37" i="27" s="1"/>
  <c r="D38" i="27"/>
  <c r="E38" i="27" s="1"/>
  <c r="D39" i="27"/>
  <c r="E39" i="27" s="1"/>
  <c r="D40" i="27"/>
  <c r="E40" i="27" s="1"/>
  <c r="D41" i="27"/>
  <c r="E41" i="27" s="1"/>
  <c r="D42" i="27"/>
  <c r="E42" i="27" s="1"/>
  <c r="D43" i="27"/>
  <c r="E43" i="27" s="1"/>
  <c r="D44" i="27"/>
  <c r="E44" i="27" s="1"/>
  <c r="D45" i="27"/>
  <c r="E45" i="27" s="1"/>
  <c r="D46" i="27"/>
  <c r="E46" i="27" s="1"/>
  <c r="D47" i="27"/>
  <c r="E47" i="27" s="1"/>
  <c r="D48" i="27"/>
  <c r="E48" i="27" s="1"/>
  <c r="D49" i="27"/>
  <c r="E49" i="27" s="1"/>
  <c r="D50" i="27"/>
  <c r="E50" i="27" s="1"/>
  <c r="D51" i="27"/>
  <c r="E51" i="27" s="1"/>
  <c r="D52" i="27"/>
  <c r="E52" i="27" s="1"/>
  <c r="D53" i="27"/>
  <c r="E53" i="27" s="1"/>
  <c r="D54" i="27"/>
  <c r="E54" i="27" s="1"/>
  <c r="D55" i="27"/>
  <c r="E55" i="27" s="1"/>
  <c r="D56" i="27"/>
  <c r="E56" i="27" s="1"/>
  <c r="D57" i="27"/>
  <c r="E57" i="27" s="1"/>
  <c r="D58" i="27"/>
  <c r="E58" i="27" s="1"/>
  <c r="D59" i="27"/>
  <c r="E59" i="27" s="1"/>
  <c r="D60" i="27"/>
  <c r="E60" i="27" s="1"/>
  <c r="D61" i="27"/>
  <c r="E61" i="27" s="1"/>
  <c r="D62" i="27"/>
  <c r="E62" i="27" s="1"/>
  <c r="D63" i="27"/>
  <c r="E63" i="27" s="1"/>
  <c r="D64" i="27"/>
  <c r="E64" i="27" s="1"/>
  <c r="D65" i="27"/>
  <c r="E65" i="27" s="1"/>
  <c r="D66" i="27"/>
  <c r="E66" i="27" s="1"/>
  <c r="D67" i="27"/>
  <c r="E67" i="27" s="1"/>
  <c r="D68" i="27"/>
  <c r="E68" i="27" s="1"/>
  <c r="D69" i="27"/>
  <c r="E69" i="27" s="1"/>
  <c r="D70" i="27"/>
  <c r="E70" i="27" s="1"/>
  <c r="D71" i="27"/>
  <c r="E71" i="27" s="1"/>
  <c r="D72" i="27"/>
  <c r="E72" i="27" s="1"/>
  <c r="D73" i="27"/>
  <c r="E73" i="27" s="1"/>
  <c r="D74" i="27"/>
  <c r="E74" i="27" s="1"/>
  <c r="D75" i="27"/>
  <c r="E75" i="27" s="1"/>
  <c r="D76" i="27"/>
  <c r="E76" i="27" s="1"/>
  <c r="D77" i="27"/>
  <c r="E77" i="27" s="1"/>
  <c r="D78" i="27"/>
  <c r="E78" i="27" s="1"/>
  <c r="D79" i="27"/>
  <c r="E79" i="27" s="1"/>
  <c r="D80" i="27"/>
  <c r="E80" i="27" s="1"/>
  <c r="D81" i="27"/>
  <c r="E81" i="27" s="1"/>
  <c r="D82" i="27"/>
  <c r="E82" i="27" s="1"/>
  <c r="D83" i="27"/>
  <c r="E83" i="27" s="1"/>
  <c r="D84" i="27"/>
  <c r="E84" i="27" s="1"/>
  <c r="D85" i="27"/>
  <c r="E85" i="27" s="1"/>
  <c r="D86" i="27"/>
  <c r="E86" i="27" s="1"/>
  <c r="D87" i="27"/>
  <c r="E87" i="27" s="1"/>
  <c r="D88" i="27"/>
  <c r="E88" i="27" s="1"/>
  <c r="D89" i="27"/>
  <c r="E89" i="27" s="1"/>
  <c r="D90" i="27"/>
  <c r="E90" i="27" s="1"/>
  <c r="D91" i="27"/>
  <c r="E91" i="27" s="1"/>
  <c r="D92" i="27"/>
  <c r="E92" i="27" s="1"/>
  <c r="D93" i="27"/>
  <c r="E93" i="27" s="1"/>
  <c r="D94" i="27"/>
  <c r="E94" i="27" s="1"/>
  <c r="D95" i="27"/>
  <c r="E95" i="27" s="1"/>
  <c r="D96" i="27"/>
  <c r="E96" i="27" s="1"/>
  <c r="D97" i="27"/>
  <c r="E97" i="27" s="1"/>
  <c r="D98" i="27"/>
  <c r="E98" i="27" s="1"/>
  <c r="D99" i="27"/>
  <c r="E99" i="27" s="1"/>
  <c r="D100" i="27"/>
  <c r="E100" i="27" s="1"/>
  <c r="D101" i="27"/>
  <c r="E101" i="27" s="1"/>
  <c r="D102" i="27"/>
  <c r="E102" i="27" s="1"/>
  <c r="D103" i="27"/>
  <c r="E103" i="27" s="1"/>
  <c r="D104" i="27"/>
  <c r="E104" i="27" s="1"/>
  <c r="D105" i="27"/>
  <c r="E105" i="27" s="1"/>
  <c r="D106" i="27"/>
  <c r="E106" i="27" s="1"/>
  <c r="D107" i="27"/>
  <c r="E107" i="27" s="1"/>
  <c r="D108" i="27"/>
  <c r="E108" i="27" s="1"/>
  <c r="D109" i="27"/>
  <c r="E109" i="27" s="1"/>
  <c r="D110" i="27"/>
  <c r="E110" i="27" s="1"/>
  <c r="D111" i="27"/>
  <c r="E111" i="27" s="1"/>
  <c r="D112" i="27"/>
  <c r="E112" i="27" s="1"/>
  <c r="D113" i="27"/>
  <c r="E113" i="27" s="1"/>
  <c r="D114" i="27"/>
  <c r="E114" i="27" s="1"/>
  <c r="D115" i="27"/>
  <c r="E115" i="27" s="1"/>
  <c r="D116" i="27"/>
  <c r="E116" i="27" s="1"/>
  <c r="D117" i="27"/>
  <c r="E117" i="27" s="1"/>
  <c r="D118" i="27"/>
  <c r="E118" i="27" s="1"/>
  <c r="D119" i="27"/>
  <c r="E119" i="27" s="1"/>
  <c r="D120" i="27"/>
  <c r="E120" i="27" s="1"/>
  <c r="D121" i="27"/>
  <c r="E121" i="27" s="1"/>
  <c r="D122" i="27"/>
  <c r="E122" i="27" s="1"/>
  <c r="D34" i="27"/>
  <c r="E34" i="27" s="1"/>
  <c r="E23" i="27"/>
  <c r="C23" i="27"/>
  <c r="C22" i="27"/>
  <c r="E22" i="27" s="1"/>
  <c r="C21" i="27"/>
  <c r="E21" i="27" s="1"/>
  <c r="C20" i="27"/>
  <c r="E20" i="27" s="1"/>
  <c r="C19" i="27"/>
  <c r="E19" i="27" s="1"/>
  <c r="C18" i="27"/>
  <c r="E18" i="27" s="1"/>
  <c r="C17" i="27"/>
  <c r="E17" i="27" s="1"/>
  <c r="D34" i="26"/>
  <c r="E34" i="26" s="1"/>
  <c r="D35" i="26"/>
  <c r="E35" i="26" s="1"/>
  <c r="D36" i="26"/>
  <c r="E36" i="26" s="1"/>
  <c r="D37" i="26"/>
  <c r="E37" i="26" s="1"/>
  <c r="D38" i="26"/>
  <c r="E38" i="26" s="1"/>
  <c r="D39" i="26"/>
  <c r="E39" i="26" s="1"/>
  <c r="D40" i="26"/>
  <c r="E40" i="26" s="1"/>
  <c r="D41" i="26"/>
  <c r="E41" i="26" s="1"/>
  <c r="D42" i="26"/>
  <c r="E42" i="26" s="1"/>
  <c r="D43" i="26"/>
  <c r="E43" i="26" s="1"/>
  <c r="D44" i="26"/>
  <c r="E44" i="26" s="1"/>
  <c r="D45" i="26"/>
  <c r="E45" i="26" s="1"/>
  <c r="D46" i="26"/>
  <c r="E46" i="26" s="1"/>
  <c r="D47" i="26"/>
  <c r="E47" i="26" s="1"/>
  <c r="D48" i="26"/>
  <c r="E48" i="26" s="1"/>
  <c r="D49" i="26"/>
  <c r="E49" i="26" s="1"/>
  <c r="D50" i="26"/>
  <c r="E50" i="26" s="1"/>
  <c r="D51" i="26"/>
  <c r="E51" i="26" s="1"/>
  <c r="D52" i="26"/>
  <c r="E52" i="26" s="1"/>
  <c r="D53" i="26"/>
  <c r="E53" i="26" s="1"/>
  <c r="D54" i="26"/>
  <c r="E54" i="26" s="1"/>
  <c r="D55" i="26"/>
  <c r="E55" i="26" s="1"/>
  <c r="D56" i="26"/>
  <c r="E56" i="26" s="1"/>
  <c r="D57" i="26"/>
  <c r="E57" i="26" s="1"/>
  <c r="D58" i="26"/>
  <c r="E58" i="26" s="1"/>
  <c r="D59" i="26"/>
  <c r="E59" i="26" s="1"/>
  <c r="D60" i="26"/>
  <c r="E60" i="26" s="1"/>
  <c r="D61" i="26"/>
  <c r="E61" i="26" s="1"/>
  <c r="D62" i="26"/>
  <c r="E62" i="26" s="1"/>
  <c r="D63" i="26"/>
  <c r="E63" i="26" s="1"/>
  <c r="D64" i="26"/>
  <c r="E64" i="26" s="1"/>
  <c r="D65" i="26"/>
  <c r="E65" i="26" s="1"/>
  <c r="D66" i="26"/>
  <c r="E66" i="26" s="1"/>
  <c r="D67" i="26"/>
  <c r="E67" i="26" s="1"/>
  <c r="D68" i="26"/>
  <c r="E68" i="26" s="1"/>
  <c r="D69" i="26"/>
  <c r="E69" i="26" s="1"/>
  <c r="D70" i="26"/>
  <c r="E70" i="26" s="1"/>
  <c r="D71" i="26"/>
  <c r="E71" i="26" s="1"/>
  <c r="D72" i="26"/>
  <c r="E72" i="26" s="1"/>
  <c r="D73" i="26"/>
  <c r="E73" i="26" s="1"/>
  <c r="D74" i="26"/>
  <c r="E74" i="26" s="1"/>
  <c r="D75" i="26"/>
  <c r="E75" i="26" s="1"/>
  <c r="D76" i="26"/>
  <c r="E76" i="26" s="1"/>
  <c r="D77" i="26"/>
  <c r="E77" i="26" s="1"/>
  <c r="D78" i="26"/>
  <c r="E78" i="26" s="1"/>
  <c r="D79" i="26"/>
  <c r="E79" i="26" s="1"/>
  <c r="D80" i="26"/>
  <c r="E80" i="26" s="1"/>
  <c r="D81" i="26"/>
  <c r="E81" i="26" s="1"/>
  <c r="D82" i="26"/>
  <c r="E82" i="26" s="1"/>
  <c r="D83" i="26"/>
  <c r="E83" i="26" s="1"/>
  <c r="D84" i="26"/>
  <c r="E84" i="26" s="1"/>
  <c r="D85" i="26"/>
  <c r="E85" i="26" s="1"/>
  <c r="D86" i="26"/>
  <c r="E86" i="26" s="1"/>
  <c r="D87" i="26"/>
  <c r="E87" i="26" s="1"/>
  <c r="D88" i="26"/>
  <c r="E88" i="26" s="1"/>
  <c r="D89" i="26"/>
  <c r="E89" i="26" s="1"/>
  <c r="D90" i="26"/>
  <c r="E90" i="26" s="1"/>
  <c r="D91" i="26"/>
  <c r="E91" i="26" s="1"/>
  <c r="D92" i="26"/>
  <c r="E92" i="26" s="1"/>
  <c r="D93" i="26"/>
  <c r="E93" i="26" s="1"/>
  <c r="D94" i="26"/>
  <c r="E94" i="26" s="1"/>
  <c r="D95" i="26"/>
  <c r="E95" i="26" s="1"/>
  <c r="D96" i="26"/>
  <c r="E96" i="26" s="1"/>
  <c r="D97" i="26"/>
  <c r="E97" i="26" s="1"/>
  <c r="D98" i="26"/>
  <c r="E98" i="26" s="1"/>
  <c r="D99" i="26"/>
  <c r="E99" i="26" s="1"/>
  <c r="D100" i="26"/>
  <c r="E100" i="26" s="1"/>
  <c r="D101" i="26"/>
  <c r="E101" i="26" s="1"/>
  <c r="D102" i="26"/>
  <c r="E102" i="26" s="1"/>
  <c r="D103" i="26"/>
  <c r="E103" i="26" s="1"/>
  <c r="D104" i="26"/>
  <c r="E104" i="26" s="1"/>
  <c r="D105" i="26"/>
  <c r="E105" i="26" s="1"/>
  <c r="D106" i="26"/>
  <c r="E106" i="26" s="1"/>
  <c r="D107" i="26"/>
  <c r="E107" i="26" s="1"/>
  <c r="D108" i="26"/>
  <c r="E108" i="26" s="1"/>
  <c r="D109" i="26"/>
  <c r="E109" i="26" s="1"/>
  <c r="D110" i="26"/>
  <c r="E110" i="26" s="1"/>
  <c r="D111" i="26"/>
  <c r="E111" i="26" s="1"/>
  <c r="D112" i="26"/>
  <c r="E112" i="26" s="1"/>
  <c r="D113" i="26"/>
  <c r="E113" i="26" s="1"/>
  <c r="D114" i="26"/>
  <c r="E114" i="26" s="1"/>
  <c r="D115" i="26"/>
  <c r="E115" i="26" s="1"/>
  <c r="D116" i="26"/>
  <c r="E116" i="26" s="1"/>
  <c r="D117" i="26"/>
  <c r="E117" i="26" s="1"/>
  <c r="D118" i="26"/>
  <c r="E118" i="26" s="1"/>
  <c r="D119" i="26"/>
  <c r="E119" i="26" s="1"/>
  <c r="D120" i="26"/>
  <c r="E120" i="26" s="1"/>
  <c r="D121" i="26"/>
  <c r="E121" i="26" s="1"/>
  <c r="D33" i="26"/>
  <c r="E33" i="26" s="1"/>
  <c r="C23" i="26"/>
  <c r="E23" i="26" s="1"/>
  <c r="C22" i="26"/>
  <c r="E22" i="26" s="1"/>
  <c r="C21" i="26"/>
  <c r="E21" i="26" s="1"/>
  <c r="C20" i="26"/>
  <c r="E20" i="26" s="1"/>
  <c r="C19" i="26"/>
  <c r="E19" i="26" s="1"/>
  <c r="C18" i="26"/>
  <c r="E18" i="26" s="1"/>
  <c r="C17" i="26"/>
  <c r="E17" i="26" s="1"/>
  <c r="D35" i="25"/>
  <c r="E35" i="25" s="1"/>
  <c r="D36" i="25"/>
  <c r="E36" i="25" s="1"/>
  <c r="D37" i="25"/>
  <c r="E37" i="25" s="1"/>
  <c r="D38" i="25"/>
  <c r="E38" i="25" s="1"/>
  <c r="D39" i="25"/>
  <c r="E39" i="25" s="1"/>
  <c r="D40" i="25"/>
  <c r="E40" i="25" s="1"/>
  <c r="D41" i="25"/>
  <c r="E41" i="25" s="1"/>
  <c r="D42" i="25"/>
  <c r="E42" i="25" s="1"/>
  <c r="D43" i="25"/>
  <c r="E43" i="25" s="1"/>
  <c r="D44" i="25"/>
  <c r="E44" i="25" s="1"/>
  <c r="D45" i="25"/>
  <c r="E45" i="25" s="1"/>
  <c r="D46" i="25"/>
  <c r="E46" i="25" s="1"/>
  <c r="D47" i="25"/>
  <c r="E47" i="25" s="1"/>
  <c r="D48" i="25"/>
  <c r="E48" i="25" s="1"/>
  <c r="D49" i="25"/>
  <c r="E49" i="25" s="1"/>
  <c r="D50" i="25"/>
  <c r="E50" i="25" s="1"/>
  <c r="D51" i="25"/>
  <c r="E51" i="25" s="1"/>
  <c r="D52" i="25"/>
  <c r="E52" i="25" s="1"/>
  <c r="D53" i="25"/>
  <c r="E53" i="25" s="1"/>
  <c r="D54" i="25"/>
  <c r="E54" i="25" s="1"/>
  <c r="D55" i="25"/>
  <c r="E55" i="25" s="1"/>
  <c r="D56" i="25"/>
  <c r="E56" i="25" s="1"/>
  <c r="D57" i="25"/>
  <c r="E57" i="25" s="1"/>
  <c r="D58" i="25"/>
  <c r="E58" i="25" s="1"/>
  <c r="D59" i="25"/>
  <c r="E59" i="25" s="1"/>
  <c r="D60" i="25"/>
  <c r="E60" i="25" s="1"/>
  <c r="D61" i="25"/>
  <c r="E61" i="25" s="1"/>
  <c r="D62" i="25"/>
  <c r="E62" i="25" s="1"/>
  <c r="D63" i="25"/>
  <c r="E63" i="25" s="1"/>
  <c r="D64" i="25"/>
  <c r="E64" i="25" s="1"/>
  <c r="D65" i="25"/>
  <c r="E65" i="25" s="1"/>
  <c r="D66" i="25"/>
  <c r="E66" i="25" s="1"/>
  <c r="D67" i="25"/>
  <c r="E67" i="25" s="1"/>
  <c r="D68" i="25"/>
  <c r="E68" i="25" s="1"/>
  <c r="D69" i="25"/>
  <c r="E69" i="25" s="1"/>
  <c r="D70" i="25"/>
  <c r="E70" i="25" s="1"/>
  <c r="D71" i="25"/>
  <c r="E71" i="25" s="1"/>
  <c r="D72" i="25"/>
  <c r="E72" i="25" s="1"/>
  <c r="D73" i="25"/>
  <c r="E73" i="25" s="1"/>
  <c r="D74" i="25"/>
  <c r="E74" i="25" s="1"/>
  <c r="D75" i="25"/>
  <c r="E75" i="25" s="1"/>
  <c r="D76" i="25"/>
  <c r="E76" i="25" s="1"/>
  <c r="D77" i="25"/>
  <c r="E77" i="25" s="1"/>
  <c r="D78" i="25"/>
  <c r="E78" i="25" s="1"/>
  <c r="D79" i="25"/>
  <c r="E79" i="25" s="1"/>
  <c r="D80" i="25"/>
  <c r="E80" i="25" s="1"/>
  <c r="D81" i="25"/>
  <c r="E81" i="25" s="1"/>
  <c r="D82" i="25"/>
  <c r="E82" i="25" s="1"/>
  <c r="D83" i="25"/>
  <c r="E83" i="25" s="1"/>
  <c r="D84" i="25"/>
  <c r="E84" i="25" s="1"/>
  <c r="D85" i="25"/>
  <c r="E85" i="25" s="1"/>
  <c r="D86" i="25"/>
  <c r="E86" i="25" s="1"/>
  <c r="D87" i="25"/>
  <c r="E87" i="25" s="1"/>
  <c r="D88" i="25"/>
  <c r="E88" i="25" s="1"/>
  <c r="D89" i="25"/>
  <c r="E89" i="25" s="1"/>
  <c r="D90" i="25"/>
  <c r="E90" i="25" s="1"/>
  <c r="D91" i="25"/>
  <c r="E91" i="25" s="1"/>
  <c r="D92" i="25"/>
  <c r="E92" i="25" s="1"/>
  <c r="D93" i="25"/>
  <c r="E93" i="25" s="1"/>
  <c r="D94" i="25"/>
  <c r="E94" i="25" s="1"/>
  <c r="D95" i="25"/>
  <c r="E95" i="25" s="1"/>
  <c r="D96" i="25"/>
  <c r="E96" i="25" s="1"/>
  <c r="D97" i="25"/>
  <c r="E97" i="25" s="1"/>
  <c r="D98" i="25"/>
  <c r="E98" i="25" s="1"/>
  <c r="D99" i="25"/>
  <c r="E99" i="25" s="1"/>
  <c r="D100" i="25"/>
  <c r="E100" i="25" s="1"/>
  <c r="D101" i="25"/>
  <c r="E101" i="25" s="1"/>
  <c r="D102" i="25"/>
  <c r="E102" i="25" s="1"/>
  <c r="D103" i="25"/>
  <c r="E103" i="25" s="1"/>
  <c r="D104" i="25"/>
  <c r="E104" i="25" s="1"/>
  <c r="D105" i="25"/>
  <c r="E105" i="25" s="1"/>
  <c r="D106" i="25"/>
  <c r="E106" i="25" s="1"/>
  <c r="D107" i="25"/>
  <c r="E107" i="25" s="1"/>
  <c r="D108" i="25"/>
  <c r="E108" i="25" s="1"/>
  <c r="D109" i="25"/>
  <c r="E109" i="25" s="1"/>
  <c r="D110" i="25"/>
  <c r="E110" i="25" s="1"/>
  <c r="D111" i="25"/>
  <c r="E111" i="25" s="1"/>
  <c r="D112" i="25"/>
  <c r="E112" i="25" s="1"/>
  <c r="D113" i="25"/>
  <c r="E113" i="25" s="1"/>
  <c r="D114" i="25"/>
  <c r="E114" i="25" s="1"/>
  <c r="D115" i="25"/>
  <c r="E115" i="25" s="1"/>
  <c r="D116" i="25"/>
  <c r="E116" i="25" s="1"/>
  <c r="D117" i="25"/>
  <c r="E117" i="25" s="1"/>
  <c r="D118" i="25"/>
  <c r="E118" i="25" s="1"/>
  <c r="D119" i="25"/>
  <c r="E119" i="25" s="1"/>
  <c r="D120" i="25"/>
  <c r="E120" i="25" s="1"/>
  <c r="D121" i="25"/>
  <c r="E121" i="25" s="1"/>
  <c r="D122" i="25"/>
  <c r="E122" i="25" s="1"/>
  <c r="D34" i="25"/>
  <c r="E34" i="25" s="1"/>
  <c r="E23" i="25"/>
  <c r="E24" i="25"/>
  <c r="C24" i="25"/>
  <c r="C23" i="25"/>
  <c r="C22" i="25"/>
  <c r="E22" i="25" s="1"/>
  <c r="C21" i="25"/>
  <c r="E21" i="25" s="1"/>
  <c r="C20" i="25"/>
  <c r="E20" i="25" s="1"/>
  <c r="C19" i="25"/>
  <c r="E19" i="25" s="1"/>
  <c r="C18" i="25"/>
  <c r="E18" i="25" s="1"/>
  <c r="D36" i="24"/>
  <c r="E36" i="24" s="1"/>
  <c r="D37" i="24"/>
  <c r="E37" i="24" s="1"/>
  <c r="D38" i="24"/>
  <c r="E38" i="24" s="1"/>
  <c r="D39" i="24"/>
  <c r="E39" i="24" s="1"/>
  <c r="D40" i="24"/>
  <c r="E40" i="24" s="1"/>
  <c r="D41" i="24"/>
  <c r="E41" i="24" s="1"/>
  <c r="D42" i="24"/>
  <c r="E42" i="24" s="1"/>
  <c r="D43" i="24"/>
  <c r="E43" i="24" s="1"/>
  <c r="D44" i="24"/>
  <c r="E44" i="24" s="1"/>
  <c r="D45" i="24"/>
  <c r="E45" i="24" s="1"/>
  <c r="D46" i="24"/>
  <c r="E46" i="24" s="1"/>
  <c r="D47" i="24"/>
  <c r="E47" i="24" s="1"/>
  <c r="D48" i="24"/>
  <c r="E48" i="24" s="1"/>
  <c r="D49" i="24"/>
  <c r="E49" i="24" s="1"/>
  <c r="D50" i="24"/>
  <c r="E50" i="24" s="1"/>
  <c r="D51" i="24"/>
  <c r="E51" i="24" s="1"/>
  <c r="D52" i="24"/>
  <c r="E52" i="24" s="1"/>
  <c r="D53" i="24"/>
  <c r="E53" i="24" s="1"/>
  <c r="D54" i="24"/>
  <c r="E54" i="24" s="1"/>
  <c r="D55" i="24"/>
  <c r="E55" i="24" s="1"/>
  <c r="D56" i="24"/>
  <c r="E56" i="24" s="1"/>
  <c r="D57" i="24"/>
  <c r="E57" i="24" s="1"/>
  <c r="D58" i="24"/>
  <c r="E58" i="24" s="1"/>
  <c r="D59" i="24"/>
  <c r="E59" i="24" s="1"/>
  <c r="D60" i="24"/>
  <c r="E60" i="24" s="1"/>
  <c r="D61" i="24"/>
  <c r="E61" i="24" s="1"/>
  <c r="D62" i="24"/>
  <c r="E62" i="24" s="1"/>
  <c r="D63" i="24"/>
  <c r="E63" i="24" s="1"/>
  <c r="D64" i="24"/>
  <c r="E64" i="24" s="1"/>
  <c r="D65" i="24"/>
  <c r="E65" i="24" s="1"/>
  <c r="D66" i="24"/>
  <c r="E66" i="24" s="1"/>
  <c r="D67" i="24"/>
  <c r="E67" i="24" s="1"/>
  <c r="D68" i="24"/>
  <c r="E68" i="24" s="1"/>
  <c r="D69" i="24"/>
  <c r="E69" i="24" s="1"/>
  <c r="D70" i="24"/>
  <c r="E70" i="24" s="1"/>
  <c r="D71" i="24"/>
  <c r="E71" i="24" s="1"/>
  <c r="D72" i="24"/>
  <c r="E72" i="24" s="1"/>
  <c r="D73" i="24"/>
  <c r="E73" i="24" s="1"/>
  <c r="D74" i="24"/>
  <c r="E74" i="24" s="1"/>
  <c r="D75" i="24"/>
  <c r="E75" i="24" s="1"/>
  <c r="D76" i="24"/>
  <c r="E76" i="24" s="1"/>
  <c r="D77" i="24"/>
  <c r="E77" i="24" s="1"/>
  <c r="D78" i="24"/>
  <c r="E78" i="24" s="1"/>
  <c r="D79" i="24"/>
  <c r="E79" i="24" s="1"/>
  <c r="D80" i="24"/>
  <c r="E80" i="24" s="1"/>
  <c r="D81" i="24"/>
  <c r="E81" i="24" s="1"/>
  <c r="D82" i="24"/>
  <c r="E82" i="24" s="1"/>
  <c r="D83" i="24"/>
  <c r="E83" i="24" s="1"/>
  <c r="D84" i="24"/>
  <c r="E84" i="24" s="1"/>
  <c r="D85" i="24"/>
  <c r="E85" i="24" s="1"/>
  <c r="D86" i="24"/>
  <c r="E86" i="24" s="1"/>
  <c r="D87" i="24"/>
  <c r="E87" i="24" s="1"/>
  <c r="D88" i="24"/>
  <c r="E88" i="24" s="1"/>
  <c r="D89" i="24"/>
  <c r="E89" i="24" s="1"/>
  <c r="D90" i="24"/>
  <c r="E90" i="24" s="1"/>
  <c r="D91" i="24"/>
  <c r="E91" i="24" s="1"/>
  <c r="D92" i="24"/>
  <c r="E92" i="24" s="1"/>
  <c r="D93" i="24"/>
  <c r="E93" i="24" s="1"/>
  <c r="D94" i="24"/>
  <c r="E94" i="24" s="1"/>
  <c r="D95" i="24"/>
  <c r="E95" i="24" s="1"/>
  <c r="D96" i="24"/>
  <c r="E96" i="24" s="1"/>
  <c r="D97" i="24"/>
  <c r="E97" i="24" s="1"/>
  <c r="D98" i="24"/>
  <c r="E98" i="24" s="1"/>
  <c r="D99" i="24"/>
  <c r="E99" i="24" s="1"/>
  <c r="D100" i="24"/>
  <c r="E100" i="24" s="1"/>
  <c r="D101" i="24"/>
  <c r="E101" i="24" s="1"/>
  <c r="D102" i="24"/>
  <c r="E102" i="24" s="1"/>
  <c r="D103" i="24"/>
  <c r="E103" i="24" s="1"/>
  <c r="D104" i="24"/>
  <c r="E104" i="24" s="1"/>
  <c r="D105" i="24"/>
  <c r="E105" i="24" s="1"/>
  <c r="D106" i="24"/>
  <c r="E106" i="24" s="1"/>
  <c r="D107" i="24"/>
  <c r="E107" i="24" s="1"/>
  <c r="D108" i="24"/>
  <c r="E108" i="24" s="1"/>
  <c r="D109" i="24"/>
  <c r="E109" i="24" s="1"/>
  <c r="D110" i="24"/>
  <c r="E110" i="24" s="1"/>
  <c r="D111" i="24"/>
  <c r="E111" i="24" s="1"/>
  <c r="D112" i="24"/>
  <c r="E112" i="24" s="1"/>
  <c r="D113" i="24"/>
  <c r="E113" i="24" s="1"/>
  <c r="D114" i="24"/>
  <c r="E114" i="24" s="1"/>
  <c r="D115" i="24"/>
  <c r="E115" i="24" s="1"/>
  <c r="D116" i="24"/>
  <c r="E116" i="24" s="1"/>
  <c r="D117" i="24"/>
  <c r="E117" i="24" s="1"/>
  <c r="D118" i="24"/>
  <c r="E118" i="24" s="1"/>
  <c r="D119" i="24"/>
  <c r="E119" i="24" s="1"/>
  <c r="D120" i="24"/>
  <c r="E120" i="24" s="1"/>
  <c r="D121" i="24"/>
  <c r="E121" i="24" s="1"/>
  <c r="D122" i="24"/>
  <c r="E122" i="24" s="1"/>
  <c r="D123" i="24"/>
  <c r="E123" i="24" s="1"/>
  <c r="D35" i="24"/>
  <c r="E35" i="24" s="1"/>
  <c r="E22" i="24"/>
  <c r="E23" i="24"/>
  <c r="C23" i="24"/>
  <c r="C22" i="24"/>
  <c r="C21" i="24"/>
  <c r="E21" i="24" s="1"/>
  <c r="C20" i="24"/>
  <c r="E20" i="24" s="1"/>
  <c r="C19" i="24"/>
  <c r="E19" i="24" s="1"/>
  <c r="C18" i="24"/>
  <c r="E18" i="24" s="1"/>
  <c r="C17" i="24"/>
  <c r="E17" i="24" s="1"/>
  <c r="D36" i="23"/>
  <c r="E36" i="23" s="1"/>
  <c r="D37" i="23"/>
  <c r="E37" i="23" s="1"/>
  <c r="D38" i="23"/>
  <c r="E38" i="23" s="1"/>
  <c r="D39" i="23"/>
  <c r="E39" i="23" s="1"/>
  <c r="D40" i="23"/>
  <c r="E40" i="23" s="1"/>
  <c r="D41" i="23"/>
  <c r="E41" i="23" s="1"/>
  <c r="D42" i="23"/>
  <c r="E42" i="23" s="1"/>
  <c r="D43" i="23"/>
  <c r="E43" i="23" s="1"/>
  <c r="D44" i="23"/>
  <c r="E44" i="23" s="1"/>
  <c r="D45" i="23"/>
  <c r="E45" i="23" s="1"/>
  <c r="D46" i="23"/>
  <c r="E46" i="23" s="1"/>
  <c r="D47" i="23"/>
  <c r="E47" i="23" s="1"/>
  <c r="D48" i="23"/>
  <c r="E48" i="23" s="1"/>
  <c r="D49" i="23"/>
  <c r="E49" i="23" s="1"/>
  <c r="D50" i="23"/>
  <c r="E50" i="23" s="1"/>
  <c r="D51" i="23"/>
  <c r="E51" i="23" s="1"/>
  <c r="D52" i="23"/>
  <c r="E52" i="23" s="1"/>
  <c r="D53" i="23"/>
  <c r="E53" i="23" s="1"/>
  <c r="D54" i="23"/>
  <c r="E54" i="23" s="1"/>
  <c r="D55" i="23"/>
  <c r="E55" i="23" s="1"/>
  <c r="D56" i="23"/>
  <c r="E56" i="23" s="1"/>
  <c r="D57" i="23"/>
  <c r="E57" i="23" s="1"/>
  <c r="D58" i="23"/>
  <c r="E58" i="23" s="1"/>
  <c r="D59" i="23"/>
  <c r="E59" i="23" s="1"/>
  <c r="D60" i="23"/>
  <c r="E60" i="23" s="1"/>
  <c r="D61" i="23"/>
  <c r="E61" i="23" s="1"/>
  <c r="D62" i="23"/>
  <c r="E62" i="23" s="1"/>
  <c r="D63" i="23"/>
  <c r="E63" i="23" s="1"/>
  <c r="D64" i="23"/>
  <c r="E64" i="23" s="1"/>
  <c r="D65" i="23"/>
  <c r="E65" i="23" s="1"/>
  <c r="D66" i="23"/>
  <c r="E66" i="23" s="1"/>
  <c r="D67" i="23"/>
  <c r="E67" i="23" s="1"/>
  <c r="D68" i="23"/>
  <c r="E68" i="23" s="1"/>
  <c r="D69" i="23"/>
  <c r="E69" i="23" s="1"/>
  <c r="D70" i="23"/>
  <c r="E70" i="23" s="1"/>
  <c r="D71" i="23"/>
  <c r="E71" i="23" s="1"/>
  <c r="D72" i="23"/>
  <c r="E72" i="23" s="1"/>
  <c r="D73" i="23"/>
  <c r="E73" i="23" s="1"/>
  <c r="D74" i="23"/>
  <c r="E74" i="23" s="1"/>
  <c r="D75" i="23"/>
  <c r="E75" i="23" s="1"/>
  <c r="D76" i="23"/>
  <c r="E76" i="23" s="1"/>
  <c r="D77" i="23"/>
  <c r="E77" i="23" s="1"/>
  <c r="D78" i="23"/>
  <c r="E78" i="23" s="1"/>
  <c r="D79" i="23"/>
  <c r="E79" i="23" s="1"/>
  <c r="D80" i="23"/>
  <c r="E80" i="23" s="1"/>
  <c r="D81" i="23"/>
  <c r="E81" i="23" s="1"/>
  <c r="D82" i="23"/>
  <c r="E82" i="23" s="1"/>
  <c r="D83" i="23"/>
  <c r="E83" i="23" s="1"/>
  <c r="D84" i="23"/>
  <c r="E84" i="23" s="1"/>
  <c r="D85" i="23"/>
  <c r="E85" i="23" s="1"/>
  <c r="D86" i="23"/>
  <c r="E86" i="23" s="1"/>
  <c r="D87" i="23"/>
  <c r="E87" i="23" s="1"/>
  <c r="D88" i="23"/>
  <c r="E88" i="23" s="1"/>
  <c r="D89" i="23"/>
  <c r="E89" i="23" s="1"/>
  <c r="D90" i="23"/>
  <c r="E90" i="23" s="1"/>
  <c r="D91" i="23"/>
  <c r="E91" i="23" s="1"/>
  <c r="D92" i="23"/>
  <c r="E92" i="23" s="1"/>
  <c r="D93" i="23"/>
  <c r="E93" i="23" s="1"/>
  <c r="D94" i="23"/>
  <c r="E94" i="23" s="1"/>
  <c r="D95" i="23"/>
  <c r="E95" i="23" s="1"/>
  <c r="D96" i="23"/>
  <c r="E96" i="23" s="1"/>
  <c r="D97" i="23"/>
  <c r="E97" i="23" s="1"/>
  <c r="D98" i="23"/>
  <c r="E98" i="23" s="1"/>
  <c r="D99" i="23"/>
  <c r="E99" i="23" s="1"/>
  <c r="D100" i="23"/>
  <c r="E100" i="23" s="1"/>
  <c r="D101" i="23"/>
  <c r="E101" i="23" s="1"/>
  <c r="D102" i="23"/>
  <c r="E102" i="23" s="1"/>
  <c r="D103" i="23"/>
  <c r="E103" i="23" s="1"/>
  <c r="D104" i="23"/>
  <c r="E104" i="23" s="1"/>
  <c r="D105" i="23"/>
  <c r="E105" i="23" s="1"/>
  <c r="D106" i="23"/>
  <c r="E106" i="23" s="1"/>
  <c r="D107" i="23"/>
  <c r="E107" i="23" s="1"/>
  <c r="D108" i="23"/>
  <c r="E108" i="23" s="1"/>
  <c r="D109" i="23"/>
  <c r="E109" i="23" s="1"/>
  <c r="D110" i="23"/>
  <c r="E110" i="23" s="1"/>
  <c r="D111" i="23"/>
  <c r="E111" i="23" s="1"/>
  <c r="D112" i="23"/>
  <c r="E112" i="23" s="1"/>
  <c r="D113" i="23"/>
  <c r="E113" i="23" s="1"/>
  <c r="D114" i="23"/>
  <c r="E114" i="23" s="1"/>
  <c r="D115" i="23"/>
  <c r="E115" i="23" s="1"/>
  <c r="D116" i="23"/>
  <c r="E116" i="23" s="1"/>
  <c r="D117" i="23"/>
  <c r="E117" i="23" s="1"/>
  <c r="D118" i="23"/>
  <c r="E118" i="23" s="1"/>
  <c r="D119" i="23"/>
  <c r="E119" i="23" s="1"/>
  <c r="D120" i="23"/>
  <c r="E120" i="23" s="1"/>
  <c r="D121" i="23"/>
  <c r="E121" i="23" s="1"/>
  <c r="D122" i="23"/>
  <c r="E122" i="23" s="1"/>
  <c r="D123" i="23"/>
  <c r="E123" i="23" s="1"/>
  <c r="D35" i="23"/>
  <c r="E35" i="23" s="1"/>
  <c r="E21" i="23"/>
  <c r="E17" i="23"/>
  <c r="C23" i="23"/>
  <c r="E23" i="23" s="1"/>
  <c r="C22" i="23"/>
  <c r="E22" i="23" s="1"/>
  <c r="C21" i="23"/>
  <c r="C20" i="23"/>
  <c r="E20" i="23" s="1"/>
  <c r="C19" i="23"/>
  <c r="E19" i="23" s="1"/>
  <c r="C18" i="23"/>
  <c r="E18" i="23" s="1"/>
  <c r="C17" i="23"/>
  <c r="D36" i="22"/>
  <c r="E36" i="22" s="1"/>
  <c r="D37" i="22"/>
  <c r="E37" i="22" s="1"/>
  <c r="D38" i="22"/>
  <c r="E38" i="22" s="1"/>
  <c r="D39" i="22"/>
  <c r="E39" i="22" s="1"/>
  <c r="D40" i="22"/>
  <c r="E40" i="22" s="1"/>
  <c r="D41" i="22"/>
  <c r="E41" i="22" s="1"/>
  <c r="D42" i="22"/>
  <c r="E42" i="22" s="1"/>
  <c r="D43" i="22"/>
  <c r="E43" i="22" s="1"/>
  <c r="D44" i="22"/>
  <c r="E44" i="22" s="1"/>
  <c r="D45" i="22"/>
  <c r="E45" i="22" s="1"/>
  <c r="D46" i="22"/>
  <c r="E46" i="22" s="1"/>
  <c r="D47" i="22"/>
  <c r="E47" i="22" s="1"/>
  <c r="D48" i="22"/>
  <c r="E48" i="22" s="1"/>
  <c r="D49" i="22"/>
  <c r="E49" i="22" s="1"/>
  <c r="D50" i="22"/>
  <c r="E50" i="22" s="1"/>
  <c r="D51" i="22"/>
  <c r="E51" i="22" s="1"/>
  <c r="D52" i="22"/>
  <c r="E52" i="22" s="1"/>
  <c r="D53" i="22"/>
  <c r="E53" i="22" s="1"/>
  <c r="D54" i="22"/>
  <c r="E54" i="22" s="1"/>
  <c r="D55" i="22"/>
  <c r="E55" i="22" s="1"/>
  <c r="D56" i="22"/>
  <c r="E56" i="22" s="1"/>
  <c r="D57" i="22"/>
  <c r="E57" i="22" s="1"/>
  <c r="D58" i="22"/>
  <c r="E58" i="22" s="1"/>
  <c r="D59" i="22"/>
  <c r="E59" i="22" s="1"/>
  <c r="D60" i="22"/>
  <c r="E60" i="22" s="1"/>
  <c r="D61" i="22"/>
  <c r="E61" i="22" s="1"/>
  <c r="D62" i="22"/>
  <c r="E62" i="22" s="1"/>
  <c r="D63" i="22"/>
  <c r="E63" i="22" s="1"/>
  <c r="D64" i="22"/>
  <c r="E64" i="22" s="1"/>
  <c r="D65" i="22"/>
  <c r="E65" i="22" s="1"/>
  <c r="D66" i="22"/>
  <c r="E66" i="22" s="1"/>
  <c r="D67" i="22"/>
  <c r="E67" i="22" s="1"/>
  <c r="D68" i="22"/>
  <c r="E68" i="22" s="1"/>
  <c r="D69" i="22"/>
  <c r="E69" i="22" s="1"/>
  <c r="D70" i="22"/>
  <c r="E70" i="22" s="1"/>
  <c r="D71" i="22"/>
  <c r="E71" i="22" s="1"/>
  <c r="D72" i="22"/>
  <c r="E72" i="22" s="1"/>
  <c r="D73" i="22"/>
  <c r="E73" i="22" s="1"/>
  <c r="D74" i="22"/>
  <c r="E74" i="22" s="1"/>
  <c r="D75" i="22"/>
  <c r="E75" i="22" s="1"/>
  <c r="D76" i="22"/>
  <c r="E76" i="22" s="1"/>
  <c r="D77" i="22"/>
  <c r="E77" i="22" s="1"/>
  <c r="D78" i="22"/>
  <c r="E78" i="22" s="1"/>
  <c r="D79" i="22"/>
  <c r="E79" i="22" s="1"/>
  <c r="D80" i="22"/>
  <c r="E80" i="22" s="1"/>
  <c r="D81" i="22"/>
  <c r="E81" i="22" s="1"/>
  <c r="D82" i="22"/>
  <c r="E82" i="22" s="1"/>
  <c r="D83" i="22"/>
  <c r="E83" i="22" s="1"/>
  <c r="D84" i="22"/>
  <c r="E84" i="22" s="1"/>
  <c r="D85" i="22"/>
  <c r="E85" i="22" s="1"/>
  <c r="D86" i="22"/>
  <c r="E86" i="22" s="1"/>
  <c r="D87" i="22"/>
  <c r="E87" i="22" s="1"/>
  <c r="D88" i="22"/>
  <c r="E88" i="22" s="1"/>
  <c r="D89" i="22"/>
  <c r="E89" i="22" s="1"/>
  <c r="D90" i="22"/>
  <c r="E90" i="22" s="1"/>
  <c r="D91" i="22"/>
  <c r="E91" i="22" s="1"/>
  <c r="D92" i="22"/>
  <c r="E92" i="22" s="1"/>
  <c r="D93" i="22"/>
  <c r="E93" i="22" s="1"/>
  <c r="D94" i="22"/>
  <c r="E94" i="22" s="1"/>
  <c r="D95" i="22"/>
  <c r="E95" i="22" s="1"/>
  <c r="D96" i="22"/>
  <c r="E96" i="22" s="1"/>
  <c r="D97" i="22"/>
  <c r="E97" i="22" s="1"/>
  <c r="D98" i="22"/>
  <c r="E98" i="22" s="1"/>
  <c r="D99" i="22"/>
  <c r="E99" i="22" s="1"/>
  <c r="D100" i="22"/>
  <c r="E100" i="22" s="1"/>
  <c r="D101" i="22"/>
  <c r="E101" i="22" s="1"/>
  <c r="D102" i="22"/>
  <c r="E102" i="22" s="1"/>
  <c r="D103" i="22"/>
  <c r="E103" i="22" s="1"/>
  <c r="D104" i="22"/>
  <c r="E104" i="22" s="1"/>
  <c r="D105" i="22"/>
  <c r="E105" i="22" s="1"/>
  <c r="D106" i="22"/>
  <c r="E106" i="22" s="1"/>
  <c r="D107" i="22"/>
  <c r="E107" i="22" s="1"/>
  <c r="D108" i="22"/>
  <c r="E108" i="22" s="1"/>
  <c r="D109" i="22"/>
  <c r="E109" i="22" s="1"/>
  <c r="D110" i="22"/>
  <c r="E110" i="22" s="1"/>
  <c r="D111" i="22"/>
  <c r="E111" i="22" s="1"/>
  <c r="D112" i="22"/>
  <c r="E112" i="22" s="1"/>
  <c r="D113" i="22"/>
  <c r="E113" i="22" s="1"/>
  <c r="D114" i="22"/>
  <c r="E114" i="22" s="1"/>
  <c r="D115" i="22"/>
  <c r="E115" i="22" s="1"/>
  <c r="D116" i="22"/>
  <c r="E116" i="22" s="1"/>
  <c r="D117" i="22"/>
  <c r="E117" i="22" s="1"/>
  <c r="D118" i="22"/>
  <c r="E118" i="22" s="1"/>
  <c r="D119" i="22"/>
  <c r="E119" i="22" s="1"/>
  <c r="D120" i="22"/>
  <c r="E120" i="22" s="1"/>
  <c r="D121" i="22"/>
  <c r="E121" i="22" s="1"/>
  <c r="D122" i="22"/>
  <c r="E122" i="22" s="1"/>
  <c r="D123" i="22"/>
  <c r="E123" i="22" s="1"/>
  <c r="D35" i="22"/>
  <c r="E35" i="22" s="1"/>
  <c r="E17" i="22"/>
  <c r="C22" i="22"/>
  <c r="E22" i="22" s="1"/>
  <c r="C21" i="22"/>
  <c r="E21" i="22" s="1"/>
  <c r="C20" i="22"/>
  <c r="E20" i="22" s="1"/>
  <c r="C19" i="22"/>
  <c r="E19" i="22" s="1"/>
  <c r="C18" i="22"/>
  <c r="E18" i="22" s="1"/>
  <c r="C17" i="22"/>
  <c r="C16" i="22"/>
  <c r="E16" i="22" s="1"/>
  <c r="D35" i="21"/>
  <c r="E35" i="21" s="1"/>
  <c r="D36" i="21"/>
  <c r="E36" i="21" s="1"/>
  <c r="D37" i="21"/>
  <c r="E37" i="21" s="1"/>
  <c r="D38" i="21"/>
  <c r="E38" i="21" s="1"/>
  <c r="D39" i="21"/>
  <c r="E39" i="21" s="1"/>
  <c r="D40" i="21"/>
  <c r="E40" i="21" s="1"/>
  <c r="D41" i="21"/>
  <c r="E41" i="21" s="1"/>
  <c r="D42" i="21"/>
  <c r="E42" i="21" s="1"/>
  <c r="D43" i="21"/>
  <c r="E43" i="21" s="1"/>
  <c r="D44" i="21"/>
  <c r="E44" i="21" s="1"/>
  <c r="D45" i="21"/>
  <c r="E45" i="21" s="1"/>
  <c r="D46" i="21"/>
  <c r="E46" i="21" s="1"/>
  <c r="D47" i="21"/>
  <c r="E47" i="21" s="1"/>
  <c r="D48" i="21"/>
  <c r="E48" i="21" s="1"/>
  <c r="D49" i="21"/>
  <c r="E49" i="21" s="1"/>
  <c r="D50" i="21"/>
  <c r="E50" i="21" s="1"/>
  <c r="D51" i="21"/>
  <c r="E51" i="21" s="1"/>
  <c r="D52" i="21"/>
  <c r="E52" i="21" s="1"/>
  <c r="D53" i="21"/>
  <c r="E53" i="21" s="1"/>
  <c r="D54" i="21"/>
  <c r="E54" i="21" s="1"/>
  <c r="D55" i="21"/>
  <c r="E55" i="21" s="1"/>
  <c r="D56" i="21"/>
  <c r="E56" i="21" s="1"/>
  <c r="D57" i="21"/>
  <c r="E57" i="21" s="1"/>
  <c r="D58" i="21"/>
  <c r="E58" i="21" s="1"/>
  <c r="D59" i="21"/>
  <c r="E59" i="21" s="1"/>
  <c r="D60" i="21"/>
  <c r="E60" i="21" s="1"/>
  <c r="D61" i="21"/>
  <c r="E61" i="21" s="1"/>
  <c r="D62" i="21"/>
  <c r="E62" i="21" s="1"/>
  <c r="D63" i="21"/>
  <c r="E63" i="21" s="1"/>
  <c r="D64" i="21"/>
  <c r="E64" i="21" s="1"/>
  <c r="D65" i="21"/>
  <c r="E65" i="21" s="1"/>
  <c r="D66" i="21"/>
  <c r="E66" i="21" s="1"/>
  <c r="D67" i="21"/>
  <c r="E67" i="21" s="1"/>
  <c r="D68" i="21"/>
  <c r="E68" i="21" s="1"/>
  <c r="D69" i="21"/>
  <c r="E69" i="21" s="1"/>
  <c r="D70" i="21"/>
  <c r="E70" i="21" s="1"/>
  <c r="D71" i="21"/>
  <c r="E71" i="21" s="1"/>
  <c r="D72" i="21"/>
  <c r="E72" i="21" s="1"/>
  <c r="D73" i="21"/>
  <c r="E73" i="21" s="1"/>
  <c r="D74" i="21"/>
  <c r="E74" i="21" s="1"/>
  <c r="D75" i="21"/>
  <c r="E75" i="21" s="1"/>
  <c r="D76" i="21"/>
  <c r="E76" i="21" s="1"/>
  <c r="D77" i="21"/>
  <c r="E77" i="21" s="1"/>
  <c r="D78" i="21"/>
  <c r="E78" i="21" s="1"/>
  <c r="D79" i="21"/>
  <c r="E79" i="21" s="1"/>
  <c r="D80" i="21"/>
  <c r="E80" i="21" s="1"/>
  <c r="D81" i="21"/>
  <c r="E81" i="21" s="1"/>
  <c r="D82" i="21"/>
  <c r="E82" i="21" s="1"/>
  <c r="D83" i="21"/>
  <c r="E83" i="21" s="1"/>
  <c r="D84" i="21"/>
  <c r="E84" i="21" s="1"/>
  <c r="D85" i="21"/>
  <c r="E85" i="21" s="1"/>
  <c r="D86" i="21"/>
  <c r="E86" i="21" s="1"/>
  <c r="D87" i="21"/>
  <c r="E87" i="21" s="1"/>
  <c r="D88" i="21"/>
  <c r="E88" i="21" s="1"/>
  <c r="D89" i="21"/>
  <c r="E89" i="21" s="1"/>
  <c r="D90" i="21"/>
  <c r="E90" i="21" s="1"/>
  <c r="D91" i="21"/>
  <c r="E91" i="21" s="1"/>
  <c r="D92" i="21"/>
  <c r="E92" i="21" s="1"/>
  <c r="D93" i="21"/>
  <c r="E93" i="21" s="1"/>
  <c r="D94" i="21"/>
  <c r="E94" i="21" s="1"/>
  <c r="D95" i="21"/>
  <c r="E95" i="21" s="1"/>
  <c r="D96" i="21"/>
  <c r="E96" i="21" s="1"/>
  <c r="D97" i="21"/>
  <c r="E97" i="21" s="1"/>
  <c r="D98" i="21"/>
  <c r="E98" i="21" s="1"/>
  <c r="D99" i="21"/>
  <c r="E99" i="21" s="1"/>
  <c r="D100" i="21"/>
  <c r="E100" i="21" s="1"/>
  <c r="D101" i="21"/>
  <c r="E101" i="21" s="1"/>
  <c r="D102" i="21"/>
  <c r="E102" i="21" s="1"/>
  <c r="D103" i="21"/>
  <c r="E103" i="21" s="1"/>
  <c r="D104" i="21"/>
  <c r="E104" i="21" s="1"/>
  <c r="D105" i="21"/>
  <c r="E105" i="21" s="1"/>
  <c r="D106" i="21"/>
  <c r="E106" i="21" s="1"/>
  <c r="D107" i="21"/>
  <c r="E107" i="21" s="1"/>
  <c r="D108" i="21"/>
  <c r="E108" i="21" s="1"/>
  <c r="D109" i="21"/>
  <c r="E109" i="21" s="1"/>
  <c r="D110" i="21"/>
  <c r="E110" i="21" s="1"/>
  <c r="D111" i="21"/>
  <c r="E111" i="21" s="1"/>
  <c r="D112" i="21"/>
  <c r="E112" i="21" s="1"/>
  <c r="D113" i="21"/>
  <c r="E113" i="21" s="1"/>
  <c r="D114" i="21"/>
  <c r="E114" i="21" s="1"/>
  <c r="D115" i="21"/>
  <c r="E115" i="21" s="1"/>
  <c r="D116" i="21"/>
  <c r="E116" i="21" s="1"/>
  <c r="D117" i="21"/>
  <c r="E117" i="21" s="1"/>
  <c r="D118" i="21"/>
  <c r="E118" i="21" s="1"/>
  <c r="D119" i="21"/>
  <c r="E119" i="21" s="1"/>
  <c r="D120" i="21"/>
  <c r="E120" i="21" s="1"/>
  <c r="D121" i="21"/>
  <c r="E121" i="21" s="1"/>
  <c r="D122" i="21"/>
  <c r="E122" i="21" s="1"/>
  <c r="D34" i="21"/>
  <c r="E34" i="21" s="1"/>
  <c r="E22" i="21"/>
  <c r="E23" i="21"/>
  <c r="C23" i="21"/>
  <c r="C22" i="21"/>
  <c r="C21" i="21"/>
  <c r="E21" i="21" s="1"/>
  <c r="C20" i="21"/>
  <c r="E20" i="21" s="1"/>
  <c r="C19" i="21"/>
  <c r="E19" i="21" s="1"/>
  <c r="C18" i="21"/>
  <c r="E18" i="21" s="1"/>
  <c r="C17" i="21"/>
  <c r="E17" i="21" s="1"/>
  <c r="D35" i="20"/>
  <c r="E35" i="20" s="1"/>
  <c r="D36" i="20"/>
  <c r="E36" i="20" s="1"/>
  <c r="D37" i="20"/>
  <c r="E37" i="20" s="1"/>
  <c r="D38" i="20"/>
  <c r="E38" i="20" s="1"/>
  <c r="D39" i="20"/>
  <c r="E39" i="20" s="1"/>
  <c r="D40" i="20"/>
  <c r="E40" i="20" s="1"/>
  <c r="D41" i="20"/>
  <c r="E41" i="20" s="1"/>
  <c r="D42" i="20"/>
  <c r="E42" i="20" s="1"/>
  <c r="D43" i="20"/>
  <c r="E43" i="20" s="1"/>
  <c r="D44" i="20"/>
  <c r="E44" i="20" s="1"/>
  <c r="D45" i="20"/>
  <c r="E45" i="20" s="1"/>
  <c r="D46" i="20"/>
  <c r="E46" i="20" s="1"/>
  <c r="D47" i="20"/>
  <c r="E47" i="20" s="1"/>
  <c r="D48" i="20"/>
  <c r="E48" i="20" s="1"/>
  <c r="D49" i="20"/>
  <c r="E49" i="20" s="1"/>
  <c r="D50" i="20"/>
  <c r="E50" i="20" s="1"/>
  <c r="D51" i="20"/>
  <c r="E51" i="20" s="1"/>
  <c r="D52" i="20"/>
  <c r="E52" i="20" s="1"/>
  <c r="D53" i="20"/>
  <c r="E53" i="20" s="1"/>
  <c r="D54" i="20"/>
  <c r="E54" i="20" s="1"/>
  <c r="D55" i="20"/>
  <c r="E55" i="20" s="1"/>
  <c r="D56" i="20"/>
  <c r="E56" i="20" s="1"/>
  <c r="D57" i="20"/>
  <c r="E57" i="20" s="1"/>
  <c r="D58" i="20"/>
  <c r="E58" i="20" s="1"/>
  <c r="D59" i="20"/>
  <c r="E59" i="20" s="1"/>
  <c r="D60" i="20"/>
  <c r="E60" i="20" s="1"/>
  <c r="D61" i="20"/>
  <c r="E61" i="20" s="1"/>
  <c r="D62" i="20"/>
  <c r="E62" i="20" s="1"/>
  <c r="D63" i="20"/>
  <c r="E63" i="20" s="1"/>
  <c r="D64" i="20"/>
  <c r="E64" i="20" s="1"/>
  <c r="D65" i="20"/>
  <c r="E65" i="20" s="1"/>
  <c r="D66" i="20"/>
  <c r="E66" i="20" s="1"/>
  <c r="D67" i="20"/>
  <c r="E67" i="20" s="1"/>
  <c r="D68" i="20"/>
  <c r="E68" i="20" s="1"/>
  <c r="D69" i="20"/>
  <c r="E69" i="20" s="1"/>
  <c r="D70" i="20"/>
  <c r="E70" i="20" s="1"/>
  <c r="D71" i="20"/>
  <c r="E71" i="20" s="1"/>
  <c r="D72" i="20"/>
  <c r="E72" i="20" s="1"/>
  <c r="D73" i="20"/>
  <c r="E73" i="20" s="1"/>
  <c r="D74" i="20"/>
  <c r="E74" i="20" s="1"/>
  <c r="D75" i="20"/>
  <c r="E75" i="20" s="1"/>
  <c r="D76" i="20"/>
  <c r="E76" i="20" s="1"/>
  <c r="D77" i="20"/>
  <c r="E77" i="20" s="1"/>
  <c r="D78" i="20"/>
  <c r="E78" i="20" s="1"/>
  <c r="D79" i="20"/>
  <c r="E79" i="20" s="1"/>
  <c r="D80" i="20"/>
  <c r="E80" i="20" s="1"/>
  <c r="D81" i="20"/>
  <c r="E81" i="20" s="1"/>
  <c r="D82" i="20"/>
  <c r="E82" i="20" s="1"/>
  <c r="D83" i="20"/>
  <c r="E83" i="20" s="1"/>
  <c r="D84" i="20"/>
  <c r="E84" i="20" s="1"/>
  <c r="D85" i="20"/>
  <c r="E85" i="20" s="1"/>
  <c r="D86" i="20"/>
  <c r="E86" i="20" s="1"/>
  <c r="D87" i="20"/>
  <c r="E87" i="20" s="1"/>
  <c r="D88" i="20"/>
  <c r="E88" i="20" s="1"/>
  <c r="D89" i="20"/>
  <c r="E89" i="20" s="1"/>
  <c r="D90" i="20"/>
  <c r="E90" i="20" s="1"/>
  <c r="D91" i="20"/>
  <c r="E91" i="20" s="1"/>
  <c r="D92" i="20"/>
  <c r="E92" i="20" s="1"/>
  <c r="D93" i="20"/>
  <c r="E93" i="20" s="1"/>
  <c r="D94" i="20"/>
  <c r="E94" i="20" s="1"/>
  <c r="D95" i="20"/>
  <c r="E95" i="20" s="1"/>
  <c r="D96" i="20"/>
  <c r="E96" i="20" s="1"/>
  <c r="D97" i="20"/>
  <c r="E97" i="20" s="1"/>
  <c r="D98" i="20"/>
  <c r="E98" i="20" s="1"/>
  <c r="D99" i="20"/>
  <c r="E99" i="20" s="1"/>
  <c r="D100" i="20"/>
  <c r="E100" i="20" s="1"/>
  <c r="D101" i="20"/>
  <c r="E101" i="20" s="1"/>
  <c r="D102" i="20"/>
  <c r="E102" i="20" s="1"/>
  <c r="D103" i="20"/>
  <c r="E103" i="20" s="1"/>
  <c r="D104" i="20"/>
  <c r="E104" i="20" s="1"/>
  <c r="D105" i="20"/>
  <c r="E105" i="20" s="1"/>
  <c r="D106" i="20"/>
  <c r="E106" i="20" s="1"/>
  <c r="D107" i="20"/>
  <c r="E107" i="20" s="1"/>
  <c r="D108" i="20"/>
  <c r="E108" i="20" s="1"/>
  <c r="D109" i="20"/>
  <c r="E109" i="20" s="1"/>
  <c r="D110" i="20"/>
  <c r="E110" i="20" s="1"/>
  <c r="D111" i="20"/>
  <c r="E111" i="20" s="1"/>
  <c r="D112" i="20"/>
  <c r="E112" i="20" s="1"/>
  <c r="D113" i="20"/>
  <c r="E113" i="20" s="1"/>
  <c r="D114" i="20"/>
  <c r="E114" i="20" s="1"/>
  <c r="D115" i="20"/>
  <c r="E115" i="20" s="1"/>
  <c r="D116" i="20"/>
  <c r="E116" i="20" s="1"/>
  <c r="D117" i="20"/>
  <c r="E117" i="20" s="1"/>
  <c r="D118" i="20"/>
  <c r="E118" i="20" s="1"/>
  <c r="D119" i="20"/>
  <c r="E119" i="20" s="1"/>
  <c r="D120" i="20"/>
  <c r="E120" i="20" s="1"/>
  <c r="D121" i="20"/>
  <c r="E121" i="20" s="1"/>
  <c r="D122" i="20"/>
  <c r="E122" i="20" s="1"/>
  <c r="D34" i="20"/>
  <c r="E34" i="20" s="1"/>
  <c r="C23" i="20"/>
  <c r="E23" i="20" s="1"/>
  <c r="C22" i="20"/>
  <c r="E22" i="20" s="1"/>
  <c r="C21" i="20"/>
  <c r="E21" i="20" s="1"/>
  <c r="C20" i="20"/>
  <c r="E20" i="20" s="1"/>
  <c r="C19" i="20"/>
  <c r="E19" i="20" s="1"/>
  <c r="C18" i="20"/>
  <c r="E18" i="20" s="1"/>
  <c r="C17" i="20"/>
  <c r="E17" i="20" s="1"/>
  <c r="D33" i="19"/>
  <c r="E33" i="19" s="1"/>
  <c r="D34" i="19"/>
  <c r="E34" i="19" s="1"/>
  <c r="D35" i="19"/>
  <c r="E35" i="19" s="1"/>
  <c r="D36" i="19"/>
  <c r="E36" i="19" s="1"/>
  <c r="D37" i="19"/>
  <c r="E37" i="19" s="1"/>
  <c r="D38" i="19"/>
  <c r="E38" i="19" s="1"/>
  <c r="D39" i="19"/>
  <c r="E39" i="19" s="1"/>
  <c r="D40" i="19"/>
  <c r="E40" i="19" s="1"/>
  <c r="D41" i="19"/>
  <c r="E41" i="19" s="1"/>
  <c r="D42" i="19"/>
  <c r="E42" i="19" s="1"/>
  <c r="D43" i="19"/>
  <c r="E43" i="19" s="1"/>
  <c r="D44" i="19"/>
  <c r="E44" i="19" s="1"/>
  <c r="D45" i="19"/>
  <c r="E45" i="19" s="1"/>
  <c r="D46" i="19"/>
  <c r="E46" i="19" s="1"/>
  <c r="D47" i="19"/>
  <c r="E47" i="19" s="1"/>
  <c r="D48" i="19"/>
  <c r="E48" i="19" s="1"/>
  <c r="D49" i="19"/>
  <c r="E49" i="19" s="1"/>
  <c r="D50" i="19"/>
  <c r="E50" i="19" s="1"/>
  <c r="D51" i="19"/>
  <c r="E51" i="19" s="1"/>
  <c r="D52" i="19"/>
  <c r="E52" i="19" s="1"/>
  <c r="D53" i="19"/>
  <c r="E53" i="19" s="1"/>
  <c r="D54" i="19"/>
  <c r="E54" i="19" s="1"/>
  <c r="D55" i="19"/>
  <c r="E55" i="19" s="1"/>
  <c r="D56" i="19"/>
  <c r="E56" i="19" s="1"/>
  <c r="D57" i="19"/>
  <c r="E57" i="19" s="1"/>
  <c r="D58" i="19"/>
  <c r="E58" i="19" s="1"/>
  <c r="D59" i="19"/>
  <c r="E59" i="19" s="1"/>
  <c r="D60" i="19"/>
  <c r="E60" i="19" s="1"/>
  <c r="D61" i="19"/>
  <c r="E61" i="19" s="1"/>
  <c r="D62" i="19"/>
  <c r="E62" i="19" s="1"/>
  <c r="D63" i="19"/>
  <c r="E63" i="19" s="1"/>
  <c r="D64" i="19"/>
  <c r="E64" i="19" s="1"/>
  <c r="D65" i="19"/>
  <c r="E65" i="19" s="1"/>
  <c r="D66" i="19"/>
  <c r="E66" i="19" s="1"/>
  <c r="D67" i="19"/>
  <c r="E67" i="19" s="1"/>
  <c r="D68" i="19"/>
  <c r="E68" i="19" s="1"/>
  <c r="D69" i="19"/>
  <c r="E69" i="19" s="1"/>
  <c r="D70" i="19"/>
  <c r="E70" i="19" s="1"/>
  <c r="D71" i="19"/>
  <c r="E71" i="19" s="1"/>
  <c r="D72" i="19"/>
  <c r="E72" i="19" s="1"/>
  <c r="D73" i="19"/>
  <c r="E73" i="19" s="1"/>
  <c r="D74" i="19"/>
  <c r="E74" i="19" s="1"/>
  <c r="D75" i="19"/>
  <c r="E75" i="19" s="1"/>
  <c r="D76" i="19"/>
  <c r="E76" i="19" s="1"/>
  <c r="D77" i="19"/>
  <c r="E77" i="19" s="1"/>
  <c r="D78" i="19"/>
  <c r="E78" i="19" s="1"/>
  <c r="D79" i="19"/>
  <c r="E79" i="19" s="1"/>
  <c r="D80" i="19"/>
  <c r="E80" i="19" s="1"/>
  <c r="D81" i="19"/>
  <c r="E81" i="19" s="1"/>
  <c r="D82" i="19"/>
  <c r="E82" i="19" s="1"/>
  <c r="D83" i="19"/>
  <c r="E83" i="19" s="1"/>
  <c r="D84" i="19"/>
  <c r="E84" i="19" s="1"/>
  <c r="D85" i="19"/>
  <c r="E85" i="19" s="1"/>
  <c r="D86" i="19"/>
  <c r="E86" i="19" s="1"/>
  <c r="D87" i="19"/>
  <c r="E87" i="19" s="1"/>
  <c r="D88" i="19"/>
  <c r="E88" i="19" s="1"/>
  <c r="D89" i="19"/>
  <c r="E89" i="19" s="1"/>
  <c r="D90" i="19"/>
  <c r="E90" i="19" s="1"/>
  <c r="D91" i="19"/>
  <c r="E91" i="19" s="1"/>
  <c r="D92" i="19"/>
  <c r="E92" i="19" s="1"/>
  <c r="D93" i="19"/>
  <c r="E93" i="19" s="1"/>
  <c r="D94" i="19"/>
  <c r="E94" i="19" s="1"/>
  <c r="D95" i="19"/>
  <c r="E95" i="19" s="1"/>
  <c r="D96" i="19"/>
  <c r="E96" i="19" s="1"/>
  <c r="D97" i="19"/>
  <c r="E97" i="19" s="1"/>
  <c r="D98" i="19"/>
  <c r="E98" i="19" s="1"/>
  <c r="D99" i="19"/>
  <c r="E99" i="19" s="1"/>
  <c r="D100" i="19"/>
  <c r="E100" i="19" s="1"/>
  <c r="D101" i="19"/>
  <c r="E101" i="19" s="1"/>
  <c r="D102" i="19"/>
  <c r="E102" i="19" s="1"/>
  <c r="D103" i="19"/>
  <c r="E103" i="19" s="1"/>
  <c r="D104" i="19"/>
  <c r="E104" i="19" s="1"/>
  <c r="D105" i="19"/>
  <c r="E105" i="19" s="1"/>
  <c r="D106" i="19"/>
  <c r="E106" i="19" s="1"/>
  <c r="D107" i="19"/>
  <c r="E107" i="19" s="1"/>
  <c r="D108" i="19"/>
  <c r="E108" i="19" s="1"/>
  <c r="D109" i="19"/>
  <c r="E109" i="19" s="1"/>
  <c r="D110" i="19"/>
  <c r="E110" i="19" s="1"/>
  <c r="D111" i="19"/>
  <c r="E111" i="19" s="1"/>
  <c r="D112" i="19"/>
  <c r="E112" i="19" s="1"/>
  <c r="D113" i="19"/>
  <c r="E113" i="19" s="1"/>
  <c r="D114" i="19"/>
  <c r="E114" i="19" s="1"/>
  <c r="D115" i="19"/>
  <c r="E115" i="19" s="1"/>
  <c r="D116" i="19"/>
  <c r="E116" i="19" s="1"/>
  <c r="D117" i="19"/>
  <c r="E117" i="19" s="1"/>
  <c r="D118" i="19"/>
  <c r="E118" i="19" s="1"/>
  <c r="D119" i="19"/>
  <c r="E119" i="19" s="1"/>
  <c r="D120" i="19"/>
  <c r="E120" i="19" s="1"/>
  <c r="D32" i="19"/>
  <c r="E32" i="19" s="1"/>
  <c r="C23" i="19"/>
  <c r="E23" i="19" s="1"/>
  <c r="C22" i="19"/>
  <c r="E22" i="19" s="1"/>
  <c r="C21" i="19"/>
  <c r="E21" i="19" s="1"/>
  <c r="C20" i="19"/>
  <c r="E20" i="19" s="1"/>
  <c r="C19" i="19"/>
  <c r="E19" i="19" s="1"/>
  <c r="C18" i="19"/>
  <c r="E18" i="19" s="1"/>
  <c r="C17" i="19"/>
  <c r="E17" i="19" s="1"/>
  <c r="E81" i="18"/>
  <c r="E89" i="18"/>
  <c r="D122" i="18"/>
  <c r="E122" i="18" s="1"/>
  <c r="D35" i="18"/>
  <c r="E35" i="18" s="1"/>
  <c r="D36" i="18"/>
  <c r="E36" i="18" s="1"/>
  <c r="D37" i="18"/>
  <c r="E37" i="18" s="1"/>
  <c r="D38" i="18"/>
  <c r="E38" i="18" s="1"/>
  <c r="D39" i="18"/>
  <c r="E39" i="18" s="1"/>
  <c r="D40" i="18"/>
  <c r="E40" i="18" s="1"/>
  <c r="D41" i="18"/>
  <c r="E41" i="18" s="1"/>
  <c r="D42" i="18"/>
  <c r="E42" i="18" s="1"/>
  <c r="D43" i="18"/>
  <c r="E43" i="18" s="1"/>
  <c r="D44" i="18"/>
  <c r="E44" i="18" s="1"/>
  <c r="D45" i="18"/>
  <c r="E45" i="18" s="1"/>
  <c r="D46" i="18"/>
  <c r="E46" i="18" s="1"/>
  <c r="D47" i="18"/>
  <c r="E47" i="18" s="1"/>
  <c r="D48" i="18"/>
  <c r="E48" i="18" s="1"/>
  <c r="D49" i="18"/>
  <c r="E49" i="18" s="1"/>
  <c r="D50" i="18"/>
  <c r="E50" i="18" s="1"/>
  <c r="D51" i="18"/>
  <c r="E51" i="18" s="1"/>
  <c r="D52" i="18"/>
  <c r="E52" i="18" s="1"/>
  <c r="D53" i="18"/>
  <c r="E53" i="18" s="1"/>
  <c r="D54" i="18"/>
  <c r="E54" i="18" s="1"/>
  <c r="D55" i="18"/>
  <c r="E55" i="18" s="1"/>
  <c r="D56" i="18"/>
  <c r="E56" i="18" s="1"/>
  <c r="D57" i="18"/>
  <c r="E57" i="18" s="1"/>
  <c r="D58" i="18"/>
  <c r="E58" i="18" s="1"/>
  <c r="D59" i="18"/>
  <c r="E59" i="18" s="1"/>
  <c r="D60" i="18"/>
  <c r="E60" i="18" s="1"/>
  <c r="D61" i="18"/>
  <c r="E61" i="18" s="1"/>
  <c r="D62" i="18"/>
  <c r="E62" i="18" s="1"/>
  <c r="D63" i="18"/>
  <c r="E63" i="18" s="1"/>
  <c r="D64" i="18"/>
  <c r="E64" i="18" s="1"/>
  <c r="D65" i="18"/>
  <c r="E65" i="18" s="1"/>
  <c r="D66" i="18"/>
  <c r="E66" i="18" s="1"/>
  <c r="D67" i="18"/>
  <c r="E67" i="18" s="1"/>
  <c r="D68" i="18"/>
  <c r="E68" i="18" s="1"/>
  <c r="D69" i="18"/>
  <c r="E69" i="18" s="1"/>
  <c r="D70" i="18"/>
  <c r="E70" i="18" s="1"/>
  <c r="D71" i="18"/>
  <c r="E71" i="18" s="1"/>
  <c r="D72" i="18"/>
  <c r="E72" i="18" s="1"/>
  <c r="D73" i="18"/>
  <c r="E73" i="18" s="1"/>
  <c r="D74" i="18"/>
  <c r="E74" i="18" s="1"/>
  <c r="D75" i="18"/>
  <c r="E75" i="18" s="1"/>
  <c r="D76" i="18"/>
  <c r="E76" i="18" s="1"/>
  <c r="D77" i="18"/>
  <c r="E77" i="18" s="1"/>
  <c r="D78" i="18"/>
  <c r="E78" i="18" s="1"/>
  <c r="D79" i="18"/>
  <c r="E79" i="18" s="1"/>
  <c r="D80" i="18"/>
  <c r="E80" i="18" s="1"/>
  <c r="D81" i="18"/>
  <c r="D82" i="18"/>
  <c r="E82" i="18" s="1"/>
  <c r="D83" i="18"/>
  <c r="E83" i="18" s="1"/>
  <c r="D84" i="18"/>
  <c r="E84" i="18" s="1"/>
  <c r="D85" i="18"/>
  <c r="E85" i="18" s="1"/>
  <c r="D86" i="18"/>
  <c r="E86" i="18" s="1"/>
  <c r="D87" i="18"/>
  <c r="E87" i="18" s="1"/>
  <c r="D88" i="18"/>
  <c r="E88" i="18" s="1"/>
  <c r="D89" i="18"/>
  <c r="D90" i="18"/>
  <c r="E90" i="18" s="1"/>
  <c r="D91" i="18"/>
  <c r="E91" i="18" s="1"/>
  <c r="D92" i="18"/>
  <c r="E92" i="18" s="1"/>
  <c r="D93" i="18"/>
  <c r="E93" i="18" s="1"/>
  <c r="D94" i="18"/>
  <c r="E94" i="18" s="1"/>
  <c r="D95" i="18"/>
  <c r="E95" i="18" s="1"/>
  <c r="D96" i="18"/>
  <c r="E96" i="18" s="1"/>
  <c r="D97" i="18"/>
  <c r="E97" i="18" s="1"/>
  <c r="D98" i="18"/>
  <c r="E98" i="18" s="1"/>
  <c r="D99" i="18"/>
  <c r="E99" i="18" s="1"/>
  <c r="D100" i="18"/>
  <c r="E100" i="18" s="1"/>
  <c r="D101" i="18"/>
  <c r="E101" i="18" s="1"/>
  <c r="D102" i="18"/>
  <c r="E102" i="18" s="1"/>
  <c r="D103" i="18"/>
  <c r="E103" i="18" s="1"/>
  <c r="D104" i="18"/>
  <c r="E104" i="18" s="1"/>
  <c r="D105" i="18"/>
  <c r="E105" i="18" s="1"/>
  <c r="D106" i="18"/>
  <c r="E106" i="18" s="1"/>
  <c r="D107" i="18"/>
  <c r="E107" i="18" s="1"/>
  <c r="D108" i="18"/>
  <c r="E108" i="18" s="1"/>
  <c r="D109" i="18"/>
  <c r="E109" i="18" s="1"/>
  <c r="D110" i="18"/>
  <c r="E110" i="18" s="1"/>
  <c r="D111" i="18"/>
  <c r="E111" i="18" s="1"/>
  <c r="D112" i="18"/>
  <c r="E112" i="18" s="1"/>
  <c r="D113" i="18"/>
  <c r="E113" i="18" s="1"/>
  <c r="D114" i="18"/>
  <c r="E114" i="18" s="1"/>
  <c r="D115" i="18"/>
  <c r="E115" i="18" s="1"/>
  <c r="D116" i="18"/>
  <c r="E116" i="18" s="1"/>
  <c r="D117" i="18"/>
  <c r="E117" i="18" s="1"/>
  <c r="D118" i="18"/>
  <c r="E118" i="18" s="1"/>
  <c r="D119" i="18"/>
  <c r="E119" i="18" s="1"/>
  <c r="D120" i="18"/>
  <c r="E120" i="18" s="1"/>
  <c r="D121" i="18"/>
  <c r="E121" i="18" s="1"/>
  <c r="D34" i="18"/>
  <c r="E34" i="18" s="1"/>
  <c r="E23" i="18"/>
  <c r="E24" i="18"/>
  <c r="C24" i="18"/>
  <c r="C23" i="18"/>
  <c r="C22" i="18"/>
  <c r="E22" i="18" s="1"/>
  <c r="C21" i="18"/>
  <c r="E21" i="18" s="1"/>
  <c r="C20" i="18"/>
  <c r="E20" i="18" s="1"/>
  <c r="C19" i="18"/>
  <c r="E19" i="18" s="1"/>
  <c r="C18" i="18"/>
  <c r="E18" i="18" s="1"/>
  <c r="D36" i="17"/>
  <c r="E36" i="17" s="1"/>
  <c r="D37" i="17"/>
  <c r="E37" i="17" s="1"/>
  <c r="D38" i="17"/>
  <c r="E38" i="17" s="1"/>
  <c r="D39" i="17"/>
  <c r="E39" i="17" s="1"/>
  <c r="D40" i="17"/>
  <c r="E40" i="17" s="1"/>
  <c r="D41" i="17"/>
  <c r="E41" i="17" s="1"/>
  <c r="D42" i="17"/>
  <c r="E42" i="17" s="1"/>
  <c r="D43" i="17"/>
  <c r="E43" i="17" s="1"/>
  <c r="D44" i="17"/>
  <c r="E44" i="17" s="1"/>
  <c r="D45" i="17"/>
  <c r="E45" i="17" s="1"/>
  <c r="D46" i="17"/>
  <c r="E46" i="17" s="1"/>
  <c r="D47" i="17"/>
  <c r="E47" i="17" s="1"/>
  <c r="D48" i="17"/>
  <c r="E48" i="17" s="1"/>
  <c r="D49" i="17"/>
  <c r="E49" i="17" s="1"/>
  <c r="D50" i="17"/>
  <c r="E50" i="17" s="1"/>
  <c r="D51" i="17"/>
  <c r="E51" i="17" s="1"/>
  <c r="D52" i="17"/>
  <c r="E52" i="17" s="1"/>
  <c r="D53" i="17"/>
  <c r="E53" i="17" s="1"/>
  <c r="D54" i="17"/>
  <c r="E54" i="17" s="1"/>
  <c r="D55" i="17"/>
  <c r="E55" i="17" s="1"/>
  <c r="D56" i="17"/>
  <c r="E56" i="17" s="1"/>
  <c r="D57" i="17"/>
  <c r="E57" i="17" s="1"/>
  <c r="D58" i="17"/>
  <c r="E58" i="17" s="1"/>
  <c r="D59" i="17"/>
  <c r="E59" i="17" s="1"/>
  <c r="D60" i="17"/>
  <c r="E60" i="17" s="1"/>
  <c r="D61" i="17"/>
  <c r="E61" i="17" s="1"/>
  <c r="D62" i="17"/>
  <c r="E62" i="17" s="1"/>
  <c r="D63" i="17"/>
  <c r="E63" i="17" s="1"/>
  <c r="D64" i="17"/>
  <c r="E64" i="17" s="1"/>
  <c r="D65" i="17"/>
  <c r="E65" i="17" s="1"/>
  <c r="D66" i="17"/>
  <c r="E66" i="17" s="1"/>
  <c r="D67" i="17"/>
  <c r="E67" i="17" s="1"/>
  <c r="D68" i="17"/>
  <c r="E68" i="17" s="1"/>
  <c r="D69" i="17"/>
  <c r="E69" i="17" s="1"/>
  <c r="D70" i="17"/>
  <c r="E70" i="17" s="1"/>
  <c r="D71" i="17"/>
  <c r="E71" i="17" s="1"/>
  <c r="D72" i="17"/>
  <c r="E72" i="17" s="1"/>
  <c r="D73" i="17"/>
  <c r="E73" i="17" s="1"/>
  <c r="D74" i="17"/>
  <c r="E74" i="17" s="1"/>
  <c r="D75" i="17"/>
  <c r="E75" i="17" s="1"/>
  <c r="D76" i="17"/>
  <c r="E76" i="17" s="1"/>
  <c r="D77" i="17"/>
  <c r="E77" i="17" s="1"/>
  <c r="D78" i="17"/>
  <c r="E78" i="17" s="1"/>
  <c r="D79" i="17"/>
  <c r="E79" i="17" s="1"/>
  <c r="D80" i="17"/>
  <c r="E80" i="17" s="1"/>
  <c r="D81" i="17"/>
  <c r="E81" i="17" s="1"/>
  <c r="D82" i="17"/>
  <c r="E82" i="17" s="1"/>
  <c r="D83" i="17"/>
  <c r="E83" i="17" s="1"/>
  <c r="D84" i="17"/>
  <c r="E84" i="17" s="1"/>
  <c r="D85" i="17"/>
  <c r="E85" i="17" s="1"/>
  <c r="D86" i="17"/>
  <c r="E86" i="17" s="1"/>
  <c r="D87" i="17"/>
  <c r="E87" i="17" s="1"/>
  <c r="D88" i="17"/>
  <c r="E88" i="17" s="1"/>
  <c r="D89" i="17"/>
  <c r="E89" i="17" s="1"/>
  <c r="D90" i="17"/>
  <c r="E90" i="17" s="1"/>
  <c r="D91" i="17"/>
  <c r="E91" i="17" s="1"/>
  <c r="D92" i="17"/>
  <c r="E92" i="17" s="1"/>
  <c r="D93" i="17"/>
  <c r="E93" i="17" s="1"/>
  <c r="D94" i="17"/>
  <c r="E94" i="17" s="1"/>
  <c r="D95" i="17"/>
  <c r="E95" i="17" s="1"/>
  <c r="D96" i="17"/>
  <c r="E96" i="17" s="1"/>
  <c r="D97" i="17"/>
  <c r="E97" i="17" s="1"/>
  <c r="D98" i="17"/>
  <c r="E98" i="17" s="1"/>
  <c r="D99" i="17"/>
  <c r="E99" i="17" s="1"/>
  <c r="D100" i="17"/>
  <c r="E100" i="17" s="1"/>
  <c r="D101" i="17"/>
  <c r="E101" i="17" s="1"/>
  <c r="D102" i="17"/>
  <c r="E102" i="17" s="1"/>
  <c r="D103" i="17"/>
  <c r="E103" i="17" s="1"/>
  <c r="D104" i="17"/>
  <c r="E104" i="17" s="1"/>
  <c r="D105" i="17"/>
  <c r="E105" i="17" s="1"/>
  <c r="D106" i="17"/>
  <c r="E106" i="17" s="1"/>
  <c r="D107" i="17"/>
  <c r="E107" i="17" s="1"/>
  <c r="D108" i="17"/>
  <c r="E108" i="17" s="1"/>
  <c r="D109" i="17"/>
  <c r="E109" i="17" s="1"/>
  <c r="D110" i="17"/>
  <c r="E110" i="17" s="1"/>
  <c r="D111" i="17"/>
  <c r="E111" i="17" s="1"/>
  <c r="D112" i="17"/>
  <c r="E112" i="17" s="1"/>
  <c r="D113" i="17"/>
  <c r="E113" i="17" s="1"/>
  <c r="D114" i="17"/>
  <c r="E114" i="17" s="1"/>
  <c r="D115" i="17"/>
  <c r="E115" i="17" s="1"/>
  <c r="D116" i="17"/>
  <c r="E116" i="17" s="1"/>
  <c r="D117" i="17"/>
  <c r="E117" i="17" s="1"/>
  <c r="D118" i="17"/>
  <c r="E118" i="17" s="1"/>
  <c r="D119" i="17"/>
  <c r="E119" i="17" s="1"/>
  <c r="D120" i="17"/>
  <c r="E120" i="17" s="1"/>
  <c r="D121" i="17"/>
  <c r="E121" i="17" s="1"/>
  <c r="D122" i="17"/>
  <c r="E122" i="17" s="1"/>
  <c r="D123" i="17"/>
  <c r="E123" i="17" s="1"/>
  <c r="D35" i="17"/>
  <c r="E35" i="17" s="1"/>
  <c r="E22" i="17"/>
  <c r="E23" i="17"/>
  <c r="C23" i="17"/>
  <c r="C22" i="17"/>
  <c r="C21" i="17"/>
  <c r="E21" i="17" s="1"/>
  <c r="C20" i="17"/>
  <c r="E20" i="17" s="1"/>
  <c r="C19" i="17"/>
  <c r="E19" i="17" s="1"/>
  <c r="C18" i="17"/>
  <c r="E18" i="17" s="1"/>
  <c r="C17" i="17"/>
  <c r="E17" i="17" s="1"/>
  <c r="D36" i="16"/>
  <c r="E36" i="16" s="1"/>
  <c r="D37" i="16"/>
  <c r="E37" i="16" s="1"/>
  <c r="D38" i="16"/>
  <c r="E38" i="16" s="1"/>
  <c r="D39" i="16"/>
  <c r="E39" i="16" s="1"/>
  <c r="D40" i="16"/>
  <c r="E40" i="16" s="1"/>
  <c r="D41" i="16"/>
  <c r="E41" i="16" s="1"/>
  <c r="D42" i="16"/>
  <c r="E42" i="16" s="1"/>
  <c r="D43" i="16"/>
  <c r="E43" i="16" s="1"/>
  <c r="D44" i="16"/>
  <c r="E44" i="16" s="1"/>
  <c r="D45" i="16"/>
  <c r="E45" i="16" s="1"/>
  <c r="D46" i="16"/>
  <c r="E46" i="16" s="1"/>
  <c r="D47" i="16"/>
  <c r="E47" i="16" s="1"/>
  <c r="D48" i="16"/>
  <c r="E48" i="16" s="1"/>
  <c r="D49" i="16"/>
  <c r="E49" i="16" s="1"/>
  <c r="D50" i="16"/>
  <c r="E50" i="16" s="1"/>
  <c r="D51" i="16"/>
  <c r="E51" i="16" s="1"/>
  <c r="D52" i="16"/>
  <c r="E52" i="16" s="1"/>
  <c r="D53" i="16"/>
  <c r="E53" i="16" s="1"/>
  <c r="D54" i="16"/>
  <c r="E54" i="16" s="1"/>
  <c r="D55" i="16"/>
  <c r="E55" i="16" s="1"/>
  <c r="D56" i="16"/>
  <c r="E56" i="16" s="1"/>
  <c r="D57" i="16"/>
  <c r="E57" i="16" s="1"/>
  <c r="D58" i="16"/>
  <c r="E58" i="16" s="1"/>
  <c r="D59" i="16"/>
  <c r="E59" i="16" s="1"/>
  <c r="D60" i="16"/>
  <c r="E60" i="16" s="1"/>
  <c r="D61" i="16"/>
  <c r="E61" i="16" s="1"/>
  <c r="D62" i="16"/>
  <c r="E62" i="16" s="1"/>
  <c r="D63" i="16"/>
  <c r="E63" i="16" s="1"/>
  <c r="D64" i="16"/>
  <c r="E64" i="16" s="1"/>
  <c r="D65" i="16"/>
  <c r="E65" i="16" s="1"/>
  <c r="D66" i="16"/>
  <c r="E66" i="16" s="1"/>
  <c r="D67" i="16"/>
  <c r="E67" i="16" s="1"/>
  <c r="D68" i="16"/>
  <c r="E68" i="16" s="1"/>
  <c r="D69" i="16"/>
  <c r="E69" i="16" s="1"/>
  <c r="D70" i="16"/>
  <c r="E70" i="16" s="1"/>
  <c r="D71" i="16"/>
  <c r="E71" i="16" s="1"/>
  <c r="D72" i="16"/>
  <c r="E72" i="16" s="1"/>
  <c r="D73" i="16"/>
  <c r="E73" i="16" s="1"/>
  <c r="D74" i="16"/>
  <c r="E74" i="16" s="1"/>
  <c r="D75" i="16"/>
  <c r="E75" i="16" s="1"/>
  <c r="D76" i="16"/>
  <c r="E76" i="16" s="1"/>
  <c r="D77" i="16"/>
  <c r="E77" i="16" s="1"/>
  <c r="D78" i="16"/>
  <c r="E78" i="16" s="1"/>
  <c r="D79" i="16"/>
  <c r="E79" i="16" s="1"/>
  <c r="D80" i="16"/>
  <c r="E80" i="16" s="1"/>
  <c r="D81" i="16"/>
  <c r="E81" i="16" s="1"/>
  <c r="D82" i="16"/>
  <c r="E82" i="16" s="1"/>
  <c r="D83" i="16"/>
  <c r="E83" i="16" s="1"/>
  <c r="D84" i="16"/>
  <c r="E84" i="16" s="1"/>
  <c r="D85" i="16"/>
  <c r="E85" i="16" s="1"/>
  <c r="D86" i="16"/>
  <c r="E86" i="16" s="1"/>
  <c r="D87" i="16"/>
  <c r="E87" i="16" s="1"/>
  <c r="D88" i="16"/>
  <c r="E88" i="16" s="1"/>
  <c r="D89" i="16"/>
  <c r="E89" i="16" s="1"/>
  <c r="D90" i="16"/>
  <c r="E90" i="16" s="1"/>
  <c r="D91" i="16"/>
  <c r="E91" i="16" s="1"/>
  <c r="D92" i="16"/>
  <c r="E92" i="16" s="1"/>
  <c r="D93" i="16"/>
  <c r="E93" i="16" s="1"/>
  <c r="D94" i="16"/>
  <c r="E94" i="16" s="1"/>
  <c r="D95" i="16"/>
  <c r="E95" i="16" s="1"/>
  <c r="D96" i="16"/>
  <c r="E96" i="16" s="1"/>
  <c r="D97" i="16"/>
  <c r="E97" i="16" s="1"/>
  <c r="D98" i="16"/>
  <c r="E98" i="16" s="1"/>
  <c r="D99" i="16"/>
  <c r="E99" i="16" s="1"/>
  <c r="D100" i="16"/>
  <c r="E100" i="16" s="1"/>
  <c r="D101" i="16"/>
  <c r="E101" i="16" s="1"/>
  <c r="D102" i="16"/>
  <c r="E102" i="16" s="1"/>
  <c r="D103" i="16"/>
  <c r="E103" i="16" s="1"/>
  <c r="D104" i="16"/>
  <c r="E104" i="16" s="1"/>
  <c r="D105" i="16"/>
  <c r="E105" i="16" s="1"/>
  <c r="D106" i="16"/>
  <c r="E106" i="16" s="1"/>
  <c r="D107" i="16"/>
  <c r="E107" i="16" s="1"/>
  <c r="D108" i="16"/>
  <c r="E108" i="16" s="1"/>
  <c r="D109" i="16"/>
  <c r="E109" i="16" s="1"/>
  <c r="D110" i="16"/>
  <c r="E110" i="16" s="1"/>
  <c r="D111" i="16"/>
  <c r="E111" i="16" s="1"/>
  <c r="D112" i="16"/>
  <c r="E112" i="16" s="1"/>
  <c r="D113" i="16"/>
  <c r="E113" i="16" s="1"/>
  <c r="D114" i="16"/>
  <c r="E114" i="16" s="1"/>
  <c r="D115" i="16"/>
  <c r="E115" i="16" s="1"/>
  <c r="D116" i="16"/>
  <c r="E116" i="16" s="1"/>
  <c r="D117" i="16"/>
  <c r="E117" i="16" s="1"/>
  <c r="D118" i="16"/>
  <c r="E118" i="16" s="1"/>
  <c r="D119" i="16"/>
  <c r="E119" i="16" s="1"/>
  <c r="D120" i="16"/>
  <c r="E120" i="16" s="1"/>
  <c r="D121" i="16"/>
  <c r="E121" i="16" s="1"/>
  <c r="D122" i="16"/>
  <c r="E122" i="16" s="1"/>
  <c r="D123" i="16"/>
  <c r="E123" i="16" s="1"/>
  <c r="D35" i="16"/>
  <c r="E35" i="16" s="1"/>
  <c r="E21" i="16"/>
  <c r="C23" i="16"/>
  <c r="E23" i="16" s="1"/>
  <c r="C22" i="16"/>
  <c r="E22" i="16" s="1"/>
  <c r="C21" i="16"/>
  <c r="C20" i="16"/>
  <c r="E20" i="16" s="1"/>
  <c r="C19" i="16"/>
  <c r="E19" i="16" s="1"/>
  <c r="C18" i="16"/>
  <c r="E18" i="16" s="1"/>
  <c r="C17" i="16"/>
  <c r="E17" i="16" s="1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D18" i="15"/>
  <c r="D19" i="15"/>
  <c r="D20" i="15"/>
  <c r="D21" i="15"/>
  <c r="D22" i="15"/>
  <c r="D23" i="15"/>
  <c r="D17" i="15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D18" i="14"/>
  <c r="D19" i="14"/>
  <c r="D20" i="14"/>
  <c r="D21" i="14"/>
  <c r="D22" i="14"/>
  <c r="D23" i="14"/>
  <c r="D17" i="14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D18" i="13"/>
  <c r="D19" i="13"/>
  <c r="D20" i="13"/>
  <c r="D21" i="13"/>
  <c r="D22" i="13"/>
  <c r="D23" i="13"/>
  <c r="D17" i="13"/>
  <c r="D35" i="12" l="1"/>
  <c r="E35" i="12" s="1"/>
  <c r="D36" i="12"/>
  <c r="E36" i="12" s="1"/>
  <c r="D37" i="12"/>
  <c r="E37" i="12" s="1"/>
  <c r="D38" i="12"/>
  <c r="E38" i="12" s="1"/>
  <c r="D39" i="12"/>
  <c r="E39" i="12" s="1"/>
  <c r="D40" i="12"/>
  <c r="E40" i="12" s="1"/>
  <c r="D41" i="12"/>
  <c r="E41" i="12" s="1"/>
  <c r="D42" i="12"/>
  <c r="E42" i="12" s="1"/>
  <c r="D43" i="12"/>
  <c r="E43" i="12" s="1"/>
  <c r="D44" i="12"/>
  <c r="E44" i="12" s="1"/>
  <c r="D45" i="12"/>
  <c r="E45" i="12" s="1"/>
  <c r="D46" i="12"/>
  <c r="E46" i="12" s="1"/>
  <c r="D47" i="12"/>
  <c r="E47" i="12" s="1"/>
  <c r="D48" i="12"/>
  <c r="E48" i="12" s="1"/>
  <c r="D49" i="12"/>
  <c r="E49" i="12" s="1"/>
  <c r="D50" i="12"/>
  <c r="E50" i="12" s="1"/>
  <c r="D51" i="12"/>
  <c r="E51" i="12" s="1"/>
  <c r="D52" i="12"/>
  <c r="E52" i="12" s="1"/>
  <c r="D53" i="12"/>
  <c r="E53" i="12" s="1"/>
  <c r="D54" i="12"/>
  <c r="E54" i="12" s="1"/>
  <c r="D55" i="12"/>
  <c r="E55" i="12" s="1"/>
  <c r="D56" i="12"/>
  <c r="E56" i="12" s="1"/>
  <c r="D57" i="12"/>
  <c r="E57" i="12" s="1"/>
  <c r="D58" i="12"/>
  <c r="E58" i="12" s="1"/>
  <c r="D59" i="12"/>
  <c r="E59" i="12" s="1"/>
  <c r="D60" i="12"/>
  <c r="E60" i="12" s="1"/>
  <c r="D61" i="12"/>
  <c r="E61" i="12" s="1"/>
  <c r="D62" i="12"/>
  <c r="E62" i="12" s="1"/>
  <c r="D63" i="12"/>
  <c r="E63" i="12" s="1"/>
  <c r="D64" i="12"/>
  <c r="E64" i="12" s="1"/>
  <c r="D65" i="12"/>
  <c r="E65" i="12" s="1"/>
  <c r="D66" i="12"/>
  <c r="E66" i="12" s="1"/>
  <c r="D67" i="12"/>
  <c r="E67" i="12" s="1"/>
  <c r="D68" i="12"/>
  <c r="E68" i="12" s="1"/>
  <c r="D69" i="12"/>
  <c r="E69" i="12" s="1"/>
  <c r="D70" i="12"/>
  <c r="E70" i="12" s="1"/>
  <c r="D71" i="12"/>
  <c r="E71" i="12" s="1"/>
  <c r="D72" i="12"/>
  <c r="E72" i="12" s="1"/>
  <c r="D73" i="12"/>
  <c r="E73" i="12" s="1"/>
  <c r="D74" i="12"/>
  <c r="E74" i="12" s="1"/>
  <c r="D75" i="12"/>
  <c r="E75" i="12" s="1"/>
  <c r="D76" i="12"/>
  <c r="E76" i="12" s="1"/>
  <c r="D77" i="12"/>
  <c r="E77" i="12" s="1"/>
  <c r="D78" i="12"/>
  <c r="E78" i="12" s="1"/>
  <c r="D79" i="12"/>
  <c r="E79" i="12" s="1"/>
  <c r="D80" i="12"/>
  <c r="E80" i="12" s="1"/>
  <c r="D81" i="12"/>
  <c r="E81" i="12" s="1"/>
  <c r="D82" i="12"/>
  <c r="E82" i="12" s="1"/>
  <c r="D83" i="12"/>
  <c r="E83" i="12" s="1"/>
  <c r="D84" i="12"/>
  <c r="E84" i="12" s="1"/>
  <c r="D85" i="12"/>
  <c r="E85" i="12" s="1"/>
  <c r="D86" i="12"/>
  <c r="E86" i="12" s="1"/>
  <c r="D87" i="12"/>
  <c r="E87" i="12" s="1"/>
  <c r="D88" i="12"/>
  <c r="E88" i="12" s="1"/>
  <c r="D89" i="12"/>
  <c r="E89" i="12" s="1"/>
  <c r="D90" i="12"/>
  <c r="E90" i="12" s="1"/>
  <c r="D91" i="12"/>
  <c r="E91" i="12" s="1"/>
  <c r="D92" i="12"/>
  <c r="E92" i="12" s="1"/>
  <c r="D93" i="12"/>
  <c r="E93" i="12" s="1"/>
  <c r="D94" i="12"/>
  <c r="E94" i="12" s="1"/>
  <c r="D95" i="12"/>
  <c r="E95" i="12" s="1"/>
  <c r="D96" i="12"/>
  <c r="E96" i="12" s="1"/>
  <c r="D97" i="12"/>
  <c r="E97" i="12" s="1"/>
  <c r="D98" i="12"/>
  <c r="E98" i="12" s="1"/>
  <c r="D99" i="12"/>
  <c r="E99" i="12" s="1"/>
  <c r="D100" i="12"/>
  <c r="E100" i="12" s="1"/>
  <c r="D101" i="12"/>
  <c r="E101" i="12" s="1"/>
  <c r="D102" i="12"/>
  <c r="E102" i="12" s="1"/>
  <c r="D103" i="12"/>
  <c r="E103" i="12" s="1"/>
  <c r="D104" i="12"/>
  <c r="E104" i="12" s="1"/>
  <c r="D105" i="12"/>
  <c r="E105" i="12" s="1"/>
  <c r="D106" i="12"/>
  <c r="E106" i="12" s="1"/>
  <c r="D107" i="12"/>
  <c r="E107" i="12" s="1"/>
  <c r="D108" i="12"/>
  <c r="E108" i="12" s="1"/>
  <c r="D109" i="12"/>
  <c r="E109" i="12" s="1"/>
  <c r="D110" i="12"/>
  <c r="E110" i="12" s="1"/>
  <c r="D111" i="12"/>
  <c r="E111" i="12" s="1"/>
  <c r="D112" i="12"/>
  <c r="E112" i="12" s="1"/>
  <c r="D113" i="12"/>
  <c r="E113" i="12" s="1"/>
  <c r="D114" i="12"/>
  <c r="E114" i="12" s="1"/>
  <c r="D115" i="12"/>
  <c r="E115" i="12" s="1"/>
  <c r="D116" i="12"/>
  <c r="E116" i="12" s="1"/>
  <c r="D117" i="12"/>
  <c r="E117" i="12" s="1"/>
  <c r="D118" i="12"/>
  <c r="E118" i="12" s="1"/>
  <c r="D119" i="12"/>
  <c r="E119" i="12" s="1"/>
  <c r="D120" i="12"/>
  <c r="E120" i="12" s="1"/>
  <c r="D34" i="12"/>
  <c r="E34" i="12" s="1"/>
  <c r="C22" i="12"/>
  <c r="E22" i="12" s="1"/>
  <c r="C21" i="12"/>
  <c r="E21" i="12" s="1"/>
  <c r="C20" i="12"/>
  <c r="E20" i="12" s="1"/>
  <c r="C19" i="12"/>
  <c r="E19" i="12" s="1"/>
  <c r="C18" i="12"/>
  <c r="E18" i="12" s="1"/>
  <c r="C17" i="12"/>
  <c r="E17" i="12" s="1"/>
  <c r="E92" i="11"/>
  <c r="D35" i="11"/>
  <c r="E35" i="11" s="1"/>
  <c r="D36" i="11"/>
  <c r="E36" i="11" s="1"/>
  <c r="D37" i="11"/>
  <c r="E37" i="11" s="1"/>
  <c r="D38" i="11"/>
  <c r="E38" i="11" s="1"/>
  <c r="D39" i="11"/>
  <c r="E39" i="11" s="1"/>
  <c r="D40" i="11"/>
  <c r="E40" i="11" s="1"/>
  <c r="D41" i="11"/>
  <c r="E41" i="11" s="1"/>
  <c r="D42" i="11"/>
  <c r="E42" i="11" s="1"/>
  <c r="D43" i="11"/>
  <c r="E43" i="11" s="1"/>
  <c r="D44" i="11"/>
  <c r="E44" i="11" s="1"/>
  <c r="D45" i="11"/>
  <c r="E45" i="11" s="1"/>
  <c r="D46" i="11"/>
  <c r="E46" i="11" s="1"/>
  <c r="D47" i="11"/>
  <c r="E47" i="11" s="1"/>
  <c r="D48" i="11"/>
  <c r="E48" i="11" s="1"/>
  <c r="D49" i="11"/>
  <c r="E49" i="11" s="1"/>
  <c r="D50" i="11"/>
  <c r="E50" i="11" s="1"/>
  <c r="D51" i="11"/>
  <c r="E51" i="11" s="1"/>
  <c r="D52" i="11"/>
  <c r="E52" i="11" s="1"/>
  <c r="D53" i="11"/>
  <c r="E53" i="11" s="1"/>
  <c r="D54" i="11"/>
  <c r="E54" i="11" s="1"/>
  <c r="D55" i="11"/>
  <c r="E55" i="11" s="1"/>
  <c r="D56" i="11"/>
  <c r="E56" i="11" s="1"/>
  <c r="D57" i="11"/>
  <c r="E57" i="11" s="1"/>
  <c r="D58" i="11"/>
  <c r="E58" i="11" s="1"/>
  <c r="D59" i="11"/>
  <c r="E59" i="11" s="1"/>
  <c r="D60" i="11"/>
  <c r="E60" i="11" s="1"/>
  <c r="D61" i="11"/>
  <c r="E61" i="11" s="1"/>
  <c r="D62" i="11"/>
  <c r="E62" i="11" s="1"/>
  <c r="D63" i="11"/>
  <c r="E63" i="11" s="1"/>
  <c r="D64" i="11"/>
  <c r="E64" i="11" s="1"/>
  <c r="D65" i="11"/>
  <c r="E65" i="11" s="1"/>
  <c r="D66" i="11"/>
  <c r="E66" i="11" s="1"/>
  <c r="D67" i="11"/>
  <c r="E67" i="11" s="1"/>
  <c r="D68" i="11"/>
  <c r="E68" i="11" s="1"/>
  <c r="D69" i="11"/>
  <c r="E69" i="11" s="1"/>
  <c r="D70" i="11"/>
  <c r="E70" i="11" s="1"/>
  <c r="D71" i="11"/>
  <c r="E71" i="11" s="1"/>
  <c r="D72" i="11"/>
  <c r="E72" i="11" s="1"/>
  <c r="D73" i="11"/>
  <c r="E73" i="11" s="1"/>
  <c r="D74" i="11"/>
  <c r="E74" i="11" s="1"/>
  <c r="D75" i="11"/>
  <c r="E75" i="11" s="1"/>
  <c r="D76" i="11"/>
  <c r="E76" i="11" s="1"/>
  <c r="D77" i="11"/>
  <c r="E77" i="11" s="1"/>
  <c r="D78" i="11"/>
  <c r="E78" i="11" s="1"/>
  <c r="D79" i="11"/>
  <c r="E79" i="11" s="1"/>
  <c r="D80" i="11"/>
  <c r="E80" i="11" s="1"/>
  <c r="D81" i="11"/>
  <c r="E81" i="11" s="1"/>
  <c r="D82" i="11"/>
  <c r="E82" i="11" s="1"/>
  <c r="D83" i="11"/>
  <c r="E83" i="11" s="1"/>
  <c r="D84" i="11"/>
  <c r="E84" i="11" s="1"/>
  <c r="D85" i="11"/>
  <c r="E85" i="11" s="1"/>
  <c r="D86" i="11"/>
  <c r="E86" i="11" s="1"/>
  <c r="D87" i="11"/>
  <c r="E87" i="11" s="1"/>
  <c r="D88" i="11"/>
  <c r="E88" i="11" s="1"/>
  <c r="D89" i="11"/>
  <c r="E89" i="11" s="1"/>
  <c r="D90" i="11"/>
  <c r="E90" i="11" s="1"/>
  <c r="D91" i="11"/>
  <c r="E91" i="11" s="1"/>
  <c r="D92" i="11"/>
  <c r="D93" i="11"/>
  <c r="E93" i="11" s="1"/>
  <c r="D94" i="11"/>
  <c r="E94" i="11" s="1"/>
  <c r="D95" i="11"/>
  <c r="E95" i="11" s="1"/>
  <c r="D96" i="11"/>
  <c r="E96" i="11" s="1"/>
  <c r="D97" i="11"/>
  <c r="E97" i="11" s="1"/>
  <c r="D98" i="11"/>
  <c r="E98" i="11" s="1"/>
  <c r="D99" i="11"/>
  <c r="E99" i="11" s="1"/>
  <c r="D100" i="11"/>
  <c r="E100" i="11" s="1"/>
  <c r="D101" i="11"/>
  <c r="E101" i="11" s="1"/>
  <c r="D102" i="11"/>
  <c r="E102" i="11" s="1"/>
  <c r="D103" i="11"/>
  <c r="E103" i="11" s="1"/>
  <c r="D104" i="11"/>
  <c r="E104" i="11" s="1"/>
  <c r="D105" i="11"/>
  <c r="E105" i="11" s="1"/>
  <c r="D106" i="11"/>
  <c r="E106" i="11" s="1"/>
  <c r="D107" i="11"/>
  <c r="E107" i="11" s="1"/>
  <c r="D108" i="11"/>
  <c r="E108" i="11" s="1"/>
  <c r="D109" i="11"/>
  <c r="E109" i="11" s="1"/>
  <c r="D110" i="11"/>
  <c r="E110" i="11" s="1"/>
  <c r="D111" i="11"/>
  <c r="E111" i="11" s="1"/>
  <c r="D112" i="11"/>
  <c r="E112" i="11" s="1"/>
  <c r="D113" i="11"/>
  <c r="E113" i="11" s="1"/>
  <c r="D114" i="11"/>
  <c r="E114" i="11" s="1"/>
  <c r="D115" i="11"/>
  <c r="E115" i="11" s="1"/>
  <c r="D116" i="11"/>
  <c r="E116" i="11" s="1"/>
  <c r="D117" i="11"/>
  <c r="E117" i="11" s="1"/>
  <c r="D118" i="11"/>
  <c r="E118" i="11" s="1"/>
  <c r="D119" i="11"/>
  <c r="E119" i="11" s="1"/>
  <c r="D120" i="11"/>
  <c r="E120" i="11" s="1"/>
  <c r="D121" i="11"/>
  <c r="E121" i="11" s="1"/>
  <c r="D122" i="11"/>
  <c r="E122" i="11" s="1"/>
  <c r="D123" i="11"/>
  <c r="E123" i="11" s="1"/>
  <c r="D34" i="11"/>
  <c r="E34" i="11" s="1"/>
  <c r="C22" i="11"/>
  <c r="E22" i="11" s="1"/>
  <c r="C21" i="11"/>
  <c r="E21" i="11" s="1"/>
  <c r="C20" i="11"/>
  <c r="E20" i="11" s="1"/>
  <c r="C19" i="11"/>
  <c r="E19" i="11" s="1"/>
  <c r="C18" i="11"/>
  <c r="E18" i="11" s="1"/>
  <c r="C17" i="11"/>
  <c r="E17" i="11" s="1"/>
  <c r="E82" i="10"/>
  <c r="D36" i="10"/>
  <c r="E36" i="10" s="1"/>
  <c r="D37" i="10"/>
  <c r="E37" i="10" s="1"/>
  <c r="D38" i="10"/>
  <c r="E38" i="10" s="1"/>
  <c r="D39" i="10"/>
  <c r="E39" i="10" s="1"/>
  <c r="D40" i="10"/>
  <c r="E40" i="10" s="1"/>
  <c r="D41" i="10"/>
  <c r="E41" i="10" s="1"/>
  <c r="D42" i="10"/>
  <c r="E42" i="10" s="1"/>
  <c r="D43" i="10"/>
  <c r="E43" i="10" s="1"/>
  <c r="D44" i="10"/>
  <c r="E44" i="10" s="1"/>
  <c r="D45" i="10"/>
  <c r="E45" i="10" s="1"/>
  <c r="D46" i="10"/>
  <c r="E46" i="10" s="1"/>
  <c r="D47" i="10"/>
  <c r="E47" i="10" s="1"/>
  <c r="D48" i="10"/>
  <c r="E48" i="10" s="1"/>
  <c r="D49" i="10"/>
  <c r="E49" i="10" s="1"/>
  <c r="D50" i="10"/>
  <c r="E50" i="10" s="1"/>
  <c r="D51" i="10"/>
  <c r="E51" i="10" s="1"/>
  <c r="D52" i="10"/>
  <c r="E52" i="10" s="1"/>
  <c r="D53" i="10"/>
  <c r="E53" i="10" s="1"/>
  <c r="D54" i="10"/>
  <c r="E54" i="10" s="1"/>
  <c r="D55" i="10"/>
  <c r="E55" i="10" s="1"/>
  <c r="D56" i="10"/>
  <c r="E56" i="10" s="1"/>
  <c r="D57" i="10"/>
  <c r="E57" i="10" s="1"/>
  <c r="D58" i="10"/>
  <c r="E58" i="10" s="1"/>
  <c r="D59" i="10"/>
  <c r="E59" i="10" s="1"/>
  <c r="D60" i="10"/>
  <c r="E60" i="10" s="1"/>
  <c r="D61" i="10"/>
  <c r="E61" i="10" s="1"/>
  <c r="D62" i="10"/>
  <c r="E62" i="10" s="1"/>
  <c r="D63" i="10"/>
  <c r="E63" i="10" s="1"/>
  <c r="D64" i="10"/>
  <c r="E64" i="10" s="1"/>
  <c r="D65" i="10"/>
  <c r="E65" i="10" s="1"/>
  <c r="D66" i="10"/>
  <c r="E66" i="10" s="1"/>
  <c r="D67" i="10"/>
  <c r="E67" i="10" s="1"/>
  <c r="D68" i="10"/>
  <c r="E68" i="10" s="1"/>
  <c r="D69" i="10"/>
  <c r="E69" i="10" s="1"/>
  <c r="D70" i="10"/>
  <c r="E70" i="10" s="1"/>
  <c r="D71" i="10"/>
  <c r="E71" i="10" s="1"/>
  <c r="D72" i="10"/>
  <c r="E72" i="10" s="1"/>
  <c r="D73" i="10"/>
  <c r="E73" i="10" s="1"/>
  <c r="D74" i="10"/>
  <c r="E74" i="10" s="1"/>
  <c r="D75" i="10"/>
  <c r="E75" i="10" s="1"/>
  <c r="D76" i="10"/>
  <c r="E76" i="10" s="1"/>
  <c r="D77" i="10"/>
  <c r="E77" i="10" s="1"/>
  <c r="D78" i="10"/>
  <c r="E78" i="10" s="1"/>
  <c r="D79" i="10"/>
  <c r="E79" i="10" s="1"/>
  <c r="D80" i="10"/>
  <c r="E80" i="10" s="1"/>
  <c r="D81" i="10"/>
  <c r="E81" i="10" s="1"/>
  <c r="D82" i="10"/>
  <c r="D83" i="10"/>
  <c r="E83" i="10" s="1"/>
  <c r="D84" i="10"/>
  <c r="E84" i="10" s="1"/>
  <c r="D85" i="10"/>
  <c r="E85" i="10" s="1"/>
  <c r="D86" i="10"/>
  <c r="E86" i="10" s="1"/>
  <c r="D87" i="10"/>
  <c r="E87" i="10" s="1"/>
  <c r="D88" i="10"/>
  <c r="E88" i="10" s="1"/>
  <c r="D89" i="10"/>
  <c r="E89" i="10" s="1"/>
  <c r="D90" i="10"/>
  <c r="E90" i="10" s="1"/>
  <c r="D91" i="10"/>
  <c r="E91" i="10" s="1"/>
  <c r="D92" i="10"/>
  <c r="E92" i="10" s="1"/>
  <c r="D93" i="10"/>
  <c r="E93" i="10" s="1"/>
  <c r="D94" i="10"/>
  <c r="E94" i="10" s="1"/>
  <c r="D95" i="10"/>
  <c r="E95" i="10" s="1"/>
  <c r="D96" i="10"/>
  <c r="E96" i="10" s="1"/>
  <c r="D97" i="10"/>
  <c r="E97" i="10" s="1"/>
  <c r="D98" i="10"/>
  <c r="E98" i="10" s="1"/>
  <c r="D99" i="10"/>
  <c r="E99" i="10" s="1"/>
  <c r="D100" i="10"/>
  <c r="E100" i="10" s="1"/>
  <c r="D101" i="10"/>
  <c r="E101" i="10" s="1"/>
  <c r="D102" i="10"/>
  <c r="E102" i="10" s="1"/>
  <c r="D103" i="10"/>
  <c r="E103" i="10" s="1"/>
  <c r="D104" i="10"/>
  <c r="E104" i="10" s="1"/>
  <c r="D105" i="10"/>
  <c r="E105" i="10" s="1"/>
  <c r="D106" i="10"/>
  <c r="E106" i="10" s="1"/>
  <c r="D107" i="10"/>
  <c r="E107" i="10" s="1"/>
  <c r="D108" i="10"/>
  <c r="E108" i="10" s="1"/>
  <c r="D109" i="10"/>
  <c r="E109" i="10" s="1"/>
  <c r="D110" i="10"/>
  <c r="E110" i="10" s="1"/>
  <c r="D111" i="10"/>
  <c r="E111" i="10" s="1"/>
  <c r="D112" i="10"/>
  <c r="E112" i="10" s="1"/>
  <c r="D113" i="10"/>
  <c r="E113" i="10" s="1"/>
  <c r="D114" i="10"/>
  <c r="E114" i="10" s="1"/>
  <c r="D115" i="10"/>
  <c r="E115" i="10" s="1"/>
  <c r="D116" i="10"/>
  <c r="E116" i="10" s="1"/>
  <c r="D117" i="10"/>
  <c r="E117" i="10" s="1"/>
  <c r="D118" i="10"/>
  <c r="E118" i="10" s="1"/>
  <c r="D119" i="10"/>
  <c r="E119" i="10" s="1"/>
  <c r="D120" i="10"/>
  <c r="E120" i="10" s="1"/>
  <c r="D121" i="10"/>
  <c r="E121" i="10" s="1"/>
  <c r="D122" i="10"/>
  <c r="E122" i="10" s="1"/>
  <c r="D123" i="10"/>
  <c r="E123" i="10" s="1"/>
  <c r="D124" i="10"/>
  <c r="E124" i="10" s="1"/>
  <c r="D35" i="10"/>
  <c r="E35" i="10" s="1"/>
  <c r="C22" i="10"/>
  <c r="E22" i="10" s="1"/>
  <c r="C21" i="10"/>
  <c r="E21" i="10" s="1"/>
  <c r="C20" i="10"/>
  <c r="E20" i="10" s="1"/>
  <c r="C19" i="10"/>
  <c r="E19" i="10" s="1"/>
  <c r="C18" i="10"/>
  <c r="E18" i="10" s="1"/>
  <c r="C17" i="10"/>
  <c r="E17" i="10" s="1"/>
  <c r="E95" i="9"/>
  <c r="D36" i="9"/>
  <c r="E36" i="9" s="1"/>
  <c r="D37" i="9"/>
  <c r="E37" i="9" s="1"/>
  <c r="D38" i="9"/>
  <c r="E38" i="9" s="1"/>
  <c r="D39" i="9"/>
  <c r="E39" i="9" s="1"/>
  <c r="D40" i="9"/>
  <c r="E40" i="9" s="1"/>
  <c r="D41" i="9"/>
  <c r="E41" i="9" s="1"/>
  <c r="D42" i="9"/>
  <c r="E42" i="9" s="1"/>
  <c r="D43" i="9"/>
  <c r="E43" i="9" s="1"/>
  <c r="D44" i="9"/>
  <c r="E44" i="9" s="1"/>
  <c r="D45" i="9"/>
  <c r="E45" i="9" s="1"/>
  <c r="D46" i="9"/>
  <c r="E46" i="9" s="1"/>
  <c r="D47" i="9"/>
  <c r="E47" i="9" s="1"/>
  <c r="D48" i="9"/>
  <c r="E48" i="9" s="1"/>
  <c r="D49" i="9"/>
  <c r="E49" i="9" s="1"/>
  <c r="D50" i="9"/>
  <c r="E50" i="9" s="1"/>
  <c r="D51" i="9"/>
  <c r="E51" i="9" s="1"/>
  <c r="D52" i="9"/>
  <c r="E52" i="9" s="1"/>
  <c r="D53" i="9"/>
  <c r="E53" i="9" s="1"/>
  <c r="D54" i="9"/>
  <c r="E54" i="9" s="1"/>
  <c r="D55" i="9"/>
  <c r="E55" i="9" s="1"/>
  <c r="D56" i="9"/>
  <c r="E56" i="9" s="1"/>
  <c r="D57" i="9"/>
  <c r="E57" i="9" s="1"/>
  <c r="D58" i="9"/>
  <c r="E58" i="9" s="1"/>
  <c r="D59" i="9"/>
  <c r="E59" i="9" s="1"/>
  <c r="D60" i="9"/>
  <c r="E60" i="9" s="1"/>
  <c r="D61" i="9"/>
  <c r="E61" i="9" s="1"/>
  <c r="D62" i="9"/>
  <c r="E62" i="9" s="1"/>
  <c r="D63" i="9"/>
  <c r="E63" i="9" s="1"/>
  <c r="D64" i="9"/>
  <c r="E64" i="9" s="1"/>
  <c r="D65" i="9"/>
  <c r="E65" i="9" s="1"/>
  <c r="D66" i="9"/>
  <c r="E66" i="9" s="1"/>
  <c r="D67" i="9"/>
  <c r="E67" i="9" s="1"/>
  <c r="D68" i="9"/>
  <c r="E68" i="9" s="1"/>
  <c r="D69" i="9"/>
  <c r="E69" i="9" s="1"/>
  <c r="D70" i="9"/>
  <c r="E70" i="9" s="1"/>
  <c r="D71" i="9"/>
  <c r="E71" i="9" s="1"/>
  <c r="D72" i="9"/>
  <c r="E72" i="9" s="1"/>
  <c r="D73" i="9"/>
  <c r="E73" i="9" s="1"/>
  <c r="D74" i="9"/>
  <c r="E74" i="9" s="1"/>
  <c r="D75" i="9"/>
  <c r="E75" i="9" s="1"/>
  <c r="D76" i="9"/>
  <c r="E76" i="9" s="1"/>
  <c r="D77" i="9"/>
  <c r="E77" i="9" s="1"/>
  <c r="D78" i="9"/>
  <c r="E78" i="9" s="1"/>
  <c r="D79" i="9"/>
  <c r="E79" i="9" s="1"/>
  <c r="D80" i="9"/>
  <c r="E80" i="9" s="1"/>
  <c r="D81" i="9"/>
  <c r="E81" i="9" s="1"/>
  <c r="D82" i="9"/>
  <c r="E82" i="9" s="1"/>
  <c r="D83" i="9"/>
  <c r="E83" i="9" s="1"/>
  <c r="D84" i="9"/>
  <c r="E84" i="9" s="1"/>
  <c r="D85" i="9"/>
  <c r="E85" i="9" s="1"/>
  <c r="D86" i="9"/>
  <c r="E86" i="9" s="1"/>
  <c r="D87" i="9"/>
  <c r="E87" i="9" s="1"/>
  <c r="D88" i="9"/>
  <c r="E88" i="9" s="1"/>
  <c r="D89" i="9"/>
  <c r="E89" i="9" s="1"/>
  <c r="D90" i="9"/>
  <c r="E90" i="9" s="1"/>
  <c r="D91" i="9"/>
  <c r="E91" i="9" s="1"/>
  <c r="D92" i="9"/>
  <c r="E92" i="9" s="1"/>
  <c r="D93" i="9"/>
  <c r="E93" i="9" s="1"/>
  <c r="D94" i="9"/>
  <c r="E94" i="9" s="1"/>
  <c r="D95" i="9"/>
  <c r="D96" i="9"/>
  <c r="E96" i="9" s="1"/>
  <c r="D97" i="9"/>
  <c r="E97" i="9" s="1"/>
  <c r="D98" i="9"/>
  <c r="E98" i="9" s="1"/>
  <c r="D99" i="9"/>
  <c r="E99" i="9" s="1"/>
  <c r="D100" i="9"/>
  <c r="E100" i="9" s="1"/>
  <c r="D101" i="9"/>
  <c r="E101" i="9" s="1"/>
  <c r="D102" i="9"/>
  <c r="E102" i="9" s="1"/>
  <c r="D103" i="9"/>
  <c r="E103" i="9" s="1"/>
  <c r="D104" i="9"/>
  <c r="E104" i="9" s="1"/>
  <c r="D105" i="9"/>
  <c r="E105" i="9" s="1"/>
  <c r="D106" i="9"/>
  <c r="E106" i="9" s="1"/>
  <c r="D107" i="9"/>
  <c r="E107" i="9" s="1"/>
  <c r="D108" i="9"/>
  <c r="E108" i="9" s="1"/>
  <c r="D109" i="9"/>
  <c r="E109" i="9" s="1"/>
  <c r="D110" i="9"/>
  <c r="E110" i="9" s="1"/>
  <c r="D111" i="9"/>
  <c r="E111" i="9" s="1"/>
  <c r="D112" i="9"/>
  <c r="E112" i="9" s="1"/>
  <c r="D113" i="9"/>
  <c r="E113" i="9" s="1"/>
  <c r="D114" i="9"/>
  <c r="E114" i="9" s="1"/>
  <c r="D115" i="9"/>
  <c r="E115" i="9" s="1"/>
  <c r="D116" i="9"/>
  <c r="E116" i="9" s="1"/>
  <c r="D117" i="9"/>
  <c r="E117" i="9" s="1"/>
  <c r="D118" i="9"/>
  <c r="E118" i="9" s="1"/>
  <c r="D119" i="9"/>
  <c r="E119" i="9" s="1"/>
  <c r="D120" i="9"/>
  <c r="E120" i="9" s="1"/>
  <c r="D121" i="9"/>
  <c r="E121" i="9" s="1"/>
  <c r="D35" i="9"/>
  <c r="E35" i="9" s="1"/>
  <c r="C22" i="9"/>
  <c r="E22" i="9" s="1"/>
  <c r="C21" i="9"/>
  <c r="E21" i="9" s="1"/>
  <c r="C20" i="9"/>
  <c r="E20" i="9" s="1"/>
  <c r="C19" i="9"/>
  <c r="E19" i="9" s="1"/>
  <c r="C18" i="9"/>
  <c r="E18" i="9" s="1"/>
  <c r="C17" i="9"/>
  <c r="E17" i="9" s="1"/>
  <c r="E96" i="8"/>
  <c r="D34" i="8"/>
  <c r="E34" i="8" s="1"/>
  <c r="D35" i="8"/>
  <c r="E35" i="8" s="1"/>
  <c r="D36" i="8"/>
  <c r="E36" i="8" s="1"/>
  <c r="D37" i="8"/>
  <c r="E37" i="8" s="1"/>
  <c r="D38" i="8"/>
  <c r="E38" i="8" s="1"/>
  <c r="D39" i="8"/>
  <c r="E39" i="8" s="1"/>
  <c r="D40" i="8"/>
  <c r="E40" i="8" s="1"/>
  <c r="D41" i="8"/>
  <c r="E41" i="8" s="1"/>
  <c r="D42" i="8"/>
  <c r="E42" i="8" s="1"/>
  <c r="D43" i="8"/>
  <c r="E43" i="8" s="1"/>
  <c r="D44" i="8"/>
  <c r="E44" i="8" s="1"/>
  <c r="D45" i="8"/>
  <c r="E45" i="8" s="1"/>
  <c r="D46" i="8"/>
  <c r="E46" i="8" s="1"/>
  <c r="D47" i="8"/>
  <c r="E47" i="8" s="1"/>
  <c r="D48" i="8"/>
  <c r="E48" i="8" s="1"/>
  <c r="D49" i="8"/>
  <c r="E49" i="8" s="1"/>
  <c r="D50" i="8"/>
  <c r="E50" i="8" s="1"/>
  <c r="D51" i="8"/>
  <c r="E51" i="8" s="1"/>
  <c r="D52" i="8"/>
  <c r="E52" i="8" s="1"/>
  <c r="D53" i="8"/>
  <c r="E53" i="8" s="1"/>
  <c r="D54" i="8"/>
  <c r="E54" i="8" s="1"/>
  <c r="D55" i="8"/>
  <c r="E55" i="8" s="1"/>
  <c r="D56" i="8"/>
  <c r="E56" i="8" s="1"/>
  <c r="D57" i="8"/>
  <c r="E57" i="8" s="1"/>
  <c r="D58" i="8"/>
  <c r="E58" i="8" s="1"/>
  <c r="D59" i="8"/>
  <c r="E59" i="8" s="1"/>
  <c r="D60" i="8"/>
  <c r="E60" i="8" s="1"/>
  <c r="D61" i="8"/>
  <c r="E61" i="8" s="1"/>
  <c r="D62" i="8"/>
  <c r="E62" i="8" s="1"/>
  <c r="D63" i="8"/>
  <c r="E63" i="8" s="1"/>
  <c r="D64" i="8"/>
  <c r="E64" i="8" s="1"/>
  <c r="D65" i="8"/>
  <c r="E65" i="8" s="1"/>
  <c r="D66" i="8"/>
  <c r="E66" i="8" s="1"/>
  <c r="D67" i="8"/>
  <c r="E67" i="8" s="1"/>
  <c r="D68" i="8"/>
  <c r="E68" i="8" s="1"/>
  <c r="D69" i="8"/>
  <c r="E69" i="8" s="1"/>
  <c r="D70" i="8"/>
  <c r="E70" i="8" s="1"/>
  <c r="D71" i="8"/>
  <c r="E71" i="8" s="1"/>
  <c r="D72" i="8"/>
  <c r="E72" i="8" s="1"/>
  <c r="D73" i="8"/>
  <c r="E73" i="8" s="1"/>
  <c r="D74" i="8"/>
  <c r="E74" i="8" s="1"/>
  <c r="D75" i="8"/>
  <c r="E75" i="8" s="1"/>
  <c r="D76" i="8"/>
  <c r="E76" i="8" s="1"/>
  <c r="D77" i="8"/>
  <c r="E77" i="8" s="1"/>
  <c r="D78" i="8"/>
  <c r="E78" i="8" s="1"/>
  <c r="D79" i="8"/>
  <c r="E79" i="8" s="1"/>
  <c r="D80" i="8"/>
  <c r="E80" i="8" s="1"/>
  <c r="D81" i="8"/>
  <c r="E81" i="8" s="1"/>
  <c r="D82" i="8"/>
  <c r="E82" i="8" s="1"/>
  <c r="D83" i="8"/>
  <c r="E83" i="8" s="1"/>
  <c r="D84" i="8"/>
  <c r="E84" i="8" s="1"/>
  <c r="D85" i="8"/>
  <c r="E85" i="8" s="1"/>
  <c r="D86" i="8"/>
  <c r="E86" i="8" s="1"/>
  <c r="D87" i="8"/>
  <c r="E87" i="8" s="1"/>
  <c r="D88" i="8"/>
  <c r="E88" i="8" s="1"/>
  <c r="D89" i="8"/>
  <c r="E89" i="8" s="1"/>
  <c r="D90" i="8"/>
  <c r="E90" i="8" s="1"/>
  <c r="D91" i="8"/>
  <c r="E91" i="8" s="1"/>
  <c r="D92" i="8"/>
  <c r="E92" i="8" s="1"/>
  <c r="D93" i="8"/>
  <c r="E93" i="8" s="1"/>
  <c r="D94" i="8"/>
  <c r="E94" i="8" s="1"/>
  <c r="D95" i="8"/>
  <c r="E95" i="8" s="1"/>
  <c r="D96" i="8"/>
  <c r="D97" i="8"/>
  <c r="E97" i="8" s="1"/>
  <c r="D98" i="8"/>
  <c r="E98" i="8" s="1"/>
  <c r="D99" i="8"/>
  <c r="E99" i="8" s="1"/>
  <c r="D100" i="8"/>
  <c r="E100" i="8" s="1"/>
  <c r="D101" i="8"/>
  <c r="E101" i="8" s="1"/>
  <c r="D102" i="8"/>
  <c r="E102" i="8" s="1"/>
  <c r="D103" i="8"/>
  <c r="E103" i="8" s="1"/>
  <c r="D104" i="8"/>
  <c r="E104" i="8" s="1"/>
  <c r="D105" i="8"/>
  <c r="E105" i="8" s="1"/>
  <c r="D106" i="8"/>
  <c r="E106" i="8" s="1"/>
  <c r="D107" i="8"/>
  <c r="E107" i="8" s="1"/>
  <c r="D108" i="8"/>
  <c r="E108" i="8" s="1"/>
  <c r="D109" i="8"/>
  <c r="E109" i="8" s="1"/>
  <c r="D110" i="8"/>
  <c r="E110" i="8" s="1"/>
  <c r="D111" i="8"/>
  <c r="E111" i="8" s="1"/>
  <c r="D112" i="8"/>
  <c r="E112" i="8" s="1"/>
  <c r="D113" i="8"/>
  <c r="E113" i="8" s="1"/>
  <c r="D114" i="8"/>
  <c r="E114" i="8" s="1"/>
  <c r="D115" i="8"/>
  <c r="E115" i="8" s="1"/>
  <c r="D116" i="8"/>
  <c r="E116" i="8" s="1"/>
  <c r="D117" i="8"/>
  <c r="E117" i="8" s="1"/>
  <c r="D118" i="8"/>
  <c r="E118" i="8" s="1"/>
  <c r="D119" i="8"/>
  <c r="E119" i="8" s="1"/>
  <c r="D120" i="8"/>
  <c r="E120" i="8" s="1"/>
  <c r="D121" i="8"/>
  <c r="E121" i="8" s="1"/>
  <c r="D122" i="8"/>
  <c r="E122" i="8" s="1"/>
  <c r="D33" i="8"/>
  <c r="E33" i="8" s="1"/>
  <c r="C22" i="8"/>
  <c r="E22" i="8" s="1"/>
  <c r="C21" i="8"/>
  <c r="E21" i="8" s="1"/>
  <c r="C20" i="8"/>
  <c r="E20" i="8" s="1"/>
  <c r="C19" i="8"/>
  <c r="E19" i="8" s="1"/>
  <c r="C18" i="8"/>
  <c r="E18" i="8" s="1"/>
  <c r="C17" i="8"/>
  <c r="E17" i="8" s="1"/>
  <c r="E98" i="7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 s="1"/>
  <c r="D65" i="7"/>
  <c r="E65" i="7" s="1"/>
  <c r="D66" i="7"/>
  <c r="E66" i="7" s="1"/>
  <c r="D67" i="7"/>
  <c r="E67" i="7" s="1"/>
  <c r="D68" i="7"/>
  <c r="E68" i="7" s="1"/>
  <c r="D69" i="7"/>
  <c r="E69" i="7" s="1"/>
  <c r="D70" i="7"/>
  <c r="E70" i="7" s="1"/>
  <c r="D71" i="7"/>
  <c r="E71" i="7" s="1"/>
  <c r="D72" i="7"/>
  <c r="E72" i="7" s="1"/>
  <c r="D73" i="7"/>
  <c r="E73" i="7" s="1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80" i="7"/>
  <c r="E80" i="7" s="1"/>
  <c r="D81" i="7"/>
  <c r="E81" i="7" s="1"/>
  <c r="D82" i="7"/>
  <c r="E82" i="7" s="1"/>
  <c r="D83" i="7"/>
  <c r="E83" i="7" s="1"/>
  <c r="D84" i="7"/>
  <c r="E84" i="7" s="1"/>
  <c r="D85" i="7"/>
  <c r="E85" i="7" s="1"/>
  <c r="D86" i="7"/>
  <c r="E86" i="7" s="1"/>
  <c r="D87" i="7"/>
  <c r="E87" i="7" s="1"/>
  <c r="D88" i="7"/>
  <c r="E88" i="7" s="1"/>
  <c r="D89" i="7"/>
  <c r="E89" i="7" s="1"/>
  <c r="D90" i="7"/>
  <c r="E90" i="7" s="1"/>
  <c r="D91" i="7"/>
  <c r="E91" i="7" s="1"/>
  <c r="D92" i="7"/>
  <c r="E92" i="7" s="1"/>
  <c r="D93" i="7"/>
  <c r="E93" i="7" s="1"/>
  <c r="D94" i="7"/>
  <c r="E94" i="7" s="1"/>
  <c r="D95" i="7"/>
  <c r="E95" i="7" s="1"/>
  <c r="D96" i="7"/>
  <c r="E96" i="7" s="1"/>
  <c r="D97" i="7"/>
  <c r="E97" i="7" s="1"/>
  <c r="D98" i="7"/>
  <c r="D99" i="7"/>
  <c r="E99" i="7" s="1"/>
  <c r="D100" i="7"/>
  <c r="E100" i="7" s="1"/>
  <c r="D101" i="7"/>
  <c r="E101" i="7" s="1"/>
  <c r="D102" i="7"/>
  <c r="E102" i="7" s="1"/>
  <c r="D103" i="7"/>
  <c r="E103" i="7" s="1"/>
  <c r="D104" i="7"/>
  <c r="E104" i="7" s="1"/>
  <c r="D105" i="7"/>
  <c r="E105" i="7" s="1"/>
  <c r="D106" i="7"/>
  <c r="E106" i="7" s="1"/>
  <c r="D107" i="7"/>
  <c r="E107" i="7" s="1"/>
  <c r="D108" i="7"/>
  <c r="E108" i="7" s="1"/>
  <c r="D109" i="7"/>
  <c r="E109" i="7" s="1"/>
  <c r="D110" i="7"/>
  <c r="E110" i="7" s="1"/>
  <c r="D111" i="7"/>
  <c r="E111" i="7" s="1"/>
  <c r="D112" i="7"/>
  <c r="E112" i="7" s="1"/>
  <c r="D113" i="7"/>
  <c r="E113" i="7" s="1"/>
  <c r="D114" i="7"/>
  <c r="E114" i="7" s="1"/>
  <c r="D115" i="7"/>
  <c r="E115" i="7" s="1"/>
  <c r="D116" i="7"/>
  <c r="E116" i="7" s="1"/>
  <c r="D117" i="7"/>
  <c r="E117" i="7" s="1"/>
  <c r="D118" i="7"/>
  <c r="E118" i="7" s="1"/>
  <c r="D119" i="7"/>
  <c r="E119" i="7" s="1"/>
  <c r="D120" i="7"/>
  <c r="E120" i="7" s="1"/>
  <c r="D121" i="7"/>
  <c r="E121" i="7" s="1"/>
  <c r="D122" i="7"/>
  <c r="E122" i="7" s="1"/>
  <c r="D123" i="7"/>
  <c r="E123" i="7" s="1"/>
  <c r="D124" i="7"/>
  <c r="E124" i="7" s="1"/>
  <c r="D35" i="7"/>
  <c r="E35" i="7" s="1"/>
  <c r="C22" i="7"/>
  <c r="E22" i="7" s="1"/>
  <c r="C21" i="7"/>
  <c r="E21" i="7" s="1"/>
  <c r="C20" i="7"/>
  <c r="E20" i="7" s="1"/>
  <c r="C19" i="7"/>
  <c r="E19" i="7" s="1"/>
  <c r="C18" i="7"/>
  <c r="E18" i="7" s="1"/>
  <c r="C17" i="7"/>
  <c r="E17" i="7" s="1"/>
  <c r="E94" i="6"/>
  <c r="D32" i="6"/>
  <c r="E32" i="6" s="1"/>
  <c r="D33" i="6"/>
  <c r="E33" i="6" s="1"/>
  <c r="D34" i="6"/>
  <c r="E34" i="6" s="1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2" i="6"/>
  <c r="E42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0" i="6"/>
  <c r="E50" i="6" s="1"/>
  <c r="D51" i="6"/>
  <c r="E51" i="6" s="1"/>
  <c r="D52" i="6"/>
  <c r="E52" i="6" s="1"/>
  <c r="D53" i="6"/>
  <c r="E53" i="6" s="1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E69" i="6" s="1"/>
  <c r="D70" i="6"/>
  <c r="E70" i="6" s="1"/>
  <c r="D71" i="6"/>
  <c r="E71" i="6" s="1"/>
  <c r="D72" i="6"/>
  <c r="E72" i="6" s="1"/>
  <c r="D73" i="6"/>
  <c r="E73" i="6" s="1"/>
  <c r="D74" i="6"/>
  <c r="E74" i="6" s="1"/>
  <c r="D75" i="6"/>
  <c r="E75" i="6" s="1"/>
  <c r="D76" i="6"/>
  <c r="E76" i="6" s="1"/>
  <c r="D77" i="6"/>
  <c r="E77" i="6" s="1"/>
  <c r="D78" i="6"/>
  <c r="E78" i="6" s="1"/>
  <c r="D79" i="6"/>
  <c r="E79" i="6" s="1"/>
  <c r="D80" i="6"/>
  <c r="E80" i="6" s="1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 s="1"/>
  <c r="D87" i="6"/>
  <c r="E87" i="6" s="1"/>
  <c r="D88" i="6"/>
  <c r="E88" i="6" s="1"/>
  <c r="D89" i="6"/>
  <c r="E89" i="6" s="1"/>
  <c r="D90" i="6"/>
  <c r="E90" i="6" s="1"/>
  <c r="D91" i="6"/>
  <c r="E91" i="6" s="1"/>
  <c r="D92" i="6"/>
  <c r="E92" i="6" s="1"/>
  <c r="D93" i="6"/>
  <c r="E93" i="6" s="1"/>
  <c r="D94" i="6"/>
  <c r="D95" i="6"/>
  <c r="E95" i="6" s="1"/>
  <c r="D96" i="6"/>
  <c r="E96" i="6" s="1"/>
  <c r="D97" i="6"/>
  <c r="E97" i="6" s="1"/>
  <c r="D98" i="6"/>
  <c r="E98" i="6" s="1"/>
  <c r="D99" i="6"/>
  <c r="E99" i="6" s="1"/>
  <c r="D100" i="6"/>
  <c r="E100" i="6" s="1"/>
  <c r="D101" i="6"/>
  <c r="E101" i="6" s="1"/>
  <c r="D102" i="6"/>
  <c r="E102" i="6" s="1"/>
  <c r="D103" i="6"/>
  <c r="E103" i="6" s="1"/>
  <c r="D104" i="6"/>
  <c r="E104" i="6" s="1"/>
  <c r="D105" i="6"/>
  <c r="E105" i="6" s="1"/>
  <c r="D106" i="6"/>
  <c r="E106" i="6" s="1"/>
  <c r="D107" i="6"/>
  <c r="E107" i="6" s="1"/>
  <c r="D108" i="6"/>
  <c r="E108" i="6" s="1"/>
  <c r="D109" i="6"/>
  <c r="E109" i="6" s="1"/>
  <c r="D110" i="6"/>
  <c r="E110" i="6" s="1"/>
  <c r="D111" i="6"/>
  <c r="E111" i="6" s="1"/>
  <c r="D112" i="6"/>
  <c r="E112" i="6" s="1"/>
  <c r="D113" i="6"/>
  <c r="E113" i="6" s="1"/>
  <c r="D114" i="6"/>
  <c r="E114" i="6" s="1"/>
  <c r="D115" i="6"/>
  <c r="E115" i="6" s="1"/>
  <c r="D116" i="6"/>
  <c r="E116" i="6" s="1"/>
  <c r="D117" i="6"/>
  <c r="E117" i="6" s="1"/>
  <c r="D31" i="6"/>
  <c r="E31" i="6" s="1"/>
  <c r="E22" i="6"/>
  <c r="C22" i="6"/>
  <c r="C21" i="6"/>
  <c r="E21" i="6" s="1"/>
  <c r="C20" i="6"/>
  <c r="E20" i="6" s="1"/>
  <c r="C19" i="6"/>
  <c r="E19" i="6" s="1"/>
  <c r="C18" i="6"/>
  <c r="E18" i="6" s="1"/>
  <c r="C17" i="6"/>
  <c r="E17" i="6" s="1"/>
  <c r="E73" i="5"/>
  <c r="E81" i="5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34" i="5"/>
  <c r="E34" i="5" s="1"/>
  <c r="C23" i="5"/>
  <c r="E23" i="5" s="1"/>
  <c r="C22" i="5"/>
  <c r="E22" i="5" s="1"/>
  <c r="C21" i="5"/>
  <c r="E21" i="5" s="1"/>
  <c r="C20" i="5"/>
  <c r="E20" i="5" s="1"/>
  <c r="C19" i="5"/>
  <c r="E19" i="5" s="1"/>
  <c r="C18" i="5"/>
  <c r="E18" i="5" s="1"/>
  <c r="E57" i="4"/>
  <c r="E95" i="4"/>
  <c r="E97" i="4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D96" i="4"/>
  <c r="E96" i="4" s="1"/>
  <c r="D97" i="4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34" i="4"/>
  <c r="E34" i="4" s="1"/>
  <c r="E21" i="4"/>
  <c r="C22" i="4"/>
  <c r="E22" i="4" s="1"/>
  <c r="C21" i="4"/>
  <c r="C20" i="4"/>
  <c r="E20" i="4" s="1"/>
  <c r="C19" i="4"/>
  <c r="E19" i="4" s="1"/>
  <c r="C18" i="4"/>
  <c r="E18" i="4" s="1"/>
  <c r="C17" i="4"/>
  <c r="E17" i="4" s="1"/>
  <c r="E98" i="3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35" i="3"/>
  <c r="E35" i="3" s="1"/>
  <c r="E21" i="3"/>
  <c r="C22" i="3"/>
  <c r="E22" i="3" s="1"/>
  <c r="C21" i="3"/>
  <c r="C20" i="3"/>
  <c r="E20" i="3" s="1"/>
  <c r="C19" i="3"/>
  <c r="E19" i="3" s="1"/>
  <c r="C18" i="3"/>
  <c r="E18" i="3" s="1"/>
  <c r="C17" i="3"/>
  <c r="E17" i="3" s="1"/>
  <c r="E76" i="2"/>
  <c r="E84" i="2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37" i="2"/>
  <c r="E37" i="2" s="1"/>
  <c r="C23" i="2"/>
  <c r="E23" i="2" s="1"/>
  <c r="C22" i="2"/>
  <c r="E22" i="2" s="1"/>
  <c r="C21" i="2"/>
  <c r="E21" i="2" s="1"/>
  <c r="C20" i="2"/>
  <c r="E20" i="2" s="1"/>
  <c r="C19" i="2"/>
  <c r="E19" i="2" s="1"/>
  <c r="C18" i="2"/>
  <c r="E18" i="2" s="1"/>
  <c r="E96" i="1"/>
  <c r="E104" i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36" i="1"/>
  <c r="E36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</calcChain>
</file>

<file path=xl/sharedStrings.xml><?xml version="1.0" encoding="utf-8"?>
<sst xmlns="http://schemas.openxmlformats.org/spreadsheetml/2006/main" count="3586" uniqueCount="421">
  <si>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</si>
  <si>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</si>
  <si>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</si>
  <si>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</si>
  <si>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</si>
  <si>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</si>
  <si>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</si>
  <si>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</si>
  <si>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</si>
  <si>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</si>
  <si>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</si>
  <si>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Numune</t>
  </si>
  <si>
    <t>absorbans</t>
  </si>
  <si>
    <t>result(ng/ml)</t>
  </si>
  <si>
    <t>Sample-1</t>
  </si>
  <si>
    <t>Sample-2</t>
  </si>
  <si>
    <t>Sample-3</t>
  </si>
  <si>
    <t>Sample-4</t>
  </si>
  <si>
    <t>Sample-5</t>
  </si>
  <si>
    <t>Sample-6</t>
  </si>
  <si>
    <t>Sample-7</t>
  </si>
  <si>
    <t>Sample-8</t>
  </si>
  <si>
    <t>Sample-9</t>
  </si>
  <si>
    <t>Sample-10</t>
  </si>
  <si>
    <t>Sample-11</t>
  </si>
  <si>
    <t>Sample-12</t>
  </si>
  <si>
    <t>Sample-13</t>
  </si>
  <si>
    <t>Sample-14</t>
  </si>
  <si>
    <t>Sample-15</t>
  </si>
  <si>
    <t>Sample-16</t>
  </si>
  <si>
    <t>Sample-17</t>
  </si>
  <si>
    <t>Sample-18</t>
  </si>
  <si>
    <t>Sample-19</t>
  </si>
  <si>
    <t>Sample-20</t>
  </si>
  <si>
    <t>Sample-21</t>
  </si>
  <si>
    <t>Sample-22</t>
  </si>
  <si>
    <t>Sample-23</t>
  </si>
  <si>
    <t>Sample-24</t>
  </si>
  <si>
    <t>Sample-25</t>
  </si>
  <si>
    <t>Sample-26</t>
  </si>
  <si>
    <t>Sample-27</t>
  </si>
  <si>
    <t>Sample-28</t>
  </si>
  <si>
    <t>Sample-29</t>
  </si>
  <si>
    <t>Sample-30</t>
  </si>
  <si>
    <t>Sample-31</t>
  </si>
  <si>
    <t>Sample-32</t>
  </si>
  <si>
    <t>Sample-33</t>
  </si>
  <si>
    <t>Sample-34</t>
  </si>
  <si>
    <t>Sample-35</t>
  </si>
  <si>
    <t>Sample-36</t>
  </si>
  <si>
    <t>Sample-37</t>
  </si>
  <si>
    <t>Sample-38</t>
  </si>
  <si>
    <t>Sample-39</t>
  </si>
  <si>
    <t>Sample-40</t>
  </si>
  <si>
    <t>Sample-41</t>
  </si>
  <si>
    <t>Sample-42</t>
  </si>
  <si>
    <t>Sample-43</t>
  </si>
  <si>
    <t>Sample-44</t>
  </si>
  <si>
    <t>Sample-45</t>
  </si>
  <si>
    <t>Sample-46</t>
  </si>
  <si>
    <t>Sample-47</t>
  </si>
  <si>
    <t>Sample-48</t>
  </si>
  <si>
    <t>Sample-49</t>
  </si>
  <si>
    <t>Sample-50</t>
  </si>
  <si>
    <t>Sample-51</t>
  </si>
  <si>
    <t>Sample-52</t>
  </si>
  <si>
    <t>Sample-53</t>
  </si>
  <si>
    <t>Sample-54</t>
  </si>
  <si>
    <t>Sample-55</t>
  </si>
  <si>
    <t>Sample-56</t>
  </si>
  <si>
    <t>Sample-57</t>
  </si>
  <si>
    <t>Sample-58</t>
  </si>
  <si>
    <t>Sample-59</t>
  </si>
  <si>
    <t>Sample-60</t>
  </si>
  <si>
    <t>Sample-61</t>
  </si>
  <si>
    <t>Sample-62</t>
  </si>
  <si>
    <t>Sample-63</t>
  </si>
  <si>
    <t>Sample-64</t>
  </si>
  <si>
    <t>Sample-65</t>
  </si>
  <si>
    <t>Sample-66</t>
  </si>
  <si>
    <t>Sample-67</t>
  </si>
  <si>
    <t>Sample-68</t>
  </si>
  <si>
    <t>Sample-69</t>
  </si>
  <si>
    <t>Sample-70</t>
  </si>
  <si>
    <t>Sample-71</t>
  </si>
  <si>
    <t>Sample-72</t>
  </si>
  <si>
    <t>Sample-73</t>
  </si>
  <si>
    <t>Sample-74</t>
  </si>
  <si>
    <t>Sample-75</t>
  </si>
  <si>
    <t>Sample-76</t>
  </si>
  <si>
    <t>Sample-77</t>
  </si>
  <si>
    <t>Sample-78</t>
  </si>
  <si>
    <t>Sample-79</t>
  </si>
  <si>
    <t>Sample-80</t>
  </si>
  <si>
    <t>Sample-81</t>
  </si>
  <si>
    <t>Sample-82</t>
  </si>
  <si>
    <t>Sample-83</t>
  </si>
  <si>
    <t>Sample-84</t>
  </si>
  <si>
    <t>Sample-85</t>
  </si>
  <si>
    <t>Sample-86</t>
  </si>
  <si>
    <t>Sample-87</t>
  </si>
  <si>
    <t>Sample-88</t>
  </si>
  <si>
    <t>Sample-89</t>
  </si>
  <si>
    <t>Sample-90</t>
  </si>
  <si>
    <t>result(ug/ml)</t>
  </si>
  <si>
    <t>concentration(ug/ml)</t>
  </si>
  <si>
    <t>Sample-91</t>
  </si>
  <si>
    <t>Sample-92</t>
  </si>
  <si>
    <t>Sample-93</t>
  </si>
  <si>
    <t>Sample-94</t>
  </si>
  <si>
    <t>Sample-95</t>
  </si>
  <si>
    <t>Sample-96</t>
  </si>
  <si>
    <t>Sample-97</t>
  </si>
  <si>
    <t>Sample-98</t>
  </si>
  <si>
    <t>Sample-99</t>
  </si>
  <si>
    <t>Sample-100</t>
  </si>
  <si>
    <t>Sample-101</t>
  </si>
  <si>
    <t>Sample-102</t>
  </si>
  <si>
    <t>Sample-103</t>
  </si>
  <si>
    <t>Sample-104</t>
  </si>
  <si>
    <t>Sample-105</t>
  </si>
  <si>
    <t>Sample-106</t>
  </si>
  <si>
    <t>Sample-107</t>
  </si>
  <si>
    <t>Sample-108</t>
  </si>
  <si>
    <t>Sample-109</t>
  </si>
  <si>
    <t>Sample-110</t>
  </si>
  <si>
    <t>Sample-111</t>
  </si>
  <si>
    <t>Sample-112</t>
  </si>
  <si>
    <t>Sample-113</t>
  </si>
  <si>
    <t>Sample-114</t>
  </si>
  <si>
    <t>Sample-115</t>
  </si>
  <si>
    <t>Sample-116</t>
  </si>
  <si>
    <t>Sample-117</t>
  </si>
  <si>
    <t>Sample-118</t>
  </si>
  <si>
    <t>Sample-119</t>
  </si>
  <si>
    <t>Sample-120</t>
  </si>
  <si>
    <t>Sample-121</t>
  </si>
  <si>
    <t>Sample-122</t>
  </si>
  <si>
    <t>Sample-123</t>
  </si>
  <si>
    <t>Sample-124</t>
  </si>
  <si>
    <t>Sample-125</t>
  </si>
  <si>
    <t>Sample-126</t>
  </si>
  <si>
    <t>Sample-127</t>
  </si>
  <si>
    <t>Sample-128</t>
  </si>
  <si>
    <t>Sample-129</t>
  </si>
  <si>
    <t>Sample-130</t>
  </si>
  <si>
    <t>Sample-131</t>
  </si>
  <si>
    <t>Sample-132</t>
  </si>
  <si>
    <t>Sample-133</t>
  </si>
  <si>
    <t>Sample-134</t>
  </si>
  <si>
    <t>Sample-135</t>
  </si>
  <si>
    <t>Sample-136</t>
  </si>
  <si>
    <t>Sample-137</t>
  </si>
  <si>
    <t>Sample-138</t>
  </si>
  <si>
    <t>Sample-139</t>
  </si>
  <si>
    <t>Sample-140</t>
  </si>
  <si>
    <t>Sample-141</t>
  </si>
  <si>
    <t>Sample-142</t>
  </si>
  <si>
    <t>Sample-143</t>
  </si>
  <si>
    <t>Sample-144</t>
  </si>
  <si>
    <t>Sample-145</t>
  </si>
  <si>
    <t>Sample-146</t>
  </si>
  <si>
    <t>Sample-147</t>
  </si>
  <si>
    <t>Sample-148</t>
  </si>
  <si>
    <t>Sample-149</t>
  </si>
  <si>
    <t>Sample-150</t>
  </si>
  <si>
    <t>Sample-151</t>
  </si>
  <si>
    <t>Sample-152</t>
  </si>
  <si>
    <t>Sample-153</t>
  </si>
  <si>
    <t>Sample-154</t>
  </si>
  <si>
    <t>Sample-155</t>
  </si>
  <si>
    <t>Sample-156</t>
  </si>
  <si>
    <t>Sample-157</t>
  </si>
  <si>
    <t>Sample-158</t>
  </si>
  <si>
    <t>Sample-159</t>
  </si>
  <si>
    <t>Sample-160</t>
  </si>
  <si>
    <t>Sample-161</t>
  </si>
  <si>
    <t>Sample-162</t>
  </si>
  <si>
    <t>Sample-163</t>
  </si>
  <si>
    <t>Sample-164</t>
  </si>
  <si>
    <t>Sample-165</t>
  </si>
  <si>
    <t>Sample-166</t>
  </si>
  <si>
    <t>Sample-167</t>
  </si>
  <si>
    <t>Sample-168</t>
  </si>
  <si>
    <t>Sample-169</t>
  </si>
  <si>
    <t>Sample-170</t>
  </si>
  <si>
    <t>Sample-171</t>
  </si>
  <si>
    <t>Sample-172</t>
  </si>
  <si>
    <t>Sample-173</t>
  </si>
  <si>
    <t>Sample-174</t>
  </si>
  <si>
    <t>Sample-175</t>
  </si>
  <si>
    <t>Sample-176</t>
  </si>
  <si>
    <t>Sample-177</t>
  </si>
  <si>
    <t>Sample-178</t>
  </si>
  <si>
    <t>Sample-179</t>
  </si>
  <si>
    <t>Sample-180</t>
  </si>
  <si>
    <t>Sample-181</t>
  </si>
  <si>
    <t>Sample-182</t>
  </si>
  <si>
    <t>Sample-183</t>
  </si>
  <si>
    <t>Sample-184</t>
  </si>
  <si>
    <t>Sample-185</t>
  </si>
  <si>
    <t>Sample-186</t>
  </si>
  <si>
    <t>Sample-187</t>
  </si>
  <si>
    <t>Sample-188</t>
  </si>
  <si>
    <t>Sample-189</t>
  </si>
  <si>
    <t>Sample-190</t>
  </si>
  <si>
    <t>Sample-191</t>
  </si>
  <si>
    <t>Sample-192</t>
  </si>
  <si>
    <t>Sample-193</t>
  </si>
  <si>
    <t>Sample-194</t>
  </si>
  <si>
    <t>Sample-195</t>
  </si>
  <si>
    <t>Sample-196</t>
  </si>
  <si>
    <t>Sample-197</t>
  </si>
  <si>
    <t>Sample-198</t>
  </si>
  <si>
    <t>Sample-199</t>
  </si>
  <si>
    <t>Sample-200</t>
  </si>
  <si>
    <t>Sample-201</t>
  </si>
  <si>
    <t>Sample-202</t>
  </si>
  <si>
    <t>Sample-203</t>
  </si>
  <si>
    <t>Sample-204</t>
  </si>
  <si>
    <t>Sample-205</t>
  </si>
  <si>
    <t>Sample-206</t>
  </si>
  <si>
    <t>Sample-207</t>
  </si>
  <si>
    <t>Sample-208</t>
  </si>
  <si>
    <t>Sample-209</t>
  </si>
  <si>
    <t>Sample-210</t>
  </si>
  <si>
    <t>Sample-211</t>
  </si>
  <si>
    <t>Sample-212</t>
  </si>
  <si>
    <t>Sample-213</t>
  </si>
  <si>
    <t>Sample-214</t>
  </si>
  <si>
    <t>Sample-215</t>
  </si>
  <si>
    <t>Sample-216</t>
  </si>
  <si>
    <t>Sample-217</t>
  </si>
  <si>
    <t>Sample-218</t>
  </si>
  <si>
    <t>Sample-219</t>
  </si>
  <si>
    <t>Sample-220</t>
  </si>
  <si>
    <t>Sample-221</t>
  </si>
  <si>
    <t>Sample-222</t>
  </si>
  <si>
    <t>Sample-223</t>
  </si>
  <si>
    <t>Sample-224</t>
  </si>
  <si>
    <t>Sample-225</t>
  </si>
  <si>
    <t>Sample-226</t>
  </si>
  <si>
    <t>Sample-227</t>
  </si>
  <si>
    <t>Sample-228</t>
  </si>
  <si>
    <t>Sample-229</t>
  </si>
  <si>
    <t>Sample-230</t>
  </si>
  <si>
    <t>Sample-231</t>
  </si>
  <si>
    <t>Sample-232</t>
  </si>
  <si>
    <t>Sample-233</t>
  </si>
  <si>
    <t>Sample-234</t>
  </si>
  <si>
    <t>Sample-235</t>
  </si>
  <si>
    <t>Sample-236</t>
  </si>
  <si>
    <t>Sample-237</t>
  </si>
  <si>
    <t>Sample-238</t>
  </si>
  <si>
    <t>Sample-239</t>
  </si>
  <si>
    <t>Sample-240</t>
  </si>
  <si>
    <t>Sample-241</t>
  </si>
  <si>
    <t>Sample-242</t>
  </si>
  <si>
    <t>Sample-243</t>
  </si>
  <si>
    <t>Sample-244</t>
  </si>
  <si>
    <t>Sample-245</t>
  </si>
  <si>
    <t>Sample-246</t>
  </si>
  <si>
    <t>Sample-247</t>
  </si>
  <si>
    <t>Sample-248</t>
  </si>
  <si>
    <t>Sample-249</t>
  </si>
  <si>
    <t>Sample-250</t>
  </si>
  <si>
    <t>Sample-251</t>
  </si>
  <si>
    <t>Sample-252</t>
  </si>
  <si>
    <t>Sample-253</t>
  </si>
  <si>
    <t>Sample-254</t>
  </si>
  <si>
    <t>Sample-255</t>
  </si>
  <si>
    <t>Sample-256</t>
  </si>
  <si>
    <t>Sample-257</t>
  </si>
  <si>
    <t>Sample-258</t>
  </si>
  <si>
    <t>Sample-259</t>
  </si>
  <si>
    <t>Sample-260</t>
  </si>
  <si>
    <t>Sample-261</t>
  </si>
  <si>
    <t>Sample-262</t>
  </si>
  <si>
    <t>Sample-263</t>
  </si>
  <si>
    <t>Sample-264</t>
  </si>
  <si>
    <t>Sample-265</t>
  </si>
  <si>
    <t>Sample-266</t>
  </si>
  <si>
    <t>Sample-267</t>
  </si>
  <si>
    <t>concentration (U/ml)</t>
  </si>
  <si>
    <t>result(U/ml)</t>
  </si>
  <si>
    <t>concentration (mg/ml)</t>
  </si>
  <si>
    <t>result(mg/ml)</t>
  </si>
  <si>
    <t>std6</t>
  </si>
  <si>
    <t>std7</t>
  </si>
  <si>
    <t>concentration (ng/ml)</t>
  </si>
  <si>
    <t>concentration (pg/ml)</t>
  </si>
  <si>
    <t>result(pg/ml)</t>
  </si>
  <si>
    <t>Protein content (mg/ml)</t>
  </si>
  <si>
    <t>Numune Adı</t>
  </si>
  <si>
    <t>TAS(mmol/L)</t>
  </si>
  <si>
    <t>TOS (µmol/L)</t>
  </si>
  <si>
    <t>OSI</t>
  </si>
  <si>
    <t>KİT ADI</t>
  </si>
  <si>
    <t>TÜR</t>
  </si>
  <si>
    <t>MARKA</t>
  </si>
  <si>
    <t>CAT. NO</t>
  </si>
  <si>
    <t>Yöntem</t>
  </si>
  <si>
    <t>Kullanılan Cihaz</t>
  </si>
  <si>
    <t>ELİSA</t>
  </si>
  <si>
    <t>Mıcroplate reader: BIO-TEK EL X 800-Aotu strıp washer:BIO TEK EL X 50</t>
  </si>
  <si>
    <t>Universal</t>
  </si>
  <si>
    <t>Kolorimetrik</t>
  </si>
  <si>
    <t>MINDRAY-BS400</t>
  </si>
  <si>
    <t>TAS(Total Antioxidant Status)</t>
  </si>
  <si>
    <t>REL ASSAY</t>
  </si>
  <si>
    <t>RL0017</t>
  </si>
  <si>
    <t>TOS(Total Oxidant Status)</t>
  </si>
  <si>
    <t>RL0024</t>
  </si>
  <si>
    <t>Haptoglobulin (Hpt/HP)</t>
  </si>
  <si>
    <t>201-07-0074</t>
  </si>
  <si>
    <t>Sheep</t>
  </si>
  <si>
    <t>Sunred</t>
  </si>
  <si>
    <t>201-07-1007</t>
  </si>
  <si>
    <t>Immunoglobulin G (IgG)</t>
  </si>
  <si>
    <t>201-07-2304</t>
  </si>
  <si>
    <t>201-07-3102</t>
  </si>
  <si>
    <t>Immunoglobulin A (IgA)</t>
  </si>
  <si>
    <t>Cortisol (Cor)</t>
  </si>
  <si>
    <t>ELK Biotechnology</t>
  </si>
  <si>
    <t>ELK8817</t>
  </si>
  <si>
    <t>Interleukin 6 (IL-6)</t>
  </si>
  <si>
    <t>ELK8039</t>
  </si>
  <si>
    <t>Interleukin 1 Beta (IL1b)</t>
  </si>
  <si>
    <t>ELK8101</t>
  </si>
  <si>
    <t>Interleukin 1 Alfa (IL1a)</t>
  </si>
  <si>
    <t>ELK8098</t>
  </si>
  <si>
    <t>Tumor Necrosis Alpha (TNFa)</t>
  </si>
  <si>
    <t>ELK8038</t>
  </si>
  <si>
    <t>BCA Protein Colorimetric Assay</t>
  </si>
  <si>
    <t>Elabscience</t>
  </si>
  <si>
    <t>E-BC-K318-M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</si>
  <si>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</si>
  <si>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</si>
  <si>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</si>
  <si>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</si>
  <si>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</si>
  <si>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</si>
  <si>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</si>
  <si>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</si>
  <si>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</si>
  <si>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</si>
  <si>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</si>
  <si>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</si>
  <si>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</si>
  <si>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</si>
  <si>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</si>
  <si>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</si>
  <si>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</si>
  <si>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</si>
  <si>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</si>
  <si>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</si>
  <si>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</si>
  <si>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</si>
  <si>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</si>
  <si>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</si>
  <si>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</si>
  <si>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</si>
  <si>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</si>
  <si>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</si>
  <si>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</si>
  <si>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</si>
  <si>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</si>
  <si>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</si>
  <si>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The kit uses a double-antibody sandwich enzyme-linked immunosorbent assay to assay the level of Sheep Immunoglobulin A a (IgA) in samples.</t>
  </si>
  <si>
    <t>Add  Sheep Immunoglobulin A a (IgA) a to monoclonal antibody Enzyme well which is pre-coated with Sheep Immunoglobulin A a (IgA) a monoclonal antibody, incubation.</t>
  </si>
  <si>
    <t>Then, add Sheep Immunoglobulin A a (IgA) a antibodies labeled with biotin, and combined with Stpertavidin-HRP to form immune complex; then carry out incubation and washing again to remove the uncombined enzyme.</t>
  </si>
  <si>
    <t xml:space="preserve">Then add Chromogen Solutions A,B,the color of the liguid changes into the blue, and at he effect of acid, the color finally becomes yellow. </t>
  </si>
  <si>
    <t>The chroma of color and the concentration of the Sheep Immunoglobulin A a (IgA) a of sample were positively correlated.</t>
  </si>
  <si>
    <t>IgA Test Principle</t>
  </si>
  <si>
    <t>IgG Test Principle</t>
  </si>
  <si>
    <t>The kit uses a double-antibody sandwich enzyme-linked immunosorbent assay to assay the level of Sheep Immunoglobulin G a (IgG) in samples.</t>
  </si>
  <si>
    <t>Add  Sheep Immunoglobulin G a (IgG) a to monoclonal antibody Enzyme well which is pre-coated with Sheep Immunoglobulin G a (IgG) a monoclonal antibody, incubation.</t>
  </si>
  <si>
    <t>The chroma of color and the concentration of the Sheep Immunoglobulin G a (IgG) a of sample were positively correlated.</t>
  </si>
  <si>
    <t>The kit uses a double-antibody sandwich enzyme-linked immunosorbent assay to assay the level of Sheep Ceruloplasmin (CP/CER) in samples.</t>
  </si>
  <si>
    <t>Add  Sheep Ceruloplasmin (CP/CER) a to monoclonal antibody Enzyme well which is pre-coated with Sheep Ceruloplasmin (CP/CER) a monoclonal antibody, incubation.</t>
  </si>
  <si>
    <t>Then, add Sheep Ceruloplasmin (CP/CER) a antibodies labeled with biotin, and combined with Stpertavidin-HRP to form immune complex; then carry out incubation and washing again to remove the uncombined enzyme.</t>
  </si>
  <si>
    <t>The chroma of color and the concentration of the Sheep Ceruloplasmin (CP/CER) a of sample were positively correlated.</t>
  </si>
  <si>
    <t>Ceruloplasmin Test Principle</t>
  </si>
  <si>
    <t>Then, add Sheep Immunoglobulin G a (IgG) a antibodies labeled with biotin, and combined with Stpertavidin-HRP to form immune complex; then carry out incubation and washing again to remove the uncombined enzyme.</t>
  </si>
  <si>
    <t>The kit uses a double-antibody sandwich enzyme-linked immunosorbent assay to assay the level of Sheep Haptoglobulin (Hpt/HP) in samples.</t>
  </si>
  <si>
    <t>Add  Sheep Haptoglobulin (Hpt/HP) a to monoclonal antibody Enzyme well which is pre-coated with Sheep Haptoglobulin (Hpt/HP) a monoclonal antibody, incubation.</t>
  </si>
  <si>
    <t>Then, add Sheep Haptoglobulin (Hpt/HP) a antibodies labeled with biotin, and combined with Stpertavidin-HRP to form immune complex; then carry out incubation and washing again to remove the uncombined enzyme.</t>
  </si>
  <si>
    <t>The chroma of color and the concentration of the Sheep Haptoglobulin (Hpt/HP) a of sample were positively correlated.</t>
  </si>
  <si>
    <t>Haptoglobulin Test Principle</t>
  </si>
  <si>
    <t>The test principle applied in this kit is Sandwich enzyme immunoassay. The microtiter plateprovided in this kit has been pre-coated with an antibody specific to Tumor Necrosis Factor Alpha(TNFa).</t>
  </si>
  <si>
    <t>Next, Avidin conjugated to HorseradishPeroxidase (HRP) is added to each microplate well and incubated.</t>
  </si>
  <si>
    <t>The enzyme-substrate reaction is terminatedbythe addition of sulphuric acid solution and the color change is measured spectrophotometricallyatawavelength of 450nm ± 10nm.</t>
  </si>
  <si>
    <t>The concentration of Tumor Necrosis Factor Alpha(TNFa) inthesamples is then determined by comparing the OD of the samples to the standard curve.</t>
  </si>
  <si>
    <t>TNF-A Test Principle</t>
  </si>
  <si>
    <t>The test principle applied in this kit is Sandwich enzyme immunoassay. The microtiter plateprovided in this kit has been pre-coated with an antibody specific to Interleukin 1 Alpha(IL1a).</t>
  </si>
  <si>
    <t>The concentration of Interleukin 1 Alpha(IL1a) inthesamples is then determined by comparing the OD of the samples to the standard curve.</t>
  </si>
  <si>
    <t>Interleukin 1 Alpha Test Principle</t>
  </si>
  <si>
    <t>Interleukin 1 Beta Test Principle</t>
  </si>
  <si>
    <t>The test principle applied in this kit is Sandwich enzyme immunoassay. The microtiter plateprovided in this kit has been pre-coated with an antibody specific to Interleukin 1 Beta(IL1b).</t>
  </si>
  <si>
    <t>The concentration ofInterleukin 1 Beta(IL1b) in the samples is then determined by comparing the OD of the samples to the standard curve.</t>
  </si>
  <si>
    <t>The test principle applied in this kit is Sandwich enzyme immunoassay. The microtiter plateprovided in this kit has been pre-coated with an antibody specific to Interleukin 6 (IL6).</t>
  </si>
  <si>
    <t>The concentration of Interleukin 6 (IL6) in the samples is then determined by comparing the OD of the samples to the standard curve.</t>
  </si>
  <si>
    <t>Interleukin 6 Test Principle</t>
  </si>
  <si>
    <t>Standards or samples are added to the appropriate microtiter plate wells then with a biotin-conjugated antibody specific to Interleukin 6 (IL6).</t>
  </si>
  <si>
    <t>Standards or samples are added to the appropriate microtiter plate wells then with a biotin-conjugated antibody specific to Interleukin 1 Beta(IL1b).</t>
  </si>
  <si>
    <t>After TMB substrate solutionisadded,only those wells that contain Interleukin 1 Alpha(IL1a), biotin-conjugated antibody and enzyme-conjugated Avidin will exhibit a change in color.</t>
  </si>
  <si>
    <t>After TMB substrate solutionisadded,only those wells that contain Interleukin 1 Beta(IL1b), biotin-conjugated antibody and enzyme-conjugated Avidin will exhibit a change in color.</t>
  </si>
  <si>
    <t>After TMB substrate solutionisadded,only those wells that contain Interleukin 6 (IL6), biotin-conjugated antibody and enzyme-conjugated Avidin will exhibit a change in color.</t>
  </si>
  <si>
    <t>Standards or samples are added to the appropriate microtiter plate wells then with a biotin-conjugated antibody specific to Interleukin 1 Alpha(IL1a).</t>
  </si>
  <si>
    <t>After TMB substrate solutionisadded,only those wells that contain Tumor Necrosis Factor Alpha(TNFa), biotin-conjugated antibody and enzyme-conjugated Avidin will exhibit a change in color.</t>
  </si>
  <si>
    <t>Standards or samples are added to the appropriate microtiter plate wells then with a biotin-conjugated antibody specific to Tumor Necrosis Factor Alpha(TNFa).</t>
  </si>
  <si>
    <t>This assay employs the competitive inhibition enzyme immunoassay technique. The microtiterplateprovided in this kit has been pre-coated with Cortisol(Cor) protein</t>
  </si>
  <si>
    <t xml:space="preserve"> Standards or samples areaddedtothe appropriate microtiter plate wells then with a biotin-conjugated antibody specific to Cortisol(Cor).</t>
  </si>
  <si>
    <t xml:space="preserve"> Next,Avidin conjugated to Horseradish Peroxidase (HRP) is added to each microplate well andincubated.After TMB substrate solution is added</t>
  </si>
  <si>
    <t>The enzyme-substrate reaction is terminated by theadditionofsulphuric acid solution and the color change is measured spectrophotometrically at a wavelengthof450nm ± 10nm.</t>
  </si>
  <si>
    <t>The concentration of Cortisol(Cor) in the samples is then determined by comparingthe OD of the samples to the standard curve</t>
  </si>
  <si>
    <t>Cortisol Test Principle</t>
  </si>
  <si>
    <t>Ceruloplasmin (CP/CER)</t>
  </si>
  <si>
    <t>The absorbance value is proportional to the protein concentration. Therefore, the protein concentration can be calculated according to the OD value.</t>
  </si>
  <si>
    <t xml:space="preserve">Cu2+ can be reduced to Cu+ by protein in alkaline condition. Cu+ can combine with BCA reagent and form purple complex, which has a maximum absorption peak at 562 nm. </t>
  </si>
  <si>
    <t>BCA Test 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</si>
</sst>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0" xfId="0" applyFont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8" borderId="1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3" borderId="3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7" borderId="1" xfId="0" applyFont="1" applyFill="1" applyBorder="1" applyAlignment="1">
      <alignment horizontal="center"/>
    </xf>
    <xf numFmtId="0" fontId="0" fillId="0" borderId="0" xfId="0"/>
    <xf numFmtId="164" fontId="0" fillId="8" borderId="1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343438320209975"/>
                  <c:y val="0.14773148148148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'Hpt-1.plate'!$C$17:$C$22</c:f>
              <c:numCache>
                <c:formatCode>General</c:formatCode>
                <c:ptCount val="6"/>
                <c:pt idx="0">
                  <c:v>2.1110000000000002</c:v>
                </c:pt>
                <c:pt idx="1">
                  <c:v>1.117</c:v>
                </c:pt>
                <c:pt idx="2">
                  <c:v>0.55400000000000005</c:v>
                </c:pt>
                <c:pt idx="3">
                  <c:v>0.255</c:v>
                </c:pt>
                <c:pt idx="4">
                  <c:v>0.12499999999999999</c:v>
                </c:pt>
                <c:pt idx="5">
                  <c:v>0</c:v>
                </c:pt>
              </c:numCache>
            </c:numRef>
          </c:xVal>
          <c:yVal>
            <c:numRef>
              <c:f>'Hpt-1.plate'!$D$17:$D$22</c:f>
              <c:numCache>
                <c:formatCode>General</c:formatCode>
                <c:ptCount val="6"/>
                <c:pt idx="0">
                  <c:v>400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DE-4AB4-A951-690DBEA35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10704"/>
        <c:axId val="429602176"/>
      </c:scatterChart>
      <c:valAx>
        <c:axId val="4296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9602176"/>
        <c:crosses val="autoZero"/>
        <c:crossBetween val="midCat"/>
      </c:valAx>
      <c:valAx>
        <c:axId val="4296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961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358442694663167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'IGA-1.plate'!$C$17:$C$22</c:f>
              <c:numCache>
                <c:formatCode>General</c:formatCode>
                <c:ptCount val="6"/>
                <c:pt idx="0">
                  <c:v>2.1269999999999998</c:v>
                </c:pt>
                <c:pt idx="1">
                  <c:v>1.2830000000000001</c:v>
                </c:pt>
                <c:pt idx="2">
                  <c:v>0.628</c:v>
                </c:pt>
                <c:pt idx="3">
                  <c:v>0.3</c:v>
                </c:pt>
                <c:pt idx="4">
                  <c:v>0.13800000000000001</c:v>
                </c:pt>
                <c:pt idx="5">
                  <c:v>0</c:v>
                </c:pt>
              </c:numCache>
            </c:numRef>
          </c:xVal>
          <c:yVal>
            <c:numRef>
              <c:f>'IGA-1.plate'!$D$17:$D$22</c:f>
              <c:numCache>
                <c:formatCode>General</c:formatCode>
                <c:ptCount val="6"/>
                <c:pt idx="0">
                  <c:v>6.4</c:v>
                </c:pt>
                <c:pt idx="1">
                  <c:v>3.2</c:v>
                </c:pt>
                <c:pt idx="2">
                  <c:v>1.6</c:v>
                </c:pt>
                <c:pt idx="3">
                  <c:v>0.8</c:v>
                </c:pt>
                <c:pt idx="4">
                  <c:v>0.4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B-4226-8348-73667A293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00568"/>
        <c:axId val="524102864"/>
      </c:scatterChart>
      <c:valAx>
        <c:axId val="52410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4102864"/>
        <c:crosses val="autoZero"/>
        <c:crossBetween val="midCat"/>
      </c:valAx>
      <c:valAx>
        <c:axId val="5241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410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914129483814522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'IGA-2.plate'!$C$17:$C$22</c:f>
              <c:numCache>
                <c:formatCode>General</c:formatCode>
                <c:ptCount val="6"/>
                <c:pt idx="0">
                  <c:v>1.5370000000000001</c:v>
                </c:pt>
                <c:pt idx="1">
                  <c:v>0.9870000000000001</c:v>
                </c:pt>
                <c:pt idx="2">
                  <c:v>0.57500000000000007</c:v>
                </c:pt>
                <c:pt idx="3">
                  <c:v>0.31300000000000006</c:v>
                </c:pt>
                <c:pt idx="4">
                  <c:v>0.13800000000000001</c:v>
                </c:pt>
                <c:pt idx="5">
                  <c:v>0</c:v>
                </c:pt>
              </c:numCache>
            </c:numRef>
          </c:xVal>
          <c:yVal>
            <c:numRef>
              <c:f>'IGA-2.plate'!$D$17:$D$22</c:f>
              <c:numCache>
                <c:formatCode>General</c:formatCode>
                <c:ptCount val="6"/>
                <c:pt idx="0">
                  <c:v>6.4</c:v>
                </c:pt>
                <c:pt idx="1">
                  <c:v>3.2</c:v>
                </c:pt>
                <c:pt idx="2">
                  <c:v>1.6</c:v>
                </c:pt>
                <c:pt idx="3">
                  <c:v>0.8</c:v>
                </c:pt>
                <c:pt idx="4">
                  <c:v>0.4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C-494E-A608-049FBBBA5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897680"/>
        <c:axId val="431900960"/>
      </c:scatterChart>
      <c:valAx>
        <c:axId val="43189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1900960"/>
        <c:crosses val="autoZero"/>
        <c:crossBetween val="midCat"/>
      </c:valAx>
      <c:valAx>
        <c:axId val="4319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189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678762029746282"/>
                  <c:y val="0.18013888888888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'IGA-3.plate'!$C$17:$C$22</c:f>
              <c:numCache>
                <c:formatCode>General</c:formatCode>
                <c:ptCount val="6"/>
                <c:pt idx="0">
                  <c:v>2.0510000000000002</c:v>
                </c:pt>
                <c:pt idx="1">
                  <c:v>1.363</c:v>
                </c:pt>
                <c:pt idx="2">
                  <c:v>0.73000000000000009</c:v>
                </c:pt>
                <c:pt idx="3">
                  <c:v>0.41499999999999998</c:v>
                </c:pt>
                <c:pt idx="4">
                  <c:v>0.28499999999999998</c:v>
                </c:pt>
                <c:pt idx="5">
                  <c:v>0</c:v>
                </c:pt>
              </c:numCache>
            </c:numRef>
          </c:xVal>
          <c:yVal>
            <c:numRef>
              <c:f>'IGA-3.plate'!$D$17:$D$22</c:f>
              <c:numCache>
                <c:formatCode>General</c:formatCode>
                <c:ptCount val="6"/>
                <c:pt idx="0">
                  <c:v>6.4</c:v>
                </c:pt>
                <c:pt idx="1">
                  <c:v>3.2</c:v>
                </c:pt>
                <c:pt idx="2">
                  <c:v>1.6</c:v>
                </c:pt>
                <c:pt idx="3">
                  <c:v>0.8</c:v>
                </c:pt>
                <c:pt idx="4">
                  <c:v>0.4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7-4134-9647-BC6385C27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98600"/>
        <c:axId val="524117296"/>
      </c:scatterChart>
      <c:valAx>
        <c:axId val="52409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4117296"/>
        <c:crosses val="autoZero"/>
        <c:crossBetween val="midCat"/>
      </c:valAx>
      <c:valAx>
        <c:axId val="5241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409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Cortisol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0221566054243215E-2"/>
                  <c:y val="-0.44366542723826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'Cortisol-1.plate'!$B$17:$B$23</c:f>
              <c:numCache>
                <c:formatCode>General</c:formatCode>
                <c:ptCount val="7"/>
                <c:pt idx="0">
                  <c:v>0.10100000000000001</c:v>
                </c:pt>
                <c:pt idx="1">
                  <c:v>0.65700000000000003</c:v>
                </c:pt>
                <c:pt idx="2">
                  <c:v>0.99199999999999999</c:v>
                </c:pt>
                <c:pt idx="3">
                  <c:v>1.337</c:v>
                </c:pt>
                <c:pt idx="4">
                  <c:v>1.587</c:v>
                </c:pt>
                <c:pt idx="5">
                  <c:v>1.7689999999999999</c:v>
                </c:pt>
                <c:pt idx="6">
                  <c:v>2.0310000000000001</c:v>
                </c:pt>
              </c:numCache>
            </c:numRef>
          </c:xVal>
          <c:yVal>
            <c:numRef>
              <c:f>'Cortisol-1.plate'!$C$17:$C$23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1-4238-8354-C83FBF8F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15000"/>
        <c:axId val="524115328"/>
      </c:scatterChart>
      <c:valAx>
        <c:axId val="52411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4115328"/>
        <c:crosses val="autoZero"/>
        <c:crossBetween val="midCat"/>
      </c:valAx>
      <c:valAx>
        <c:axId val="5241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411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Cortisol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3085520559930007E-2"/>
                  <c:y val="-0.39273950131233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'Cortisol-2.plate'!$B$17:$B$23</c:f>
              <c:numCache>
                <c:formatCode>General</c:formatCode>
                <c:ptCount val="7"/>
                <c:pt idx="0">
                  <c:v>0.111</c:v>
                </c:pt>
                <c:pt idx="1">
                  <c:v>0.66700000000000004</c:v>
                </c:pt>
                <c:pt idx="2">
                  <c:v>0.999</c:v>
                </c:pt>
                <c:pt idx="3">
                  <c:v>1.327</c:v>
                </c:pt>
                <c:pt idx="4">
                  <c:v>1.5569999999999999</c:v>
                </c:pt>
                <c:pt idx="5">
                  <c:v>1.748</c:v>
                </c:pt>
                <c:pt idx="6">
                  <c:v>2.0009999999999999</c:v>
                </c:pt>
              </c:numCache>
            </c:numRef>
          </c:xVal>
          <c:yVal>
            <c:numRef>
              <c:f>'Cortisol-2.plate'!$C$17:$C$23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8-48E2-B802-B99A3C0D1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81256"/>
        <c:axId val="539484536"/>
      </c:scatterChart>
      <c:valAx>
        <c:axId val="53948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9484536"/>
        <c:crosses val="autoZero"/>
        <c:crossBetween val="midCat"/>
      </c:valAx>
      <c:valAx>
        <c:axId val="5394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948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Cortisol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5578302712160973E-2"/>
                  <c:y val="-0.401998760571595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'Cortisol-3.plate'!$B$17:$B$23</c:f>
              <c:numCache>
                <c:formatCode>General</c:formatCode>
                <c:ptCount val="7"/>
                <c:pt idx="0">
                  <c:v>0.11799999999999999</c:v>
                </c:pt>
                <c:pt idx="1">
                  <c:v>0.66100000000000003</c:v>
                </c:pt>
                <c:pt idx="2">
                  <c:v>0.98899999999999999</c:v>
                </c:pt>
                <c:pt idx="3">
                  <c:v>1.321</c:v>
                </c:pt>
                <c:pt idx="4">
                  <c:v>1.5489999999999999</c:v>
                </c:pt>
                <c:pt idx="5">
                  <c:v>1.7370000000000001</c:v>
                </c:pt>
                <c:pt idx="6">
                  <c:v>2.0310000000000001</c:v>
                </c:pt>
              </c:numCache>
            </c:numRef>
          </c:xVal>
          <c:yVal>
            <c:numRef>
              <c:f>'Cortisol-3.plate'!$C$17:$C$23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D-497E-8E88-914D54DDF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60592"/>
        <c:axId val="539470104"/>
      </c:scatterChart>
      <c:valAx>
        <c:axId val="53946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9470104"/>
        <c:crosses val="autoZero"/>
        <c:crossBetween val="midCat"/>
      </c:valAx>
      <c:valAx>
        <c:axId val="53947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946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832917760279967"/>
                  <c:y val="0.125624088655584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'IL-6-1.plate'!$C$17:$C$23</c:f>
              <c:numCache>
                <c:formatCode>General</c:formatCode>
                <c:ptCount val="7"/>
                <c:pt idx="0">
                  <c:v>1.46</c:v>
                </c:pt>
                <c:pt idx="1">
                  <c:v>0.93899999999999995</c:v>
                </c:pt>
                <c:pt idx="2">
                  <c:v>0.67</c:v>
                </c:pt>
                <c:pt idx="3">
                  <c:v>0.41200000000000003</c:v>
                </c:pt>
                <c:pt idx="4">
                  <c:v>0.24600000000000002</c:v>
                </c:pt>
                <c:pt idx="5">
                  <c:v>0.123</c:v>
                </c:pt>
                <c:pt idx="6">
                  <c:v>0</c:v>
                </c:pt>
              </c:numCache>
            </c:numRef>
          </c:xVal>
          <c:yVal>
            <c:numRef>
              <c:f>'IL-6-1.plate'!$D$17:$D$23</c:f>
              <c:numCache>
                <c:formatCode>General</c:formatCode>
                <c:ptCount val="7"/>
                <c:pt idx="0">
                  <c:v>250</c:v>
                </c:pt>
                <c:pt idx="1">
                  <c:v>125</c:v>
                </c:pt>
                <c:pt idx="2">
                  <c:v>62.5</c:v>
                </c:pt>
                <c:pt idx="3">
                  <c:v>31.25</c:v>
                </c:pt>
                <c:pt idx="4">
                  <c:v>15.63</c:v>
                </c:pt>
                <c:pt idx="5">
                  <c:v>7.82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B-4E6A-851C-EEDAD6C5D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88104"/>
        <c:axId val="524078264"/>
      </c:scatterChart>
      <c:valAx>
        <c:axId val="52408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4078264"/>
        <c:crosses val="autoZero"/>
        <c:crossBetween val="midCat"/>
      </c:valAx>
      <c:valAx>
        <c:axId val="52407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408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2564698162729658"/>
                  <c:y val="0.10252806940799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'IL-6-2.plate'!$C$17:$C$23</c:f>
              <c:numCache>
                <c:formatCode>General</c:formatCode>
                <c:ptCount val="7"/>
                <c:pt idx="0">
                  <c:v>1.474</c:v>
                </c:pt>
                <c:pt idx="1">
                  <c:v>0.94400000000000006</c:v>
                </c:pt>
                <c:pt idx="2">
                  <c:v>0.67100000000000004</c:v>
                </c:pt>
                <c:pt idx="3">
                  <c:v>0.41400000000000003</c:v>
                </c:pt>
                <c:pt idx="4">
                  <c:v>0.24000000000000002</c:v>
                </c:pt>
                <c:pt idx="5">
                  <c:v>0.125</c:v>
                </c:pt>
                <c:pt idx="6">
                  <c:v>0</c:v>
                </c:pt>
              </c:numCache>
            </c:numRef>
          </c:xVal>
          <c:yVal>
            <c:numRef>
              <c:f>'IL-6-2.plate'!$D$17:$D$23</c:f>
              <c:numCache>
                <c:formatCode>General</c:formatCode>
                <c:ptCount val="7"/>
                <c:pt idx="0">
                  <c:v>250</c:v>
                </c:pt>
                <c:pt idx="1">
                  <c:v>125</c:v>
                </c:pt>
                <c:pt idx="2">
                  <c:v>62.5</c:v>
                </c:pt>
                <c:pt idx="3">
                  <c:v>31.25</c:v>
                </c:pt>
                <c:pt idx="4">
                  <c:v>15.63</c:v>
                </c:pt>
                <c:pt idx="5">
                  <c:v>7.82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3-4FC4-8BC9-54931D9E1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99952"/>
        <c:axId val="539455672"/>
      </c:scatterChart>
      <c:valAx>
        <c:axId val="53949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9455672"/>
        <c:crosses val="autoZero"/>
        <c:crossBetween val="midCat"/>
      </c:valAx>
      <c:valAx>
        <c:axId val="53945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949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794028871391074"/>
                  <c:y val="0.1483067220764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'IL-6-3.plate'!$C$18:$C$24</c:f>
              <c:numCache>
                <c:formatCode>General</c:formatCode>
                <c:ptCount val="7"/>
                <c:pt idx="0">
                  <c:v>1.5030000000000001</c:v>
                </c:pt>
                <c:pt idx="1">
                  <c:v>0.96500000000000008</c:v>
                </c:pt>
                <c:pt idx="2">
                  <c:v>0.67200000000000004</c:v>
                </c:pt>
                <c:pt idx="3">
                  <c:v>0.41600000000000004</c:v>
                </c:pt>
                <c:pt idx="4">
                  <c:v>0.23300000000000001</c:v>
                </c:pt>
                <c:pt idx="5">
                  <c:v>0.128</c:v>
                </c:pt>
                <c:pt idx="6">
                  <c:v>0</c:v>
                </c:pt>
              </c:numCache>
            </c:numRef>
          </c:xVal>
          <c:yVal>
            <c:numRef>
              <c:f>'IL-6-3.plate'!$D$18:$D$24</c:f>
              <c:numCache>
                <c:formatCode>General</c:formatCode>
                <c:ptCount val="7"/>
                <c:pt idx="0">
                  <c:v>250</c:v>
                </c:pt>
                <c:pt idx="1">
                  <c:v>125</c:v>
                </c:pt>
                <c:pt idx="2">
                  <c:v>62.5</c:v>
                </c:pt>
                <c:pt idx="3">
                  <c:v>31.25</c:v>
                </c:pt>
                <c:pt idx="4">
                  <c:v>15.63</c:v>
                </c:pt>
                <c:pt idx="5">
                  <c:v>7.82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C-4F19-956A-E7655817D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263384"/>
        <c:axId val="546255512"/>
      </c:scatterChart>
      <c:valAx>
        <c:axId val="54626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255512"/>
        <c:crosses val="autoZero"/>
        <c:crossBetween val="midCat"/>
      </c:valAx>
      <c:valAx>
        <c:axId val="54625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26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7837226596675416"/>
                  <c:y val="8.82075678040245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'IL-1BETA-1.plate'!$C$17:$C$23</c:f>
              <c:numCache>
                <c:formatCode>General</c:formatCode>
                <c:ptCount val="7"/>
                <c:pt idx="0">
                  <c:v>1.6969999999999998</c:v>
                </c:pt>
                <c:pt idx="1">
                  <c:v>1.1139999999999999</c:v>
                </c:pt>
                <c:pt idx="2">
                  <c:v>0.75900000000000001</c:v>
                </c:pt>
                <c:pt idx="3">
                  <c:v>0.47499999999999998</c:v>
                </c:pt>
                <c:pt idx="4">
                  <c:v>0.26600000000000001</c:v>
                </c:pt>
                <c:pt idx="5">
                  <c:v>0.14800000000000002</c:v>
                </c:pt>
                <c:pt idx="6">
                  <c:v>0</c:v>
                </c:pt>
              </c:numCache>
            </c:numRef>
          </c:xVal>
          <c:yVal>
            <c:numRef>
              <c:f>'IL-1BETA-1.plate'!$D$17:$D$23</c:f>
              <c:numCache>
                <c:formatCode>General</c:formatCode>
                <c:ptCount val="7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1-4899-B49C-919815AE0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90112"/>
        <c:axId val="539491096"/>
      </c:scatterChart>
      <c:valAx>
        <c:axId val="5394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9491096"/>
        <c:crosses val="autoZero"/>
        <c:crossBetween val="midCat"/>
      </c:valAx>
      <c:valAx>
        <c:axId val="53949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949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12331583552056"/>
                  <c:y val="0.14773148148148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'Hpt-2.plate'!$C$18:$C$23</c:f>
              <c:numCache>
                <c:formatCode>General</c:formatCode>
                <c:ptCount val="6"/>
                <c:pt idx="0">
                  <c:v>1.758</c:v>
                </c:pt>
                <c:pt idx="1">
                  <c:v>0.91300000000000003</c:v>
                </c:pt>
                <c:pt idx="2">
                  <c:v>0.49200000000000005</c:v>
                </c:pt>
                <c:pt idx="3">
                  <c:v>0.25600000000000001</c:v>
                </c:pt>
                <c:pt idx="4">
                  <c:v>0.14299999999999999</c:v>
                </c:pt>
                <c:pt idx="5">
                  <c:v>0</c:v>
                </c:pt>
              </c:numCache>
            </c:numRef>
          </c:xVal>
          <c:yVal>
            <c:numRef>
              <c:f>'Hpt-2.plate'!$D$18:$D$23</c:f>
              <c:numCache>
                <c:formatCode>General</c:formatCode>
                <c:ptCount val="6"/>
                <c:pt idx="0">
                  <c:v>400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D-49BC-B890-314EE02C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37016"/>
        <c:axId val="434636688"/>
      </c:scatterChart>
      <c:valAx>
        <c:axId val="43463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4636688"/>
        <c:crosses val="autoZero"/>
        <c:crossBetween val="midCat"/>
      </c:valAx>
      <c:valAx>
        <c:axId val="4346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463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993766404199478"/>
                  <c:y val="0.1340500145815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'IL-1BETA-2.plate'!$C$17:$C$23</c:f>
              <c:numCache>
                <c:formatCode>General</c:formatCode>
                <c:ptCount val="7"/>
                <c:pt idx="0">
                  <c:v>1.714</c:v>
                </c:pt>
                <c:pt idx="1">
                  <c:v>1.1160000000000001</c:v>
                </c:pt>
                <c:pt idx="2">
                  <c:v>0.752</c:v>
                </c:pt>
                <c:pt idx="3">
                  <c:v>0.48699999999999999</c:v>
                </c:pt>
                <c:pt idx="4">
                  <c:v>0.27200000000000002</c:v>
                </c:pt>
                <c:pt idx="5">
                  <c:v>0.13</c:v>
                </c:pt>
                <c:pt idx="6">
                  <c:v>0</c:v>
                </c:pt>
              </c:numCache>
            </c:numRef>
          </c:xVal>
          <c:yVal>
            <c:numRef>
              <c:f>'IL-1BETA-2.plate'!$D$17:$D$23</c:f>
              <c:numCache>
                <c:formatCode>General</c:formatCode>
                <c:ptCount val="7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5-4307-8DD7-9A7005B8D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238128"/>
        <c:axId val="546235176"/>
      </c:scatterChart>
      <c:valAx>
        <c:axId val="54623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235176"/>
        <c:crosses val="autoZero"/>
        <c:crossBetween val="midCat"/>
      </c:valAx>
      <c:valAx>
        <c:axId val="54623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23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341054243219598"/>
                  <c:y val="0.17449803149606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'IL-1BETA-3.plate'!$C$17:$C$23</c:f>
              <c:numCache>
                <c:formatCode>General</c:formatCode>
                <c:ptCount val="7"/>
                <c:pt idx="0">
                  <c:v>1.712</c:v>
                </c:pt>
                <c:pt idx="1">
                  <c:v>1.1080000000000001</c:v>
                </c:pt>
                <c:pt idx="2">
                  <c:v>0.72399999999999998</c:v>
                </c:pt>
                <c:pt idx="3">
                  <c:v>0.44200000000000006</c:v>
                </c:pt>
                <c:pt idx="4">
                  <c:v>0.24400000000000002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'IL-1BETA-3.plate'!$D$17:$D$23</c:f>
              <c:numCache>
                <c:formatCode>General</c:formatCode>
                <c:ptCount val="7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8-4AE9-A4CE-6AE8C015F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38896"/>
        <c:axId val="549741192"/>
      </c:scatterChart>
      <c:valAx>
        <c:axId val="54973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9741192"/>
        <c:crosses val="autoZero"/>
        <c:crossBetween val="midCat"/>
      </c:valAx>
      <c:valAx>
        <c:axId val="54974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973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083661417322835"/>
                  <c:y val="0.15254738990959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'IL-1ALFA-1.plate'!$C$16:$C$22</c:f>
              <c:numCache>
                <c:formatCode>General</c:formatCode>
                <c:ptCount val="7"/>
                <c:pt idx="0">
                  <c:v>1.8660000000000001</c:v>
                </c:pt>
                <c:pt idx="1">
                  <c:v>1.18</c:v>
                </c:pt>
                <c:pt idx="2">
                  <c:v>0.75700000000000001</c:v>
                </c:pt>
                <c:pt idx="3">
                  <c:v>0.45600000000000002</c:v>
                </c:pt>
                <c:pt idx="4">
                  <c:v>0.23499999999999999</c:v>
                </c:pt>
                <c:pt idx="5">
                  <c:v>0.108</c:v>
                </c:pt>
                <c:pt idx="6">
                  <c:v>0</c:v>
                </c:pt>
              </c:numCache>
            </c:numRef>
          </c:xVal>
          <c:yVal>
            <c:numRef>
              <c:f>'IL-1ALFA-1.plate'!$D$16:$D$22</c:f>
              <c:numCache>
                <c:formatCode>General</c:formatCode>
                <c:ptCount val="7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D-44D8-9173-C37EB7F1E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63720"/>
        <c:axId val="630883040"/>
      </c:scatterChart>
      <c:valAx>
        <c:axId val="33596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30883040"/>
        <c:crosses val="autoZero"/>
        <c:crossBetween val="midCat"/>
      </c:valAx>
      <c:valAx>
        <c:axId val="6308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596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886679790026244"/>
                  <c:y val="0.14173264800233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'IL-1ALFA-2.plate'!$C$17:$C$23</c:f>
              <c:numCache>
                <c:formatCode>General</c:formatCode>
                <c:ptCount val="7"/>
                <c:pt idx="0">
                  <c:v>1.8540000000000001</c:v>
                </c:pt>
                <c:pt idx="1">
                  <c:v>1.1830000000000001</c:v>
                </c:pt>
                <c:pt idx="2">
                  <c:v>0.74199999999999999</c:v>
                </c:pt>
                <c:pt idx="3">
                  <c:v>0.45800000000000002</c:v>
                </c:pt>
                <c:pt idx="4">
                  <c:v>0.22799999999999998</c:v>
                </c:pt>
                <c:pt idx="5">
                  <c:v>0.11600000000000001</c:v>
                </c:pt>
                <c:pt idx="6">
                  <c:v>0</c:v>
                </c:pt>
              </c:numCache>
            </c:numRef>
          </c:xVal>
          <c:yVal>
            <c:numRef>
              <c:f>'IL-1ALFA-2.plate'!$D$17:$D$23</c:f>
              <c:numCache>
                <c:formatCode>General</c:formatCode>
                <c:ptCount val="7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F-4ECF-85DB-9CADAE9E2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20856"/>
        <c:axId val="549718888"/>
      </c:scatterChart>
      <c:valAx>
        <c:axId val="5497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9718888"/>
        <c:crosses val="autoZero"/>
        <c:crossBetween val="midCat"/>
      </c:valAx>
      <c:valAx>
        <c:axId val="54971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972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456364829396328"/>
                  <c:y val="0.14582239720034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'IL-1ALFA-3.plate'!$C$17:$C$23</c:f>
              <c:numCache>
                <c:formatCode>General</c:formatCode>
                <c:ptCount val="7"/>
                <c:pt idx="0">
                  <c:v>1.8420000000000001</c:v>
                </c:pt>
                <c:pt idx="1">
                  <c:v>1.1830000000000001</c:v>
                </c:pt>
                <c:pt idx="2">
                  <c:v>0.75</c:v>
                </c:pt>
                <c:pt idx="3">
                  <c:v>0.437</c:v>
                </c:pt>
                <c:pt idx="4">
                  <c:v>0.23299999999999998</c:v>
                </c:pt>
                <c:pt idx="5">
                  <c:v>0.11600000000000001</c:v>
                </c:pt>
                <c:pt idx="6">
                  <c:v>0</c:v>
                </c:pt>
              </c:numCache>
            </c:numRef>
          </c:xVal>
          <c:yVal>
            <c:numRef>
              <c:f>'IL-1ALFA-3.plate'!$D$17:$D$23</c:f>
              <c:numCache>
                <c:formatCode>General</c:formatCode>
                <c:ptCount val="7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A-44FC-8128-2D9F98FD9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1680"/>
        <c:axId val="40231024"/>
      </c:scatterChart>
      <c:valAx>
        <c:axId val="4023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231024"/>
        <c:crosses val="autoZero"/>
        <c:crossBetween val="midCat"/>
      </c:valAx>
      <c:valAx>
        <c:axId val="402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23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254002624671914"/>
                  <c:y val="7.8915864683581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'TNF-A-1.plate'!$C$18:$C$24</c:f>
              <c:numCache>
                <c:formatCode>General</c:formatCode>
                <c:ptCount val="7"/>
                <c:pt idx="0">
                  <c:v>1.7629999999999999</c:v>
                </c:pt>
                <c:pt idx="1">
                  <c:v>1.077</c:v>
                </c:pt>
                <c:pt idx="2">
                  <c:v>0.74299999999999999</c:v>
                </c:pt>
                <c:pt idx="3">
                  <c:v>0.34899999999999998</c:v>
                </c:pt>
                <c:pt idx="4">
                  <c:v>0.27199999999999996</c:v>
                </c:pt>
                <c:pt idx="5">
                  <c:v>9.2999999999999985E-2</c:v>
                </c:pt>
                <c:pt idx="6">
                  <c:v>0</c:v>
                </c:pt>
              </c:numCache>
            </c:numRef>
          </c:xVal>
          <c:yVal>
            <c:numRef>
              <c:f>'TNF-A-1.plate'!$D$18:$D$24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7-45A5-AC21-50093D522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614216"/>
        <c:axId val="333614544"/>
      </c:scatterChart>
      <c:valAx>
        <c:axId val="33361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3614544"/>
        <c:crosses val="autoZero"/>
        <c:crossBetween val="midCat"/>
      </c:valAx>
      <c:valAx>
        <c:axId val="3336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3361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213823272090987"/>
                  <c:y val="0.16616652085156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'TNF-A-2.plate'!$C$17:$C$23</c:f>
              <c:numCache>
                <c:formatCode>General</c:formatCode>
                <c:ptCount val="7"/>
                <c:pt idx="0">
                  <c:v>1.746</c:v>
                </c:pt>
                <c:pt idx="1">
                  <c:v>1.0799999999999998</c:v>
                </c:pt>
                <c:pt idx="2">
                  <c:v>0.73199999999999998</c:v>
                </c:pt>
                <c:pt idx="3">
                  <c:v>0.35</c:v>
                </c:pt>
                <c:pt idx="4">
                  <c:v>0.25700000000000001</c:v>
                </c:pt>
                <c:pt idx="5">
                  <c:v>9.2999999999999999E-2</c:v>
                </c:pt>
                <c:pt idx="6">
                  <c:v>0</c:v>
                </c:pt>
              </c:numCache>
            </c:numRef>
          </c:xVal>
          <c:yVal>
            <c:numRef>
              <c:f>'TNF-A-2.plate'!$D$17:$D$23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A-4131-848E-EB38DDB0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55320"/>
        <c:axId val="627355648"/>
      </c:scatterChart>
      <c:valAx>
        <c:axId val="62735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7355648"/>
        <c:crosses val="autoZero"/>
        <c:crossBetween val="midCat"/>
      </c:valAx>
      <c:valAx>
        <c:axId val="6273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735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312314085739283"/>
                  <c:y val="0.165616068824730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'TNF-A-3.plate'!$C$17:$C$23</c:f>
              <c:numCache>
                <c:formatCode>General</c:formatCode>
                <c:ptCount val="7"/>
                <c:pt idx="0">
                  <c:v>1.752</c:v>
                </c:pt>
                <c:pt idx="1">
                  <c:v>1.0940000000000001</c:v>
                </c:pt>
                <c:pt idx="2">
                  <c:v>0.72600000000000009</c:v>
                </c:pt>
                <c:pt idx="3">
                  <c:v>0.34599999999999997</c:v>
                </c:pt>
                <c:pt idx="4">
                  <c:v>0.26299999999999996</c:v>
                </c:pt>
                <c:pt idx="5">
                  <c:v>8.3000000000000004E-2</c:v>
                </c:pt>
                <c:pt idx="6">
                  <c:v>0</c:v>
                </c:pt>
              </c:numCache>
            </c:numRef>
          </c:xVal>
          <c:yVal>
            <c:numRef>
              <c:f>'TNF-A-3.plate'!$D$17:$D$23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6-4442-AE70-5F2EAD3D4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37256"/>
        <c:axId val="549729712"/>
      </c:scatterChart>
      <c:valAx>
        <c:axId val="54973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9729712"/>
        <c:crosses val="autoZero"/>
        <c:crossBetween val="midCat"/>
      </c:valAx>
      <c:valAx>
        <c:axId val="5497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973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182830271216098"/>
                  <c:y val="8.76512831729367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BCA!$C$38:$C$45</c:f>
              <c:numCache>
                <c:formatCode>General</c:formatCode>
                <c:ptCount val="8"/>
                <c:pt idx="0">
                  <c:v>0.90300000000000002</c:v>
                </c:pt>
                <c:pt idx="1">
                  <c:v>0.82500000000000007</c:v>
                </c:pt>
                <c:pt idx="2">
                  <c:v>0.68</c:v>
                </c:pt>
                <c:pt idx="3">
                  <c:v>0.58500000000000008</c:v>
                </c:pt>
                <c:pt idx="4">
                  <c:v>0.41299999999999998</c:v>
                </c:pt>
                <c:pt idx="5">
                  <c:v>0.314</c:v>
                </c:pt>
                <c:pt idx="6">
                  <c:v>0.22699999999999998</c:v>
                </c:pt>
                <c:pt idx="7">
                  <c:v>0</c:v>
                </c:pt>
              </c:numCache>
            </c:numRef>
          </c:xVal>
          <c:yVal>
            <c:numRef>
              <c:f>BCA!$D$38:$D$45</c:f>
              <c:numCache>
                <c:formatCode>General</c:formatCode>
                <c:ptCount val="8"/>
                <c:pt idx="0">
                  <c:v>1</c:v>
                </c:pt>
                <c:pt idx="1">
                  <c:v>0.9</c:v>
                </c:pt>
                <c:pt idx="2">
                  <c:v>0.7</c:v>
                </c:pt>
                <c:pt idx="3">
                  <c:v>0.6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9-43CB-BA53-20A970658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55768"/>
        <c:axId val="223354128"/>
      </c:scatterChart>
      <c:valAx>
        <c:axId val="22335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23354128"/>
        <c:crosses val="autoZero"/>
        <c:crossBetween val="midCat"/>
      </c:valAx>
      <c:valAx>
        <c:axId val="2233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2335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7495953630796153"/>
                  <c:y val="0.14773148148148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'Hpt-3.plate'!$C$17:$C$22</c:f>
              <c:numCache>
                <c:formatCode>General</c:formatCode>
                <c:ptCount val="6"/>
                <c:pt idx="0">
                  <c:v>2.5350000000000001</c:v>
                </c:pt>
                <c:pt idx="1">
                  <c:v>1.3220000000000001</c:v>
                </c:pt>
                <c:pt idx="2">
                  <c:v>0.65500000000000003</c:v>
                </c:pt>
                <c:pt idx="3">
                  <c:v>0.371</c:v>
                </c:pt>
                <c:pt idx="4">
                  <c:v>0.187</c:v>
                </c:pt>
                <c:pt idx="5">
                  <c:v>0</c:v>
                </c:pt>
              </c:numCache>
            </c:numRef>
          </c:xVal>
          <c:yVal>
            <c:numRef>
              <c:f>'Hpt-3.plate'!$D$17:$D$22</c:f>
              <c:numCache>
                <c:formatCode>General</c:formatCode>
                <c:ptCount val="6"/>
                <c:pt idx="0">
                  <c:v>400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E-40D7-9BA8-6CE099811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07520"/>
        <c:axId val="431909488"/>
      </c:scatterChart>
      <c:valAx>
        <c:axId val="43190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1909488"/>
        <c:crosses val="autoZero"/>
        <c:crossBetween val="midCat"/>
      </c:valAx>
      <c:valAx>
        <c:axId val="4319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190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070888013998253"/>
                  <c:y val="9.6805555555555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'CP-1.plate'!$C$17:$C$22</c:f>
              <c:numCache>
                <c:formatCode>General</c:formatCode>
                <c:ptCount val="6"/>
                <c:pt idx="0">
                  <c:v>2.0649999999999999</c:v>
                </c:pt>
                <c:pt idx="1">
                  <c:v>1.1479999999999999</c:v>
                </c:pt>
                <c:pt idx="2">
                  <c:v>0.59600000000000009</c:v>
                </c:pt>
                <c:pt idx="3">
                  <c:v>0.38300000000000001</c:v>
                </c:pt>
                <c:pt idx="4">
                  <c:v>0.216</c:v>
                </c:pt>
                <c:pt idx="5">
                  <c:v>0</c:v>
                </c:pt>
              </c:numCache>
            </c:numRef>
          </c:xVal>
          <c:yVal>
            <c:numRef>
              <c:f>'CP-1.plate'!$D$17:$D$22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B-4ABF-B298-4CFADD917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38448"/>
        <c:axId val="430533856"/>
      </c:scatterChart>
      <c:valAx>
        <c:axId val="4305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0533856"/>
        <c:crosses val="autoZero"/>
        <c:crossBetween val="midCat"/>
      </c:valAx>
      <c:valAx>
        <c:axId val="4305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053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338188976377951"/>
                  <c:y val="0.1199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'CP-2.plate'!$C$18:$C$23</c:f>
              <c:numCache>
                <c:formatCode>General</c:formatCode>
                <c:ptCount val="6"/>
                <c:pt idx="0">
                  <c:v>2.3890000000000002</c:v>
                </c:pt>
                <c:pt idx="1">
                  <c:v>1.171</c:v>
                </c:pt>
                <c:pt idx="2">
                  <c:v>0.6080000000000001</c:v>
                </c:pt>
                <c:pt idx="3">
                  <c:v>0.307</c:v>
                </c:pt>
                <c:pt idx="4">
                  <c:v>0.19500000000000001</c:v>
                </c:pt>
                <c:pt idx="5">
                  <c:v>0</c:v>
                </c:pt>
              </c:numCache>
            </c:numRef>
          </c:xVal>
          <c:yVal>
            <c:numRef>
              <c:f>'CP-2.plate'!$D$18:$D$23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D-4797-9E32-7AE7D1592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34064"/>
        <c:axId val="434638984"/>
      </c:scatterChart>
      <c:valAx>
        <c:axId val="43463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4638984"/>
        <c:crosses val="autoZero"/>
        <c:crossBetween val="midCat"/>
      </c:valAx>
      <c:valAx>
        <c:axId val="43463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463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432699037620296"/>
                  <c:y val="0.1338425925925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'CP-3.plate'!$C$17:$C$22</c:f>
              <c:numCache>
                <c:formatCode>General</c:formatCode>
                <c:ptCount val="6"/>
                <c:pt idx="0">
                  <c:v>2.1460000000000004</c:v>
                </c:pt>
                <c:pt idx="1">
                  <c:v>1.2949999999999999</c:v>
                </c:pt>
                <c:pt idx="2">
                  <c:v>0.58499999999999996</c:v>
                </c:pt>
                <c:pt idx="3">
                  <c:v>0.34400000000000003</c:v>
                </c:pt>
                <c:pt idx="4">
                  <c:v>0.246</c:v>
                </c:pt>
                <c:pt idx="5">
                  <c:v>0</c:v>
                </c:pt>
              </c:numCache>
            </c:numRef>
          </c:xVal>
          <c:yVal>
            <c:numRef>
              <c:f>'CP-3.plate'!$D$17:$D$22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4-46C7-9504-19AA64F57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38448"/>
        <c:axId val="431894728"/>
      </c:scatterChart>
      <c:valAx>
        <c:axId val="4305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1894728"/>
        <c:crosses val="autoZero"/>
        <c:crossBetween val="midCat"/>
      </c:valAx>
      <c:valAx>
        <c:axId val="43189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053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85450568678915"/>
                  <c:y val="0.116224117818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'IGG-1.plate'!$C$17:$C$22</c:f>
              <c:numCache>
                <c:formatCode>General</c:formatCode>
                <c:ptCount val="6"/>
                <c:pt idx="0">
                  <c:v>2.2440000000000002</c:v>
                </c:pt>
                <c:pt idx="1">
                  <c:v>1.3779999999999999</c:v>
                </c:pt>
                <c:pt idx="2">
                  <c:v>0.82699999999999996</c:v>
                </c:pt>
                <c:pt idx="3">
                  <c:v>0.38500000000000001</c:v>
                </c:pt>
                <c:pt idx="4">
                  <c:v>0.183</c:v>
                </c:pt>
                <c:pt idx="5">
                  <c:v>0</c:v>
                </c:pt>
              </c:numCache>
            </c:numRef>
          </c:xVal>
          <c:yVal>
            <c:numRef>
              <c:f>'IGG-1.plate'!$D$17:$D$22</c:f>
              <c:numCache>
                <c:formatCode>General</c:formatCode>
                <c:ptCount val="6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1.5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B-41DD-ADA7-64252D9FD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69528"/>
        <c:axId val="525371824"/>
      </c:scatterChart>
      <c:valAx>
        <c:axId val="52536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5371824"/>
        <c:crosses val="autoZero"/>
        <c:crossBetween val="midCat"/>
      </c:valAx>
      <c:valAx>
        <c:axId val="5253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536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8726640419947508"/>
                  <c:y val="8.5752041411490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'IGG-2.plate'!$C$17:$C$22</c:f>
              <c:numCache>
                <c:formatCode>General</c:formatCode>
                <c:ptCount val="6"/>
                <c:pt idx="0">
                  <c:v>2.1069999999999998</c:v>
                </c:pt>
                <c:pt idx="1">
                  <c:v>1.268</c:v>
                </c:pt>
                <c:pt idx="2">
                  <c:v>0.79499999999999993</c:v>
                </c:pt>
                <c:pt idx="3">
                  <c:v>0.41599999999999998</c:v>
                </c:pt>
                <c:pt idx="4">
                  <c:v>0.188</c:v>
                </c:pt>
                <c:pt idx="5">
                  <c:v>0</c:v>
                </c:pt>
              </c:numCache>
            </c:numRef>
          </c:xVal>
          <c:yVal>
            <c:numRef>
              <c:f>'IGG-2.plate'!$D$17:$D$22</c:f>
              <c:numCache>
                <c:formatCode>General</c:formatCode>
                <c:ptCount val="6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1.5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2-4D6E-A2D1-D32D7BE7C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40296"/>
        <c:axId val="426061328"/>
      </c:scatterChart>
      <c:valAx>
        <c:axId val="43464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6061328"/>
        <c:crosses val="autoZero"/>
        <c:crossBetween val="midCat"/>
      </c:valAx>
      <c:valAx>
        <c:axId val="4260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464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274440069991251"/>
                  <c:y val="6.91185476815398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'IGG-3.plate'!$C$17:$C$22</c:f>
              <c:numCache>
                <c:formatCode>General</c:formatCode>
                <c:ptCount val="6"/>
                <c:pt idx="0">
                  <c:v>2.3220000000000001</c:v>
                </c:pt>
                <c:pt idx="1">
                  <c:v>1.3580000000000001</c:v>
                </c:pt>
                <c:pt idx="2">
                  <c:v>0.67600000000000005</c:v>
                </c:pt>
                <c:pt idx="3">
                  <c:v>0.39899999999999997</c:v>
                </c:pt>
                <c:pt idx="4">
                  <c:v>0.12399999999999999</c:v>
                </c:pt>
                <c:pt idx="5">
                  <c:v>0</c:v>
                </c:pt>
              </c:numCache>
            </c:numRef>
          </c:xVal>
          <c:yVal>
            <c:numRef>
              <c:f>'IGG-3.plate'!$D$17:$D$22</c:f>
              <c:numCache>
                <c:formatCode>General</c:formatCode>
                <c:ptCount val="6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1.5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8-4AB4-B9D9-A88AE804D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56944"/>
        <c:axId val="524067112"/>
      </c:scatterChart>
      <c:valAx>
        <c:axId val="52405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4067112"/>
        <c:crosses val="autoZero"/>
        <c:crossBetween val="midCat"/>
      </c:valAx>
      <c:valAx>
        <c:axId val="52406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405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12</xdr:row>
      <xdr:rowOff>38100</xdr:rowOff>
    </xdr:from>
    <xdr:to>
      <xdr:col>14</xdr:col>
      <xdr:colOff>7620</xdr:colOff>
      <xdr:row>27</xdr:row>
      <xdr:rowOff>38100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12</xdr:row>
      <xdr:rowOff>167640</xdr:rowOff>
    </xdr:from>
    <xdr:to>
      <xdr:col>15</xdr:col>
      <xdr:colOff>68580</xdr:colOff>
      <xdr:row>27</xdr:row>
      <xdr:rowOff>167640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12</xdr:row>
      <xdr:rowOff>22860</xdr:rowOff>
    </xdr:from>
    <xdr:to>
      <xdr:col>13</xdr:col>
      <xdr:colOff>601980</xdr:colOff>
      <xdr:row>27</xdr:row>
      <xdr:rowOff>22860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12</xdr:row>
      <xdr:rowOff>15240</xdr:rowOff>
    </xdr:from>
    <xdr:to>
      <xdr:col>14</xdr:col>
      <xdr:colOff>15240</xdr:colOff>
      <xdr:row>27</xdr:row>
      <xdr:rowOff>15240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12</xdr:row>
      <xdr:rowOff>22860</xdr:rowOff>
    </xdr:from>
    <xdr:to>
      <xdr:col>14</xdr:col>
      <xdr:colOff>7620</xdr:colOff>
      <xdr:row>27</xdr:row>
      <xdr:rowOff>22860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12</xdr:row>
      <xdr:rowOff>30480</xdr:rowOff>
    </xdr:from>
    <xdr:to>
      <xdr:col>13</xdr:col>
      <xdr:colOff>457200</xdr:colOff>
      <xdr:row>27</xdr:row>
      <xdr:rowOff>30480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12</xdr:row>
      <xdr:rowOff>22860</xdr:rowOff>
    </xdr:from>
    <xdr:to>
      <xdr:col>13</xdr:col>
      <xdr:colOff>121920</xdr:colOff>
      <xdr:row>27</xdr:row>
      <xdr:rowOff>22860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12</xdr:row>
      <xdr:rowOff>22860</xdr:rowOff>
    </xdr:from>
    <xdr:to>
      <xdr:col>14</xdr:col>
      <xdr:colOff>0</xdr:colOff>
      <xdr:row>27</xdr:row>
      <xdr:rowOff>22860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12</xdr:row>
      <xdr:rowOff>15240</xdr:rowOff>
    </xdr:from>
    <xdr:to>
      <xdr:col>14</xdr:col>
      <xdr:colOff>0</xdr:colOff>
      <xdr:row>27</xdr:row>
      <xdr:rowOff>15240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13</xdr:row>
      <xdr:rowOff>0</xdr:rowOff>
    </xdr:from>
    <xdr:to>
      <xdr:col>13</xdr:col>
      <xdr:colOff>533400</xdr:colOff>
      <xdr:row>28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11</xdr:row>
      <xdr:rowOff>15240</xdr:rowOff>
    </xdr:from>
    <xdr:to>
      <xdr:col>14</xdr:col>
      <xdr:colOff>563880</xdr:colOff>
      <xdr:row>26</xdr:row>
      <xdr:rowOff>15240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13</xdr:row>
      <xdr:rowOff>30480</xdr:rowOff>
    </xdr:from>
    <xdr:to>
      <xdr:col>14</xdr:col>
      <xdr:colOff>502920</xdr:colOff>
      <xdr:row>28</xdr:row>
      <xdr:rowOff>30480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12</xdr:row>
      <xdr:rowOff>0</xdr:rowOff>
    </xdr:from>
    <xdr:to>
      <xdr:col>14</xdr:col>
      <xdr:colOff>556260</xdr:colOff>
      <xdr:row>27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12</xdr:row>
      <xdr:rowOff>22860</xdr:rowOff>
    </xdr:from>
    <xdr:to>
      <xdr:col>14</xdr:col>
      <xdr:colOff>579120</xdr:colOff>
      <xdr:row>27</xdr:row>
      <xdr:rowOff>22860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12</xdr:row>
      <xdr:rowOff>7620</xdr:rowOff>
    </xdr:from>
    <xdr:to>
      <xdr:col>14</xdr:col>
      <xdr:colOff>594360</xdr:colOff>
      <xdr:row>27</xdr:row>
      <xdr:rowOff>7620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13</xdr:row>
      <xdr:rowOff>7620</xdr:rowOff>
    </xdr:from>
    <xdr:to>
      <xdr:col>15</xdr:col>
      <xdr:colOff>0</xdr:colOff>
      <xdr:row>28</xdr:row>
      <xdr:rowOff>7620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12</xdr:row>
      <xdr:rowOff>15240</xdr:rowOff>
    </xdr:from>
    <xdr:to>
      <xdr:col>13</xdr:col>
      <xdr:colOff>571500</xdr:colOff>
      <xdr:row>27</xdr:row>
      <xdr:rowOff>15240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12</xdr:row>
      <xdr:rowOff>7620</xdr:rowOff>
    </xdr:from>
    <xdr:to>
      <xdr:col>13</xdr:col>
      <xdr:colOff>556260</xdr:colOff>
      <xdr:row>27</xdr:row>
      <xdr:rowOff>7620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11</xdr:row>
      <xdr:rowOff>53340</xdr:rowOff>
    </xdr:from>
    <xdr:to>
      <xdr:col>14</xdr:col>
      <xdr:colOff>487680</xdr:colOff>
      <xdr:row>26</xdr:row>
      <xdr:rowOff>53340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12</xdr:row>
      <xdr:rowOff>7620</xdr:rowOff>
    </xdr:from>
    <xdr:to>
      <xdr:col>13</xdr:col>
      <xdr:colOff>579120</xdr:colOff>
      <xdr:row>27</xdr:row>
      <xdr:rowOff>7620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33</xdr:row>
      <xdr:rowOff>22860</xdr:rowOff>
    </xdr:from>
    <xdr:to>
      <xdr:col>14</xdr:col>
      <xdr:colOff>0</xdr:colOff>
      <xdr:row>48</xdr:row>
      <xdr:rowOff>22860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5</xdr:col>
      <xdr:colOff>1748016</xdr:colOff>
      <xdr:row>56</xdr:row>
      <xdr:rowOff>91440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6060"/>
          <a:ext cx="9588996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106680</xdr:rowOff>
    </xdr:from>
    <xdr:to>
      <xdr:col>5</xdr:col>
      <xdr:colOff>680323</xdr:colOff>
      <xdr:row>99</xdr:row>
      <xdr:rowOff>15240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53700"/>
          <a:ext cx="8521303" cy="777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11</xdr:row>
      <xdr:rowOff>175260</xdr:rowOff>
    </xdr:from>
    <xdr:to>
      <xdr:col>14</xdr:col>
      <xdr:colOff>15240</xdr:colOff>
      <xdr:row>26</xdr:row>
      <xdr:rowOff>175260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12</xdr:row>
      <xdr:rowOff>30480</xdr:rowOff>
    </xdr:from>
    <xdr:to>
      <xdr:col>14</xdr:col>
      <xdr:colOff>586740</xdr:colOff>
      <xdr:row>27</xdr:row>
      <xdr:rowOff>30480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11</xdr:row>
      <xdr:rowOff>175260</xdr:rowOff>
    </xdr:from>
    <xdr:to>
      <xdr:col>15</xdr:col>
      <xdr:colOff>30480</xdr:colOff>
      <xdr:row>26</xdr:row>
      <xdr:rowOff>175260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11</xdr:row>
      <xdr:rowOff>7620</xdr:rowOff>
    </xdr:from>
    <xdr:to>
      <xdr:col>14</xdr:col>
      <xdr:colOff>441960</xdr:colOff>
      <xdr:row>26</xdr:row>
      <xdr:rowOff>7620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30480</xdr:rowOff>
    </xdr:from>
    <xdr:to>
      <xdr:col>14</xdr:col>
      <xdr:colOff>38100</xdr:colOff>
      <xdr:row>27</xdr:row>
      <xdr:rowOff>30480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12</xdr:row>
      <xdr:rowOff>22860</xdr:rowOff>
    </xdr:from>
    <xdr:to>
      <xdr:col>15</xdr:col>
      <xdr:colOff>22860</xdr:colOff>
      <xdr:row>27</xdr:row>
      <xdr:rowOff>22860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12</xdr:row>
      <xdr:rowOff>7620</xdr:rowOff>
    </xdr:from>
    <xdr:to>
      <xdr:col>15</xdr:col>
      <xdr:colOff>76200</xdr:colOff>
      <xdr:row>27</xdr:row>
      <xdr:rowOff>7620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5"/>
  <sheetViews>
    <sheetView workbookViewId="0">
      <selection activeCell="R4" sqref="R4"/>
    </sheetView>
  </sheetViews>
  <sheetFormatPr defaultRowHeight="15" x14ac:dyDescent="0.25"/>
  <cols>
    <col min="1" max="1" width="14.7109375" customWidth="1"/>
    <col min="2" max="2" width="11.7109375" customWidth="1"/>
    <col min="3" max="3" width="11" customWidth="1"/>
    <col min="4" max="4" width="10.85546875" customWidth="1"/>
    <col min="5" max="5" width="15.28515625" customWidth="1"/>
  </cols>
  <sheetData>
    <row r="2" spans="1:12" x14ac:dyDescent="0.25">
      <c r="A2" s="8">
        <v>2.1920000000000002</v>
      </c>
      <c r="B2" s="6">
        <v>0.32700000000000001</v>
      </c>
      <c r="C2" s="6">
        <v>0.219</v>
      </c>
      <c r="D2" s="6">
        <v>0.29299999999999998</v>
      </c>
      <c r="E2" s="6">
        <v>0.19400000000000001</v>
      </c>
      <c r="F2" s="6">
        <v>0.30499999999999999</v>
      </c>
      <c r="G2" s="6">
        <v>0.64500000000000002</v>
      </c>
      <c r="H2" s="6">
        <v>0.45600000000000002</v>
      </c>
      <c r="I2" s="6">
        <v>0.35699999999999998</v>
      </c>
      <c r="J2" s="6">
        <v>0.40800000000000003</v>
      </c>
      <c r="K2" s="6">
        <v>0.378</v>
      </c>
      <c r="L2" s="6">
        <v>0.33500000000000002</v>
      </c>
    </row>
    <row r="3" spans="1:12" x14ac:dyDescent="0.25">
      <c r="A3" s="2">
        <v>1.198</v>
      </c>
      <c r="B3" s="6">
        <v>0.28800000000000003</v>
      </c>
      <c r="C3" s="6">
        <v>0.21099999999999999</v>
      </c>
      <c r="D3" s="6">
        <v>0.17899999999999999</v>
      </c>
      <c r="E3" s="6">
        <v>0.219</v>
      </c>
      <c r="F3" s="6">
        <v>0.32800000000000001</v>
      </c>
      <c r="G3" s="6">
        <v>0.22600000000000001</v>
      </c>
      <c r="H3" s="6">
        <v>0.24099999999999999</v>
      </c>
      <c r="I3" s="6">
        <v>0.35000000000000003</v>
      </c>
      <c r="J3" s="6">
        <v>0.40200000000000002</v>
      </c>
      <c r="K3" s="6">
        <v>0.45600000000000002</v>
      </c>
      <c r="L3" s="6">
        <v>0.38500000000000001</v>
      </c>
    </row>
    <row r="4" spans="1:12" x14ac:dyDescent="0.25">
      <c r="A4" s="2">
        <v>0.63500000000000001</v>
      </c>
      <c r="B4" s="6">
        <v>0.36699999999999999</v>
      </c>
      <c r="C4" s="6">
        <v>0.47000000000000003</v>
      </c>
      <c r="D4" s="6">
        <v>0.72899999999999998</v>
      </c>
      <c r="E4" s="6">
        <v>0.378</v>
      </c>
      <c r="F4" s="6">
        <v>0.97499999999999998</v>
      </c>
      <c r="G4" s="6">
        <v>0.255</v>
      </c>
      <c r="H4" s="6">
        <v>0.35199999999999998</v>
      </c>
      <c r="I4" s="6">
        <v>0.39100000000000001</v>
      </c>
      <c r="J4" s="6">
        <v>0.35299999999999998</v>
      </c>
      <c r="K4" s="6">
        <v>1.885</v>
      </c>
      <c r="L4" s="6">
        <v>0.42</v>
      </c>
    </row>
    <row r="5" spans="1:12" x14ac:dyDescent="0.25">
      <c r="A5" s="2">
        <v>0.33600000000000002</v>
      </c>
      <c r="B5" s="6">
        <v>0.45700000000000002</v>
      </c>
      <c r="C5" s="6">
        <v>0.434</v>
      </c>
      <c r="D5" s="6">
        <v>0.33800000000000002</v>
      </c>
      <c r="E5" s="6">
        <v>0.40600000000000003</v>
      </c>
      <c r="F5" s="6">
        <v>0.249</v>
      </c>
      <c r="G5" s="6">
        <v>0.47100000000000003</v>
      </c>
      <c r="H5" s="6">
        <v>0.373</v>
      </c>
      <c r="I5" s="6">
        <v>0.55500000000000005</v>
      </c>
      <c r="J5" s="6">
        <v>0.38</v>
      </c>
      <c r="K5" s="6">
        <v>0.41600000000000004</v>
      </c>
      <c r="L5" s="6">
        <v>0.26100000000000001</v>
      </c>
    </row>
    <row r="6" spans="1:12" x14ac:dyDescent="0.25">
      <c r="A6" s="2">
        <v>0.20599999999999999</v>
      </c>
      <c r="B6" s="6">
        <v>0.63</v>
      </c>
      <c r="C6" s="6">
        <v>0.71599999999999997</v>
      </c>
      <c r="D6" s="6">
        <v>1.1200000000000001</v>
      </c>
      <c r="E6" s="6">
        <v>0.443</v>
      </c>
      <c r="F6" s="6">
        <v>0.45400000000000001</v>
      </c>
      <c r="G6" s="6">
        <v>0.76800000000000002</v>
      </c>
      <c r="H6" s="6">
        <v>0.318</v>
      </c>
      <c r="I6" s="6">
        <v>0.64500000000000002</v>
      </c>
      <c r="J6" s="6">
        <v>0.65900000000000003</v>
      </c>
      <c r="K6" s="6">
        <v>1.0070000000000001</v>
      </c>
      <c r="L6" s="6">
        <v>0.438</v>
      </c>
    </row>
    <row r="7" spans="1:12" x14ac:dyDescent="0.25">
      <c r="A7" s="5">
        <v>8.1000000000000003E-2</v>
      </c>
      <c r="B7" s="6">
        <v>0.46600000000000003</v>
      </c>
      <c r="C7" s="6">
        <v>0.51600000000000001</v>
      </c>
      <c r="D7" s="6">
        <v>0.69800000000000006</v>
      </c>
      <c r="E7" s="6">
        <v>0.48499999999999999</v>
      </c>
      <c r="F7" s="6">
        <v>0.60899999999999999</v>
      </c>
      <c r="G7" s="6">
        <v>2.601</v>
      </c>
      <c r="H7" s="6">
        <v>0.74099999999999999</v>
      </c>
      <c r="I7" s="6">
        <v>0.53800000000000003</v>
      </c>
      <c r="J7" s="6">
        <v>0.56300000000000006</v>
      </c>
      <c r="K7" s="6">
        <v>0.49299999999999999</v>
      </c>
      <c r="L7" s="6">
        <v>0.46300000000000002</v>
      </c>
    </row>
    <row r="8" spans="1:12" x14ac:dyDescent="0.25">
      <c r="A8" s="6">
        <v>0.59299999999999997</v>
      </c>
      <c r="B8" s="6">
        <v>0.503</v>
      </c>
      <c r="C8" s="6">
        <v>0.43</v>
      </c>
      <c r="D8" s="6">
        <v>0.49299999999999999</v>
      </c>
      <c r="E8" s="6">
        <v>0.34800000000000003</v>
      </c>
      <c r="F8" s="6">
        <v>0.51400000000000001</v>
      </c>
      <c r="G8" s="6">
        <v>0.57000000000000006</v>
      </c>
      <c r="H8" s="6">
        <v>0.41899999999999998</v>
      </c>
      <c r="I8" s="6">
        <v>0.55800000000000005</v>
      </c>
      <c r="J8" s="6">
        <v>0.30299999999999999</v>
      </c>
      <c r="K8" s="6">
        <v>0.46200000000000002</v>
      </c>
      <c r="L8" s="6">
        <v>0.34300000000000003</v>
      </c>
    </row>
    <row r="9" spans="1:12" x14ac:dyDescent="0.25">
      <c r="A9" s="6">
        <v>0.253</v>
      </c>
      <c r="B9" s="6">
        <v>0.41000000000000003</v>
      </c>
      <c r="C9" s="6">
        <v>0.46200000000000002</v>
      </c>
      <c r="D9" s="6">
        <v>0.128</v>
      </c>
      <c r="E9" s="6">
        <v>0.65200000000000002</v>
      </c>
      <c r="F9" s="6">
        <v>0.54700000000000004</v>
      </c>
      <c r="G9" s="6">
        <v>0.54800000000000004</v>
      </c>
      <c r="H9" s="6">
        <v>0.27600000000000002</v>
      </c>
      <c r="I9" s="6">
        <v>0.54500000000000004</v>
      </c>
      <c r="J9" s="6">
        <v>0.496</v>
      </c>
      <c r="K9" s="6">
        <v>0.42899999999999999</v>
      </c>
      <c r="L9" s="6">
        <v>0.41200000000000003</v>
      </c>
    </row>
    <row r="12" spans="1:12" x14ac:dyDescent="0.25">
      <c r="A12" t="s">
        <v>0</v>
      </c>
    </row>
    <row r="16" spans="1:12" x14ac:dyDescent="0.25">
      <c r="B16" s="1" t="s">
        <v>1</v>
      </c>
      <c r="C16" s="1" t="s">
        <v>2</v>
      </c>
      <c r="D16" s="1" t="s">
        <v>3</v>
      </c>
      <c r="E16" s="1" t="s">
        <v>4</v>
      </c>
    </row>
    <row r="17" spans="1:12" x14ac:dyDescent="0.25">
      <c r="A17" t="s">
        <v>5</v>
      </c>
      <c r="B17" s="8">
        <v>2.1920000000000002</v>
      </c>
      <c r="C17" s="3">
        <f>B17-B22</f>
        <v>2.1110000000000002</v>
      </c>
      <c r="D17" s="3">
        <v>400</v>
      </c>
      <c r="E17" s="4">
        <f>(9.4865*C17*C17)+(167.67*C17)+(3.2257)</f>
        <v>399.45195916649999</v>
      </c>
    </row>
    <row r="18" spans="1:12" x14ac:dyDescent="0.25">
      <c r="A18" t="s">
        <v>6</v>
      </c>
      <c r="B18" s="2">
        <v>1.198</v>
      </c>
      <c r="C18" s="3">
        <f>B18-B22</f>
        <v>1.117</v>
      </c>
      <c r="D18" s="3">
        <v>200</v>
      </c>
      <c r="E18" s="4">
        <f t="shared" ref="E18:E22" si="0">(9.4865*C18*C18)+(167.67*C18)+(3.2257)</f>
        <v>202.34929169849997</v>
      </c>
    </row>
    <row r="19" spans="1:12" x14ac:dyDescent="0.25">
      <c r="A19" t="s">
        <v>7</v>
      </c>
      <c r="B19" s="2">
        <v>0.63500000000000001</v>
      </c>
      <c r="C19" s="3">
        <f>B19-B22</f>
        <v>0.55400000000000005</v>
      </c>
      <c r="D19" s="3">
        <v>100</v>
      </c>
      <c r="E19" s="4">
        <f t="shared" si="0"/>
        <v>99.026438634000002</v>
      </c>
    </row>
    <row r="20" spans="1:12" x14ac:dyDescent="0.25">
      <c r="A20" t="s">
        <v>8</v>
      </c>
      <c r="B20" s="2">
        <v>0.33600000000000002</v>
      </c>
      <c r="C20" s="3">
        <f>B20-B22</f>
        <v>0.255</v>
      </c>
      <c r="D20" s="3">
        <v>50</v>
      </c>
      <c r="E20" s="4">
        <f t="shared" si="0"/>
        <v>46.598409662499989</v>
      </c>
    </row>
    <row r="21" spans="1:12" x14ac:dyDescent="0.25">
      <c r="A21" t="s">
        <v>9</v>
      </c>
      <c r="B21" s="2">
        <v>0.20599999999999999</v>
      </c>
      <c r="C21" s="3">
        <f>B21-B22</f>
        <v>0.12499999999999999</v>
      </c>
      <c r="D21" s="3">
        <v>25</v>
      </c>
      <c r="E21" s="4">
        <f t="shared" si="0"/>
        <v>24.332676562499994</v>
      </c>
    </row>
    <row r="22" spans="1:12" x14ac:dyDescent="0.25">
      <c r="A22" t="s">
        <v>10</v>
      </c>
      <c r="B22" s="5">
        <v>8.1000000000000003E-2</v>
      </c>
      <c r="C22" s="3">
        <f>B22-B22</f>
        <v>0</v>
      </c>
      <c r="D22" s="3">
        <v>0</v>
      </c>
      <c r="E22" s="4">
        <f t="shared" si="0"/>
        <v>3.2256999999999998</v>
      </c>
    </row>
    <row r="28" spans="1:12" x14ac:dyDescent="0.25">
      <c r="H28" s="9"/>
      <c r="J28" s="9" t="s">
        <v>105</v>
      </c>
      <c r="K28" s="9"/>
      <c r="L28" s="9"/>
    </row>
    <row r="35" spans="1:5" x14ac:dyDescent="0.25">
      <c r="A35" s="10" t="s">
        <v>11</v>
      </c>
      <c r="B35" s="6" t="s">
        <v>12</v>
      </c>
      <c r="C35" s="7" t="s">
        <v>10</v>
      </c>
      <c r="D35" s="3" t="s">
        <v>2</v>
      </c>
      <c r="E35" s="11" t="s">
        <v>104</v>
      </c>
    </row>
    <row r="36" spans="1:5" x14ac:dyDescent="0.25">
      <c r="A36" s="10" t="s">
        <v>14</v>
      </c>
      <c r="B36" s="6">
        <v>0.59299999999999997</v>
      </c>
      <c r="C36" s="5">
        <v>8.1000000000000003E-2</v>
      </c>
      <c r="D36" s="3">
        <f t="shared" ref="D36:D67" si="1">(B36-C36)</f>
        <v>0.51200000000000001</v>
      </c>
      <c r="E36" s="4">
        <f t="shared" ref="E36:E67" si="2">(9.4865*D36*D36)+(167.67*D36)+(3.2257)</f>
        <v>91.559569056000001</v>
      </c>
    </row>
    <row r="37" spans="1:5" x14ac:dyDescent="0.25">
      <c r="A37" s="10" t="s">
        <v>15</v>
      </c>
      <c r="B37" s="6">
        <v>0.253</v>
      </c>
      <c r="C37" s="5">
        <v>8.1000000000000003E-2</v>
      </c>
      <c r="D37" s="3">
        <f t="shared" si="1"/>
        <v>0.17199999999999999</v>
      </c>
      <c r="E37" s="4">
        <f t="shared" si="2"/>
        <v>32.345588616000001</v>
      </c>
    </row>
    <row r="38" spans="1:5" x14ac:dyDescent="0.25">
      <c r="A38" s="10" t="s">
        <v>16</v>
      </c>
      <c r="B38" s="6">
        <v>0.32700000000000001</v>
      </c>
      <c r="C38" s="5">
        <v>8.1000000000000003E-2</v>
      </c>
      <c r="D38" s="3">
        <f t="shared" si="1"/>
        <v>0.246</v>
      </c>
      <c r="E38" s="4">
        <f t="shared" si="2"/>
        <v>45.046605033999995</v>
      </c>
    </row>
    <row r="39" spans="1:5" x14ac:dyDescent="0.25">
      <c r="A39" s="10" t="s">
        <v>17</v>
      </c>
      <c r="B39" s="6">
        <v>0.28800000000000003</v>
      </c>
      <c r="C39" s="5">
        <v>8.1000000000000003E-2</v>
      </c>
      <c r="D39" s="3">
        <f t="shared" si="1"/>
        <v>0.20700000000000002</v>
      </c>
      <c r="E39" s="4">
        <f t="shared" si="2"/>
        <v>38.339877038500006</v>
      </c>
    </row>
    <row r="40" spans="1:5" x14ac:dyDescent="0.25">
      <c r="A40" s="10" t="s">
        <v>18</v>
      </c>
      <c r="B40" s="6">
        <v>0.36699999999999999</v>
      </c>
      <c r="C40" s="5">
        <v>8.1000000000000003E-2</v>
      </c>
      <c r="D40" s="3">
        <f t="shared" si="1"/>
        <v>0.28599999999999998</v>
      </c>
      <c r="E40" s="4">
        <f t="shared" si="2"/>
        <v>51.955277753999994</v>
      </c>
    </row>
    <row r="41" spans="1:5" x14ac:dyDescent="0.25">
      <c r="A41" s="10" t="s">
        <v>19</v>
      </c>
      <c r="B41" s="6">
        <v>0.45700000000000002</v>
      </c>
      <c r="C41" s="5">
        <v>8.1000000000000003E-2</v>
      </c>
      <c r="D41" s="3">
        <f t="shared" si="1"/>
        <v>0.376</v>
      </c>
      <c r="E41" s="4">
        <f t="shared" si="2"/>
        <v>67.61078342399999</v>
      </c>
    </row>
    <row r="42" spans="1:5" x14ac:dyDescent="0.25">
      <c r="A42" s="10" t="s">
        <v>20</v>
      </c>
      <c r="B42" s="6">
        <v>0.63</v>
      </c>
      <c r="C42" s="5">
        <v>8.1000000000000003E-2</v>
      </c>
      <c r="D42" s="3">
        <f t="shared" si="1"/>
        <v>0.54900000000000004</v>
      </c>
      <c r="E42" s="4">
        <f t="shared" si="2"/>
        <v>98.135770586500016</v>
      </c>
    </row>
    <row r="43" spans="1:5" x14ac:dyDescent="0.25">
      <c r="A43" s="10" t="s">
        <v>21</v>
      </c>
      <c r="B43" s="6">
        <v>0.46600000000000003</v>
      </c>
      <c r="C43" s="5">
        <v>8.1000000000000003E-2</v>
      </c>
      <c r="D43" s="3">
        <f t="shared" si="1"/>
        <v>0.38500000000000001</v>
      </c>
      <c r="E43" s="4">
        <f t="shared" si="2"/>
        <v>69.1847864625</v>
      </c>
    </row>
    <row r="44" spans="1:5" x14ac:dyDescent="0.25">
      <c r="A44" s="10" t="s">
        <v>22</v>
      </c>
      <c r="B44" s="6">
        <v>0.503</v>
      </c>
      <c r="C44" s="5">
        <v>8.1000000000000003E-2</v>
      </c>
      <c r="D44" s="3">
        <f t="shared" si="1"/>
        <v>0.42199999999999999</v>
      </c>
      <c r="E44" s="4">
        <f t="shared" si="2"/>
        <v>75.671833866</v>
      </c>
    </row>
    <row r="45" spans="1:5" x14ac:dyDescent="0.25">
      <c r="A45" s="10" t="s">
        <v>23</v>
      </c>
      <c r="B45" s="6">
        <v>0.41000000000000003</v>
      </c>
      <c r="C45" s="5">
        <v>8.1000000000000003E-2</v>
      </c>
      <c r="D45" s="3">
        <f t="shared" si="1"/>
        <v>0.32900000000000001</v>
      </c>
      <c r="E45" s="4">
        <f t="shared" si="2"/>
        <v>59.415958246499997</v>
      </c>
    </row>
    <row r="46" spans="1:5" x14ac:dyDescent="0.25">
      <c r="A46" s="10" t="s">
        <v>24</v>
      </c>
      <c r="B46" s="6">
        <v>0.219</v>
      </c>
      <c r="C46" s="5">
        <v>8.1000000000000003E-2</v>
      </c>
      <c r="D46" s="3">
        <f t="shared" si="1"/>
        <v>0.13800000000000001</v>
      </c>
      <c r="E46" s="4">
        <f t="shared" si="2"/>
        <v>26.544820905999998</v>
      </c>
    </row>
    <row r="47" spans="1:5" x14ac:dyDescent="0.25">
      <c r="A47" s="10" t="s">
        <v>25</v>
      </c>
      <c r="B47" s="6">
        <v>0.21099999999999999</v>
      </c>
      <c r="C47" s="5">
        <v>8.1000000000000003E-2</v>
      </c>
      <c r="D47" s="3">
        <f t="shared" si="1"/>
        <v>0.13</v>
      </c>
      <c r="E47" s="4">
        <f t="shared" si="2"/>
        <v>25.183121849999999</v>
      </c>
    </row>
    <row r="48" spans="1:5" x14ac:dyDescent="0.25">
      <c r="A48" s="10" t="s">
        <v>26</v>
      </c>
      <c r="B48" s="6">
        <v>0.47000000000000003</v>
      </c>
      <c r="C48" s="5">
        <v>8.1000000000000003E-2</v>
      </c>
      <c r="D48" s="3">
        <f t="shared" si="1"/>
        <v>0.38900000000000001</v>
      </c>
      <c r="E48" s="4">
        <f t="shared" si="2"/>
        <v>69.884836666500007</v>
      </c>
    </row>
    <row r="49" spans="1:5" x14ac:dyDescent="0.25">
      <c r="A49" s="10" t="s">
        <v>27</v>
      </c>
      <c r="B49" s="6">
        <v>0.434</v>
      </c>
      <c r="C49" s="5">
        <v>8.1000000000000003E-2</v>
      </c>
      <c r="D49" s="3">
        <f t="shared" si="1"/>
        <v>0.35299999999999998</v>
      </c>
      <c r="E49" s="4">
        <f t="shared" si="2"/>
        <v>63.595313278499987</v>
      </c>
    </row>
    <row r="50" spans="1:5" x14ac:dyDescent="0.25">
      <c r="A50" s="10" t="s">
        <v>28</v>
      </c>
      <c r="B50" s="6">
        <v>0.71599999999999997</v>
      </c>
      <c r="C50" s="5">
        <v>8.1000000000000003E-2</v>
      </c>
      <c r="D50" s="3">
        <f t="shared" si="1"/>
        <v>0.63500000000000001</v>
      </c>
      <c r="E50" s="4">
        <f t="shared" si="2"/>
        <v>113.5213439625</v>
      </c>
    </row>
    <row r="51" spans="1:5" x14ac:dyDescent="0.25">
      <c r="A51" s="10" t="s">
        <v>29</v>
      </c>
      <c r="B51" s="6">
        <v>0.51600000000000001</v>
      </c>
      <c r="C51" s="5">
        <v>8.1000000000000003E-2</v>
      </c>
      <c r="D51" s="3">
        <f t="shared" si="1"/>
        <v>0.435</v>
      </c>
      <c r="E51" s="4">
        <f t="shared" si="2"/>
        <v>77.957232962500001</v>
      </c>
    </row>
    <row r="52" spans="1:5" x14ac:dyDescent="0.25">
      <c r="A52" s="10" t="s">
        <v>30</v>
      </c>
      <c r="B52" s="6">
        <v>0.43</v>
      </c>
      <c r="C52" s="5">
        <v>8.1000000000000003E-2</v>
      </c>
      <c r="D52" s="3">
        <f t="shared" si="1"/>
        <v>0.34899999999999998</v>
      </c>
      <c r="E52" s="4">
        <f t="shared" si="2"/>
        <v>62.897995186499998</v>
      </c>
    </row>
    <row r="53" spans="1:5" x14ac:dyDescent="0.25">
      <c r="A53" s="10" t="s">
        <v>31</v>
      </c>
      <c r="B53" s="6">
        <v>0.46200000000000002</v>
      </c>
      <c r="C53" s="5">
        <v>8.1000000000000003E-2</v>
      </c>
      <c r="D53" s="3">
        <f t="shared" si="1"/>
        <v>0.38100000000000001</v>
      </c>
      <c r="E53" s="4">
        <f t="shared" si="2"/>
        <v>68.4850398265</v>
      </c>
    </row>
    <row r="54" spans="1:5" x14ac:dyDescent="0.25">
      <c r="A54" s="10" t="s">
        <v>32</v>
      </c>
      <c r="B54" s="6">
        <v>0.29299999999999998</v>
      </c>
      <c r="C54" s="5">
        <v>8.1000000000000003E-2</v>
      </c>
      <c r="D54" s="3">
        <f t="shared" si="1"/>
        <v>0.21199999999999997</v>
      </c>
      <c r="E54" s="4">
        <f t="shared" si="2"/>
        <v>39.198101255999987</v>
      </c>
    </row>
    <row r="55" spans="1:5" x14ac:dyDescent="0.25">
      <c r="A55" s="10" t="s">
        <v>33</v>
      </c>
      <c r="B55" s="6">
        <v>0.17899999999999999</v>
      </c>
      <c r="C55" s="5">
        <v>8.1000000000000003E-2</v>
      </c>
      <c r="D55" s="3">
        <f t="shared" si="1"/>
        <v>9.799999999999999E-2</v>
      </c>
      <c r="E55" s="4">
        <f t="shared" si="2"/>
        <v>19.748468345999996</v>
      </c>
    </row>
    <row r="56" spans="1:5" x14ac:dyDescent="0.25">
      <c r="A56" s="10" t="s">
        <v>34</v>
      </c>
      <c r="B56" s="6">
        <v>0.72899999999999998</v>
      </c>
      <c r="C56" s="5">
        <v>8.1000000000000003E-2</v>
      </c>
      <c r="D56" s="3">
        <f t="shared" si="1"/>
        <v>0.64800000000000002</v>
      </c>
      <c r="E56" s="4">
        <f t="shared" si="2"/>
        <v>115.859279296</v>
      </c>
    </row>
    <row r="57" spans="1:5" x14ac:dyDescent="0.25">
      <c r="A57" s="10" t="s">
        <v>35</v>
      </c>
      <c r="B57" s="6">
        <v>0.33800000000000002</v>
      </c>
      <c r="C57" s="5">
        <v>8.1000000000000003E-2</v>
      </c>
      <c r="D57" s="3">
        <f t="shared" si="1"/>
        <v>0.25700000000000001</v>
      </c>
      <c r="E57" s="4">
        <f t="shared" si="2"/>
        <v>46.943463838499994</v>
      </c>
    </row>
    <row r="58" spans="1:5" x14ac:dyDescent="0.25">
      <c r="A58" s="10" t="s">
        <v>36</v>
      </c>
      <c r="B58" s="6">
        <v>1.1200000000000001</v>
      </c>
      <c r="C58" s="5">
        <v>8.1000000000000003E-2</v>
      </c>
      <c r="D58" s="3">
        <f t="shared" si="1"/>
        <v>1.0390000000000001</v>
      </c>
      <c r="E58" s="4">
        <f t="shared" si="2"/>
        <v>187.6757059665</v>
      </c>
    </row>
    <row r="59" spans="1:5" x14ac:dyDescent="0.25">
      <c r="A59" s="10" t="s">
        <v>37</v>
      </c>
      <c r="B59" s="6">
        <v>0.69800000000000006</v>
      </c>
      <c r="C59" s="5">
        <v>8.1000000000000003E-2</v>
      </c>
      <c r="D59" s="3">
        <f t="shared" si="1"/>
        <v>0.6170000000000001</v>
      </c>
      <c r="E59" s="4">
        <f t="shared" si="2"/>
        <v>110.28949619850002</v>
      </c>
    </row>
    <row r="60" spans="1:5" x14ac:dyDescent="0.25">
      <c r="A60" s="10" t="s">
        <v>38</v>
      </c>
      <c r="B60" s="6">
        <v>0.49299999999999999</v>
      </c>
      <c r="C60" s="5">
        <v>8.1000000000000003E-2</v>
      </c>
      <c r="D60" s="3">
        <f t="shared" si="1"/>
        <v>0.41199999999999998</v>
      </c>
      <c r="E60" s="4">
        <f t="shared" si="2"/>
        <v>73.916016455999994</v>
      </c>
    </row>
    <row r="61" spans="1:5" x14ac:dyDescent="0.25">
      <c r="A61" s="10" t="s">
        <v>39</v>
      </c>
      <c r="B61" s="6">
        <v>0.128</v>
      </c>
      <c r="C61" s="5">
        <v>8.1000000000000003E-2</v>
      </c>
      <c r="D61" s="3">
        <f t="shared" si="1"/>
        <v>4.7E-2</v>
      </c>
      <c r="E61" s="4">
        <f t="shared" si="2"/>
        <v>11.1271456785</v>
      </c>
    </row>
    <row r="62" spans="1:5" x14ac:dyDescent="0.25">
      <c r="A62" s="10" t="s">
        <v>40</v>
      </c>
      <c r="B62" s="6">
        <v>0.19400000000000001</v>
      </c>
      <c r="C62" s="5">
        <v>8.1000000000000003E-2</v>
      </c>
      <c r="D62" s="3">
        <f t="shared" si="1"/>
        <v>0.113</v>
      </c>
      <c r="E62" s="4">
        <f t="shared" si="2"/>
        <v>22.293543118500001</v>
      </c>
    </row>
    <row r="63" spans="1:5" x14ac:dyDescent="0.25">
      <c r="A63" s="10" t="s">
        <v>41</v>
      </c>
      <c r="B63" s="6">
        <v>0.219</v>
      </c>
      <c r="C63" s="5">
        <v>8.1000000000000003E-2</v>
      </c>
      <c r="D63" s="3">
        <f t="shared" si="1"/>
        <v>0.13800000000000001</v>
      </c>
      <c r="E63" s="4">
        <f t="shared" si="2"/>
        <v>26.544820905999998</v>
      </c>
    </row>
    <row r="64" spans="1:5" x14ac:dyDescent="0.25">
      <c r="A64" s="10" t="s">
        <v>42</v>
      </c>
      <c r="B64" s="6">
        <v>0.378</v>
      </c>
      <c r="C64" s="5">
        <v>8.1000000000000003E-2</v>
      </c>
      <c r="D64" s="3">
        <f t="shared" si="1"/>
        <v>0.29699999999999999</v>
      </c>
      <c r="E64" s="4">
        <f t="shared" si="2"/>
        <v>53.860484678499986</v>
      </c>
    </row>
    <row r="65" spans="1:5" x14ac:dyDescent="0.25">
      <c r="A65" s="10" t="s">
        <v>43</v>
      </c>
      <c r="B65" s="6">
        <v>0.40600000000000003</v>
      </c>
      <c r="C65" s="5">
        <v>8.1000000000000003E-2</v>
      </c>
      <c r="D65" s="3">
        <f t="shared" si="1"/>
        <v>0.32500000000000001</v>
      </c>
      <c r="E65" s="4">
        <f t="shared" si="2"/>
        <v>58.720461562500006</v>
      </c>
    </row>
    <row r="66" spans="1:5" x14ac:dyDescent="0.25">
      <c r="A66" s="10" t="s">
        <v>44</v>
      </c>
      <c r="B66" s="6">
        <v>0.443</v>
      </c>
      <c r="C66" s="5">
        <v>8.1000000000000003E-2</v>
      </c>
      <c r="D66" s="3">
        <f t="shared" si="1"/>
        <v>0.36199999999999999</v>
      </c>
      <c r="E66" s="4">
        <f t="shared" si="2"/>
        <v>65.16538890599999</v>
      </c>
    </row>
    <row r="67" spans="1:5" x14ac:dyDescent="0.25">
      <c r="A67" s="10" t="s">
        <v>45</v>
      </c>
      <c r="B67" s="6">
        <v>0.48499999999999999</v>
      </c>
      <c r="C67" s="5">
        <v>8.1000000000000003E-2</v>
      </c>
      <c r="D67" s="3">
        <f t="shared" si="1"/>
        <v>0.40399999999999997</v>
      </c>
      <c r="E67" s="4">
        <f t="shared" si="2"/>
        <v>72.512728583999987</v>
      </c>
    </row>
    <row r="68" spans="1:5" x14ac:dyDescent="0.25">
      <c r="A68" s="10" t="s">
        <v>46</v>
      </c>
      <c r="B68" s="6">
        <v>0.34800000000000003</v>
      </c>
      <c r="C68" s="5">
        <v>8.1000000000000003E-2</v>
      </c>
      <c r="D68" s="3">
        <f t="shared" ref="D68:D99" si="3">(B68-C68)</f>
        <v>0.26700000000000002</v>
      </c>
      <c r="E68" s="4">
        <f t="shared" ref="E68:E99" si="4">(9.4865*D68*D68)+(167.67*D68)+(3.2257)</f>
        <v>48.669873098500005</v>
      </c>
    </row>
    <row r="69" spans="1:5" x14ac:dyDescent="0.25">
      <c r="A69" s="10" t="s">
        <v>47</v>
      </c>
      <c r="B69" s="6">
        <v>0.65200000000000002</v>
      </c>
      <c r="C69" s="5">
        <v>8.1000000000000003E-2</v>
      </c>
      <c r="D69" s="3">
        <f t="shared" si="3"/>
        <v>0.57100000000000006</v>
      </c>
      <c r="E69" s="4">
        <f t="shared" si="4"/>
        <v>102.05825794650001</v>
      </c>
    </row>
    <row r="70" spans="1:5" x14ac:dyDescent="0.25">
      <c r="A70" s="10" t="s">
        <v>48</v>
      </c>
      <c r="B70" s="6">
        <v>0.30499999999999999</v>
      </c>
      <c r="C70" s="5">
        <v>8.1000000000000003E-2</v>
      </c>
      <c r="D70" s="3">
        <f t="shared" si="3"/>
        <v>0.22399999999999998</v>
      </c>
      <c r="E70" s="4">
        <f t="shared" si="4"/>
        <v>41.259774624000002</v>
      </c>
    </row>
    <row r="71" spans="1:5" x14ac:dyDescent="0.25">
      <c r="A71" s="10" t="s">
        <v>49</v>
      </c>
      <c r="B71" s="6">
        <v>0.32800000000000001</v>
      </c>
      <c r="C71" s="5">
        <v>8.1000000000000003E-2</v>
      </c>
      <c r="D71" s="3">
        <f t="shared" si="3"/>
        <v>0.247</v>
      </c>
      <c r="E71" s="4">
        <f t="shared" si="4"/>
        <v>45.218951878499993</v>
      </c>
    </row>
    <row r="72" spans="1:5" x14ac:dyDescent="0.25">
      <c r="A72" s="10" t="s">
        <v>50</v>
      </c>
      <c r="B72" s="6">
        <v>0.97499999999999998</v>
      </c>
      <c r="C72" s="5">
        <v>8.1000000000000003E-2</v>
      </c>
      <c r="D72" s="3">
        <f t="shared" si="3"/>
        <v>0.89400000000000002</v>
      </c>
      <c r="E72" s="4">
        <f t="shared" si="4"/>
        <v>160.70463231399998</v>
      </c>
    </row>
    <row r="73" spans="1:5" x14ac:dyDescent="0.25">
      <c r="A73" s="10" t="s">
        <v>51</v>
      </c>
      <c r="B73" s="6">
        <v>0.249</v>
      </c>
      <c r="C73" s="5">
        <v>8.1000000000000003E-2</v>
      </c>
      <c r="D73" s="3">
        <f t="shared" si="3"/>
        <v>0.16799999999999998</v>
      </c>
      <c r="E73" s="4">
        <f t="shared" si="4"/>
        <v>31.662006975999997</v>
      </c>
    </row>
    <row r="74" spans="1:5" x14ac:dyDescent="0.25">
      <c r="A74" s="10" t="s">
        <v>52</v>
      </c>
      <c r="B74" s="6">
        <v>0.45400000000000001</v>
      </c>
      <c r="C74" s="5">
        <v>8.1000000000000003E-2</v>
      </c>
      <c r="D74" s="3">
        <f t="shared" si="3"/>
        <v>0.373</v>
      </c>
      <c r="E74" s="4">
        <f t="shared" si="4"/>
        <v>67.086457258499991</v>
      </c>
    </row>
    <row r="75" spans="1:5" x14ac:dyDescent="0.25">
      <c r="A75" s="10" t="s">
        <v>53</v>
      </c>
      <c r="B75" s="6">
        <v>0.60899999999999999</v>
      </c>
      <c r="C75" s="5">
        <v>8.1000000000000003E-2</v>
      </c>
      <c r="D75" s="3">
        <f t="shared" si="3"/>
        <v>0.52800000000000002</v>
      </c>
      <c r="E75" s="4">
        <f t="shared" si="4"/>
        <v>94.400144416000003</v>
      </c>
    </row>
    <row r="76" spans="1:5" x14ac:dyDescent="0.25">
      <c r="A76" s="10" t="s">
        <v>54</v>
      </c>
      <c r="B76" s="6">
        <v>0.51400000000000001</v>
      </c>
      <c r="C76" s="5">
        <v>8.1000000000000003E-2</v>
      </c>
      <c r="D76" s="3">
        <f t="shared" si="3"/>
        <v>0.433</v>
      </c>
      <c r="E76" s="4">
        <f t="shared" si="4"/>
        <v>77.605424398499991</v>
      </c>
    </row>
    <row r="77" spans="1:5" x14ac:dyDescent="0.25">
      <c r="A77" s="10" t="s">
        <v>55</v>
      </c>
      <c r="B77" s="6">
        <v>0.54700000000000004</v>
      </c>
      <c r="C77" s="5">
        <v>8.1000000000000003E-2</v>
      </c>
      <c r="D77" s="3">
        <f t="shared" si="3"/>
        <v>0.46600000000000003</v>
      </c>
      <c r="E77" s="4">
        <f t="shared" si="4"/>
        <v>83.419970394000003</v>
      </c>
    </row>
    <row r="78" spans="1:5" x14ac:dyDescent="0.25">
      <c r="A78" s="10" t="s">
        <v>56</v>
      </c>
      <c r="B78" s="6">
        <v>0.64500000000000002</v>
      </c>
      <c r="C78" s="5">
        <v>8.1000000000000003E-2</v>
      </c>
      <c r="D78" s="3">
        <f t="shared" si="3"/>
        <v>0.56400000000000006</v>
      </c>
      <c r="E78" s="4">
        <f t="shared" si="4"/>
        <v>100.80919770400001</v>
      </c>
    </row>
    <row r="79" spans="1:5" x14ac:dyDescent="0.25">
      <c r="A79" s="10" t="s">
        <v>57</v>
      </c>
      <c r="B79" s="6">
        <v>0.22600000000000001</v>
      </c>
      <c r="C79" s="5">
        <v>8.1000000000000003E-2</v>
      </c>
      <c r="D79" s="3">
        <f t="shared" si="3"/>
        <v>0.14500000000000002</v>
      </c>
      <c r="E79" s="4">
        <f t="shared" si="4"/>
        <v>27.737303662500004</v>
      </c>
    </row>
    <row r="80" spans="1:5" x14ac:dyDescent="0.25">
      <c r="A80" s="10" t="s">
        <v>58</v>
      </c>
      <c r="B80" s="6">
        <v>0.255</v>
      </c>
      <c r="C80" s="5">
        <v>8.1000000000000003E-2</v>
      </c>
      <c r="D80" s="3">
        <f t="shared" si="3"/>
        <v>0.17399999999999999</v>
      </c>
      <c r="E80" s="4">
        <f t="shared" si="4"/>
        <v>32.687493273999991</v>
      </c>
    </row>
    <row r="81" spans="1:5" x14ac:dyDescent="0.25">
      <c r="A81" s="10" t="s">
        <v>59</v>
      </c>
      <c r="B81" s="6">
        <v>0.47100000000000003</v>
      </c>
      <c r="C81" s="5">
        <v>8.1000000000000003E-2</v>
      </c>
      <c r="D81" s="3">
        <f t="shared" si="3"/>
        <v>0.39</v>
      </c>
      <c r="E81" s="4">
        <f t="shared" si="4"/>
        <v>70.059896649999999</v>
      </c>
    </row>
    <row r="82" spans="1:5" x14ac:dyDescent="0.25">
      <c r="A82" s="10" t="s">
        <v>60</v>
      </c>
      <c r="B82" s="6">
        <v>0.76800000000000002</v>
      </c>
      <c r="C82" s="5">
        <v>8.1000000000000003E-2</v>
      </c>
      <c r="D82" s="3">
        <f t="shared" si="3"/>
        <v>0.68700000000000006</v>
      </c>
      <c r="E82" s="4">
        <f t="shared" si="4"/>
        <v>122.8923239185</v>
      </c>
    </row>
    <row r="83" spans="1:5" x14ac:dyDescent="0.25">
      <c r="A83" s="10" t="s">
        <v>61</v>
      </c>
      <c r="B83" s="6">
        <v>2.601</v>
      </c>
      <c r="C83" s="5">
        <v>8.1000000000000003E-2</v>
      </c>
      <c r="D83" s="3">
        <f t="shared" si="3"/>
        <v>2.52</v>
      </c>
      <c r="E83" s="4">
        <f t="shared" si="4"/>
        <v>485.99716960000001</v>
      </c>
    </row>
    <row r="84" spans="1:5" x14ac:dyDescent="0.25">
      <c r="A84" s="10" t="s">
        <v>62</v>
      </c>
      <c r="B84" s="6">
        <v>0.57000000000000006</v>
      </c>
      <c r="C84" s="5">
        <v>8.1000000000000003E-2</v>
      </c>
      <c r="D84" s="3">
        <f t="shared" si="3"/>
        <v>0.48900000000000005</v>
      </c>
      <c r="E84" s="4">
        <f t="shared" si="4"/>
        <v>87.484751366499992</v>
      </c>
    </row>
    <row r="85" spans="1:5" x14ac:dyDescent="0.25">
      <c r="A85" s="10" t="s">
        <v>63</v>
      </c>
      <c r="B85" s="6">
        <v>0.54800000000000004</v>
      </c>
      <c r="C85" s="5">
        <v>8.1000000000000003E-2</v>
      </c>
      <c r="D85" s="3">
        <f t="shared" si="3"/>
        <v>0.46700000000000003</v>
      </c>
      <c r="E85" s="4">
        <f t="shared" si="4"/>
        <v>83.596491298499998</v>
      </c>
    </row>
    <row r="86" spans="1:5" x14ac:dyDescent="0.25">
      <c r="A86" s="10" t="s">
        <v>64</v>
      </c>
      <c r="B86" s="6">
        <v>0.45600000000000002</v>
      </c>
      <c r="C86" s="5">
        <v>8.1000000000000003E-2</v>
      </c>
      <c r="D86" s="3">
        <f t="shared" si="3"/>
        <v>0.375</v>
      </c>
      <c r="E86" s="4">
        <f t="shared" si="4"/>
        <v>67.435989062499999</v>
      </c>
    </row>
    <row r="87" spans="1:5" x14ac:dyDescent="0.25">
      <c r="A87" s="10" t="s">
        <v>65</v>
      </c>
      <c r="B87" s="6">
        <v>0.24099999999999999</v>
      </c>
      <c r="C87" s="5">
        <v>8.1000000000000003E-2</v>
      </c>
      <c r="D87" s="3">
        <f t="shared" si="3"/>
        <v>0.15999999999999998</v>
      </c>
      <c r="E87" s="4">
        <f t="shared" si="4"/>
        <v>30.295754399999993</v>
      </c>
    </row>
    <row r="88" spans="1:5" x14ac:dyDescent="0.25">
      <c r="A88" s="10" t="s">
        <v>66</v>
      </c>
      <c r="B88" s="6">
        <v>0.35199999999999998</v>
      </c>
      <c r="C88" s="5">
        <v>8.1000000000000003E-2</v>
      </c>
      <c r="D88" s="3">
        <f t="shared" si="3"/>
        <v>0.27099999999999996</v>
      </c>
      <c r="E88" s="4">
        <f t="shared" si="4"/>
        <v>49.360968046499991</v>
      </c>
    </row>
    <row r="89" spans="1:5" x14ac:dyDescent="0.25">
      <c r="A89" s="10" t="s">
        <v>67</v>
      </c>
      <c r="B89" s="6">
        <v>0.373</v>
      </c>
      <c r="C89" s="5">
        <v>8.1000000000000003E-2</v>
      </c>
      <c r="D89" s="3">
        <f t="shared" si="3"/>
        <v>0.29199999999999998</v>
      </c>
      <c r="E89" s="4">
        <f t="shared" si="4"/>
        <v>52.994196935999994</v>
      </c>
    </row>
    <row r="90" spans="1:5" x14ac:dyDescent="0.25">
      <c r="A90" s="10" t="s">
        <v>68</v>
      </c>
      <c r="B90" s="6">
        <v>0.318</v>
      </c>
      <c r="C90" s="5">
        <v>8.1000000000000003E-2</v>
      </c>
      <c r="D90" s="3">
        <f t="shared" si="3"/>
        <v>0.23699999999999999</v>
      </c>
      <c r="E90" s="4">
        <f t="shared" si="4"/>
        <v>43.496337218500003</v>
      </c>
    </row>
    <row r="91" spans="1:5" x14ac:dyDescent="0.25">
      <c r="A91" s="10" t="s">
        <v>69</v>
      </c>
      <c r="B91" s="6">
        <v>0.74099999999999999</v>
      </c>
      <c r="C91" s="5">
        <v>8.1000000000000003E-2</v>
      </c>
      <c r="D91" s="3">
        <f t="shared" si="3"/>
        <v>0.66</v>
      </c>
      <c r="E91" s="4">
        <f t="shared" si="4"/>
        <v>118.0202194</v>
      </c>
    </row>
    <row r="92" spans="1:5" x14ac:dyDescent="0.25">
      <c r="A92" s="10" t="s">
        <v>70</v>
      </c>
      <c r="B92" s="6">
        <v>0.41899999999999998</v>
      </c>
      <c r="C92" s="5">
        <v>8.1000000000000003E-2</v>
      </c>
      <c r="D92" s="3">
        <f t="shared" si="3"/>
        <v>0.33799999999999997</v>
      </c>
      <c r="E92" s="4">
        <f t="shared" si="4"/>
        <v>60.981935705999987</v>
      </c>
    </row>
    <row r="93" spans="1:5" x14ac:dyDescent="0.25">
      <c r="A93" s="10" t="s">
        <v>71</v>
      </c>
      <c r="B93" s="6">
        <v>0.27600000000000002</v>
      </c>
      <c r="C93" s="5">
        <v>8.1000000000000003E-2</v>
      </c>
      <c r="D93" s="3">
        <f t="shared" si="3"/>
        <v>0.19500000000000001</v>
      </c>
      <c r="E93" s="4">
        <f t="shared" si="4"/>
        <v>36.282074162499995</v>
      </c>
    </row>
    <row r="94" spans="1:5" x14ac:dyDescent="0.25">
      <c r="A94" s="10" t="s">
        <v>72</v>
      </c>
      <c r="B94" s="6">
        <v>0.35699999999999998</v>
      </c>
      <c r="C94" s="5">
        <v>8.1000000000000003E-2</v>
      </c>
      <c r="D94" s="3">
        <f t="shared" si="3"/>
        <v>0.27599999999999997</v>
      </c>
      <c r="E94" s="4">
        <f t="shared" si="4"/>
        <v>50.225263623999993</v>
      </c>
    </row>
    <row r="95" spans="1:5" x14ac:dyDescent="0.25">
      <c r="A95" s="10" t="s">
        <v>73</v>
      </c>
      <c r="B95" s="6">
        <v>0.35000000000000003</v>
      </c>
      <c r="C95" s="5">
        <v>8.1000000000000003E-2</v>
      </c>
      <c r="D95" s="3">
        <f t="shared" si="3"/>
        <v>0.26900000000000002</v>
      </c>
      <c r="E95" s="4">
        <f t="shared" si="4"/>
        <v>49.015382626499999</v>
      </c>
    </row>
    <row r="96" spans="1:5" x14ac:dyDescent="0.25">
      <c r="A96" s="10" t="s">
        <v>74</v>
      </c>
      <c r="B96" s="6">
        <v>0.39100000000000001</v>
      </c>
      <c r="C96" s="5">
        <v>8.1000000000000003E-2</v>
      </c>
      <c r="D96" s="3">
        <f t="shared" si="3"/>
        <v>0.31</v>
      </c>
      <c r="E96" s="4">
        <f t="shared" si="4"/>
        <v>56.115052649999996</v>
      </c>
    </row>
    <row r="97" spans="1:5" x14ac:dyDescent="0.25">
      <c r="A97" s="10" t="s">
        <v>75</v>
      </c>
      <c r="B97" s="6">
        <v>0.55500000000000005</v>
      </c>
      <c r="C97" s="5">
        <v>8.1000000000000003E-2</v>
      </c>
      <c r="D97" s="3">
        <f t="shared" si="3"/>
        <v>0.47400000000000003</v>
      </c>
      <c r="E97" s="4">
        <f t="shared" si="4"/>
        <v>84.832668873999992</v>
      </c>
    </row>
    <row r="98" spans="1:5" x14ac:dyDescent="0.25">
      <c r="A98" s="10" t="s">
        <v>76</v>
      </c>
      <c r="B98" s="6">
        <v>0.64500000000000002</v>
      </c>
      <c r="C98" s="5">
        <v>8.1000000000000003E-2</v>
      </c>
      <c r="D98" s="3">
        <f t="shared" si="3"/>
        <v>0.56400000000000006</v>
      </c>
      <c r="E98" s="4">
        <f t="shared" si="4"/>
        <v>100.80919770400001</v>
      </c>
    </row>
    <row r="99" spans="1:5" x14ac:dyDescent="0.25">
      <c r="A99" s="10" t="s">
        <v>77</v>
      </c>
      <c r="B99" s="6">
        <v>0.53800000000000003</v>
      </c>
      <c r="C99" s="5">
        <v>8.1000000000000003E-2</v>
      </c>
      <c r="D99" s="3">
        <f t="shared" si="3"/>
        <v>0.45700000000000002</v>
      </c>
      <c r="E99" s="4">
        <f t="shared" si="4"/>
        <v>81.83213603850001</v>
      </c>
    </row>
    <row r="100" spans="1:5" x14ac:dyDescent="0.25">
      <c r="A100" s="10" t="s">
        <v>78</v>
      </c>
      <c r="B100" s="6">
        <v>0.55800000000000005</v>
      </c>
      <c r="C100" s="5">
        <v>8.1000000000000003E-2</v>
      </c>
      <c r="D100" s="3">
        <f t="shared" ref="D100:D131" si="5">(B100-C100)</f>
        <v>0.47700000000000004</v>
      </c>
      <c r="E100" s="4">
        <f t="shared" ref="E100:E131" si="6">(9.4865*D100*D100)+(167.67*D100)+(3.2257)</f>
        <v>85.362743858499996</v>
      </c>
    </row>
    <row r="101" spans="1:5" x14ac:dyDescent="0.25">
      <c r="A101" s="10" t="s">
        <v>79</v>
      </c>
      <c r="B101" s="6">
        <v>0.54500000000000004</v>
      </c>
      <c r="C101" s="5">
        <v>8.1000000000000003E-2</v>
      </c>
      <c r="D101" s="3">
        <f t="shared" si="5"/>
        <v>0.46400000000000002</v>
      </c>
      <c r="E101" s="4">
        <f t="shared" si="6"/>
        <v>83.066985504000002</v>
      </c>
    </row>
    <row r="102" spans="1:5" x14ac:dyDescent="0.25">
      <c r="A102" s="10" t="s">
        <v>80</v>
      </c>
      <c r="B102" s="6">
        <v>0.40800000000000003</v>
      </c>
      <c r="C102" s="5">
        <v>8.1000000000000003E-2</v>
      </c>
      <c r="D102" s="3">
        <f t="shared" si="5"/>
        <v>0.32700000000000001</v>
      </c>
      <c r="E102" s="4">
        <f t="shared" si="6"/>
        <v>59.068171958500002</v>
      </c>
    </row>
    <row r="103" spans="1:5" x14ac:dyDescent="0.25">
      <c r="A103" s="10" t="s">
        <v>81</v>
      </c>
      <c r="B103" s="6">
        <v>0.40200000000000002</v>
      </c>
      <c r="C103" s="5">
        <v>8.1000000000000003E-2</v>
      </c>
      <c r="D103" s="3">
        <f t="shared" si="5"/>
        <v>0.32100000000000001</v>
      </c>
      <c r="E103" s="4">
        <f t="shared" si="6"/>
        <v>58.025268446499993</v>
      </c>
    </row>
    <row r="104" spans="1:5" x14ac:dyDescent="0.25">
      <c r="A104" s="10" t="s">
        <v>82</v>
      </c>
      <c r="B104" s="6">
        <v>0.35299999999999998</v>
      </c>
      <c r="C104" s="5">
        <v>8.1000000000000003E-2</v>
      </c>
      <c r="D104" s="3">
        <f t="shared" si="5"/>
        <v>0.27199999999999996</v>
      </c>
      <c r="E104" s="4">
        <f t="shared" si="6"/>
        <v>49.533789215999988</v>
      </c>
    </row>
    <row r="105" spans="1:5" x14ac:dyDescent="0.25">
      <c r="A105" s="10" t="s">
        <v>83</v>
      </c>
      <c r="B105" s="6">
        <v>0.38</v>
      </c>
      <c r="C105" s="5">
        <v>8.1000000000000003E-2</v>
      </c>
      <c r="D105" s="3">
        <f t="shared" si="5"/>
        <v>0.29899999999999999</v>
      </c>
      <c r="E105" s="4">
        <f t="shared" si="6"/>
        <v>54.207132586499995</v>
      </c>
    </row>
    <row r="106" spans="1:5" x14ac:dyDescent="0.25">
      <c r="A106" s="10" t="s">
        <v>84</v>
      </c>
      <c r="B106" s="6">
        <v>0.65900000000000003</v>
      </c>
      <c r="C106" s="5">
        <v>8.1000000000000003E-2</v>
      </c>
      <c r="D106" s="3">
        <f t="shared" si="5"/>
        <v>0.57800000000000007</v>
      </c>
      <c r="E106" s="4">
        <f t="shared" si="6"/>
        <v>103.30824786600002</v>
      </c>
    </row>
    <row r="107" spans="1:5" x14ac:dyDescent="0.25">
      <c r="A107" s="10" t="s">
        <v>85</v>
      </c>
      <c r="B107" s="6">
        <v>0.56300000000000006</v>
      </c>
      <c r="C107" s="5">
        <v>8.1000000000000003E-2</v>
      </c>
      <c r="D107" s="3">
        <f t="shared" si="5"/>
        <v>0.48200000000000004</v>
      </c>
      <c r="E107" s="4">
        <f t="shared" si="6"/>
        <v>86.246581626000008</v>
      </c>
    </row>
    <row r="108" spans="1:5" x14ac:dyDescent="0.25">
      <c r="A108" s="10" t="s">
        <v>86</v>
      </c>
      <c r="B108" s="6">
        <v>0.30299999999999999</v>
      </c>
      <c r="C108" s="5">
        <v>8.1000000000000003E-2</v>
      </c>
      <c r="D108" s="3">
        <f t="shared" si="5"/>
        <v>0.22199999999999998</v>
      </c>
      <c r="E108" s="4">
        <f t="shared" si="6"/>
        <v>40.915972665999988</v>
      </c>
    </row>
    <row r="109" spans="1:5" x14ac:dyDescent="0.25">
      <c r="A109" s="10" t="s">
        <v>87</v>
      </c>
      <c r="B109" s="6">
        <v>0.496</v>
      </c>
      <c r="C109" s="5">
        <v>8.1000000000000003E-2</v>
      </c>
      <c r="D109" s="3">
        <f t="shared" si="5"/>
        <v>0.41499999999999998</v>
      </c>
      <c r="E109" s="4">
        <f t="shared" si="6"/>
        <v>74.442562462499993</v>
      </c>
    </row>
    <row r="110" spans="1:5" x14ac:dyDescent="0.25">
      <c r="A110" s="10" t="s">
        <v>88</v>
      </c>
      <c r="B110" s="6">
        <v>0.378</v>
      </c>
      <c r="C110" s="5">
        <v>8.1000000000000003E-2</v>
      </c>
      <c r="D110" s="3">
        <f t="shared" si="5"/>
        <v>0.29699999999999999</v>
      </c>
      <c r="E110" s="4">
        <f t="shared" si="6"/>
        <v>53.860484678499986</v>
      </c>
    </row>
    <row r="111" spans="1:5" x14ac:dyDescent="0.25">
      <c r="A111" s="10" t="s">
        <v>89</v>
      </c>
      <c r="B111" s="6">
        <v>0.45600000000000002</v>
      </c>
      <c r="C111" s="5">
        <v>8.1000000000000003E-2</v>
      </c>
      <c r="D111" s="3">
        <f t="shared" si="5"/>
        <v>0.375</v>
      </c>
      <c r="E111" s="4">
        <f t="shared" si="6"/>
        <v>67.435989062499999</v>
      </c>
    </row>
    <row r="112" spans="1:5" x14ac:dyDescent="0.25">
      <c r="A112" s="10" t="s">
        <v>90</v>
      </c>
      <c r="B112" s="6">
        <v>1.885</v>
      </c>
      <c r="C112" s="5">
        <v>8.1000000000000003E-2</v>
      </c>
      <c r="D112" s="3">
        <f t="shared" si="5"/>
        <v>1.804</v>
      </c>
      <c r="E112" s="4">
        <f t="shared" si="6"/>
        <v>336.57539738399998</v>
      </c>
    </row>
    <row r="113" spans="1:5" x14ac:dyDescent="0.25">
      <c r="A113" s="10" t="s">
        <v>91</v>
      </c>
      <c r="B113" s="6">
        <v>0.41600000000000004</v>
      </c>
      <c r="C113" s="5">
        <v>8.1000000000000003E-2</v>
      </c>
      <c r="D113" s="3">
        <f t="shared" si="5"/>
        <v>0.33500000000000002</v>
      </c>
      <c r="E113" s="4">
        <f t="shared" si="6"/>
        <v>60.459772462499998</v>
      </c>
    </row>
    <row r="114" spans="1:5" x14ac:dyDescent="0.25">
      <c r="A114" s="10" t="s">
        <v>92</v>
      </c>
      <c r="B114" s="6">
        <v>1.0070000000000001</v>
      </c>
      <c r="C114" s="5">
        <v>8.1000000000000003E-2</v>
      </c>
      <c r="D114" s="3">
        <f t="shared" si="5"/>
        <v>0.92600000000000016</v>
      </c>
      <c r="E114" s="4">
        <f t="shared" si="6"/>
        <v>166.62256607400002</v>
      </c>
    </row>
    <row r="115" spans="1:5" x14ac:dyDescent="0.25">
      <c r="A115" s="10" t="s">
        <v>93</v>
      </c>
      <c r="B115" s="6">
        <v>0.49299999999999999</v>
      </c>
      <c r="C115" s="5">
        <v>8.1000000000000003E-2</v>
      </c>
      <c r="D115" s="3">
        <f t="shared" si="5"/>
        <v>0.41199999999999998</v>
      </c>
      <c r="E115" s="4">
        <f t="shared" si="6"/>
        <v>73.916016455999994</v>
      </c>
    </row>
    <row r="116" spans="1:5" x14ac:dyDescent="0.25">
      <c r="A116" s="10" t="s">
        <v>94</v>
      </c>
      <c r="B116" s="6">
        <v>0.46200000000000002</v>
      </c>
      <c r="C116" s="5">
        <v>8.1000000000000003E-2</v>
      </c>
      <c r="D116" s="3">
        <f t="shared" si="5"/>
        <v>0.38100000000000001</v>
      </c>
      <c r="E116" s="4">
        <f t="shared" si="6"/>
        <v>68.4850398265</v>
      </c>
    </row>
    <row r="117" spans="1:5" x14ac:dyDescent="0.25">
      <c r="A117" s="10" t="s">
        <v>95</v>
      </c>
      <c r="B117" s="6">
        <v>0.42899999999999999</v>
      </c>
      <c r="C117" s="5">
        <v>8.1000000000000003E-2</v>
      </c>
      <c r="D117" s="3">
        <f t="shared" si="5"/>
        <v>0.34799999999999998</v>
      </c>
      <c r="E117" s="4">
        <f t="shared" si="6"/>
        <v>62.723713095999997</v>
      </c>
    </row>
    <row r="118" spans="1:5" x14ac:dyDescent="0.25">
      <c r="A118" s="10" t="s">
        <v>96</v>
      </c>
      <c r="B118" s="6">
        <v>0.33500000000000002</v>
      </c>
      <c r="C118" s="5">
        <v>8.1000000000000003E-2</v>
      </c>
      <c r="D118" s="3">
        <f t="shared" si="5"/>
        <v>0.254</v>
      </c>
      <c r="E118" s="4">
        <f t="shared" si="6"/>
        <v>46.425911033999995</v>
      </c>
    </row>
    <row r="119" spans="1:5" x14ac:dyDescent="0.25">
      <c r="A119" s="10" t="s">
        <v>97</v>
      </c>
      <c r="B119" s="6">
        <v>0.38500000000000001</v>
      </c>
      <c r="C119" s="5">
        <v>8.1000000000000003E-2</v>
      </c>
      <c r="D119" s="3">
        <f t="shared" si="5"/>
        <v>0.30399999999999999</v>
      </c>
      <c r="E119" s="4">
        <f t="shared" si="6"/>
        <v>55.074084383999988</v>
      </c>
    </row>
    <row r="120" spans="1:5" x14ac:dyDescent="0.25">
      <c r="A120" s="10" t="s">
        <v>98</v>
      </c>
      <c r="B120" s="6">
        <v>0.42</v>
      </c>
      <c r="C120" s="5">
        <v>8.1000000000000003E-2</v>
      </c>
      <c r="D120" s="3">
        <f t="shared" si="5"/>
        <v>0.33899999999999997</v>
      </c>
      <c r="E120" s="4">
        <f t="shared" si="6"/>
        <v>61.156028066499985</v>
      </c>
    </row>
    <row r="121" spans="1:5" x14ac:dyDescent="0.25">
      <c r="A121" s="10" t="s">
        <v>99</v>
      </c>
      <c r="B121" s="6">
        <v>0.26100000000000001</v>
      </c>
      <c r="C121" s="5">
        <v>8.1000000000000003E-2</v>
      </c>
      <c r="D121" s="3">
        <f t="shared" si="5"/>
        <v>0.18</v>
      </c>
      <c r="E121" s="4">
        <f t="shared" si="6"/>
        <v>33.713662599999999</v>
      </c>
    </row>
    <row r="122" spans="1:5" x14ac:dyDescent="0.25">
      <c r="A122" s="10" t="s">
        <v>100</v>
      </c>
      <c r="B122" s="6">
        <v>0.438</v>
      </c>
      <c r="C122" s="5">
        <v>8.1000000000000003E-2</v>
      </c>
      <c r="D122" s="3">
        <f t="shared" si="5"/>
        <v>0.35699999999999998</v>
      </c>
      <c r="E122" s="4">
        <f t="shared" si="6"/>
        <v>64.292934938499997</v>
      </c>
    </row>
    <row r="123" spans="1:5" x14ac:dyDescent="0.25">
      <c r="A123" s="10" t="s">
        <v>101</v>
      </c>
      <c r="B123" s="6">
        <v>0.46300000000000002</v>
      </c>
      <c r="C123" s="5">
        <v>8.1000000000000003E-2</v>
      </c>
      <c r="D123" s="3">
        <f t="shared" si="5"/>
        <v>0.38200000000000001</v>
      </c>
      <c r="E123" s="4">
        <f t="shared" si="6"/>
        <v>68.659948025999995</v>
      </c>
    </row>
    <row r="124" spans="1:5" x14ac:dyDescent="0.25">
      <c r="A124" s="10" t="s">
        <v>102</v>
      </c>
      <c r="B124" s="6">
        <v>0.34300000000000003</v>
      </c>
      <c r="C124" s="5">
        <v>8.1000000000000003E-2</v>
      </c>
      <c r="D124" s="3">
        <f t="shared" si="5"/>
        <v>0.26200000000000001</v>
      </c>
      <c r="E124" s="4">
        <f t="shared" si="6"/>
        <v>47.806431305999993</v>
      </c>
    </row>
    <row r="125" spans="1:5" x14ac:dyDescent="0.25">
      <c r="A125" s="10" t="s">
        <v>103</v>
      </c>
      <c r="B125" s="6">
        <v>0.41200000000000003</v>
      </c>
      <c r="C125" s="5">
        <v>8.1000000000000003E-2</v>
      </c>
      <c r="D125" s="3">
        <f t="shared" si="5"/>
        <v>0.33100000000000002</v>
      </c>
      <c r="E125" s="4">
        <f t="shared" si="6"/>
        <v>59.763820426500004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M124"/>
  <sheetViews>
    <sheetView workbookViewId="0">
      <selection activeCell="O6" sqref="O6"/>
    </sheetView>
  </sheetViews>
  <sheetFormatPr defaultRowHeight="15" x14ac:dyDescent="0.25"/>
  <cols>
    <col min="1" max="1" width="17.28515625" customWidth="1"/>
    <col min="2" max="2" width="12.140625" customWidth="1"/>
    <col min="3" max="3" width="11.28515625" customWidth="1"/>
    <col min="4" max="4" width="11.85546875" customWidth="1"/>
    <col min="5" max="5" width="15.85546875" customWidth="1"/>
  </cols>
  <sheetData>
    <row r="2" spans="1:12" x14ac:dyDescent="0.25">
      <c r="A2" s="2">
        <v>2.214</v>
      </c>
      <c r="B2" s="6">
        <v>0.55200000000000005</v>
      </c>
      <c r="C2" s="6">
        <v>0.61299999999999999</v>
      </c>
      <c r="D2" s="6">
        <v>0.77400000000000002</v>
      </c>
      <c r="E2" s="6">
        <v>0.66400000000000003</v>
      </c>
      <c r="F2" s="6">
        <v>0.59</v>
      </c>
      <c r="G2" s="6">
        <v>1.365</v>
      </c>
      <c r="H2" s="6">
        <v>0.75900000000000001</v>
      </c>
      <c r="I2" s="6">
        <v>0.70899999999999996</v>
      </c>
      <c r="J2" s="6">
        <v>0.72299999999999998</v>
      </c>
      <c r="K2" s="6">
        <v>0.65200000000000002</v>
      </c>
      <c r="L2" s="6">
        <v>0.73499999999999999</v>
      </c>
    </row>
    <row r="3" spans="1:12" x14ac:dyDescent="0.25">
      <c r="A3" s="2">
        <v>1.37</v>
      </c>
      <c r="B3" s="6">
        <v>0.69800000000000006</v>
      </c>
      <c r="C3" s="6">
        <v>0.82300000000000006</v>
      </c>
      <c r="D3" s="6">
        <v>0.66</v>
      </c>
      <c r="E3" s="6">
        <v>0.59899999999999998</v>
      </c>
      <c r="F3" s="6">
        <v>0.78600000000000003</v>
      </c>
      <c r="G3" s="6">
        <v>0.63200000000000001</v>
      </c>
      <c r="H3" s="6">
        <v>0.56300000000000006</v>
      </c>
      <c r="I3" s="6">
        <v>0.53800000000000003</v>
      </c>
      <c r="J3" s="6">
        <v>0.76800000000000002</v>
      </c>
      <c r="K3" s="6">
        <v>0.56300000000000006</v>
      </c>
      <c r="L3" s="6">
        <v>0.55400000000000005</v>
      </c>
    </row>
    <row r="4" spans="1:12" x14ac:dyDescent="0.25">
      <c r="A4" s="2">
        <v>0.71499999999999997</v>
      </c>
      <c r="B4" s="6">
        <v>0.61699999999999999</v>
      </c>
      <c r="C4" s="6">
        <v>0.77900000000000003</v>
      </c>
      <c r="D4" s="6">
        <v>1.623</v>
      </c>
      <c r="E4" s="6">
        <v>0.65400000000000003</v>
      </c>
      <c r="F4" s="6">
        <v>1.544</v>
      </c>
      <c r="G4" s="6">
        <v>0.58199999999999996</v>
      </c>
      <c r="H4" s="6">
        <v>0.40400000000000003</v>
      </c>
      <c r="I4" s="6">
        <v>0.625</v>
      </c>
      <c r="J4" s="6">
        <v>0.47100000000000003</v>
      </c>
      <c r="K4" s="6">
        <v>2.0409999999999999</v>
      </c>
      <c r="L4" s="6">
        <v>0.83799999999999997</v>
      </c>
    </row>
    <row r="5" spans="1:12" x14ac:dyDescent="0.25">
      <c r="A5" s="2">
        <v>0.38700000000000001</v>
      </c>
      <c r="B5" s="6">
        <v>0.59499999999999997</v>
      </c>
      <c r="C5" s="6">
        <v>0.57200000000000006</v>
      </c>
      <c r="D5" s="6">
        <v>0.52600000000000002</v>
      </c>
      <c r="E5" s="6">
        <v>0.58199999999999996</v>
      </c>
      <c r="F5" s="6">
        <v>0.61699999999999999</v>
      </c>
      <c r="G5" s="6">
        <v>0.67500000000000004</v>
      </c>
      <c r="H5" s="6">
        <v>0.47300000000000003</v>
      </c>
      <c r="I5" s="6">
        <v>0.53800000000000003</v>
      </c>
      <c r="J5" s="6">
        <v>0.58799999999999997</v>
      </c>
      <c r="K5" s="6">
        <v>0.47900000000000004</v>
      </c>
      <c r="L5" s="6">
        <v>0.58399999999999996</v>
      </c>
    </row>
    <row r="6" spans="1:12" x14ac:dyDescent="0.25">
      <c r="A6" s="2">
        <v>0.22500000000000001</v>
      </c>
      <c r="B6" s="6">
        <v>0.83200000000000007</v>
      </c>
      <c r="C6" s="6">
        <v>0.91700000000000004</v>
      </c>
      <c r="D6" s="6">
        <v>1.224</v>
      </c>
      <c r="E6" s="6">
        <v>0.56600000000000006</v>
      </c>
      <c r="F6" s="6">
        <v>0.61099999999999999</v>
      </c>
      <c r="G6" s="6">
        <v>0.92300000000000004</v>
      </c>
      <c r="H6" s="6">
        <v>0.48199999999999998</v>
      </c>
      <c r="I6" s="6">
        <v>0.752</v>
      </c>
      <c r="J6" s="6">
        <v>0.9</v>
      </c>
      <c r="K6" s="6">
        <v>1.1460000000000001</v>
      </c>
      <c r="L6" s="6">
        <v>0.52300000000000002</v>
      </c>
    </row>
    <row r="7" spans="1:12" x14ac:dyDescent="0.25">
      <c r="A7" s="5">
        <v>8.7000000000000008E-2</v>
      </c>
      <c r="B7" s="6">
        <v>0.60899999999999999</v>
      </c>
      <c r="C7" s="6">
        <v>0.63400000000000001</v>
      </c>
      <c r="D7" s="6">
        <v>0.65500000000000003</v>
      </c>
      <c r="E7" s="6">
        <v>0.60799999999999998</v>
      </c>
      <c r="F7" s="6">
        <v>0.78900000000000003</v>
      </c>
      <c r="G7" s="6">
        <v>2.5529999999999999</v>
      </c>
      <c r="H7" s="6">
        <v>0.77700000000000002</v>
      </c>
      <c r="I7" s="6">
        <v>0.58099999999999996</v>
      </c>
      <c r="J7" s="6">
        <v>0.63100000000000001</v>
      </c>
      <c r="K7" s="6">
        <v>0.57799999999999996</v>
      </c>
      <c r="L7" s="6">
        <v>0.67600000000000005</v>
      </c>
    </row>
    <row r="8" spans="1:12" x14ac:dyDescent="0.25">
      <c r="A8" s="6">
        <v>0.65500000000000003</v>
      </c>
      <c r="B8" s="6">
        <v>0.57500000000000007</v>
      </c>
      <c r="C8" s="6">
        <v>0.41600000000000004</v>
      </c>
      <c r="D8" s="6">
        <v>0.51700000000000002</v>
      </c>
      <c r="E8" s="6">
        <v>0.39700000000000002</v>
      </c>
      <c r="F8" s="6">
        <v>0.55700000000000005</v>
      </c>
      <c r="G8" s="6">
        <v>0.66600000000000004</v>
      </c>
      <c r="H8" s="6">
        <v>0.58799999999999997</v>
      </c>
      <c r="I8" s="6">
        <v>0.57899999999999996</v>
      </c>
      <c r="J8" s="6">
        <v>0.48399999999999999</v>
      </c>
      <c r="K8" s="6">
        <v>0.52200000000000002</v>
      </c>
      <c r="L8" s="6">
        <v>0.33400000000000002</v>
      </c>
    </row>
    <row r="9" spans="1:12" x14ac:dyDescent="0.25">
      <c r="A9" s="6">
        <v>0.48799999999999999</v>
      </c>
      <c r="B9" s="6">
        <v>0.626</v>
      </c>
      <c r="C9" s="6">
        <v>0.60299999999999998</v>
      </c>
      <c r="D9" s="6">
        <v>0.48799999999999999</v>
      </c>
      <c r="E9" s="6">
        <v>0.64800000000000002</v>
      </c>
      <c r="F9" s="6">
        <v>0.56900000000000006</v>
      </c>
      <c r="G9" s="6">
        <v>0.50800000000000001</v>
      </c>
      <c r="H9" s="6">
        <v>0.43</v>
      </c>
      <c r="I9" s="6">
        <v>0.46</v>
      </c>
      <c r="J9" s="6">
        <v>0.503</v>
      </c>
      <c r="K9" s="6">
        <v>0.48899999999999999</v>
      </c>
      <c r="L9" s="6">
        <v>0.438</v>
      </c>
    </row>
    <row r="16" spans="1:12" x14ac:dyDescent="0.25">
      <c r="A16" s="21"/>
      <c r="B16" s="1" t="s">
        <v>1</v>
      </c>
      <c r="C16" s="1" t="s">
        <v>2</v>
      </c>
      <c r="D16" s="1" t="s">
        <v>3</v>
      </c>
      <c r="E16" s="1" t="s">
        <v>4</v>
      </c>
    </row>
    <row r="17" spans="1:13" x14ac:dyDescent="0.25">
      <c r="A17" s="21" t="s">
        <v>5</v>
      </c>
      <c r="B17" s="2">
        <v>2.214</v>
      </c>
      <c r="C17" s="3">
        <f>B17-B22</f>
        <v>2.1269999999999998</v>
      </c>
      <c r="D17" s="3">
        <v>6.4</v>
      </c>
      <c r="E17" s="4">
        <f>(0.4958*C17*C17)+(1.8835*C17)+(0.1101)</f>
        <v>6.3593676581999992</v>
      </c>
    </row>
    <row r="18" spans="1:13" x14ac:dyDescent="0.25">
      <c r="A18" s="21" t="s">
        <v>6</v>
      </c>
      <c r="B18" s="2">
        <v>1.37</v>
      </c>
      <c r="C18" s="3">
        <f>B18-B22</f>
        <v>1.2830000000000001</v>
      </c>
      <c r="D18" s="3">
        <v>3.2</v>
      </c>
      <c r="E18" s="4">
        <f t="shared" ref="E18:E22" si="0">(0.4958*C18*C18)+(1.8835*C18)+(0.1101)</f>
        <v>3.3427614262000009</v>
      </c>
    </row>
    <row r="19" spans="1:13" x14ac:dyDescent="0.25">
      <c r="A19" s="21" t="s">
        <v>7</v>
      </c>
      <c r="B19" s="2">
        <v>0.71499999999999997</v>
      </c>
      <c r="C19" s="3">
        <f>B19-B22</f>
        <v>0.628</v>
      </c>
      <c r="D19" s="3">
        <v>1.6</v>
      </c>
      <c r="E19" s="4">
        <f t="shared" si="0"/>
        <v>1.4884735872000001</v>
      </c>
    </row>
    <row r="20" spans="1:13" x14ac:dyDescent="0.25">
      <c r="A20" s="21" t="s">
        <v>8</v>
      </c>
      <c r="B20" s="2">
        <v>0.38700000000000001</v>
      </c>
      <c r="C20" s="3">
        <f>B20-B22</f>
        <v>0.3</v>
      </c>
      <c r="D20" s="3">
        <v>0.8</v>
      </c>
      <c r="E20" s="4">
        <f t="shared" si="0"/>
        <v>0.71977199999999997</v>
      </c>
    </row>
    <row r="21" spans="1:13" x14ac:dyDescent="0.25">
      <c r="A21" s="21" t="s">
        <v>9</v>
      </c>
      <c r="B21" s="2">
        <v>0.22500000000000001</v>
      </c>
      <c r="C21" s="3">
        <f>B21-B22</f>
        <v>0.13800000000000001</v>
      </c>
      <c r="D21" s="3">
        <v>0.4</v>
      </c>
      <c r="E21" s="4">
        <f t="shared" si="0"/>
        <v>0.37946501519999998</v>
      </c>
    </row>
    <row r="22" spans="1:13" x14ac:dyDescent="0.25">
      <c r="A22" s="21" t="s">
        <v>10</v>
      </c>
      <c r="B22" s="5">
        <v>8.7000000000000008E-2</v>
      </c>
      <c r="C22" s="3">
        <f>B22-B22</f>
        <v>0</v>
      </c>
      <c r="D22" s="3">
        <v>0</v>
      </c>
      <c r="E22" s="4">
        <f t="shared" si="0"/>
        <v>0.1101</v>
      </c>
    </row>
    <row r="29" spans="1:13" x14ac:dyDescent="0.25">
      <c r="I29" s="21"/>
      <c r="K29" s="9" t="s">
        <v>285</v>
      </c>
      <c r="L29" s="9"/>
      <c r="M29" s="9"/>
    </row>
    <row r="34" spans="1:5" x14ac:dyDescent="0.25">
      <c r="A34" s="10" t="s">
        <v>11</v>
      </c>
      <c r="B34" s="6" t="s">
        <v>12</v>
      </c>
      <c r="C34" s="7" t="s">
        <v>10</v>
      </c>
      <c r="D34" s="3" t="s">
        <v>2</v>
      </c>
      <c r="E34" s="11" t="s">
        <v>286</v>
      </c>
    </row>
    <row r="35" spans="1:5" x14ac:dyDescent="0.25">
      <c r="A35" s="10" t="s">
        <v>14</v>
      </c>
      <c r="B35" s="6">
        <v>0.65500000000000003</v>
      </c>
      <c r="C35" s="5">
        <v>8.7000000000000008E-2</v>
      </c>
      <c r="D35" s="3">
        <f t="shared" ref="D35:D66" si="1">(B35-C35)</f>
        <v>0.56800000000000006</v>
      </c>
      <c r="E35" s="4">
        <f t="shared" ref="E35:E66" si="2">(0.4958*D35*D35)+(1.8835*D35)+(0.1101)</f>
        <v>1.3398849792</v>
      </c>
    </row>
    <row r="36" spans="1:5" x14ac:dyDescent="0.25">
      <c r="A36" s="10" t="s">
        <v>15</v>
      </c>
      <c r="B36" s="6">
        <v>0.48799999999999999</v>
      </c>
      <c r="C36" s="5">
        <v>8.7000000000000008E-2</v>
      </c>
      <c r="D36" s="3">
        <f t="shared" si="1"/>
        <v>0.40099999999999997</v>
      </c>
      <c r="E36" s="4">
        <f t="shared" si="2"/>
        <v>0.94510863579999982</v>
      </c>
    </row>
    <row r="37" spans="1:5" x14ac:dyDescent="0.25">
      <c r="A37" s="10" t="s">
        <v>16</v>
      </c>
      <c r="B37" s="6">
        <v>0.55200000000000005</v>
      </c>
      <c r="C37" s="5">
        <v>8.7000000000000008E-2</v>
      </c>
      <c r="D37" s="3">
        <f t="shared" si="1"/>
        <v>0.46500000000000002</v>
      </c>
      <c r="E37" s="4">
        <f t="shared" si="2"/>
        <v>1.093131855</v>
      </c>
    </row>
    <row r="38" spans="1:5" x14ac:dyDescent="0.25">
      <c r="A38" s="10" t="s">
        <v>17</v>
      </c>
      <c r="B38" s="6">
        <v>0.69800000000000006</v>
      </c>
      <c r="C38" s="5">
        <v>8.7000000000000008E-2</v>
      </c>
      <c r="D38" s="3">
        <f t="shared" si="1"/>
        <v>0.6110000000000001</v>
      </c>
      <c r="E38" s="4">
        <f t="shared" si="2"/>
        <v>1.4460110518000004</v>
      </c>
    </row>
    <row r="39" spans="1:5" x14ac:dyDescent="0.25">
      <c r="A39" s="10" t="s">
        <v>18</v>
      </c>
      <c r="B39" s="6">
        <v>0.61699999999999999</v>
      </c>
      <c r="C39" s="5">
        <v>8.7000000000000008E-2</v>
      </c>
      <c r="D39" s="3">
        <f t="shared" si="1"/>
        <v>0.53</v>
      </c>
      <c r="E39" s="4">
        <f t="shared" si="2"/>
        <v>1.2476252200000002</v>
      </c>
    </row>
    <row r="40" spans="1:5" x14ac:dyDescent="0.25">
      <c r="A40" s="10" t="s">
        <v>19</v>
      </c>
      <c r="B40" s="6">
        <v>0.59499999999999997</v>
      </c>
      <c r="C40" s="5">
        <v>8.7000000000000008E-2</v>
      </c>
      <c r="D40" s="3">
        <f t="shared" si="1"/>
        <v>0.50800000000000001</v>
      </c>
      <c r="E40" s="4">
        <f t="shared" si="2"/>
        <v>1.1948661312</v>
      </c>
    </row>
    <row r="41" spans="1:5" x14ac:dyDescent="0.25">
      <c r="A41" s="10" t="s">
        <v>20</v>
      </c>
      <c r="B41" s="6">
        <v>0.83200000000000007</v>
      </c>
      <c r="C41" s="5">
        <v>8.7000000000000008E-2</v>
      </c>
      <c r="D41" s="3">
        <f t="shared" si="1"/>
        <v>0.74500000000000011</v>
      </c>
      <c r="E41" s="4">
        <f t="shared" si="2"/>
        <v>1.7884888950000004</v>
      </c>
    </row>
    <row r="42" spans="1:5" x14ac:dyDescent="0.25">
      <c r="A42" s="10" t="s">
        <v>21</v>
      </c>
      <c r="B42" s="6">
        <v>0.60899999999999999</v>
      </c>
      <c r="C42" s="5">
        <v>8.7000000000000008E-2</v>
      </c>
      <c r="D42" s="3">
        <f t="shared" si="1"/>
        <v>0.52200000000000002</v>
      </c>
      <c r="E42" s="4">
        <f t="shared" si="2"/>
        <v>1.2283845672000002</v>
      </c>
    </row>
    <row r="43" spans="1:5" x14ac:dyDescent="0.25">
      <c r="A43" s="10" t="s">
        <v>22</v>
      </c>
      <c r="B43" s="6">
        <v>0.57500000000000007</v>
      </c>
      <c r="C43" s="5">
        <v>8.7000000000000008E-2</v>
      </c>
      <c r="D43" s="3">
        <f t="shared" si="1"/>
        <v>0.48800000000000004</v>
      </c>
      <c r="E43" s="4">
        <f t="shared" si="2"/>
        <v>1.1473197952000003</v>
      </c>
    </row>
    <row r="44" spans="1:5" x14ac:dyDescent="0.25">
      <c r="A44" s="10" t="s">
        <v>23</v>
      </c>
      <c r="B44" s="6">
        <v>0.626</v>
      </c>
      <c r="C44" s="5">
        <v>8.7000000000000008E-2</v>
      </c>
      <c r="D44" s="3">
        <f t="shared" si="1"/>
        <v>0.53900000000000003</v>
      </c>
      <c r="E44" s="4">
        <f t="shared" si="2"/>
        <v>1.2693468118000002</v>
      </c>
    </row>
    <row r="45" spans="1:5" x14ac:dyDescent="0.25">
      <c r="A45" s="10" t="s">
        <v>24</v>
      </c>
      <c r="B45" s="6">
        <v>0.61299999999999999</v>
      </c>
      <c r="C45" s="5">
        <v>8.7000000000000008E-2</v>
      </c>
      <c r="D45" s="3">
        <f t="shared" si="1"/>
        <v>0.52600000000000002</v>
      </c>
      <c r="E45" s="4">
        <f t="shared" si="2"/>
        <v>1.2379969608000001</v>
      </c>
    </row>
    <row r="46" spans="1:5" x14ac:dyDescent="0.25">
      <c r="A46" s="10" t="s">
        <v>25</v>
      </c>
      <c r="B46" s="6">
        <v>0.82300000000000006</v>
      </c>
      <c r="C46" s="5">
        <v>8.7000000000000008E-2</v>
      </c>
      <c r="D46" s="3">
        <f t="shared" si="1"/>
        <v>0.7360000000000001</v>
      </c>
      <c r="E46" s="4">
        <f t="shared" si="2"/>
        <v>1.7649288768000004</v>
      </c>
    </row>
    <row r="47" spans="1:5" x14ac:dyDescent="0.25">
      <c r="A47" s="10" t="s">
        <v>26</v>
      </c>
      <c r="B47" s="6">
        <v>0.77900000000000003</v>
      </c>
      <c r="C47" s="5">
        <v>8.7000000000000008E-2</v>
      </c>
      <c r="D47" s="3">
        <f t="shared" si="1"/>
        <v>0.69200000000000006</v>
      </c>
      <c r="E47" s="4">
        <f t="shared" si="2"/>
        <v>1.6509027712000002</v>
      </c>
    </row>
    <row r="48" spans="1:5" x14ac:dyDescent="0.25">
      <c r="A48" s="10" t="s">
        <v>27</v>
      </c>
      <c r="B48" s="6">
        <v>0.57200000000000006</v>
      </c>
      <c r="C48" s="5">
        <v>8.7000000000000008E-2</v>
      </c>
      <c r="D48" s="3">
        <f t="shared" si="1"/>
        <v>0.48500000000000004</v>
      </c>
      <c r="E48" s="4">
        <f t="shared" si="2"/>
        <v>1.1402220550000002</v>
      </c>
    </row>
    <row r="49" spans="1:5" x14ac:dyDescent="0.25">
      <c r="A49" s="10" t="s">
        <v>28</v>
      </c>
      <c r="B49" s="6">
        <v>0.91700000000000004</v>
      </c>
      <c r="C49" s="5">
        <v>8.7000000000000008E-2</v>
      </c>
      <c r="D49" s="3">
        <f t="shared" si="1"/>
        <v>0.83000000000000007</v>
      </c>
      <c r="E49" s="4">
        <f t="shared" si="2"/>
        <v>2.0149616200000002</v>
      </c>
    </row>
    <row r="50" spans="1:5" x14ac:dyDescent="0.25">
      <c r="A50" s="10" t="s">
        <v>29</v>
      </c>
      <c r="B50" s="6">
        <v>0.63400000000000001</v>
      </c>
      <c r="C50" s="5">
        <v>8.7000000000000008E-2</v>
      </c>
      <c r="D50" s="3">
        <f t="shared" si="1"/>
        <v>0.54700000000000004</v>
      </c>
      <c r="E50" s="4">
        <f t="shared" si="2"/>
        <v>1.2887223222000002</v>
      </c>
    </row>
    <row r="51" spans="1:5" x14ac:dyDescent="0.25">
      <c r="A51" s="10" t="s">
        <v>30</v>
      </c>
      <c r="B51" s="6">
        <v>0.41600000000000004</v>
      </c>
      <c r="C51" s="5">
        <v>8.7000000000000008E-2</v>
      </c>
      <c r="D51" s="3">
        <f t="shared" si="1"/>
        <v>0.32900000000000001</v>
      </c>
      <c r="E51" s="4">
        <f t="shared" si="2"/>
        <v>0.78343738780000005</v>
      </c>
    </row>
    <row r="52" spans="1:5" x14ac:dyDescent="0.25">
      <c r="A52" s="10" t="s">
        <v>31</v>
      </c>
      <c r="B52" s="6">
        <v>0.60299999999999998</v>
      </c>
      <c r="C52" s="5">
        <v>8.7000000000000008E-2</v>
      </c>
      <c r="D52" s="3">
        <f t="shared" si="1"/>
        <v>0.51600000000000001</v>
      </c>
      <c r="E52" s="4">
        <f t="shared" si="2"/>
        <v>1.2139957248000002</v>
      </c>
    </row>
    <row r="53" spans="1:5" x14ac:dyDescent="0.25">
      <c r="A53" s="10" t="s">
        <v>32</v>
      </c>
      <c r="B53" s="6">
        <v>0.77400000000000002</v>
      </c>
      <c r="C53" s="5">
        <v>8.7000000000000008E-2</v>
      </c>
      <c r="D53" s="3">
        <f t="shared" si="1"/>
        <v>0.68700000000000006</v>
      </c>
      <c r="E53" s="4">
        <f t="shared" si="2"/>
        <v>1.6380667302</v>
      </c>
    </row>
    <row r="54" spans="1:5" x14ac:dyDescent="0.25">
      <c r="A54" s="10" t="s">
        <v>33</v>
      </c>
      <c r="B54" s="6">
        <v>0.66</v>
      </c>
      <c r="C54" s="5">
        <v>8.7000000000000008E-2</v>
      </c>
      <c r="D54" s="3">
        <f t="shared" si="1"/>
        <v>0.57300000000000006</v>
      </c>
      <c r="E54" s="4">
        <f t="shared" si="2"/>
        <v>1.3521310182000001</v>
      </c>
    </row>
    <row r="55" spans="1:5" x14ac:dyDescent="0.25">
      <c r="A55" s="10" t="s">
        <v>34</v>
      </c>
      <c r="B55" s="6">
        <v>1.623</v>
      </c>
      <c r="C55" s="5">
        <v>8.7000000000000008E-2</v>
      </c>
      <c r="D55" s="3">
        <f t="shared" si="1"/>
        <v>1.536</v>
      </c>
      <c r="E55" s="4">
        <f t="shared" si="2"/>
        <v>4.1728949568000004</v>
      </c>
    </row>
    <row r="56" spans="1:5" x14ac:dyDescent="0.25">
      <c r="A56" s="10" t="s">
        <v>35</v>
      </c>
      <c r="B56" s="6">
        <v>0.52600000000000002</v>
      </c>
      <c r="C56" s="5">
        <v>8.7000000000000008E-2</v>
      </c>
      <c r="D56" s="3">
        <f t="shared" si="1"/>
        <v>0.439</v>
      </c>
      <c r="E56" s="4">
        <f t="shared" si="2"/>
        <v>1.0325075718000001</v>
      </c>
    </row>
    <row r="57" spans="1:5" x14ac:dyDescent="0.25">
      <c r="A57" s="10" t="s">
        <v>36</v>
      </c>
      <c r="B57" s="6">
        <v>1.224</v>
      </c>
      <c r="C57" s="5">
        <v>8.7000000000000008E-2</v>
      </c>
      <c r="D57" s="3">
        <f t="shared" si="1"/>
        <v>1.137</v>
      </c>
      <c r="E57" s="4">
        <f t="shared" si="2"/>
        <v>2.8925943702000003</v>
      </c>
    </row>
    <row r="58" spans="1:5" x14ac:dyDescent="0.25">
      <c r="A58" s="10" t="s">
        <v>37</v>
      </c>
      <c r="B58" s="6">
        <v>0.65500000000000003</v>
      </c>
      <c r="C58" s="5">
        <v>8.7000000000000008E-2</v>
      </c>
      <c r="D58" s="3">
        <f t="shared" si="1"/>
        <v>0.56800000000000006</v>
      </c>
      <c r="E58" s="4">
        <f t="shared" si="2"/>
        <v>1.3398849792</v>
      </c>
    </row>
    <row r="59" spans="1:5" x14ac:dyDescent="0.25">
      <c r="A59" s="10" t="s">
        <v>38</v>
      </c>
      <c r="B59" s="6">
        <v>0.51700000000000002</v>
      </c>
      <c r="C59" s="5">
        <v>8.7000000000000008E-2</v>
      </c>
      <c r="D59" s="3">
        <f t="shared" si="1"/>
        <v>0.43</v>
      </c>
      <c r="E59" s="4">
        <f t="shared" si="2"/>
        <v>1.01167842</v>
      </c>
    </row>
    <row r="60" spans="1:5" x14ac:dyDescent="0.25">
      <c r="A60" s="10" t="s">
        <v>39</v>
      </c>
      <c r="B60" s="6">
        <v>0.48799999999999999</v>
      </c>
      <c r="C60" s="5">
        <v>8.7000000000000008E-2</v>
      </c>
      <c r="D60" s="3">
        <f t="shared" si="1"/>
        <v>0.40099999999999997</v>
      </c>
      <c r="E60" s="4">
        <f t="shared" si="2"/>
        <v>0.94510863579999982</v>
      </c>
    </row>
    <row r="61" spans="1:5" x14ac:dyDescent="0.25">
      <c r="A61" s="10" t="s">
        <v>40</v>
      </c>
      <c r="B61" s="6">
        <v>0.66400000000000003</v>
      </c>
      <c r="C61" s="5">
        <v>8.7000000000000008E-2</v>
      </c>
      <c r="D61" s="3">
        <f t="shared" si="1"/>
        <v>0.57700000000000007</v>
      </c>
      <c r="E61" s="4">
        <f t="shared" si="2"/>
        <v>1.3619456982000002</v>
      </c>
    </row>
    <row r="62" spans="1:5" x14ac:dyDescent="0.25">
      <c r="A62" s="10" t="s">
        <v>41</v>
      </c>
      <c r="B62" s="6">
        <v>0.59899999999999998</v>
      </c>
      <c r="C62" s="5">
        <v>8.7000000000000008E-2</v>
      </c>
      <c r="D62" s="3">
        <f t="shared" si="1"/>
        <v>0.51200000000000001</v>
      </c>
      <c r="E62" s="4">
        <f t="shared" si="2"/>
        <v>1.2044229952000001</v>
      </c>
    </row>
    <row r="63" spans="1:5" x14ac:dyDescent="0.25">
      <c r="A63" s="10" t="s">
        <v>42</v>
      </c>
      <c r="B63" s="6">
        <v>0.65400000000000003</v>
      </c>
      <c r="C63" s="5">
        <v>8.7000000000000008E-2</v>
      </c>
      <c r="D63" s="3">
        <f t="shared" si="1"/>
        <v>0.56700000000000006</v>
      </c>
      <c r="E63" s="4">
        <f t="shared" si="2"/>
        <v>1.3374387462000001</v>
      </c>
    </row>
    <row r="64" spans="1:5" x14ac:dyDescent="0.25">
      <c r="A64" s="10" t="s">
        <v>43</v>
      </c>
      <c r="B64" s="6">
        <v>0.58199999999999996</v>
      </c>
      <c r="C64" s="5">
        <v>8.7000000000000008E-2</v>
      </c>
      <c r="D64" s="3">
        <f t="shared" si="1"/>
        <v>0.49499999999999994</v>
      </c>
      <c r="E64" s="4">
        <f t="shared" si="2"/>
        <v>1.1639158949999999</v>
      </c>
    </row>
    <row r="65" spans="1:5" x14ac:dyDescent="0.25">
      <c r="A65" s="10" t="s">
        <v>44</v>
      </c>
      <c r="B65" s="6">
        <v>0.56600000000000006</v>
      </c>
      <c r="C65" s="5">
        <v>8.7000000000000008E-2</v>
      </c>
      <c r="D65" s="3">
        <f t="shared" si="1"/>
        <v>0.47900000000000004</v>
      </c>
      <c r="E65" s="4">
        <f t="shared" si="2"/>
        <v>1.1260533478000001</v>
      </c>
    </row>
    <row r="66" spans="1:5" x14ac:dyDescent="0.25">
      <c r="A66" s="10" t="s">
        <v>45</v>
      </c>
      <c r="B66" s="6">
        <v>0.60799999999999998</v>
      </c>
      <c r="C66" s="5">
        <v>8.7000000000000008E-2</v>
      </c>
      <c r="D66" s="3">
        <f t="shared" si="1"/>
        <v>0.52100000000000002</v>
      </c>
      <c r="E66" s="4">
        <f t="shared" si="2"/>
        <v>1.2259839478000001</v>
      </c>
    </row>
    <row r="67" spans="1:5" x14ac:dyDescent="0.25">
      <c r="A67" s="10" t="s">
        <v>46</v>
      </c>
      <c r="B67" s="6">
        <v>0.39700000000000002</v>
      </c>
      <c r="C67" s="5">
        <v>8.7000000000000008E-2</v>
      </c>
      <c r="D67" s="3">
        <f t="shared" ref="D67:D98" si="3">(B67-C67)</f>
        <v>0.31</v>
      </c>
      <c r="E67" s="4">
        <f t="shared" ref="E67:E98" si="4">(0.4958*D67*D67)+(1.8835*D67)+(0.1101)</f>
        <v>0.74163137999999995</v>
      </c>
    </row>
    <row r="68" spans="1:5" x14ac:dyDescent="0.25">
      <c r="A68" s="10" t="s">
        <v>47</v>
      </c>
      <c r="B68" s="6">
        <v>0.64800000000000002</v>
      </c>
      <c r="C68" s="5">
        <v>8.7000000000000008E-2</v>
      </c>
      <c r="D68" s="3">
        <f t="shared" si="3"/>
        <v>0.56100000000000005</v>
      </c>
      <c r="E68" s="4">
        <f t="shared" si="4"/>
        <v>1.3227821718000001</v>
      </c>
    </row>
    <row r="69" spans="1:5" x14ac:dyDescent="0.25">
      <c r="A69" s="10" t="s">
        <v>48</v>
      </c>
      <c r="B69" s="6">
        <v>0.59</v>
      </c>
      <c r="C69" s="5">
        <v>8.7000000000000008E-2</v>
      </c>
      <c r="D69" s="3">
        <f t="shared" si="3"/>
        <v>0.503</v>
      </c>
      <c r="E69" s="4">
        <f t="shared" si="4"/>
        <v>1.1829423622000002</v>
      </c>
    </row>
    <row r="70" spans="1:5" x14ac:dyDescent="0.25">
      <c r="A70" s="10" t="s">
        <v>49</v>
      </c>
      <c r="B70" s="6">
        <v>0.78600000000000003</v>
      </c>
      <c r="C70" s="5">
        <v>8.7000000000000008E-2</v>
      </c>
      <c r="D70" s="3">
        <f t="shared" si="3"/>
        <v>0.69900000000000007</v>
      </c>
      <c r="E70" s="4">
        <f t="shared" si="4"/>
        <v>1.6689148758000003</v>
      </c>
    </row>
    <row r="71" spans="1:5" x14ac:dyDescent="0.25">
      <c r="A71" s="10" t="s">
        <v>50</v>
      </c>
      <c r="B71" s="6">
        <v>1.544</v>
      </c>
      <c r="C71" s="5">
        <v>8.7000000000000008E-2</v>
      </c>
      <c r="D71" s="3">
        <f t="shared" si="3"/>
        <v>1.4570000000000001</v>
      </c>
      <c r="E71" s="4">
        <f t="shared" si="4"/>
        <v>3.9068680342000004</v>
      </c>
    </row>
    <row r="72" spans="1:5" x14ac:dyDescent="0.25">
      <c r="A72" s="10" t="s">
        <v>51</v>
      </c>
      <c r="B72" s="6">
        <v>0.61699999999999999</v>
      </c>
      <c r="C72" s="5">
        <v>8.7000000000000008E-2</v>
      </c>
      <c r="D72" s="3">
        <f t="shared" si="3"/>
        <v>0.53</v>
      </c>
      <c r="E72" s="4">
        <f t="shared" si="4"/>
        <v>1.2476252200000002</v>
      </c>
    </row>
    <row r="73" spans="1:5" x14ac:dyDescent="0.25">
      <c r="A73" s="10" t="s">
        <v>52</v>
      </c>
      <c r="B73" s="6">
        <v>0.61099999999999999</v>
      </c>
      <c r="C73" s="5">
        <v>8.7000000000000008E-2</v>
      </c>
      <c r="D73" s="3">
        <f t="shared" si="3"/>
        <v>0.52400000000000002</v>
      </c>
      <c r="E73" s="4">
        <f t="shared" si="4"/>
        <v>1.2331887808000002</v>
      </c>
    </row>
    <row r="74" spans="1:5" x14ac:dyDescent="0.25">
      <c r="A74" s="10" t="s">
        <v>53</v>
      </c>
      <c r="B74" s="6">
        <v>0.78900000000000003</v>
      </c>
      <c r="C74" s="5">
        <v>8.7000000000000008E-2</v>
      </c>
      <c r="D74" s="3">
        <f t="shared" si="3"/>
        <v>0.70200000000000007</v>
      </c>
      <c r="E74" s="4">
        <f t="shared" si="4"/>
        <v>1.6766492232000003</v>
      </c>
    </row>
    <row r="75" spans="1:5" x14ac:dyDescent="0.25">
      <c r="A75" s="10" t="s">
        <v>54</v>
      </c>
      <c r="B75" s="6">
        <v>0.55700000000000005</v>
      </c>
      <c r="C75" s="5">
        <v>8.7000000000000008E-2</v>
      </c>
      <c r="D75" s="3">
        <f t="shared" si="3"/>
        <v>0.47000000000000003</v>
      </c>
      <c r="E75" s="4">
        <f t="shared" si="4"/>
        <v>1.10486722</v>
      </c>
    </row>
    <row r="76" spans="1:5" x14ac:dyDescent="0.25">
      <c r="A76" s="10" t="s">
        <v>55</v>
      </c>
      <c r="B76" s="6">
        <v>0.56900000000000006</v>
      </c>
      <c r="C76" s="5">
        <v>8.7000000000000008E-2</v>
      </c>
      <c r="D76" s="3">
        <f t="shared" si="3"/>
        <v>0.48200000000000004</v>
      </c>
      <c r="E76" s="4">
        <f t="shared" si="4"/>
        <v>1.1331332392000002</v>
      </c>
    </row>
    <row r="77" spans="1:5" x14ac:dyDescent="0.25">
      <c r="A77" s="10" t="s">
        <v>56</v>
      </c>
      <c r="B77" s="6">
        <v>1.365</v>
      </c>
      <c r="C77" s="5">
        <v>8.7000000000000008E-2</v>
      </c>
      <c r="D77" s="3">
        <f t="shared" si="3"/>
        <v>1.278</v>
      </c>
      <c r="E77" s="4">
        <f t="shared" si="4"/>
        <v>3.3269952072</v>
      </c>
    </row>
    <row r="78" spans="1:5" x14ac:dyDescent="0.25">
      <c r="A78" s="10" t="s">
        <v>57</v>
      </c>
      <c r="B78" s="6">
        <v>0.63200000000000001</v>
      </c>
      <c r="C78" s="5">
        <v>8.7000000000000008E-2</v>
      </c>
      <c r="D78" s="3">
        <f t="shared" si="3"/>
        <v>0.54500000000000004</v>
      </c>
      <c r="E78" s="4">
        <f t="shared" si="4"/>
        <v>1.2838724950000002</v>
      </c>
    </row>
    <row r="79" spans="1:5" x14ac:dyDescent="0.25">
      <c r="A79" s="10" t="s">
        <v>58</v>
      </c>
      <c r="B79" s="6">
        <v>0.58199999999999996</v>
      </c>
      <c r="C79" s="5">
        <v>8.7000000000000008E-2</v>
      </c>
      <c r="D79" s="3">
        <f t="shared" si="3"/>
        <v>0.49499999999999994</v>
      </c>
      <c r="E79" s="4">
        <f t="shared" si="4"/>
        <v>1.1639158949999999</v>
      </c>
    </row>
    <row r="80" spans="1:5" x14ac:dyDescent="0.25">
      <c r="A80" s="10" t="s">
        <v>59</v>
      </c>
      <c r="B80" s="6">
        <v>0.67500000000000004</v>
      </c>
      <c r="C80" s="5">
        <v>8.7000000000000008E-2</v>
      </c>
      <c r="D80" s="3">
        <f t="shared" si="3"/>
        <v>0.58800000000000008</v>
      </c>
      <c r="E80" s="4">
        <f t="shared" si="4"/>
        <v>1.3890178752000002</v>
      </c>
    </row>
    <row r="81" spans="1:5" x14ac:dyDescent="0.25">
      <c r="A81" s="10" t="s">
        <v>60</v>
      </c>
      <c r="B81" s="6">
        <v>0.92300000000000004</v>
      </c>
      <c r="C81" s="5">
        <v>8.7000000000000008E-2</v>
      </c>
      <c r="D81" s="3">
        <f t="shared" si="3"/>
        <v>0.83600000000000008</v>
      </c>
      <c r="E81" s="4">
        <f t="shared" si="4"/>
        <v>2.0312186368000003</v>
      </c>
    </row>
    <row r="82" spans="1:5" x14ac:dyDescent="0.25">
      <c r="A82" s="10" t="s">
        <v>61</v>
      </c>
      <c r="B82" s="6">
        <v>2.5529999999999999</v>
      </c>
      <c r="C82" s="5">
        <v>8.7000000000000008E-2</v>
      </c>
      <c r="D82" s="3">
        <f t="shared" si="3"/>
        <v>2.4659999999999997</v>
      </c>
      <c r="E82" s="4">
        <f t="shared" si="4"/>
        <v>7.7698481447999992</v>
      </c>
    </row>
    <row r="83" spans="1:5" x14ac:dyDescent="0.25">
      <c r="A83" s="10" t="s">
        <v>62</v>
      </c>
      <c r="B83" s="6">
        <v>0.66600000000000004</v>
      </c>
      <c r="C83" s="5">
        <v>8.7000000000000008E-2</v>
      </c>
      <c r="D83" s="3">
        <f t="shared" si="3"/>
        <v>0.57900000000000007</v>
      </c>
      <c r="E83" s="4">
        <f t="shared" si="4"/>
        <v>1.3668589878000001</v>
      </c>
    </row>
    <row r="84" spans="1:5" x14ac:dyDescent="0.25">
      <c r="A84" s="10" t="s">
        <v>63</v>
      </c>
      <c r="B84" s="6">
        <v>0.50800000000000001</v>
      </c>
      <c r="C84" s="5">
        <v>8.7000000000000008E-2</v>
      </c>
      <c r="D84" s="3">
        <f t="shared" si="3"/>
        <v>0.42099999999999999</v>
      </c>
      <c r="E84" s="4">
        <f t="shared" si="4"/>
        <v>0.99092958779999996</v>
      </c>
    </row>
    <row r="85" spans="1:5" x14ac:dyDescent="0.25">
      <c r="A85" s="10" t="s">
        <v>64</v>
      </c>
      <c r="B85" s="6">
        <v>0.75900000000000001</v>
      </c>
      <c r="C85" s="5">
        <v>8.7000000000000008E-2</v>
      </c>
      <c r="D85" s="3">
        <f t="shared" si="3"/>
        <v>0.67200000000000004</v>
      </c>
      <c r="E85" s="4">
        <f t="shared" si="4"/>
        <v>1.5997073472000001</v>
      </c>
    </row>
    <row r="86" spans="1:5" x14ac:dyDescent="0.25">
      <c r="A86" s="10" t="s">
        <v>65</v>
      </c>
      <c r="B86" s="6">
        <v>0.56300000000000006</v>
      </c>
      <c r="C86" s="5">
        <v>8.7000000000000008E-2</v>
      </c>
      <c r="D86" s="3">
        <f t="shared" si="3"/>
        <v>0.47600000000000003</v>
      </c>
      <c r="E86" s="4">
        <f t="shared" si="4"/>
        <v>1.1189823808000001</v>
      </c>
    </row>
    <row r="87" spans="1:5" x14ac:dyDescent="0.25">
      <c r="A87" s="10" t="s">
        <v>66</v>
      </c>
      <c r="B87" s="6">
        <v>0.40400000000000003</v>
      </c>
      <c r="C87" s="5">
        <v>8.7000000000000008E-2</v>
      </c>
      <c r="D87" s="3">
        <f t="shared" si="3"/>
        <v>0.317</v>
      </c>
      <c r="E87" s="4">
        <f t="shared" si="4"/>
        <v>0.75699194619999999</v>
      </c>
    </row>
    <row r="88" spans="1:5" x14ac:dyDescent="0.25">
      <c r="A88" s="10" t="s">
        <v>67</v>
      </c>
      <c r="B88" s="6">
        <v>0.47300000000000003</v>
      </c>
      <c r="C88" s="5">
        <v>8.7000000000000008E-2</v>
      </c>
      <c r="D88" s="3">
        <f t="shared" si="3"/>
        <v>0.38600000000000001</v>
      </c>
      <c r="E88" s="4">
        <f t="shared" si="4"/>
        <v>0.91100321679999996</v>
      </c>
    </row>
    <row r="89" spans="1:5" x14ac:dyDescent="0.25">
      <c r="A89" s="10" t="s">
        <v>68</v>
      </c>
      <c r="B89" s="6">
        <v>0.48199999999999998</v>
      </c>
      <c r="C89" s="5">
        <v>8.7000000000000008E-2</v>
      </c>
      <c r="D89" s="3">
        <f t="shared" si="3"/>
        <v>0.39499999999999996</v>
      </c>
      <c r="E89" s="4">
        <f t="shared" si="4"/>
        <v>0.93143969499999979</v>
      </c>
    </row>
    <row r="90" spans="1:5" x14ac:dyDescent="0.25">
      <c r="A90" s="10" t="s">
        <v>69</v>
      </c>
      <c r="B90" s="6">
        <v>0.77700000000000002</v>
      </c>
      <c r="C90" s="5">
        <v>8.7000000000000008E-2</v>
      </c>
      <c r="D90" s="3">
        <f t="shared" si="3"/>
        <v>0.69000000000000006</v>
      </c>
      <c r="E90" s="4">
        <f t="shared" si="4"/>
        <v>1.6457653800000001</v>
      </c>
    </row>
    <row r="91" spans="1:5" x14ac:dyDescent="0.25">
      <c r="A91" s="10" t="s">
        <v>70</v>
      </c>
      <c r="B91" s="6">
        <v>0.58799999999999997</v>
      </c>
      <c r="C91" s="5">
        <v>8.7000000000000008E-2</v>
      </c>
      <c r="D91" s="3">
        <f t="shared" si="3"/>
        <v>0.501</v>
      </c>
      <c r="E91" s="4">
        <f t="shared" si="4"/>
        <v>1.1781797958000002</v>
      </c>
    </row>
    <row r="92" spans="1:5" x14ac:dyDescent="0.25">
      <c r="A92" s="10" t="s">
        <v>71</v>
      </c>
      <c r="B92" s="6">
        <v>0.43</v>
      </c>
      <c r="C92" s="5">
        <v>8.7000000000000008E-2</v>
      </c>
      <c r="D92" s="3">
        <f t="shared" si="3"/>
        <v>0.34299999999999997</v>
      </c>
      <c r="E92" s="4">
        <f t="shared" si="4"/>
        <v>0.81447087419999986</v>
      </c>
    </row>
    <row r="93" spans="1:5" x14ac:dyDescent="0.25">
      <c r="A93" s="10" t="s">
        <v>72</v>
      </c>
      <c r="B93" s="6">
        <v>0.70899999999999996</v>
      </c>
      <c r="C93" s="5">
        <v>8.7000000000000008E-2</v>
      </c>
      <c r="D93" s="3">
        <f t="shared" si="3"/>
        <v>0.622</v>
      </c>
      <c r="E93" s="4">
        <f t="shared" si="4"/>
        <v>1.4734540872000002</v>
      </c>
    </row>
    <row r="94" spans="1:5" x14ac:dyDescent="0.25">
      <c r="A94" s="10" t="s">
        <v>73</v>
      </c>
      <c r="B94" s="6">
        <v>0.53800000000000003</v>
      </c>
      <c r="C94" s="5">
        <v>8.7000000000000008E-2</v>
      </c>
      <c r="D94" s="3">
        <f t="shared" si="3"/>
        <v>0.45100000000000001</v>
      </c>
      <c r="E94" s="4">
        <f t="shared" si="4"/>
        <v>1.0604047158000001</v>
      </c>
    </row>
    <row r="95" spans="1:5" x14ac:dyDescent="0.25">
      <c r="A95" s="10" t="s">
        <v>74</v>
      </c>
      <c r="B95" s="6">
        <v>0.625</v>
      </c>
      <c r="C95" s="5">
        <v>8.7000000000000008E-2</v>
      </c>
      <c r="D95" s="3">
        <f t="shared" si="3"/>
        <v>0.53800000000000003</v>
      </c>
      <c r="E95" s="4">
        <f t="shared" si="4"/>
        <v>1.2669293352000002</v>
      </c>
    </row>
    <row r="96" spans="1:5" x14ac:dyDescent="0.25">
      <c r="A96" s="10" t="s">
        <v>75</v>
      </c>
      <c r="B96" s="6">
        <v>0.53800000000000003</v>
      </c>
      <c r="C96" s="5">
        <v>8.7000000000000008E-2</v>
      </c>
      <c r="D96" s="3">
        <f t="shared" si="3"/>
        <v>0.45100000000000001</v>
      </c>
      <c r="E96" s="4">
        <f t="shared" si="4"/>
        <v>1.0604047158000001</v>
      </c>
    </row>
    <row r="97" spans="1:5" x14ac:dyDescent="0.25">
      <c r="A97" s="10" t="s">
        <v>76</v>
      </c>
      <c r="B97" s="6">
        <v>0.752</v>
      </c>
      <c r="C97" s="5">
        <v>8.7000000000000008E-2</v>
      </c>
      <c r="D97" s="3">
        <f t="shared" si="3"/>
        <v>0.66500000000000004</v>
      </c>
      <c r="E97" s="4">
        <f t="shared" si="4"/>
        <v>1.5818826550000002</v>
      </c>
    </row>
    <row r="98" spans="1:5" x14ac:dyDescent="0.25">
      <c r="A98" s="10" t="s">
        <v>77</v>
      </c>
      <c r="B98" s="6">
        <v>0.58099999999999996</v>
      </c>
      <c r="C98" s="5">
        <v>8.7000000000000008E-2</v>
      </c>
      <c r="D98" s="3">
        <f t="shared" si="3"/>
        <v>0.49399999999999994</v>
      </c>
      <c r="E98" s="4">
        <f t="shared" si="4"/>
        <v>1.1615420487999999</v>
      </c>
    </row>
    <row r="99" spans="1:5" x14ac:dyDescent="0.25">
      <c r="A99" s="10" t="s">
        <v>78</v>
      </c>
      <c r="B99" s="6">
        <v>0.57899999999999996</v>
      </c>
      <c r="C99" s="5">
        <v>8.7000000000000008E-2</v>
      </c>
      <c r="D99" s="3">
        <f t="shared" ref="D99:D130" si="5">(B99-C99)</f>
        <v>0.49199999999999994</v>
      </c>
      <c r="E99" s="4">
        <f t="shared" ref="E99:E130" si="6">(0.4958*D99*D99)+(1.8835*D99)+(0.1101)</f>
        <v>1.1567973311999999</v>
      </c>
    </row>
    <row r="100" spans="1:5" x14ac:dyDescent="0.25">
      <c r="A100" s="10" t="s">
        <v>79</v>
      </c>
      <c r="B100" s="6">
        <v>0.46</v>
      </c>
      <c r="C100" s="5">
        <v>8.7000000000000008E-2</v>
      </c>
      <c r="D100" s="3">
        <f t="shared" si="5"/>
        <v>0.373</v>
      </c>
      <c r="E100" s="4">
        <f t="shared" si="6"/>
        <v>0.88162565819999994</v>
      </c>
    </row>
    <row r="101" spans="1:5" x14ac:dyDescent="0.25">
      <c r="A101" s="10" t="s">
        <v>80</v>
      </c>
      <c r="B101" s="6">
        <v>0.72299999999999998</v>
      </c>
      <c r="C101" s="5">
        <v>8.7000000000000008E-2</v>
      </c>
      <c r="D101" s="3">
        <f t="shared" si="5"/>
        <v>0.63600000000000001</v>
      </c>
      <c r="E101" s="4">
        <f t="shared" si="6"/>
        <v>1.5085551168</v>
      </c>
    </row>
    <row r="102" spans="1:5" x14ac:dyDescent="0.25">
      <c r="A102" s="10" t="s">
        <v>81</v>
      </c>
      <c r="B102" s="6">
        <v>0.76800000000000002</v>
      </c>
      <c r="C102" s="5">
        <v>8.7000000000000008E-2</v>
      </c>
      <c r="D102" s="3">
        <f t="shared" si="5"/>
        <v>0.68100000000000005</v>
      </c>
      <c r="E102" s="4">
        <f t="shared" si="6"/>
        <v>1.6226962038000001</v>
      </c>
    </row>
    <row r="103" spans="1:5" x14ac:dyDescent="0.25">
      <c r="A103" s="10" t="s">
        <v>82</v>
      </c>
      <c r="B103" s="6">
        <v>0.47100000000000003</v>
      </c>
      <c r="C103" s="5">
        <v>8.7000000000000008E-2</v>
      </c>
      <c r="D103" s="3">
        <f t="shared" si="5"/>
        <v>0.38400000000000001</v>
      </c>
      <c r="E103" s="4">
        <f t="shared" si="6"/>
        <v>0.90647268479999998</v>
      </c>
    </row>
    <row r="104" spans="1:5" x14ac:dyDescent="0.25">
      <c r="A104" s="10" t="s">
        <v>83</v>
      </c>
      <c r="B104" s="6">
        <v>0.58799999999999997</v>
      </c>
      <c r="C104" s="5">
        <v>8.7000000000000008E-2</v>
      </c>
      <c r="D104" s="3">
        <f t="shared" si="5"/>
        <v>0.501</v>
      </c>
      <c r="E104" s="4">
        <f t="shared" si="6"/>
        <v>1.1781797958000002</v>
      </c>
    </row>
    <row r="105" spans="1:5" x14ac:dyDescent="0.25">
      <c r="A105" s="10" t="s">
        <v>84</v>
      </c>
      <c r="B105" s="6">
        <v>0.9</v>
      </c>
      <c r="C105" s="5">
        <v>8.7000000000000008E-2</v>
      </c>
      <c r="D105" s="3">
        <f t="shared" si="5"/>
        <v>0.81300000000000006</v>
      </c>
      <c r="E105" s="4">
        <f t="shared" si="6"/>
        <v>1.9690939302000001</v>
      </c>
    </row>
    <row r="106" spans="1:5" x14ac:dyDescent="0.25">
      <c r="A106" s="10" t="s">
        <v>85</v>
      </c>
      <c r="B106" s="6">
        <v>0.63100000000000001</v>
      </c>
      <c r="C106" s="5">
        <v>8.7000000000000008E-2</v>
      </c>
      <c r="D106" s="3">
        <f t="shared" si="5"/>
        <v>0.54400000000000004</v>
      </c>
      <c r="E106" s="4">
        <f t="shared" si="6"/>
        <v>1.2814490688000002</v>
      </c>
    </row>
    <row r="107" spans="1:5" x14ac:dyDescent="0.25">
      <c r="A107" s="10" t="s">
        <v>86</v>
      </c>
      <c r="B107" s="6">
        <v>0.48399999999999999</v>
      </c>
      <c r="C107" s="5">
        <v>8.7000000000000008E-2</v>
      </c>
      <c r="D107" s="3">
        <f t="shared" si="5"/>
        <v>0.39699999999999996</v>
      </c>
      <c r="E107" s="4">
        <f t="shared" si="6"/>
        <v>0.93599204219999999</v>
      </c>
    </row>
    <row r="108" spans="1:5" x14ac:dyDescent="0.25">
      <c r="A108" s="10" t="s">
        <v>87</v>
      </c>
      <c r="B108" s="6">
        <v>0.503</v>
      </c>
      <c r="C108" s="5">
        <v>8.7000000000000008E-2</v>
      </c>
      <c r="D108" s="3">
        <f t="shared" si="5"/>
        <v>0.41599999999999998</v>
      </c>
      <c r="E108" s="4">
        <f t="shared" si="6"/>
        <v>0.97943716479999987</v>
      </c>
    </row>
    <row r="109" spans="1:5" x14ac:dyDescent="0.25">
      <c r="A109" s="10" t="s">
        <v>88</v>
      </c>
      <c r="B109" s="6">
        <v>0.65200000000000002</v>
      </c>
      <c r="C109" s="5">
        <v>8.7000000000000008E-2</v>
      </c>
      <c r="D109" s="3">
        <f t="shared" si="5"/>
        <v>0.56500000000000006</v>
      </c>
      <c r="E109" s="4">
        <f t="shared" si="6"/>
        <v>1.332549255</v>
      </c>
    </row>
    <row r="110" spans="1:5" x14ac:dyDescent="0.25">
      <c r="A110" s="10" t="s">
        <v>89</v>
      </c>
      <c r="B110" s="6">
        <v>0.56300000000000006</v>
      </c>
      <c r="C110" s="5">
        <v>8.7000000000000008E-2</v>
      </c>
      <c r="D110" s="3">
        <f t="shared" si="5"/>
        <v>0.47600000000000003</v>
      </c>
      <c r="E110" s="4">
        <f t="shared" si="6"/>
        <v>1.1189823808000001</v>
      </c>
    </row>
    <row r="111" spans="1:5" x14ac:dyDescent="0.25">
      <c r="A111" s="10" t="s">
        <v>90</v>
      </c>
      <c r="B111" s="6">
        <v>2.0409999999999999</v>
      </c>
      <c r="C111" s="5">
        <v>8.7000000000000008E-2</v>
      </c>
      <c r="D111" s="3">
        <f t="shared" si="5"/>
        <v>1.954</v>
      </c>
      <c r="E111" s="4">
        <f t="shared" si="6"/>
        <v>5.6834809127999995</v>
      </c>
    </row>
    <row r="112" spans="1:5" x14ac:dyDescent="0.25">
      <c r="A112" s="10" t="s">
        <v>91</v>
      </c>
      <c r="B112" s="6">
        <v>0.47900000000000004</v>
      </c>
      <c r="C112" s="5">
        <v>8.7000000000000008E-2</v>
      </c>
      <c r="D112" s="3">
        <f t="shared" si="5"/>
        <v>0.39200000000000002</v>
      </c>
      <c r="E112" s="4">
        <f t="shared" si="6"/>
        <v>0.9246186112</v>
      </c>
    </row>
    <row r="113" spans="1:5" x14ac:dyDescent="0.25">
      <c r="A113" s="10" t="s">
        <v>92</v>
      </c>
      <c r="B113" s="6">
        <v>1.1460000000000001</v>
      </c>
      <c r="C113" s="5">
        <v>8.7000000000000008E-2</v>
      </c>
      <c r="D113" s="3">
        <f t="shared" si="5"/>
        <v>1.0590000000000002</v>
      </c>
      <c r="E113" s="4">
        <f t="shared" si="6"/>
        <v>2.6607567798000007</v>
      </c>
    </row>
    <row r="114" spans="1:5" x14ac:dyDescent="0.25">
      <c r="A114" s="10" t="s">
        <v>93</v>
      </c>
      <c r="B114" s="6">
        <v>0.57799999999999996</v>
      </c>
      <c r="C114" s="5">
        <v>8.7000000000000008E-2</v>
      </c>
      <c r="D114" s="3">
        <f t="shared" si="5"/>
        <v>0.49099999999999994</v>
      </c>
      <c r="E114" s="4">
        <f t="shared" si="6"/>
        <v>1.1544264597999998</v>
      </c>
    </row>
    <row r="115" spans="1:5" x14ac:dyDescent="0.25">
      <c r="A115" s="10" t="s">
        <v>94</v>
      </c>
      <c r="B115" s="6">
        <v>0.52200000000000002</v>
      </c>
      <c r="C115" s="5">
        <v>8.7000000000000008E-2</v>
      </c>
      <c r="D115" s="3">
        <f t="shared" si="5"/>
        <v>0.435</v>
      </c>
      <c r="E115" s="4">
        <f t="shared" si="6"/>
        <v>1.0232402549999999</v>
      </c>
    </row>
    <row r="116" spans="1:5" x14ac:dyDescent="0.25">
      <c r="A116" s="10" t="s">
        <v>95</v>
      </c>
      <c r="B116" s="6">
        <v>0.48899999999999999</v>
      </c>
      <c r="C116" s="5">
        <v>8.7000000000000008E-2</v>
      </c>
      <c r="D116" s="3">
        <f t="shared" si="5"/>
        <v>0.40199999999999997</v>
      </c>
      <c r="E116" s="4">
        <f t="shared" si="6"/>
        <v>0.94739026319999986</v>
      </c>
    </row>
    <row r="117" spans="1:5" x14ac:dyDescent="0.25">
      <c r="A117" s="10" t="s">
        <v>96</v>
      </c>
      <c r="B117" s="6">
        <v>0.73499999999999999</v>
      </c>
      <c r="C117" s="5">
        <v>8.7000000000000008E-2</v>
      </c>
      <c r="D117" s="3">
        <f t="shared" si="5"/>
        <v>0.64800000000000002</v>
      </c>
      <c r="E117" s="4">
        <f t="shared" si="6"/>
        <v>1.5387964032000001</v>
      </c>
    </row>
    <row r="118" spans="1:5" x14ac:dyDescent="0.25">
      <c r="A118" s="10" t="s">
        <v>97</v>
      </c>
      <c r="B118" s="6">
        <v>0.55400000000000005</v>
      </c>
      <c r="C118" s="5">
        <v>8.7000000000000008E-2</v>
      </c>
      <c r="D118" s="3">
        <f t="shared" si="5"/>
        <v>0.46700000000000003</v>
      </c>
      <c r="E118" s="4">
        <f t="shared" si="6"/>
        <v>1.0978230262000002</v>
      </c>
    </row>
    <row r="119" spans="1:5" x14ac:dyDescent="0.25">
      <c r="A119" s="10" t="s">
        <v>98</v>
      </c>
      <c r="B119" s="6">
        <v>0.83799999999999997</v>
      </c>
      <c r="C119" s="5">
        <v>8.7000000000000008E-2</v>
      </c>
      <c r="D119" s="3">
        <f t="shared" si="5"/>
        <v>0.751</v>
      </c>
      <c r="E119" s="4">
        <f t="shared" si="6"/>
        <v>1.8042401958000001</v>
      </c>
    </row>
    <row r="120" spans="1:5" x14ac:dyDescent="0.25">
      <c r="A120" s="10" t="s">
        <v>99</v>
      </c>
      <c r="B120" s="6">
        <v>0.58399999999999996</v>
      </c>
      <c r="C120" s="5">
        <v>8.7000000000000008E-2</v>
      </c>
      <c r="D120" s="3">
        <f t="shared" si="5"/>
        <v>0.49699999999999994</v>
      </c>
      <c r="E120" s="4">
        <f t="shared" si="6"/>
        <v>1.1686665621999999</v>
      </c>
    </row>
    <row r="121" spans="1:5" x14ac:dyDescent="0.25">
      <c r="A121" s="10" t="s">
        <v>100</v>
      </c>
      <c r="B121" s="6">
        <v>0.52300000000000002</v>
      </c>
      <c r="C121" s="5">
        <v>8.7000000000000008E-2</v>
      </c>
      <c r="D121" s="3">
        <f t="shared" si="5"/>
        <v>0.436</v>
      </c>
      <c r="E121" s="4">
        <f t="shared" si="6"/>
        <v>1.0255555968000001</v>
      </c>
    </row>
    <row r="122" spans="1:5" x14ac:dyDescent="0.25">
      <c r="A122" s="10" t="s">
        <v>101</v>
      </c>
      <c r="B122" s="6">
        <v>0.67600000000000005</v>
      </c>
      <c r="C122" s="5">
        <v>8.7000000000000008E-2</v>
      </c>
      <c r="D122" s="3">
        <f t="shared" si="5"/>
        <v>0.58900000000000008</v>
      </c>
      <c r="E122" s="4">
        <f t="shared" si="6"/>
        <v>1.3914849318000002</v>
      </c>
    </row>
    <row r="123" spans="1:5" x14ac:dyDescent="0.25">
      <c r="A123" s="10" t="s">
        <v>102</v>
      </c>
      <c r="B123" s="6">
        <v>0.33400000000000002</v>
      </c>
      <c r="C123" s="5">
        <v>8.7000000000000008E-2</v>
      </c>
      <c r="D123" s="3">
        <f t="shared" si="5"/>
        <v>0.247</v>
      </c>
      <c r="E123" s="4">
        <f t="shared" si="6"/>
        <v>0.6055727622</v>
      </c>
    </row>
    <row r="124" spans="1:5" x14ac:dyDescent="0.25">
      <c r="A124" s="10" t="s">
        <v>103</v>
      </c>
      <c r="B124" s="6">
        <v>0.438</v>
      </c>
      <c r="C124" s="5">
        <v>8.7000000000000008E-2</v>
      </c>
      <c r="D124" s="3">
        <f t="shared" si="5"/>
        <v>0.35099999999999998</v>
      </c>
      <c r="E124" s="4">
        <f t="shared" si="6"/>
        <v>0.83229155579999992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L123"/>
  <sheetViews>
    <sheetView workbookViewId="0">
      <selection activeCell="O5" sqref="O5"/>
    </sheetView>
  </sheetViews>
  <sheetFormatPr defaultRowHeight="15" x14ac:dyDescent="0.25"/>
  <cols>
    <col min="1" max="1" width="16.7109375" customWidth="1"/>
    <col min="2" max="2" width="11.7109375" customWidth="1"/>
    <col min="3" max="3" width="11.28515625" customWidth="1"/>
    <col min="4" max="4" width="12" customWidth="1"/>
    <col min="5" max="5" width="18.140625" customWidth="1"/>
  </cols>
  <sheetData>
    <row r="2" spans="1:12" x14ac:dyDescent="0.25">
      <c r="A2" s="2">
        <v>1.6360000000000001</v>
      </c>
      <c r="B2" s="6">
        <v>0.95500000000000007</v>
      </c>
      <c r="C2" s="6">
        <v>0.36899999999999999</v>
      </c>
      <c r="D2" s="6">
        <v>0.28700000000000003</v>
      </c>
      <c r="E2" s="6">
        <v>0.44600000000000001</v>
      </c>
      <c r="F2" s="6">
        <v>0.29499999999999998</v>
      </c>
      <c r="G2" s="6">
        <v>0.94100000000000006</v>
      </c>
      <c r="H2" s="6">
        <v>0.443</v>
      </c>
      <c r="I2" s="6">
        <v>0.84299999999999997</v>
      </c>
      <c r="J2" s="6">
        <v>0.45300000000000001</v>
      </c>
      <c r="K2" s="6">
        <v>0.311</v>
      </c>
      <c r="L2" s="6">
        <v>0.41200000000000003</v>
      </c>
    </row>
    <row r="3" spans="1:12" x14ac:dyDescent="0.25">
      <c r="A3" s="2">
        <v>1.0860000000000001</v>
      </c>
      <c r="B3" s="6">
        <v>0.47700000000000004</v>
      </c>
      <c r="C3" s="6">
        <v>0.433</v>
      </c>
      <c r="D3" s="6">
        <v>0.38200000000000001</v>
      </c>
      <c r="E3" s="6">
        <v>0.45</v>
      </c>
      <c r="F3" s="6">
        <v>0.46700000000000003</v>
      </c>
      <c r="G3" s="6">
        <v>0.36699999999999999</v>
      </c>
      <c r="H3" s="6">
        <v>0.47000000000000003</v>
      </c>
      <c r="I3" s="6">
        <v>0.41200000000000003</v>
      </c>
      <c r="J3" s="6">
        <v>0.39300000000000002</v>
      </c>
      <c r="K3" s="6">
        <v>0.33800000000000002</v>
      </c>
      <c r="L3" s="6">
        <v>0.40200000000000002</v>
      </c>
    </row>
    <row r="4" spans="1:12" x14ac:dyDescent="0.25">
      <c r="A4" s="2">
        <v>0.67400000000000004</v>
      </c>
      <c r="B4" s="6">
        <v>0.47200000000000003</v>
      </c>
      <c r="C4" s="6">
        <v>0.64</v>
      </c>
      <c r="D4" s="6">
        <v>0.41400000000000003</v>
      </c>
      <c r="E4" s="6">
        <v>0.53</v>
      </c>
      <c r="F4" s="6">
        <v>0.66700000000000004</v>
      </c>
      <c r="G4" s="6">
        <v>0.93600000000000005</v>
      </c>
      <c r="H4" s="6">
        <v>0.44600000000000001</v>
      </c>
      <c r="I4" s="6">
        <v>0.50700000000000001</v>
      </c>
      <c r="J4" s="6">
        <v>0.64500000000000002</v>
      </c>
      <c r="K4" s="6">
        <v>0.38900000000000001</v>
      </c>
      <c r="L4" s="6">
        <v>0.44600000000000001</v>
      </c>
    </row>
    <row r="5" spans="1:12" x14ac:dyDescent="0.25">
      <c r="A5" s="2">
        <v>0.41200000000000003</v>
      </c>
      <c r="B5" s="6">
        <v>0.57699999999999996</v>
      </c>
      <c r="C5" s="6">
        <v>1.788</v>
      </c>
      <c r="D5" s="6">
        <v>0.56100000000000005</v>
      </c>
      <c r="E5" s="6">
        <v>0.53500000000000003</v>
      </c>
      <c r="F5" s="6">
        <v>0.52300000000000002</v>
      </c>
      <c r="G5" s="6">
        <v>0.46800000000000003</v>
      </c>
      <c r="H5" s="6">
        <v>0.52200000000000002</v>
      </c>
      <c r="I5" s="6">
        <v>0.49099999999999999</v>
      </c>
      <c r="J5" s="6">
        <v>0.79700000000000004</v>
      </c>
      <c r="K5" s="6">
        <v>0.373</v>
      </c>
      <c r="L5" s="6">
        <v>0.38100000000000001</v>
      </c>
    </row>
    <row r="6" spans="1:12" x14ac:dyDescent="0.25">
      <c r="A6" s="2">
        <v>0.23700000000000002</v>
      </c>
      <c r="B6" s="6">
        <v>0.41799999999999998</v>
      </c>
      <c r="C6" s="6">
        <v>0.57500000000000007</v>
      </c>
      <c r="D6" s="6">
        <v>1.256</v>
      </c>
      <c r="E6" s="6">
        <v>0.55100000000000005</v>
      </c>
      <c r="F6" s="6">
        <v>0.42</v>
      </c>
      <c r="G6" s="6">
        <v>0.51</v>
      </c>
      <c r="H6" s="6">
        <v>0.39</v>
      </c>
      <c r="I6" s="6">
        <v>0.48899999999999999</v>
      </c>
      <c r="J6" s="6">
        <v>0.53300000000000003</v>
      </c>
      <c r="K6" s="6">
        <v>0.46700000000000003</v>
      </c>
      <c r="L6" s="6">
        <v>0.505</v>
      </c>
    </row>
    <row r="7" spans="1:12" x14ac:dyDescent="0.25">
      <c r="A7" s="5">
        <v>9.9000000000000005E-2</v>
      </c>
      <c r="B7" s="6">
        <v>0.57799999999999996</v>
      </c>
      <c r="C7" s="6">
        <v>0.82500000000000007</v>
      </c>
      <c r="D7" s="6">
        <v>0.48699999999999999</v>
      </c>
      <c r="E7" s="6">
        <v>0.49399999999999999</v>
      </c>
      <c r="F7" s="6">
        <v>0.69900000000000007</v>
      </c>
      <c r="G7" s="6">
        <v>0.50800000000000001</v>
      </c>
      <c r="H7" s="6">
        <v>0.58199999999999996</v>
      </c>
      <c r="I7" s="6">
        <v>0.5</v>
      </c>
      <c r="J7" s="6">
        <v>0.622</v>
      </c>
      <c r="K7" s="6">
        <v>0.51200000000000001</v>
      </c>
      <c r="L7" s="6">
        <v>0.45700000000000002</v>
      </c>
    </row>
    <row r="8" spans="1:12" x14ac:dyDescent="0.25">
      <c r="A8" s="6">
        <v>0.54500000000000004</v>
      </c>
      <c r="B8" s="6">
        <v>0.95600000000000007</v>
      </c>
      <c r="C8" s="6">
        <v>0.56700000000000006</v>
      </c>
      <c r="D8" s="6">
        <v>0.58799999999999997</v>
      </c>
      <c r="E8" s="6">
        <v>0.65400000000000003</v>
      </c>
      <c r="F8" s="6">
        <v>0.68300000000000005</v>
      </c>
      <c r="G8" s="6">
        <v>0.74399999999999999</v>
      </c>
      <c r="H8" s="6">
        <v>0.67400000000000004</v>
      </c>
      <c r="I8" s="6">
        <v>0.97099999999999997</v>
      </c>
      <c r="J8" s="6">
        <v>0.56500000000000006</v>
      </c>
      <c r="K8" s="6">
        <v>0.54800000000000004</v>
      </c>
      <c r="L8" s="6">
        <v>0.46200000000000002</v>
      </c>
    </row>
    <row r="9" spans="1:12" x14ac:dyDescent="0.25">
      <c r="A9" s="6">
        <v>0.62</v>
      </c>
      <c r="B9" s="6">
        <v>0.55300000000000005</v>
      </c>
      <c r="C9" s="6">
        <v>0.44400000000000001</v>
      </c>
      <c r="D9" s="6">
        <v>0.48499999999999999</v>
      </c>
      <c r="E9" s="6">
        <v>0.60499999999999998</v>
      </c>
      <c r="F9" s="6">
        <v>0.49</v>
      </c>
      <c r="G9" s="6">
        <v>0.52700000000000002</v>
      </c>
      <c r="H9" s="6">
        <v>0.57899999999999996</v>
      </c>
      <c r="I9" s="6">
        <v>0.52300000000000002</v>
      </c>
      <c r="J9" s="6">
        <v>0.45900000000000002</v>
      </c>
      <c r="K9" s="6">
        <v>0.47300000000000003</v>
      </c>
      <c r="L9" s="6">
        <v>0.34</v>
      </c>
    </row>
    <row r="16" spans="1:12" x14ac:dyDescent="0.25">
      <c r="A16" s="22"/>
      <c r="B16" s="1" t="s">
        <v>1</v>
      </c>
      <c r="C16" s="1" t="s">
        <v>2</v>
      </c>
      <c r="D16" s="1" t="s">
        <v>3</v>
      </c>
      <c r="E16" s="1" t="s">
        <v>4</v>
      </c>
    </row>
    <row r="17" spans="1:12" x14ac:dyDescent="0.25">
      <c r="A17" s="22" t="s">
        <v>5</v>
      </c>
      <c r="B17" s="2">
        <v>1.6360000000000001</v>
      </c>
      <c r="C17" s="3">
        <f>B17-B22</f>
        <v>1.5370000000000001</v>
      </c>
      <c r="D17" s="3">
        <v>6.4</v>
      </c>
      <c r="E17" s="4">
        <f>(1.5539*C17*C17)+(1.7104*C17)+(0.0747)</f>
        <v>6.3744699891000014</v>
      </c>
    </row>
    <row r="18" spans="1:12" x14ac:dyDescent="0.25">
      <c r="A18" s="22" t="s">
        <v>6</v>
      </c>
      <c r="B18" s="2">
        <v>1.0860000000000001</v>
      </c>
      <c r="C18" s="3">
        <f>B18-B22</f>
        <v>0.9870000000000001</v>
      </c>
      <c r="D18" s="3">
        <v>3.2</v>
      </c>
      <c r="E18" s="4">
        <f t="shared" ref="E18:E22" si="0">(1.5539*C18*C18)+(1.7104*C18)+(0.0747)</f>
        <v>3.2766260091000006</v>
      </c>
    </row>
    <row r="19" spans="1:12" x14ac:dyDescent="0.25">
      <c r="A19" s="22" t="s">
        <v>7</v>
      </c>
      <c r="B19" s="2">
        <v>0.67400000000000004</v>
      </c>
      <c r="C19" s="3">
        <f>B19-B22</f>
        <v>0.57500000000000007</v>
      </c>
      <c r="D19" s="3">
        <v>1.6</v>
      </c>
      <c r="E19" s="4">
        <f t="shared" si="0"/>
        <v>1.5719381875000003</v>
      </c>
    </row>
    <row r="20" spans="1:12" x14ac:dyDescent="0.25">
      <c r="A20" s="22" t="s">
        <v>8</v>
      </c>
      <c r="B20" s="2">
        <v>0.41200000000000003</v>
      </c>
      <c r="C20" s="3">
        <f>B20-B22</f>
        <v>0.31300000000000006</v>
      </c>
      <c r="D20" s="3">
        <v>0.8</v>
      </c>
      <c r="E20" s="4">
        <f t="shared" si="0"/>
        <v>0.76228922910000008</v>
      </c>
    </row>
    <row r="21" spans="1:12" x14ac:dyDescent="0.25">
      <c r="A21" s="22" t="s">
        <v>9</v>
      </c>
      <c r="B21" s="2">
        <v>0.23700000000000002</v>
      </c>
      <c r="C21" s="3">
        <f>B21-B22</f>
        <v>0.13800000000000001</v>
      </c>
      <c r="D21" s="3">
        <v>0.4</v>
      </c>
      <c r="E21" s="4">
        <f t="shared" si="0"/>
        <v>0.34032767159999999</v>
      </c>
    </row>
    <row r="22" spans="1:12" x14ac:dyDescent="0.25">
      <c r="A22" s="22" t="s">
        <v>10</v>
      </c>
      <c r="B22" s="5">
        <v>9.9000000000000005E-2</v>
      </c>
      <c r="C22" s="3">
        <f>B22-B22</f>
        <v>0</v>
      </c>
      <c r="D22" s="3">
        <v>0</v>
      </c>
      <c r="E22" s="4">
        <f t="shared" si="0"/>
        <v>7.4700000000000003E-2</v>
      </c>
    </row>
    <row r="28" spans="1:12" x14ac:dyDescent="0.25">
      <c r="H28" s="22"/>
      <c r="J28" s="9" t="s">
        <v>285</v>
      </c>
      <c r="K28" s="9"/>
      <c r="L28" s="9"/>
    </row>
    <row r="33" spans="1:5" x14ac:dyDescent="0.25">
      <c r="A33" s="10" t="s">
        <v>11</v>
      </c>
      <c r="B33" s="6" t="s">
        <v>12</v>
      </c>
      <c r="C33" s="7" t="s">
        <v>10</v>
      </c>
      <c r="D33" s="3" t="s">
        <v>2</v>
      </c>
      <c r="E33" s="11" t="s">
        <v>286</v>
      </c>
    </row>
    <row r="34" spans="1:5" x14ac:dyDescent="0.25">
      <c r="A34" s="10" t="s">
        <v>106</v>
      </c>
      <c r="B34" s="6">
        <v>0.54500000000000004</v>
      </c>
      <c r="C34" s="5">
        <v>9.9000000000000005E-2</v>
      </c>
      <c r="D34" s="3">
        <f t="shared" ref="D34:D65" si="1">(B34-C34)</f>
        <v>0.44600000000000006</v>
      </c>
      <c r="E34" s="4">
        <f t="shared" ref="E34:E65" si="2">(1.5539*D34*D34)+(1.7104*D34)+(0.0747)</f>
        <v>1.1466339724000001</v>
      </c>
    </row>
    <row r="35" spans="1:5" x14ac:dyDescent="0.25">
      <c r="A35" s="10" t="s">
        <v>107</v>
      </c>
      <c r="B35" s="6">
        <v>0.62</v>
      </c>
      <c r="C35" s="5">
        <v>9.9000000000000005E-2</v>
      </c>
      <c r="D35" s="3">
        <f t="shared" si="1"/>
        <v>0.52100000000000002</v>
      </c>
      <c r="E35" s="4">
        <f t="shared" si="2"/>
        <v>1.3876105699000001</v>
      </c>
    </row>
    <row r="36" spans="1:5" x14ac:dyDescent="0.25">
      <c r="A36" s="10" t="s">
        <v>108</v>
      </c>
      <c r="B36" s="6">
        <v>0.95500000000000007</v>
      </c>
      <c r="C36" s="5">
        <v>9.9000000000000005E-2</v>
      </c>
      <c r="D36" s="3">
        <f t="shared" si="1"/>
        <v>0.85600000000000009</v>
      </c>
      <c r="E36" s="4">
        <f t="shared" si="2"/>
        <v>2.6774008704000005</v>
      </c>
    </row>
    <row r="37" spans="1:5" x14ac:dyDescent="0.25">
      <c r="A37" s="10" t="s">
        <v>109</v>
      </c>
      <c r="B37" s="6">
        <v>0.47700000000000004</v>
      </c>
      <c r="C37" s="5">
        <v>9.9000000000000005E-2</v>
      </c>
      <c r="D37" s="3">
        <f t="shared" si="1"/>
        <v>0.378</v>
      </c>
      <c r="E37" s="4">
        <f t="shared" si="2"/>
        <v>0.9432586476</v>
      </c>
    </row>
    <row r="38" spans="1:5" x14ac:dyDescent="0.25">
      <c r="A38" s="10" t="s">
        <v>110</v>
      </c>
      <c r="B38" s="6">
        <v>0.47200000000000003</v>
      </c>
      <c r="C38" s="5">
        <v>9.9000000000000005E-2</v>
      </c>
      <c r="D38" s="3">
        <f t="shared" si="1"/>
        <v>0.373</v>
      </c>
      <c r="E38" s="4">
        <f t="shared" si="2"/>
        <v>0.92887175309999992</v>
      </c>
    </row>
    <row r="39" spans="1:5" x14ac:dyDescent="0.25">
      <c r="A39" s="10" t="s">
        <v>111</v>
      </c>
      <c r="B39" s="6">
        <v>0.57699999999999996</v>
      </c>
      <c r="C39" s="5">
        <v>9.9000000000000005E-2</v>
      </c>
      <c r="D39" s="3">
        <f t="shared" si="1"/>
        <v>0.47799999999999998</v>
      </c>
      <c r="E39" s="4">
        <f t="shared" si="2"/>
        <v>1.2473124875999999</v>
      </c>
    </row>
    <row r="40" spans="1:5" x14ac:dyDescent="0.25">
      <c r="A40" s="10" t="s">
        <v>112</v>
      </c>
      <c r="B40" s="6">
        <v>0.41799999999999998</v>
      </c>
      <c r="C40" s="5">
        <v>9.9000000000000005E-2</v>
      </c>
      <c r="D40" s="3">
        <f t="shared" si="1"/>
        <v>0.31899999999999995</v>
      </c>
      <c r="E40" s="4">
        <f t="shared" si="2"/>
        <v>0.77844401789999984</v>
      </c>
    </row>
    <row r="41" spans="1:5" x14ac:dyDescent="0.25">
      <c r="A41" s="10" t="s">
        <v>113</v>
      </c>
      <c r="B41" s="6">
        <v>0.57799999999999996</v>
      </c>
      <c r="C41" s="5">
        <v>9.9000000000000005E-2</v>
      </c>
      <c r="D41" s="3">
        <f t="shared" si="1"/>
        <v>0.47899999999999998</v>
      </c>
      <c r="E41" s="4">
        <f t="shared" si="2"/>
        <v>1.2505099699</v>
      </c>
    </row>
    <row r="42" spans="1:5" x14ac:dyDescent="0.25">
      <c r="A42" s="10" t="s">
        <v>114</v>
      </c>
      <c r="B42" s="6">
        <v>0.95600000000000007</v>
      </c>
      <c r="C42" s="5">
        <v>9.9000000000000005E-2</v>
      </c>
      <c r="D42" s="3">
        <f t="shared" si="1"/>
        <v>0.8570000000000001</v>
      </c>
      <c r="E42" s="4">
        <f t="shared" si="2"/>
        <v>2.6817731011000006</v>
      </c>
    </row>
    <row r="43" spans="1:5" x14ac:dyDescent="0.25">
      <c r="A43" s="10" t="s">
        <v>115</v>
      </c>
      <c r="B43" s="6">
        <v>0.55300000000000005</v>
      </c>
      <c r="C43" s="5">
        <v>9.9000000000000005E-2</v>
      </c>
      <c r="D43" s="3">
        <f t="shared" si="1"/>
        <v>0.45400000000000007</v>
      </c>
      <c r="E43" s="4">
        <f t="shared" si="2"/>
        <v>1.1715052524000003</v>
      </c>
    </row>
    <row r="44" spans="1:5" x14ac:dyDescent="0.25">
      <c r="A44" s="10" t="s">
        <v>116</v>
      </c>
      <c r="B44" s="6">
        <v>0.36899999999999999</v>
      </c>
      <c r="C44" s="5">
        <v>9.9000000000000005E-2</v>
      </c>
      <c r="D44" s="3">
        <f t="shared" si="1"/>
        <v>0.27</v>
      </c>
      <c r="E44" s="4">
        <f t="shared" si="2"/>
        <v>0.64978731000000001</v>
      </c>
    </row>
    <row r="45" spans="1:5" x14ac:dyDescent="0.25">
      <c r="A45" s="10" t="s">
        <v>117</v>
      </c>
      <c r="B45" s="6">
        <v>0.433</v>
      </c>
      <c r="C45" s="5">
        <v>9.9000000000000005E-2</v>
      </c>
      <c r="D45" s="3">
        <f t="shared" si="1"/>
        <v>0.33399999999999996</v>
      </c>
      <c r="E45" s="4">
        <f t="shared" si="2"/>
        <v>0.81932046839999995</v>
      </c>
    </row>
    <row r="46" spans="1:5" x14ac:dyDescent="0.25">
      <c r="A46" s="10" t="s">
        <v>118</v>
      </c>
      <c r="B46" s="6">
        <v>0.64</v>
      </c>
      <c r="C46" s="5">
        <v>9.9000000000000005E-2</v>
      </c>
      <c r="D46" s="3">
        <f t="shared" si="1"/>
        <v>0.54100000000000004</v>
      </c>
      <c r="E46" s="4">
        <f t="shared" si="2"/>
        <v>1.4548234059</v>
      </c>
    </row>
    <row r="47" spans="1:5" x14ac:dyDescent="0.25">
      <c r="A47" s="10" t="s">
        <v>119</v>
      </c>
      <c r="B47" s="6">
        <v>1.788</v>
      </c>
      <c r="C47" s="5">
        <v>9.9000000000000005E-2</v>
      </c>
      <c r="D47" s="3">
        <f t="shared" si="1"/>
        <v>1.6890000000000001</v>
      </c>
      <c r="E47" s="4">
        <f t="shared" si="2"/>
        <v>7.396408761900001</v>
      </c>
    </row>
    <row r="48" spans="1:5" x14ac:dyDescent="0.25">
      <c r="A48" s="10" t="s">
        <v>120</v>
      </c>
      <c r="B48" s="6">
        <v>0.57500000000000007</v>
      </c>
      <c r="C48" s="5">
        <v>9.9000000000000005E-2</v>
      </c>
      <c r="D48" s="3">
        <f t="shared" si="1"/>
        <v>0.47600000000000009</v>
      </c>
      <c r="E48" s="4">
        <f t="shared" si="2"/>
        <v>1.2409268464000003</v>
      </c>
    </row>
    <row r="49" spans="1:5" x14ac:dyDescent="0.25">
      <c r="A49" s="10" t="s">
        <v>121</v>
      </c>
      <c r="B49" s="6">
        <v>0.82500000000000007</v>
      </c>
      <c r="C49" s="5">
        <v>9.9000000000000005E-2</v>
      </c>
      <c r="D49" s="3">
        <f t="shared" si="1"/>
        <v>0.72600000000000009</v>
      </c>
      <c r="E49" s="4">
        <f t="shared" si="2"/>
        <v>2.1354737964000003</v>
      </c>
    </row>
    <row r="50" spans="1:5" x14ac:dyDescent="0.25">
      <c r="A50" s="10" t="s">
        <v>122</v>
      </c>
      <c r="B50" s="6">
        <v>0.56700000000000006</v>
      </c>
      <c r="C50" s="5">
        <v>9.9000000000000005E-2</v>
      </c>
      <c r="D50" s="3">
        <f t="shared" si="1"/>
        <v>0.46800000000000008</v>
      </c>
      <c r="E50" s="4">
        <f t="shared" si="2"/>
        <v>1.2155085936000003</v>
      </c>
    </row>
    <row r="51" spans="1:5" x14ac:dyDescent="0.25">
      <c r="A51" s="10" t="s">
        <v>123</v>
      </c>
      <c r="B51" s="6">
        <v>0.44400000000000001</v>
      </c>
      <c r="C51" s="5">
        <v>9.9000000000000005E-2</v>
      </c>
      <c r="D51" s="3">
        <f t="shared" si="1"/>
        <v>0.34499999999999997</v>
      </c>
      <c r="E51" s="4">
        <f t="shared" si="2"/>
        <v>0.84974094749999995</v>
      </c>
    </row>
    <row r="52" spans="1:5" x14ac:dyDescent="0.25">
      <c r="A52" s="10" t="s">
        <v>124</v>
      </c>
      <c r="B52" s="6">
        <v>0.28700000000000003</v>
      </c>
      <c r="C52" s="5">
        <v>9.9000000000000005E-2</v>
      </c>
      <c r="D52" s="3">
        <f t="shared" si="1"/>
        <v>0.18800000000000003</v>
      </c>
      <c r="E52" s="4">
        <f t="shared" si="2"/>
        <v>0.45117624160000003</v>
      </c>
    </row>
    <row r="53" spans="1:5" x14ac:dyDescent="0.25">
      <c r="A53" s="10" t="s">
        <v>125</v>
      </c>
      <c r="B53" s="6">
        <v>0.38200000000000001</v>
      </c>
      <c r="C53" s="5">
        <v>9.9000000000000005E-2</v>
      </c>
      <c r="D53" s="3">
        <f t="shared" si="1"/>
        <v>0.28300000000000003</v>
      </c>
      <c r="E53" s="4">
        <f t="shared" si="2"/>
        <v>0.68319349709999999</v>
      </c>
    </row>
    <row r="54" spans="1:5" x14ac:dyDescent="0.25">
      <c r="A54" s="10" t="s">
        <v>126</v>
      </c>
      <c r="B54" s="6">
        <v>0.41400000000000003</v>
      </c>
      <c r="C54" s="5">
        <v>9.9000000000000005E-2</v>
      </c>
      <c r="D54" s="3">
        <f t="shared" si="1"/>
        <v>0.31500000000000006</v>
      </c>
      <c r="E54" s="4">
        <f t="shared" si="2"/>
        <v>0.76766172750000006</v>
      </c>
    </row>
    <row r="55" spans="1:5" x14ac:dyDescent="0.25">
      <c r="A55" s="10" t="s">
        <v>127</v>
      </c>
      <c r="B55" s="6">
        <v>0.56100000000000005</v>
      </c>
      <c r="C55" s="5">
        <v>9.9000000000000005E-2</v>
      </c>
      <c r="D55" s="3">
        <f t="shared" si="1"/>
        <v>0.46200000000000008</v>
      </c>
      <c r="E55" s="4">
        <f t="shared" si="2"/>
        <v>1.1965754316000001</v>
      </c>
    </row>
    <row r="56" spans="1:5" x14ac:dyDescent="0.25">
      <c r="A56" s="10" t="s">
        <v>128</v>
      </c>
      <c r="B56" s="6">
        <v>1.256</v>
      </c>
      <c r="C56" s="5">
        <v>9.9000000000000005E-2</v>
      </c>
      <c r="D56" s="3">
        <f t="shared" si="1"/>
        <v>1.157</v>
      </c>
      <c r="E56" s="4">
        <f t="shared" si="2"/>
        <v>4.1337594811000002</v>
      </c>
    </row>
    <row r="57" spans="1:5" x14ac:dyDescent="0.25">
      <c r="A57" s="10" t="s">
        <v>129</v>
      </c>
      <c r="B57" s="6">
        <v>0.48699999999999999</v>
      </c>
      <c r="C57" s="5">
        <v>9.9000000000000005E-2</v>
      </c>
      <c r="D57" s="3">
        <f t="shared" si="1"/>
        <v>0.38800000000000001</v>
      </c>
      <c r="E57" s="4">
        <f t="shared" si="2"/>
        <v>0.97226552160000002</v>
      </c>
    </row>
    <row r="58" spans="1:5" x14ac:dyDescent="0.25">
      <c r="A58" s="10" t="s">
        <v>130</v>
      </c>
      <c r="B58" s="6">
        <v>0.58799999999999997</v>
      </c>
      <c r="C58" s="5">
        <v>9.9000000000000005E-2</v>
      </c>
      <c r="D58" s="3">
        <f t="shared" si="1"/>
        <v>0.48899999999999999</v>
      </c>
      <c r="E58" s="4">
        <f t="shared" si="2"/>
        <v>1.2826557218999999</v>
      </c>
    </row>
    <row r="59" spans="1:5" x14ac:dyDescent="0.25">
      <c r="A59" s="10" t="s">
        <v>131</v>
      </c>
      <c r="B59" s="6">
        <v>0.48499999999999999</v>
      </c>
      <c r="C59" s="5">
        <v>9.9000000000000005E-2</v>
      </c>
      <c r="D59" s="3">
        <f t="shared" si="1"/>
        <v>0.38600000000000001</v>
      </c>
      <c r="E59" s="4">
        <f t="shared" si="2"/>
        <v>0.96643928440000004</v>
      </c>
    </row>
    <row r="60" spans="1:5" x14ac:dyDescent="0.25">
      <c r="A60" s="10" t="s">
        <v>132</v>
      </c>
      <c r="B60" s="6">
        <v>0.44600000000000001</v>
      </c>
      <c r="C60" s="5">
        <v>9.9000000000000005E-2</v>
      </c>
      <c r="D60" s="3">
        <f t="shared" si="1"/>
        <v>0.34699999999999998</v>
      </c>
      <c r="E60" s="4">
        <f t="shared" si="2"/>
        <v>0.85531234509999987</v>
      </c>
    </row>
    <row r="61" spans="1:5" x14ac:dyDescent="0.25">
      <c r="A61" s="10" t="s">
        <v>133</v>
      </c>
      <c r="B61" s="6">
        <v>0.45</v>
      </c>
      <c r="C61" s="5">
        <v>9.9000000000000005E-2</v>
      </c>
      <c r="D61" s="3">
        <f t="shared" si="1"/>
        <v>0.35099999999999998</v>
      </c>
      <c r="E61" s="4">
        <f t="shared" si="2"/>
        <v>0.86649243389999997</v>
      </c>
    </row>
    <row r="62" spans="1:5" x14ac:dyDescent="0.25">
      <c r="A62" s="10" t="s">
        <v>134</v>
      </c>
      <c r="B62" s="6">
        <v>0.53</v>
      </c>
      <c r="C62" s="5">
        <v>9.9000000000000005E-2</v>
      </c>
      <c r="D62" s="3">
        <f t="shared" si="1"/>
        <v>0.43100000000000005</v>
      </c>
      <c r="E62" s="4">
        <f t="shared" si="2"/>
        <v>1.1005364179000001</v>
      </c>
    </row>
    <row r="63" spans="1:5" x14ac:dyDescent="0.25">
      <c r="A63" s="10" t="s">
        <v>135</v>
      </c>
      <c r="B63" s="6">
        <v>0.53500000000000003</v>
      </c>
      <c r="C63" s="5">
        <v>9.9000000000000005E-2</v>
      </c>
      <c r="D63" s="3">
        <f t="shared" si="1"/>
        <v>0.43600000000000005</v>
      </c>
      <c r="E63" s="4">
        <f t="shared" si="2"/>
        <v>1.1158245744000002</v>
      </c>
    </row>
    <row r="64" spans="1:5" x14ac:dyDescent="0.25">
      <c r="A64" s="10" t="s">
        <v>136</v>
      </c>
      <c r="B64" s="6">
        <v>0.55100000000000005</v>
      </c>
      <c r="C64" s="5">
        <v>9.9000000000000005E-2</v>
      </c>
      <c r="D64" s="3">
        <f t="shared" si="1"/>
        <v>0.45200000000000007</v>
      </c>
      <c r="E64" s="4">
        <f t="shared" si="2"/>
        <v>1.1652687856000001</v>
      </c>
    </row>
    <row r="65" spans="1:5" x14ac:dyDescent="0.25">
      <c r="A65" s="10" t="s">
        <v>137</v>
      </c>
      <c r="B65" s="6">
        <v>0.49399999999999999</v>
      </c>
      <c r="C65" s="5">
        <v>9.9000000000000005E-2</v>
      </c>
      <c r="D65" s="3">
        <f t="shared" si="1"/>
        <v>0.39500000000000002</v>
      </c>
      <c r="E65" s="4">
        <f t="shared" si="2"/>
        <v>0.99275524749999999</v>
      </c>
    </row>
    <row r="66" spans="1:5" x14ac:dyDescent="0.25">
      <c r="A66" s="10" t="s">
        <v>138</v>
      </c>
      <c r="B66" s="6">
        <v>0.65400000000000003</v>
      </c>
      <c r="C66" s="5">
        <v>9.9000000000000005E-2</v>
      </c>
      <c r="D66" s="3">
        <f t="shared" ref="D66:D97" si="3">(B66-C66)</f>
        <v>0.55500000000000005</v>
      </c>
      <c r="E66" s="4">
        <f t="shared" ref="E66:E97" si="4">(1.5539*D66*D66)+(1.7104*D66)+(0.0747)</f>
        <v>1.5026120475</v>
      </c>
    </row>
    <row r="67" spans="1:5" x14ac:dyDescent="0.25">
      <c r="A67" s="10" t="s">
        <v>139</v>
      </c>
      <c r="B67" s="6">
        <v>0.60499999999999998</v>
      </c>
      <c r="C67" s="5">
        <v>9.9000000000000005E-2</v>
      </c>
      <c r="D67" s="3">
        <f t="shared" si="3"/>
        <v>0.50600000000000001</v>
      </c>
      <c r="E67" s="4">
        <f t="shared" si="4"/>
        <v>1.3380167404000001</v>
      </c>
    </row>
    <row r="68" spans="1:5" x14ac:dyDescent="0.25">
      <c r="A68" s="10" t="s">
        <v>140</v>
      </c>
      <c r="B68" s="6">
        <v>0.29499999999999998</v>
      </c>
      <c r="C68" s="5">
        <v>9.9000000000000005E-2</v>
      </c>
      <c r="D68" s="3">
        <f t="shared" si="3"/>
        <v>0.19599999999999998</v>
      </c>
      <c r="E68" s="4">
        <f t="shared" si="4"/>
        <v>0.46963302239999993</v>
      </c>
    </row>
    <row r="69" spans="1:5" x14ac:dyDescent="0.25">
      <c r="A69" s="10" t="s">
        <v>141</v>
      </c>
      <c r="B69" s="6">
        <v>0.46700000000000003</v>
      </c>
      <c r="C69" s="5">
        <v>9.9000000000000005E-2</v>
      </c>
      <c r="D69" s="3">
        <f t="shared" si="3"/>
        <v>0.36799999999999999</v>
      </c>
      <c r="E69" s="4">
        <f t="shared" si="4"/>
        <v>0.91456255359999994</v>
      </c>
    </row>
    <row r="70" spans="1:5" x14ac:dyDescent="0.25">
      <c r="A70" s="10" t="s">
        <v>142</v>
      </c>
      <c r="B70" s="6">
        <v>0.66700000000000004</v>
      </c>
      <c r="C70" s="5">
        <v>9.9000000000000005E-2</v>
      </c>
      <c r="D70" s="3">
        <f t="shared" si="3"/>
        <v>0.56800000000000006</v>
      </c>
      <c r="E70" s="4">
        <f t="shared" si="4"/>
        <v>1.5475326336000002</v>
      </c>
    </row>
    <row r="71" spans="1:5" x14ac:dyDescent="0.25">
      <c r="A71" s="10" t="s">
        <v>143</v>
      </c>
      <c r="B71" s="6">
        <v>0.52300000000000002</v>
      </c>
      <c r="C71" s="5">
        <v>9.9000000000000005E-2</v>
      </c>
      <c r="D71" s="3">
        <f t="shared" si="3"/>
        <v>0.42400000000000004</v>
      </c>
      <c r="E71" s="4">
        <f t="shared" si="4"/>
        <v>1.0792635264000001</v>
      </c>
    </row>
    <row r="72" spans="1:5" x14ac:dyDescent="0.25">
      <c r="A72" s="10" t="s">
        <v>144</v>
      </c>
      <c r="B72" s="6">
        <v>0.42</v>
      </c>
      <c r="C72" s="5">
        <v>9.9000000000000005E-2</v>
      </c>
      <c r="D72" s="3">
        <f t="shared" si="3"/>
        <v>0.32099999999999995</v>
      </c>
      <c r="E72" s="4">
        <f t="shared" si="4"/>
        <v>0.78385380989999986</v>
      </c>
    </row>
    <row r="73" spans="1:5" x14ac:dyDescent="0.25">
      <c r="A73" s="10" t="s">
        <v>145</v>
      </c>
      <c r="B73" s="6">
        <v>0.69900000000000007</v>
      </c>
      <c r="C73" s="5">
        <v>9.9000000000000005E-2</v>
      </c>
      <c r="D73" s="3">
        <f t="shared" si="3"/>
        <v>0.60000000000000009</v>
      </c>
      <c r="E73" s="4">
        <f t="shared" si="4"/>
        <v>1.6603440000000003</v>
      </c>
    </row>
    <row r="74" spans="1:5" x14ac:dyDescent="0.25">
      <c r="A74" s="10" t="s">
        <v>146</v>
      </c>
      <c r="B74" s="6">
        <v>0.68300000000000005</v>
      </c>
      <c r="C74" s="5">
        <v>9.9000000000000005E-2</v>
      </c>
      <c r="D74" s="3">
        <f t="shared" si="3"/>
        <v>0.58400000000000007</v>
      </c>
      <c r="E74" s="4">
        <f t="shared" si="4"/>
        <v>1.6035405184</v>
      </c>
    </row>
    <row r="75" spans="1:5" x14ac:dyDescent="0.25">
      <c r="A75" s="10" t="s">
        <v>147</v>
      </c>
      <c r="B75" s="6">
        <v>0.49</v>
      </c>
      <c r="C75" s="5">
        <v>9.9000000000000005E-2</v>
      </c>
      <c r="D75" s="3">
        <f t="shared" si="3"/>
        <v>0.39100000000000001</v>
      </c>
      <c r="E75" s="4">
        <f t="shared" si="4"/>
        <v>0.98102818589999996</v>
      </c>
    </row>
    <row r="76" spans="1:5" x14ac:dyDescent="0.25">
      <c r="A76" s="10" t="s">
        <v>148</v>
      </c>
      <c r="B76" s="6">
        <v>0.94100000000000006</v>
      </c>
      <c r="C76" s="5">
        <v>9.9000000000000005E-2</v>
      </c>
      <c r="D76" s="3">
        <f t="shared" si="3"/>
        <v>0.84200000000000008</v>
      </c>
      <c r="E76" s="4">
        <f t="shared" si="4"/>
        <v>2.6165159596000001</v>
      </c>
    </row>
    <row r="77" spans="1:5" x14ac:dyDescent="0.25">
      <c r="A77" s="10" t="s">
        <v>149</v>
      </c>
      <c r="B77" s="6">
        <v>0.36699999999999999</v>
      </c>
      <c r="C77" s="5">
        <v>9.9000000000000005E-2</v>
      </c>
      <c r="D77" s="3">
        <f t="shared" si="3"/>
        <v>0.26800000000000002</v>
      </c>
      <c r="E77" s="4">
        <f t="shared" si="4"/>
        <v>0.64469451359999996</v>
      </c>
    </row>
    <row r="78" spans="1:5" x14ac:dyDescent="0.25">
      <c r="A78" s="10" t="s">
        <v>150</v>
      </c>
      <c r="B78" s="6">
        <v>0.93600000000000005</v>
      </c>
      <c r="C78" s="5">
        <v>9.9000000000000005E-2</v>
      </c>
      <c r="D78" s="3">
        <f t="shared" si="3"/>
        <v>0.83700000000000008</v>
      </c>
      <c r="E78" s="4">
        <f t="shared" si="4"/>
        <v>2.5949189691000001</v>
      </c>
    </row>
    <row r="79" spans="1:5" x14ac:dyDescent="0.25">
      <c r="A79" s="10" t="s">
        <v>151</v>
      </c>
      <c r="B79" s="6">
        <v>0.46800000000000003</v>
      </c>
      <c r="C79" s="5">
        <v>9.9000000000000005E-2</v>
      </c>
      <c r="D79" s="3">
        <f t="shared" si="3"/>
        <v>0.36899999999999999</v>
      </c>
      <c r="E79" s="4">
        <f t="shared" si="4"/>
        <v>0.91741817789999991</v>
      </c>
    </row>
    <row r="80" spans="1:5" x14ac:dyDescent="0.25">
      <c r="A80" s="10" t="s">
        <v>152</v>
      </c>
      <c r="B80" s="6">
        <v>0.51</v>
      </c>
      <c r="C80" s="5">
        <v>9.9000000000000005E-2</v>
      </c>
      <c r="D80" s="3">
        <f t="shared" si="3"/>
        <v>0.41100000000000003</v>
      </c>
      <c r="E80" s="4">
        <f t="shared" si="4"/>
        <v>1.0401607419000001</v>
      </c>
    </row>
    <row r="81" spans="1:5" x14ac:dyDescent="0.25">
      <c r="A81" s="10" t="s">
        <v>153</v>
      </c>
      <c r="B81" s="6">
        <v>0.50800000000000001</v>
      </c>
      <c r="C81" s="5">
        <v>9.9000000000000005E-2</v>
      </c>
      <c r="D81" s="3">
        <f t="shared" si="3"/>
        <v>0.40900000000000003</v>
      </c>
      <c r="E81" s="4">
        <f t="shared" si="4"/>
        <v>1.0341915459000002</v>
      </c>
    </row>
    <row r="82" spans="1:5" x14ac:dyDescent="0.25">
      <c r="A82" s="10" t="s">
        <v>154</v>
      </c>
      <c r="B82" s="6">
        <v>0.74399999999999999</v>
      </c>
      <c r="C82" s="5">
        <v>9.9000000000000005E-2</v>
      </c>
      <c r="D82" s="3">
        <f t="shared" si="3"/>
        <v>0.64500000000000002</v>
      </c>
      <c r="E82" s="4">
        <f t="shared" si="4"/>
        <v>1.8243692475</v>
      </c>
    </row>
    <row r="83" spans="1:5" x14ac:dyDescent="0.25">
      <c r="A83" s="10" t="s">
        <v>155</v>
      </c>
      <c r="B83" s="6">
        <v>0.52700000000000002</v>
      </c>
      <c r="C83" s="5">
        <v>9.9000000000000005E-2</v>
      </c>
      <c r="D83" s="3">
        <f t="shared" si="3"/>
        <v>0.42800000000000005</v>
      </c>
      <c r="E83" s="4">
        <f t="shared" si="4"/>
        <v>1.0914008176000001</v>
      </c>
    </row>
    <row r="84" spans="1:5" x14ac:dyDescent="0.25">
      <c r="A84" s="10" t="s">
        <v>156</v>
      </c>
      <c r="B84" s="6">
        <v>0.443</v>
      </c>
      <c r="C84" s="5">
        <v>9.9000000000000005E-2</v>
      </c>
      <c r="D84" s="3">
        <f t="shared" si="3"/>
        <v>0.34399999999999997</v>
      </c>
      <c r="E84" s="4">
        <f t="shared" si="4"/>
        <v>0.84695991039999985</v>
      </c>
    </row>
    <row r="85" spans="1:5" x14ac:dyDescent="0.25">
      <c r="A85" s="10" t="s">
        <v>157</v>
      </c>
      <c r="B85" s="6">
        <v>0.47000000000000003</v>
      </c>
      <c r="C85" s="5">
        <v>9.9000000000000005E-2</v>
      </c>
      <c r="D85" s="3">
        <f t="shared" si="3"/>
        <v>0.371</v>
      </c>
      <c r="E85" s="4">
        <f t="shared" si="4"/>
        <v>0.92313874989999989</v>
      </c>
    </row>
    <row r="86" spans="1:5" x14ac:dyDescent="0.25">
      <c r="A86" s="10" t="s">
        <v>158</v>
      </c>
      <c r="B86" s="6">
        <v>0.44600000000000001</v>
      </c>
      <c r="C86" s="5">
        <v>9.9000000000000005E-2</v>
      </c>
      <c r="D86" s="3">
        <f t="shared" si="3"/>
        <v>0.34699999999999998</v>
      </c>
      <c r="E86" s="4">
        <f t="shared" si="4"/>
        <v>0.85531234509999987</v>
      </c>
    </row>
    <row r="87" spans="1:5" x14ac:dyDescent="0.25">
      <c r="A87" s="10" t="s">
        <v>159</v>
      </c>
      <c r="B87" s="6">
        <v>0.52200000000000002</v>
      </c>
      <c r="C87" s="5">
        <v>9.9000000000000005E-2</v>
      </c>
      <c r="D87" s="3">
        <f t="shared" si="3"/>
        <v>0.42300000000000004</v>
      </c>
      <c r="E87" s="4">
        <f t="shared" si="4"/>
        <v>1.0762369731000001</v>
      </c>
    </row>
    <row r="88" spans="1:5" x14ac:dyDescent="0.25">
      <c r="A88" s="10" t="s">
        <v>160</v>
      </c>
      <c r="B88" s="6">
        <v>0.39</v>
      </c>
      <c r="C88" s="5">
        <v>9.9000000000000005E-2</v>
      </c>
      <c r="D88" s="3">
        <f t="shared" si="3"/>
        <v>0.29100000000000004</v>
      </c>
      <c r="E88" s="4">
        <f t="shared" si="4"/>
        <v>0.70401220590000002</v>
      </c>
    </row>
    <row r="89" spans="1:5" x14ac:dyDescent="0.25">
      <c r="A89" s="10" t="s">
        <v>161</v>
      </c>
      <c r="B89" s="6">
        <v>0.58199999999999996</v>
      </c>
      <c r="C89" s="5">
        <v>9.9000000000000005E-2</v>
      </c>
      <c r="D89" s="3">
        <f t="shared" si="3"/>
        <v>0.48299999999999998</v>
      </c>
      <c r="E89" s="4">
        <f t="shared" si="4"/>
        <v>1.2633309770999999</v>
      </c>
    </row>
    <row r="90" spans="1:5" x14ac:dyDescent="0.25">
      <c r="A90" s="10" t="s">
        <v>162</v>
      </c>
      <c r="B90" s="6">
        <v>0.67400000000000004</v>
      </c>
      <c r="C90" s="5">
        <v>9.9000000000000005E-2</v>
      </c>
      <c r="D90" s="3">
        <f t="shared" si="3"/>
        <v>0.57500000000000007</v>
      </c>
      <c r="E90" s="4">
        <f t="shared" si="4"/>
        <v>1.5719381875000003</v>
      </c>
    </row>
    <row r="91" spans="1:5" x14ac:dyDescent="0.25">
      <c r="A91" s="10" t="s">
        <v>163</v>
      </c>
      <c r="B91" s="6">
        <v>0.57899999999999996</v>
      </c>
      <c r="C91" s="5">
        <v>9.9000000000000005E-2</v>
      </c>
      <c r="D91" s="3">
        <f t="shared" si="3"/>
        <v>0.48</v>
      </c>
      <c r="E91" s="4">
        <f t="shared" si="4"/>
        <v>1.25371056</v>
      </c>
    </row>
    <row r="92" spans="1:5" x14ac:dyDescent="0.25">
      <c r="A92" s="10" t="s">
        <v>164</v>
      </c>
      <c r="B92" s="6">
        <v>0.84299999999999997</v>
      </c>
      <c r="C92" s="5">
        <v>9.9000000000000005E-2</v>
      </c>
      <c r="D92" s="3">
        <f t="shared" si="3"/>
        <v>0.74399999999999999</v>
      </c>
      <c r="E92" s="4">
        <f t="shared" si="4"/>
        <v>2.2073771903999999</v>
      </c>
    </row>
    <row r="93" spans="1:5" x14ac:dyDescent="0.25">
      <c r="A93" s="10" t="s">
        <v>165</v>
      </c>
      <c r="B93" s="6">
        <v>0.41200000000000003</v>
      </c>
      <c r="C93" s="5">
        <v>9.9000000000000005E-2</v>
      </c>
      <c r="D93" s="3">
        <f t="shared" si="3"/>
        <v>0.31300000000000006</v>
      </c>
      <c r="E93" s="4">
        <f t="shared" si="4"/>
        <v>0.76228922910000008</v>
      </c>
    </row>
    <row r="94" spans="1:5" x14ac:dyDescent="0.25">
      <c r="A94" s="10" t="s">
        <v>166</v>
      </c>
      <c r="B94" s="6">
        <v>0.50700000000000001</v>
      </c>
      <c r="C94" s="5">
        <v>9.9000000000000005E-2</v>
      </c>
      <c r="D94" s="3">
        <f t="shared" si="3"/>
        <v>0.40800000000000003</v>
      </c>
      <c r="E94" s="4">
        <f t="shared" si="4"/>
        <v>1.0312116096000001</v>
      </c>
    </row>
    <row r="95" spans="1:5" x14ac:dyDescent="0.25">
      <c r="A95" s="10" t="s">
        <v>167</v>
      </c>
      <c r="B95" s="6">
        <v>0.49099999999999999</v>
      </c>
      <c r="C95" s="5">
        <v>9.9000000000000005E-2</v>
      </c>
      <c r="D95" s="3">
        <f t="shared" si="3"/>
        <v>0.39200000000000002</v>
      </c>
      <c r="E95" s="4">
        <f t="shared" si="4"/>
        <v>0.9839552896</v>
      </c>
    </row>
    <row r="96" spans="1:5" x14ac:dyDescent="0.25">
      <c r="A96" s="10" t="s">
        <v>168</v>
      </c>
      <c r="B96" s="6">
        <v>0.48899999999999999</v>
      </c>
      <c r="C96" s="5">
        <v>9.9000000000000005E-2</v>
      </c>
      <c r="D96" s="3">
        <f t="shared" si="3"/>
        <v>0.39</v>
      </c>
      <c r="E96" s="4">
        <f t="shared" si="4"/>
        <v>0.97810419000000004</v>
      </c>
    </row>
    <row r="97" spans="1:5" x14ac:dyDescent="0.25">
      <c r="A97" s="10" t="s">
        <v>169</v>
      </c>
      <c r="B97" s="6">
        <v>0.5</v>
      </c>
      <c r="C97" s="5">
        <v>9.9000000000000005E-2</v>
      </c>
      <c r="D97" s="3">
        <f t="shared" si="3"/>
        <v>0.40100000000000002</v>
      </c>
      <c r="E97" s="4">
        <f t="shared" si="4"/>
        <v>1.0104390739</v>
      </c>
    </row>
    <row r="98" spans="1:5" x14ac:dyDescent="0.25">
      <c r="A98" s="10" t="s">
        <v>170</v>
      </c>
      <c r="B98" s="6">
        <v>0.97099999999999997</v>
      </c>
      <c r="C98" s="5">
        <v>9.9000000000000005E-2</v>
      </c>
      <c r="D98" s="3">
        <f t="shared" ref="D98:D129" si="5">(B98-C98)</f>
        <v>0.872</v>
      </c>
      <c r="E98" s="4">
        <f t="shared" ref="E98:E129" si="6">(1.5539*D98*D98)+(1.7104*D98)+(0.0747)</f>
        <v>2.7477294976</v>
      </c>
    </row>
    <row r="99" spans="1:5" x14ac:dyDescent="0.25">
      <c r="A99" s="10" t="s">
        <v>171</v>
      </c>
      <c r="B99" s="6">
        <v>0.52300000000000002</v>
      </c>
      <c r="C99" s="5">
        <v>9.9000000000000005E-2</v>
      </c>
      <c r="D99" s="3">
        <f t="shared" si="5"/>
        <v>0.42400000000000004</v>
      </c>
      <c r="E99" s="4">
        <f t="shared" si="6"/>
        <v>1.0792635264000001</v>
      </c>
    </row>
    <row r="100" spans="1:5" x14ac:dyDescent="0.25">
      <c r="A100" s="10" t="s">
        <v>172</v>
      </c>
      <c r="B100" s="6">
        <v>0.45300000000000001</v>
      </c>
      <c r="C100" s="5">
        <v>9.9000000000000005E-2</v>
      </c>
      <c r="D100" s="3">
        <f t="shared" si="5"/>
        <v>0.35399999999999998</v>
      </c>
      <c r="E100" s="4">
        <f t="shared" si="6"/>
        <v>0.87491013239999993</v>
      </c>
    </row>
    <row r="101" spans="1:5" x14ac:dyDescent="0.25">
      <c r="A101" s="10" t="s">
        <v>173</v>
      </c>
      <c r="B101" s="6">
        <v>0.39300000000000002</v>
      </c>
      <c r="C101" s="5">
        <v>9.9000000000000005E-2</v>
      </c>
      <c r="D101" s="3">
        <f t="shared" si="5"/>
        <v>0.29400000000000004</v>
      </c>
      <c r="E101" s="4">
        <f t="shared" si="6"/>
        <v>0.71187050040000011</v>
      </c>
    </row>
    <row r="102" spans="1:5" x14ac:dyDescent="0.25">
      <c r="A102" s="10" t="s">
        <v>174</v>
      </c>
      <c r="B102" s="6">
        <v>0.64500000000000002</v>
      </c>
      <c r="C102" s="5">
        <v>9.9000000000000005E-2</v>
      </c>
      <c r="D102" s="3">
        <f t="shared" si="5"/>
        <v>0.54600000000000004</v>
      </c>
      <c r="E102" s="4">
        <f t="shared" si="6"/>
        <v>1.4718208524</v>
      </c>
    </row>
    <row r="103" spans="1:5" x14ac:dyDescent="0.25">
      <c r="A103" s="10" t="s">
        <v>175</v>
      </c>
      <c r="B103" s="6">
        <v>0.79700000000000004</v>
      </c>
      <c r="C103" s="5">
        <v>9.9000000000000005E-2</v>
      </c>
      <c r="D103" s="3">
        <f t="shared" si="5"/>
        <v>0.69800000000000006</v>
      </c>
      <c r="E103" s="4">
        <f t="shared" si="6"/>
        <v>2.0256254956000004</v>
      </c>
    </row>
    <row r="104" spans="1:5" x14ac:dyDescent="0.25">
      <c r="A104" s="10" t="s">
        <v>176</v>
      </c>
      <c r="B104" s="6">
        <v>0.53300000000000003</v>
      </c>
      <c r="C104" s="5">
        <v>9.9000000000000005E-2</v>
      </c>
      <c r="D104" s="3">
        <f t="shared" si="5"/>
        <v>0.43400000000000005</v>
      </c>
      <c r="E104" s="4">
        <f t="shared" si="6"/>
        <v>1.1096999884000001</v>
      </c>
    </row>
    <row r="105" spans="1:5" x14ac:dyDescent="0.25">
      <c r="A105" s="10" t="s">
        <v>177</v>
      </c>
      <c r="B105" s="6">
        <v>0.622</v>
      </c>
      <c r="C105" s="5">
        <v>9.9000000000000005E-2</v>
      </c>
      <c r="D105" s="3">
        <f t="shared" si="5"/>
        <v>0.52300000000000002</v>
      </c>
      <c r="E105" s="4">
        <f t="shared" si="6"/>
        <v>1.3942759131</v>
      </c>
    </row>
    <row r="106" spans="1:5" x14ac:dyDescent="0.25">
      <c r="A106" s="10" t="s">
        <v>178</v>
      </c>
      <c r="B106" s="6">
        <v>0.56500000000000006</v>
      </c>
      <c r="C106" s="5">
        <v>9.9000000000000005E-2</v>
      </c>
      <c r="D106" s="3">
        <f t="shared" si="5"/>
        <v>0.46600000000000008</v>
      </c>
      <c r="E106" s="4">
        <f t="shared" si="6"/>
        <v>1.2091851084000003</v>
      </c>
    </row>
    <row r="107" spans="1:5" x14ac:dyDescent="0.25">
      <c r="A107" s="10" t="s">
        <v>179</v>
      </c>
      <c r="B107" s="6">
        <v>0.45900000000000002</v>
      </c>
      <c r="C107" s="5">
        <v>9.9000000000000005E-2</v>
      </c>
      <c r="D107" s="3">
        <f t="shared" si="5"/>
        <v>0.36</v>
      </c>
      <c r="E107" s="4">
        <f t="shared" si="6"/>
        <v>0.89182943999999997</v>
      </c>
    </row>
    <row r="108" spans="1:5" x14ac:dyDescent="0.25">
      <c r="A108" s="10" t="s">
        <v>180</v>
      </c>
      <c r="B108" s="6">
        <v>0.311</v>
      </c>
      <c r="C108" s="5">
        <v>9.9000000000000005E-2</v>
      </c>
      <c r="D108" s="3">
        <f t="shared" si="5"/>
        <v>0.21199999999999999</v>
      </c>
      <c r="E108" s="4">
        <f t="shared" si="6"/>
        <v>0.5071432816</v>
      </c>
    </row>
    <row r="109" spans="1:5" x14ac:dyDescent="0.25">
      <c r="A109" s="10" t="s">
        <v>181</v>
      </c>
      <c r="B109" s="6">
        <v>0.33800000000000002</v>
      </c>
      <c r="C109" s="5">
        <v>9.9000000000000005E-2</v>
      </c>
      <c r="D109" s="3">
        <f t="shared" si="5"/>
        <v>0.23900000000000002</v>
      </c>
      <c r="E109" s="4">
        <f t="shared" si="6"/>
        <v>0.57224592190000001</v>
      </c>
    </row>
    <row r="110" spans="1:5" x14ac:dyDescent="0.25">
      <c r="A110" s="10" t="s">
        <v>182</v>
      </c>
      <c r="B110" s="6">
        <v>0.38900000000000001</v>
      </c>
      <c r="C110" s="5">
        <v>9.9000000000000005E-2</v>
      </c>
      <c r="D110" s="3">
        <f t="shared" si="5"/>
        <v>0.29000000000000004</v>
      </c>
      <c r="E110" s="4">
        <f t="shared" si="6"/>
        <v>0.70139899000000006</v>
      </c>
    </row>
    <row r="111" spans="1:5" x14ac:dyDescent="0.25">
      <c r="A111" s="10" t="s">
        <v>183</v>
      </c>
      <c r="B111" s="6">
        <v>0.373</v>
      </c>
      <c r="C111" s="5">
        <v>9.9000000000000005E-2</v>
      </c>
      <c r="D111" s="3">
        <f t="shared" si="5"/>
        <v>0.27400000000000002</v>
      </c>
      <c r="E111" s="4">
        <f t="shared" si="6"/>
        <v>0.66001019640000003</v>
      </c>
    </row>
    <row r="112" spans="1:5" x14ac:dyDescent="0.25">
      <c r="A112" s="10" t="s">
        <v>184</v>
      </c>
      <c r="B112" s="6">
        <v>0.46700000000000003</v>
      </c>
      <c r="C112" s="5">
        <v>9.9000000000000005E-2</v>
      </c>
      <c r="D112" s="3">
        <f t="shared" si="5"/>
        <v>0.36799999999999999</v>
      </c>
      <c r="E112" s="4">
        <f t="shared" si="6"/>
        <v>0.91456255359999994</v>
      </c>
    </row>
    <row r="113" spans="1:5" x14ac:dyDescent="0.25">
      <c r="A113" s="10" t="s">
        <v>185</v>
      </c>
      <c r="B113" s="6">
        <v>0.51200000000000001</v>
      </c>
      <c r="C113" s="5">
        <v>9.9000000000000005E-2</v>
      </c>
      <c r="D113" s="3">
        <f t="shared" si="5"/>
        <v>0.41300000000000003</v>
      </c>
      <c r="E113" s="4">
        <f t="shared" si="6"/>
        <v>1.0461423691</v>
      </c>
    </row>
    <row r="114" spans="1:5" x14ac:dyDescent="0.25">
      <c r="A114" s="10" t="s">
        <v>186</v>
      </c>
      <c r="B114" s="6">
        <v>0.54800000000000004</v>
      </c>
      <c r="C114" s="5">
        <v>9.9000000000000005E-2</v>
      </c>
      <c r="D114" s="3">
        <f t="shared" si="5"/>
        <v>0.44900000000000007</v>
      </c>
      <c r="E114" s="4">
        <f t="shared" si="6"/>
        <v>1.1559373939000002</v>
      </c>
    </row>
    <row r="115" spans="1:5" x14ac:dyDescent="0.25">
      <c r="A115" s="10" t="s">
        <v>187</v>
      </c>
      <c r="B115" s="6">
        <v>0.47300000000000003</v>
      </c>
      <c r="C115" s="5">
        <v>9.9000000000000005E-2</v>
      </c>
      <c r="D115" s="3">
        <f t="shared" si="5"/>
        <v>0.374</v>
      </c>
      <c r="E115" s="4">
        <f t="shared" si="6"/>
        <v>0.93174291639999995</v>
      </c>
    </row>
    <row r="116" spans="1:5" x14ac:dyDescent="0.25">
      <c r="A116" s="10" t="s">
        <v>188</v>
      </c>
      <c r="B116" s="6">
        <v>0.41200000000000003</v>
      </c>
      <c r="C116" s="5">
        <v>9.9000000000000005E-2</v>
      </c>
      <c r="D116" s="3">
        <f t="shared" si="5"/>
        <v>0.31300000000000006</v>
      </c>
      <c r="E116" s="4">
        <f t="shared" si="6"/>
        <v>0.76228922910000008</v>
      </c>
    </row>
    <row r="117" spans="1:5" x14ac:dyDescent="0.25">
      <c r="A117" s="10" t="s">
        <v>189</v>
      </c>
      <c r="B117" s="6">
        <v>0.40200000000000002</v>
      </c>
      <c r="C117" s="5">
        <v>9.9000000000000005E-2</v>
      </c>
      <c r="D117" s="3">
        <f t="shared" si="5"/>
        <v>0.30300000000000005</v>
      </c>
      <c r="E117" s="4">
        <f t="shared" si="6"/>
        <v>0.73561320510000006</v>
      </c>
    </row>
    <row r="118" spans="1:5" x14ac:dyDescent="0.25">
      <c r="A118" s="10" t="s">
        <v>190</v>
      </c>
      <c r="B118" s="6">
        <v>0.44600000000000001</v>
      </c>
      <c r="C118" s="5">
        <v>9.9000000000000005E-2</v>
      </c>
      <c r="D118" s="3">
        <f t="shared" si="5"/>
        <v>0.34699999999999998</v>
      </c>
      <c r="E118" s="4">
        <f t="shared" si="6"/>
        <v>0.85531234509999987</v>
      </c>
    </row>
    <row r="119" spans="1:5" x14ac:dyDescent="0.25">
      <c r="A119" s="10" t="s">
        <v>191</v>
      </c>
      <c r="B119" s="6">
        <v>0.38100000000000001</v>
      </c>
      <c r="C119" s="5">
        <v>9.9000000000000005E-2</v>
      </c>
      <c r="D119" s="3">
        <f t="shared" si="5"/>
        <v>0.28200000000000003</v>
      </c>
      <c r="E119" s="4">
        <f t="shared" si="6"/>
        <v>0.68060514360000002</v>
      </c>
    </row>
    <row r="120" spans="1:5" x14ac:dyDescent="0.25">
      <c r="A120" s="10" t="s">
        <v>192</v>
      </c>
      <c r="B120" s="6">
        <v>0.505</v>
      </c>
      <c r="C120" s="5">
        <v>9.9000000000000005E-2</v>
      </c>
      <c r="D120" s="3">
        <f t="shared" si="5"/>
        <v>0.40600000000000003</v>
      </c>
      <c r="E120" s="4">
        <f t="shared" si="6"/>
        <v>1.0252610604000001</v>
      </c>
    </row>
    <row r="121" spans="1:5" x14ac:dyDescent="0.25">
      <c r="A121" s="10" t="s">
        <v>193</v>
      </c>
      <c r="B121" s="6">
        <v>0.45700000000000002</v>
      </c>
      <c r="C121" s="5">
        <v>9.9000000000000005E-2</v>
      </c>
      <c r="D121" s="3">
        <f t="shared" si="5"/>
        <v>0.35799999999999998</v>
      </c>
      <c r="E121" s="4">
        <f t="shared" si="6"/>
        <v>0.88617723959999994</v>
      </c>
    </row>
    <row r="122" spans="1:5" x14ac:dyDescent="0.25">
      <c r="A122" s="10" t="s">
        <v>194</v>
      </c>
      <c r="B122" s="6">
        <v>0.46200000000000002</v>
      </c>
      <c r="C122" s="5">
        <v>9.9000000000000005E-2</v>
      </c>
      <c r="D122" s="3">
        <f t="shared" si="5"/>
        <v>0.36299999999999999</v>
      </c>
      <c r="E122" s="4">
        <f t="shared" si="6"/>
        <v>0.90033104909999995</v>
      </c>
    </row>
    <row r="123" spans="1:5" x14ac:dyDescent="0.25">
      <c r="A123" s="10" t="s">
        <v>195</v>
      </c>
      <c r="B123" s="6">
        <v>0.34</v>
      </c>
      <c r="C123" s="5">
        <v>9.9000000000000005E-2</v>
      </c>
      <c r="D123" s="3">
        <f t="shared" si="5"/>
        <v>0.24100000000000002</v>
      </c>
      <c r="E123" s="4">
        <f t="shared" si="6"/>
        <v>0.57715846589999997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120"/>
  <sheetViews>
    <sheetView workbookViewId="0">
      <selection activeCell="R10" sqref="R10"/>
    </sheetView>
  </sheetViews>
  <sheetFormatPr defaultRowHeight="15" x14ac:dyDescent="0.25"/>
  <cols>
    <col min="1" max="1" width="18.28515625" customWidth="1"/>
    <col min="2" max="2" width="12" customWidth="1"/>
    <col min="3" max="3" width="11.5703125" customWidth="1"/>
    <col min="4" max="4" width="10.85546875" customWidth="1"/>
    <col min="5" max="5" width="16.85546875" customWidth="1"/>
  </cols>
  <sheetData>
    <row r="2" spans="1:12" x14ac:dyDescent="0.25">
      <c r="A2" s="2">
        <v>2.125</v>
      </c>
      <c r="B2" s="6">
        <v>0.60699999999999998</v>
      </c>
      <c r="C2" s="6">
        <v>0.68600000000000005</v>
      </c>
      <c r="D2" s="6">
        <v>0.51600000000000001</v>
      </c>
      <c r="E2" s="6">
        <v>0.59099999999999997</v>
      </c>
      <c r="F2" s="6">
        <v>0.65400000000000003</v>
      </c>
      <c r="G2" s="6">
        <v>0.84199999999999997</v>
      </c>
      <c r="H2" s="6">
        <v>0.53100000000000003</v>
      </c>
      <c r="I2" s="6">
        <v>0.67900000000000005</v>
      </c>
      <c r="J2" s="6">
        <v>0.69200000000000006</v>
      </c>
      <c r="K2" s="6">
        <v>0.72699999999999998</v>
      </c>
      <c r="L2" s="6">
        <v>0.61899999999999999</v>
      </c>
    </row>
    <row r="3" spans="1:12" x14ac:dyDescent="0.25">
      <c r="A3" s="2">
        <v>1.4370000000000001</v>
      </c>
      <c r="B3" s="6">
        <v>0.59799999999999998</v>
      </c>
      <c r="C3" s="6">
        <v>0.77700000000000002</v>
      </c>
      <c r="D3" s="6">
        <v>0.64800000000000002</v>
      </c>
      <c r="E3" s="6">
        <v>0.72399999999999998</v>
      </c>
      <c r="F3" s="6">
        <v>0.57300000000000006</v>
      </c>
      <c r="G3" s="6">
        <v>0.59899999999999998</v>
      </c>
      <c r="H3" s="6">
        <v>1.1890000000000001</v>
      </c>
      <c r="I3" s="6">
        <v>0.52300000000000002</v>
      </c>
      <c r="J3" s="6">
        <v>0.626</v>
      </c>
      <c r="K3" s="6">
        <v>0.90700000000000003</v>
      </c>
      <c r="L3" s="6">
        <v>0.51</v>
      </c>
    </row>
    <row r="4" spans="1:12" x14ac:dyDescent="0.25">
      <c r="A4" s="2">
        <v>0.80400000000000005</v>
      </c>
      <c r="B4" s="6">
        <v>0.65100000000000002</v>
      </c>
      <c r="C4" s="6">
        <v>0.621</v>
      </c>
      <c r="D4" s="6">
        <v>0.55700000000000005</v>
      </c>
      <c r="E4" s="6">
        <v>0.67</v>
      </c>
      <c r="F4" s="6">
        <v>0.625</v>
      </c>
      <c r="G4" s="6">
        <v>0.64800000000000002</v>
      </c>
      <c r="H4" s="6">
        <v>0.59499999999999997</v>
      </c>
      <c r="I4" s="6">
        <v>0.59199999999999997</v>
      </c>
      <c r="J4" s="6">
        <v>0.60299999999999998</v>
      </c>
      <c r="K4" s="6">
        <v>0.66600000000000004</v>
      </c>
      <c r="L4" s="6">
        <v>0.63400000000000001</v>
      </c>
    </row>
    <row r="5" spans="1:12" x14ac:dyDescent="0.25">
      <c r="A5" s="2">
        <v>0.48899999999999999</v>
      </c>
      <c r="B5" s="6">
        <v>0.72499999999999998</v>
      </c>
      <c r="C5" s="6">
        <v>0.63</v>
      </c>
      <c r="D5" s="6">
        <v>0.60499999999999998</v>
      </c>
      <c r="E5" s="6">
        <v>0.61899999999999999</v>
      </c>
      <c r="F5" s="6">
        <v>0.53600000000000003</v>
      </c>
      <c r="G5" s="6">
        <v>0.755</v>
      </c>
      <c r="H5" s="6">
        <v>0.54</v>
      </c>
      <c r="I5" s="6">
        <v>0.51100000000000001</v>
      </c>
      <c r="J5" s="6">
        <v>0.58399999999999996</v>
      </c>
      <c r="K5" s="6">
        <v>0.64500000000000002</v>
      </c>
      <c r="L5" s="6">
        <v>0.59699999999999998</v>
      </c>
    </row>
    <row r="6" spans="1:12" x14ac:dyDescent="0.25">
      <c r="A6" s="2">
        <v>0.35899999999999999</v>
      </c>
      <c r="B6" s="6">
        <v>1.3940000000000001</v>
      </c>
      <c r="C6" s="6">
        <v>1.127</v>
      </c>
      <c r="D6" s="6">
        <v>0.72299999999999998</v>
      </c>
      <c r="E6" s="6">
        <v>0.67700000000000005</v>
      </c>
      <c r="F6" s="6">
        <v>1.4159999999999999</v>
      </c>
      <c r="G6" s="6">
        <v>0.61399999999999999</v>
      </c>
      <c r="H6" s="6">
        <v>0.622</v>
      </c>
      <c r="I6" s="6">
        <v>0.629</v>
      </c>
      <c r="J6" s="6">
        <v>0.61299999999999999</v>
      </c>
      <c r="K6" s="6">
        <v>0.70599999999999996</v>
      </c>
      <c r="L6" s="6">
        <v>0.66600000000000004</v>
      </c>
    </row>
    <row r="7" spans="1:12" x14ac:dyDescent="0.25">
      <c r="A7" s="5">
        <v>7.3999999999999996E-2</v>
      </c>
      <c r="B7" s="6">
        <v>0.72199999999999998</v>
      </c>
      <c r="C7" s="6">
        <v>0.71299999999999997</v>
      </c>
      <c r="D7" s="6">
        <v>0.60499999999999998</v>
      </c>
      <c r="E7" s="6">
        <v>0.63600000000000001</v>
      </c>
      <c r="F7" s="6">
        <v>0.64700000000000002</v>
      </c>
      <c r="G7" s="6">
        <v>0.68500000000000005</v>
      </c>
      <c r="H7" s="6">
        <v>0.57200000000000006</v>
      </c>
      <c r="I7" s="6">
        <v>0.56600000000000006</v>
      </c>
      <c r="J7" s="6">
        <v>0.59299999999999997</v>
      </c>
      <c r="K7" s="6">
        <v>0.67800000000000005</v>
      </c>
      <c r="L7" s="6">
        <v>0.40300000000000002</v>
      </c>
    </row>
    <row r="8" spans="1:12" x14ac:dyDescent="0.25">
      <c r="A8" s="6">
        <v>0.69400000000000006</v>
      </c>
      <c r="B8" s="6">
        <v>0.69000000000000006</v>
      </c>
      <c r="C8" s="6">
        <v>0.61899999999999999</v>
      </c>
      <c r="D8" s="6">
        <v>0.60899999999999999</v>
      </c>
      <c r="E8" s="6">
        <v>0.747</v>
      </c>
      <c r="F8" s="6">
        <v>0.627</v>
      </c>
      <c r="G8" s="6">
        <v>0.61199999999999999</v>
      </c>
      <c r="H8" s="6">
        <v>0.94200000000000006</v>
      </c>
      <c r="I8" s="6">
        <v>0.67</v>
      </c>
      <c r="J8" s="6">
        <v>0.66100000000000003</v>
      </c>
      <c r="K8" s="6">
        <v>0.58899999999999997</v>
      </c>
      <c r="L8" s="6">
        <v>0.56200000000000006</v>
      </c>
    </row>
    <row r="9" spans="1:12" x14ac:dyDescent="0.25">
      <c r="A9" s="6">
        <v>0.66300000000000003</v>
      </c>
      <c r="B9" s="6">
        <v>0.86899999999999999</v>
      </c>
      <c r="C9" s="6">
        <v>0.50800000000000001</v>
      </c>
      <c r="D9" s="6">
        <v>0.99299999999999999</v>
      </c>
      <c r="E9" s="6">
        <v>1.4119999999999999</v>
      </c>
      <c r="F9" s="6">
        <v>0.59799999999999998</v>
      </c>
      <c r="G9" s="6">
        <v>0.58099999999999996</v>
      </c>
      <c r="H9" s="6">
        <v>0.54100000000000004</v>
      </c>
      <c r="I9" s="6">
        <v>0.86799999999999999</v>
      </c>
      <c r="J9" s="6">
        <v>0.54300000000000004</v>
      </c>
      <c r="K9" s="6">
        <v>0.81500000000000006</v>
      </c>
      <c r="L9" s="6">
        <v>0.42599999999999999</v>
      </c>
    </row>
    <row r="16" spans="1:12" x14ac:dyDescent="0.25">
      <c r="A16" s="23"/>
      <c r="B16" s="1" t="s">
        <v>1</v>
      </c>
      <c r="C16" s="1" t="s">
        <v>2</v>
      </c>
      <c r="D16" s="1" t="s">
        <v>3</v>
      </c>
      <c r="E16" s="1" t="s">
        <v>4</v>
      </c>
    </row>
    <row r="17" spans="1:12" x14ac:dyDescent="0.25">
      <c r="A17" s="23" t="s">
        <v>5</v>
      </c>
      <c r="B17" s="2">
        <v>2.125</v>
      </c>
      <c r="C17" s="3">
        <f>B17-B22</f>
        <v>2.0510000000000002</v>
      </c>
      <c r="D17" s="3">
        <v>6.4</v>
      </c>
      <c r="E17" s="4">
        <f>(0.8872*C17*C17)+(1.2477*C17)+(0.0464)</f>
        <v>6.3375291072000017</v>
      </c>
    </row>
    <row r="18" spans="1:12" x14ac:dyDescent="0.25">
      <c r="A18" s="23" t="s">
        <v>6</v>
      </c>
      <c r="B18" s="2">
        <v>1.4370000000000001</v>
      </c>
      <c r="C18" s="3">
        <f>B18-B22</f>
        <v>1.363</v>
      </c>
      <c r="D18" s="3">
        <v>3.2</v>
      </c>
      <c r="E18" s="4">
        <f t="shared" ref="E18:E22" si="0">(0.8872*C18*C18)+(1.2477*C18)+(0.0464)</f>
        <v>3.3952277567999998</v>
      </c>
    </row>
    <row r="19" spans="1:12" x14ac:dyDescent="0.25">
      <c r="A19" s="23" t="s">
        <v>7</v>
      </c>
      <c r="B19" s="2">
        <v>0.80400000000000005</v>
      </c>
      <c r="C19" s="3">
        <f>B19-B22</f>
        <v>0.73000000000000009</v>
      </c>
      <c r="D19" s="3">
        <v>1.6</v>
      </c>
      <c r="E19" s="4">
        <f t="shared" si="0"/>
        <v>1.4300098800000003</v>
      </c>
    </row>
    <row r="20" spans="1:12" x14ac:dyDescent="0.25">
      <c r="A20" s="23" t="s">
        <v>8</v>
      </c>
      <c r="B20" s="2">
        <v>0.48899999999999999</v>
      </c>
      <c r="C20" s="3">
        <f>B20-B22</f>
        <v>0.41499999999999998</v>
      </c>
      <c r="D20" s="3">
        <v>0.8</v>
      </c>
      <c r="E20" s="4">
        <f t="shared" si="0"/>
        <v>0.71699351999999994</v>
      </c>
    </row>
    <row r="21" spans="1:12" x14ac:dyDescent="0.25">
      <c r="A21" s="23" t="s">
        <v>9</v>
      </c>
      <c r="B21" s="2">
        <v>0.35899999999999999</v>
      </c>
      <c r="C21" s="3">
        <f>B21-B22</f>
        <v>0.28499999999999998</v>
      </c>
      <c r="D21" s="3">
        <v>0.4</v>
      </c>
      <c r="E21" s="4">
        <f t="shared" si="0"/>
        <v>0.47405731999999995</v>
      </c>
    </row>
    <row r="22" spans="1:12" x14ac:dyDescent="0.25">
      <c r="A22" s="23" t="s">
        <v>10</v>
      </c>
      <c r="B22" s="5">
        <v>7.3999999999999996E-2</v>
      </c>
      <c r="C22" s="3">
        <f>B22-B22</f>
        <v>0</v>
      </c>
      <c r="D22" s="3">
        <v>0</v>
      </c>
      <c r="E22" s="4">
        <f t="shared" si="0"/>
        <v>4.6399999999999997E-2</v>
      </c>
    </row>
    <row r="28" spans="1:12" x14ac:dyDescent="0.25">
      <c r="H28" s="23"/>
      <c r="J28" s="9" t="s">
        <v>285</v>
      </c>
      <c r="K28" s="9"/>
      <c r="L28" s="9"/>
    </row>
    <row r="33" spans="1:5" x14ac:dyDescent="0.25">
      <c r="A33" s="10" t="s">
        <v>11</v>
      </c>
      <c r="B33" s="6" t="s">
        <v>12</v>
      </c>
      <c r="C33" s="7" t="s">
        <v>10</v>
      </c>
      <c r="D33" s="3" t="s">
        <v>2</v>
      </c>
      <c r="E33" s="11" t="s">
        <v>286</v>
      </c>
    </row>
    <row r="34" spans="1:5" x14ac:dyDescent="0.25">
      <c r="A34" s="10" t="s">
        <v>196</v>
      </c>
      <c r="B34" s="6">
        <v>0.69400000000000006</v>
      </c>
      <c r="C34" s="5">
        <v>7.3999999999999996E-2</v>
      </c>
      <c r="D34" s="3">
        <f t="shared" ref="D34:D65" si="1">(B34-C34)</f>
        <v>0.62000000000000011</v>
      </c>
      <c r="E34" s="4">
        <f t="shared" ref="E34:E65" si="2">(0.8872*D34*D34)+(1.2477*D34)+(0.0464)</f>
        <v>1.1610136800000004</v>
      </c>
    </row>
    <row r="35" spans="1:5" x14ac:dyDescent="0.25">
      <c r="A35" s="10" t="s">
        <v>197</v>
      </c>
      <c r="B35" s="6">
        <v>0.66300000000000003</v>
      </c>
      <c r="C35" s="5">
        <v>7.3999999999999996E-2</v>
      </c>
      <c r="D35" s="3">
        <f t="shared" si="1"/>
        <v>0.58900000000000008</v>
      </c>
      <c r="E35" s="4">
        <f t="shared" si="2"/>
        <v>1.0890836112000002</v>
      </c>
    </row>
    <row r="36" spans="1:5" x14ac:dyDescent="0.25">
      <c r="A36" s="10" t="s">
        <v>198</v>
      </c>
      <c r="B36" s="6">
        <v>0.60699999999999998</v>
      </c>
      <c r="C36" s="5">
        <v>7.3999999999999996E-2</v>
      </c>
      <c r="D36" s="3">
        <f t="shared" si="1"/>
        <v>0.53300000000000003</v>
      </c>
      <c r="E36" s="4">
        <f t="shared" si="2"/>
        <v>0.96346786080000002</v>
      </c>
    </row>
    <row r="37" spans="1:5" x14ac:dyDescent="0.25">
      <c r="A37" s="10" t="s">
        <v>199</v>
      </c>
      <c r="B37" s="6">
        <v>0.59799999999999998</v>
      </c>
      <c r="C37" s="5">
        <v>7.3999999999999996E-2</v>
      </c>
      <c r="D37" s="3">
        <f t="shared" si="1"/>
        <v>0.52400000000000002</v>
      </c>
      <c r="E37" s="4">
        <f t="shared" si="2"/>
        <v>0.94379862720000007</v>
      </c>
    </row>
    <row r="38" spans="1:5" x14ac:dyDescent="0.25">
      <c r="A38" s="10" t="s">
        <v>200</v>
      </c>
      <c r="B38" s="6">
        <v>0.65100000000000002</v>
      </c>
      <c r="C38" s="5">
        <v>7.3999999999999996E-2</v>
      </c>
      <c r="D38" s="3">
        <f t="shared" si="1"/>
        <v>0.57700000000000007</v>
      </c>
      <c r="E38" s="4">
        <f t="shared" si="2"/>
        <v>1.0616975088000002</v>
      </c>
    </row>
    <row r="39" spans="1:5" x14ac:dyDescent="0.25">
      <c r="A39" s="10" t="s">
        <v>201</v>
      </c>
      <c r="B39" s="6">
        <v>0.72499999999999998</v>
      </c>
      <c r="C39" s="5">
        <v>7.3999999999999996E-2</v>
      </c>
      <c r="D39" s="3">
        <f t="shared" si="1"/>
        <v>0.65100000000000002</v>
      </c>
      <c r="E39" s="4">
        <f t="shared" si="2"/>
        <v>1.2346489472000002</v>
      </c>
    </row>
    <row r="40" spans="1:5" x14ac:dyDescent="0.25">
      <c r="A40" s="10" t="s">
        <v>202</v>
      </c>
      <c r="B40" s="6">
        <v>1.3940000000000001</v>
      </c>
      <c r="C40" s="5">
        <v>7.3999999999999996E-2</v>
      </c>
      <c r="D40" s="3">
        <f t="shared" si="1"/>
        <v>1.32</v>
      </c>
      <c r="E40" s="4">
        <f t="shared" si="2"/>
        <v>3.2392212800000006</v>
      </c>
    </row>
    <row r="41" spans="1:5" x14ac:dyDescent="0.25">
      <c r="A41" s="10" t="s">
        <v>203</v>
      </c>
      <c r="B41" s="6">
        <v>0.72199999999999998</v>
      </c>
      <c r="C41" s="5">
        <v>7.3999999999999996E-2</v>
      </c>
      <c r="D41" s="3">
        <f t="shared" si="1"/>
        <v>0.64800000000000002</v>
      </c>
      <c r="E41" s="4">
        <f t="shared" si="2"/>
        <v>1.2274484288</v>
      </c>
    </row>
    <row r="42" spans="1:5" x14ac:dyDescent="0.25">
      <c r="A42" s="10" t="s">
        <v>204</v>
      </c>
      <c r="B42" s="6">
        <v>0.69000000000000006</v>
      </c>
      <c r="C42" s="5">
        <v>7.3999999999999996E-2</v>
      </c>
      <c r="D42" s="3">
        <f t="shared" si="1"/>
        <v>0.6160000000000001</v>
      </c>
      <c r="E42" s="4">
        <f t="shared" si="2"/>
        <v>1.1516365632000003</v>
      </c>
    </row>
    <row r="43" spans="1:5" x14ac:dyDescent="0.25">
      <c r="A43" s="10" t="s">
        <v>205</v>
      </c>
      <c r="B43" s="6">
        <v>0.86899999999999999</v>
      </c>
      <c r="C43" s="5">
        <v>7.3999999999999996E-2</v>
      </c>
      <c r="D43" s="3">
        <f t="shared" si="1"/>
        <v>0.79500000000000004</v>
      </c>
      <c r="E43" s="4">
        <f t="shared" si="2"/>
        <v>1.5990540800000002</v>
      </c>
    </row>
    <row r="44" spans="1:5" x14ac:dyDescent="0.25">
      <c r="A44" s="10" t="s">
        <v>206</v>
      </c>
      <c r="B44" s="6">
        <v>0.68600000000000005</v>
      </c>
      <c r="C44" s="5">
        <v>7.3999999999999996E-2</v>
      </c>
      <c r="D44" s="3">
        <f t="shared" si="1"/>
        <v>0.6120000000000001</v>
      </c>
      <c r="E44" s="4">
        <f t="shared" si="2"/>
        <v>1.1422878368000002</v>
      </c>
    </row>
    <row r="45" spans="1:5" x14ac:dyDescent="0.25">
      <c r="A45" s="10" t="s">
        <v>207</v>
      </c>
      <c r="B45" s="6">
        <v>0.77700000000000002</v>
      </c>
      <c r="C45" s="5">
        <v>7.3999999999999996E-2</v>
      </c>
      <c r="D45" s="3">
        <f t="shared" si="1"/>
        <v>0.70300000000000007</v>
      </c>
      <c r="E45" s="4">
        <f t="shared" si="2"/>
        <v>1.3619953248000003</v>
      </c>
    </row>
    <row r="46" spans="1:5" x14ac:dyDescent="0.25">
      <c r="A46" s="10" t="s">
        <v>208</v>
      </c>
      <c r="B46" s="6">
        <v>0.621</v>
      </c>
      <c r="C46" s="5">
        <v>7.3999999999999996E-2</v>
      </c>
      <c r="D46" s="3">
        <f t="shared" si="1"/>
        <v>0.54700000000000004</v>
      </c>
      <c r="E46" s="4">
        <f t="shared" si="2"/>
        <v>0.99435012480000007</v>
      </c>
    </row>
    <row r="47" spans="1:5" x14ac:dyDescent="0.25">
      <c r="A47" s="10" t="s">
        <v>209</v>
      </c>
      <c r="B47" s="6">
        <v>0.63</v>
      </c>
      <c r="C47" s="5">
        <v>7.3999999999999996E-2</v>
      </c>
      <c r="D47" s="3">
        <f t="shared" si="1"/>
        <v>0.55600000000000005</v>
      </c>
      <c r="E47" s="4">
        <f t="shared" si="2"/>
        <v>1.0143866592000002</v>
      </c>
    </row>
    <row r="48" spans="1:5" x14ac:dyDescent="0.25">
      <c r="A48" s="10" t="s">
        <v>210</v>
      </c>
      <c r="B48" s="6">
        <v>1.127</v>
      </c>
      <c r="C48" s="5">
        <v>7.3999999999999996E-2</v>
      </c>
      <c r="D48" s="3">
        <f t="shared" si="1"/>
        <v>1.0529999999999999</v>
      </c>
      <c r="E48" s="4">
        <f t="shared" si="2"/>
        <v>2.3439634448</v>
      </c>
    </row>
    <row r="49" spans="1:5" x14ac:dyDescent="0.25">
      <c r="A49" s="10" t="s">
        <v>211</v>
      </c>
      <c r="B49" s="6">
        <v>0.71299999999999997</v>
      </c>
      <c r="C49" s="5">
        <v>7.3999999999999996E-2</v>
      </c>
      <c r="D49" s="3">
        <f t="shared" si="1"/>
        <v>0.63900000000000001</v>
      </c>
      <c r="E49" s="4">
        <f t="shared" si="2"/>
        <v>1.2059426912</v>
      </c>
    </row>
    <row r="50" spans="1:5" x14ac:dyDescent="0.25">
      <c r="A50" s="10" t="s">
        <v>212</v>
      </c>
      <c r="B50" s="6">
        <v>0.61899999999999999</v>
      </c>
      <c r="C50" s="5">
        <v>7.3999999999999996E-2</v>
      </c>
      <c r="D50" s="3">
        <f t="shared" si="1"/>
        <v>0.54500000000000004</v>
      </c>
      <c r="E50" s="4">
        <f t="shared" si="2"/>
        <v>0.98991708000000012</v>
      </c>
    </row>
    <row r="51" spans="1:5" x14ac:dyDescent="0.25">
      <c r="A51" s="10" t="s">
        <v>213</v>
      </c>
      <c r="B51" s="6">
        <v>0.50800000000000001</v>
      </c>
      <c r="C51" s="5">
        <v>7.3999999999999996E-2</v>
      </c>
      <c r="D51" s="3">
        <f t="shared" si="1"/>
        <v>0.434</v>
      </c>
      <c r="E51" s="4">
        <f t="shared" si="2"/>
        <v>0.75501124320000002</v>
      </c>
    </row>
    <row r="52" spans="1:5" x14ac:dyDescent="0.25">
      <c r="A52" s="10" t="s">
        <v>214</v>
      </c>
      <c r="B52" s="6">
        <v>0.51600000000000001</v>
      </c>
      <c r="C52" s="5">
        <v>7.3999999999999996E-2</v>
      </c>
      <c r="D52" s="3">
        <f t="shared" si="1"/>
        <v>0.442</v>
      </c>
      <c r="E52" s="4">
        <f t="shared" si="2"/>
        <v>0.77121034080000006</v>
      </c>
    </row>
    <row r="53" spans="1:5" x14ac:dyDescent="0.25">
      <c r="A53" s="10" t="s">
        <v>215</v>
      </c>
      <c r="B53" s="6">
        <v>0.64800000000000002</v>
      </c>
      <c r="C53" s="5">
        <v>7.3999999999999996E-2</v>
      </c>
      <c r="D53" s="3">
        <f t="shared" si="1"/>
        <v>0.57400000000000007</v>
      </c>
      <c r="E53" s="4">
        <f t="shared" si="2"/>
        <v>1.0548909072000001</v>
      </c>
    </row>
    <row r="54" spans="1:5" x14ac:dyDescent="0.25">
      <c r="A54" s="10" t="s">
        <v>216</v>
      </c>
      <c r="B54" s="6">
        <v>0.55700000000000005</v>
      </c>
      <c r="C54" s="5">
        <v>7.3999999999999996E-2</v>
      </c>
      <c r="D54" s="3">
        <f t="shared" si="1"/>
        <v>0.48300000000000004</v>
      </c>
      <c r="E54" s="4">
        <f t="shared" si="2"/>
        <v>0.85601310080000015</v>
      </c>
    </row>
    <row r="55" spans="1:5" x14ac:dyDescent="0.25">
      <c r="A55" s="10" t="s">
        <v>217</v>
      </c>
      <c r="B55" s="6">
        <v>0.60499999999999998</v>
      </c>
      <c r="C55" s="5">
        <v>7.3999999999999996E-2</v>
      </c>
      <c r="D55" s="3">
        <f t="shared" si="1"/>
        <v>0.53100000000000003</v>
      </c>
      <c r="E55" s="4">
        <f t="shared" si="2"/>
        <v>0.95908449920000005</v>
      </c>
    </row>
    <row r="56" spans="1:5" x14ac:dyDescent="0.25">
      <c r="A56" s="10" t="s">
        <v>218</v>
      </c>
      <c r="B56" s="6">
        <v>0.72299999999999998</v>
      </c>
      <c r="C56" s="5">
        <v>7.3999999999999996E-2</v>
      </c>
      <c r="D56" s="3">
        <f t="shared" si="1"/>
        <v>0.64900000000000002</v>
      </c>
      <c r="E56" s="4">
        <f t="shared" si="2"/>
        <v>1.2298468272</v>
      </c>
    </row>
    <row r="57" spans="1:5" x14ac:dyDescent="0.25">
      <c r="A57" s="10" t="s">
        <v>219</v>
      </c>
      <c r="B57" s="6">
        <v>0.60499999999999998</v>
      </c>
      <c r="C57" s="5">
        <v>7.3999999999999996E-2</v>
      </c>
      <c r="D57" s="3">
        <f t="shared" si="1"/>
        <v>0.53100000000000003</v>
      </c>
      <c r="E57" s="4">
        <f t="shared" si="2"/>
        <v>0.95908449920000005</v>
      </c>
    </row>
    <row r="58" spans="1:5" x14ac:dyDescent="0.25">
      <c r="A58" s="10" t="s">
        <v>220</v>
      </c>
      <c r="B58" s="6">
        <v>0.60899999999999999</v>
      </c>
      <c r="C58" s="5">
        <v>7.3999999999999996E-2</v>
      </c>
      <c r="D58" s="3">
        <f t="shared" si="1"/>
        <v>0.53500000000000003</v>
      </c>
      <c r="E58" s="4">
        <f t="shared" si="2"/>
        <v>0.96785832000000005</v>
      </c>
    </row>
    <row r="59" spans="1:5" x14ac:dyDescent="0.25">
      <c r="A59" s="10" t="s">
        <v>221</v>
      </c>
      <c r="B59" s="6">
        <v>0.99299999999999999</v>
      </c>
      <c r="C59" s="5">
        <v>7.3999999999999996E-2</v>
      </c>
      <c r="D59" s="3">
        <f t="shared" si="1"/>
        <v>0.91900000000000004</v>
      </c>
      <c r="E59" s="4">
        <f t="shared" si="2"/>
        <v>1.9423308192000002</v>
      </c>
    </row>
    <row r="60" spans="1:5" x14ac:dyDescent="0.25">
      <c r="A60" s="10" t="s">
        <v>222</v>
      </c>
      <c r="B60" s="6">
        <v>0.59099999999999997</v>
      </c>
      <c r="C60" s="5">
        <v>7.3999999999999996E-2</v>
      </c>
      <c r="D60" s="3">
        <f t="shared" si="1"/>
        <v>0.51700000000000002</v>
      </c>
      <c r="E60" s="4">
        <f t="shared" si="2"/>
        <v>0.92859970079999998</v>
      </c>
    </row>
    <row r="61" spans="1:5" x14ac:dyDescent="0.25">
      <c r="A61" s="10" t="s">
        <v>223</v>
      </c>
      <c r="B61" s="6">
        <v>0.72399999999999998</v>
      </c>
      <c r="C61" s="5">
        <v>7.3999999999999996E-2</v>
      </c>
      <c r="D61" s="3">
        <f t="shared" si="1"/>
        <v>0.65</v>
      </c>
      <c r="E61" s="4">
        <f t="shared" si="2"/>
        <v>1.2322470000000001</v>
      </c>
    </row>
    <row r="62" spans="1:5" x14ac:dyDescent="0.25">
      <c r="A62" s="10" t="s">
        <v>224</v>
      </c>
      <c r="B62" s="6">
        <v>0.67</v>
      </c>
      <c r="C62" s="5">
        <v>7.3999999999999996E-2</v>
      </c>
      <c r="D62" s="3">
        <f t="shared" si="1"/>
        <v>0.59600000000000009</v>
      </c>
      <c r="E62" s="4">
        <f t="shared" si="2"/>
        <v>1.1051768352000002</v>
      </c>
    </row>
    <row r="63" spans="1:5" x14ac:dyDescent="0.25">
      <c r="A63" s="10" t="s">
        <v>225</v>
      </c>
      <c r="B63" s="6">
        <v>0.61899999999999999</v>
      </c>
      <c r="C63" s="5">
        <v>7.3999999999999996E-2</v>
      </c>
      <c r="D63" s="3">
        <f t="shared" si="1"/>
        <v>0.54500000000000004</v>
      </c>
      <c r="E63" s="4">
        <f t="shared" si="2"/>
        <v>0.98991708000000012</v>
      </c>
    </row>
    <row r="64" spans="1:5" x14ac:dyDescent="0.25">
      <c r="A64" s="10" t="s">
        <v>226</v>
      </c>
      <c r="B64" s="6">
        <v>0.67700000000000005</v>
      </c>
      <c r="C64" s="5">
        <v>7.3999999999999996E-2</v>
      </c>
      <c r="D64" s="3">
        <f t="shared" si="1"/>
        <v>0.60300000000000009</v>
      </c>
      <c r="E64" s="4">
        <f t="shared" si="2"/>
        <v>1.1213570048000003</v>
      </c>
    </row>
    <row r="65" spans="1:5" x14ac:dyDescent="0.25">
      <c r="A65" s="10" t="s">
        <v>227</v>
      </c>
      <c r="B65" s="6">
        <v>0.63600000000000001</v>
      </c>
      <c r="C65" s="5">
        <v>7.3999999999999996E-2</v>
      </c>
      <c r="D65" s="3">
        <f t="shared" si="1"/>
        <v>0.56200000000000006</v>
      </c>
      <c r="E65" s="4">
        <f t="shared" si="2"/>
        <v>1.0278241968000001</v>
      </c>
    </row>
    <row r="66" spans="1:5" x14ac:dyDescent="0.25">
      <c r="A66" s="10" t="s">
        <v>228</v>
      </c>
      <c r="B66" s="6">
        <v>0.747</v>
      </c>
      <c r="C66" s="5">
        <v>7.3999999999999996E-2</v>
      </c>
      <c r="D66" s="3">
        <f t="shared" ref="D66:D97" si="3">(B66-C66)</f>
        <v>0.67300000000000004</v>
      </c>
      <c r="E66" s="4">
        <f t="shared" ref="E66:E97" si="4">(0.8872*D66*D66)+(1.2477*D66)+(0.0464)</f>
        <v>1.2879407088000001</v>
      </c>
    </row>
    <row r="67" spans="1:5" x14ac:dyDescent="0.25">
      <c r="A67" s="10" t="s">
        <v>229</v>
      </c>
      <c r="B67" s="6">
        <v>1.4119999999999999</v>
      </c>
      <c r="C67" s="5">
        <v>7.3999999999999996E-2</v>
      </c>
      <c r="D67" s="3">
        <f t="shared" si="3"/>
        <v>1.3379999999999999</v>
      </c>
      <c r="E67" s="4">
        <f t="shared" si="4"/>
        <v>3.3041270767999995</v>
      </c>
    </row>
    <row r="68" spans="1:5" x14ac:dyDescent="0.25">
      <c r="A68" s="10" t="s">
        <v>230</v>
      </c>
      <c r="B68" s="6">
        <v>0.65400000000000003</v>
      </c>
      <c r="C68" s="5">
        <v>7.3999999999999996E-2</v>
      </c>
      <c r="D68" s="3">
        <f t="shared" si="3"/>
        <v>0.58000000000000007</v>
      </c>
      <c r="E68" s="4">
        <f t="shared" si="4"/>
        <v>1.0685200800000001</v>
      </c>
    </row>
    <row r="69" spans="1:5" x14ac:dyDescent="0.25">
      <c r="A69" s="10" t="s">
        <v>231</v>
      </c>
      <c r="B69" s="6">
        <v>0.57300000000000006</v>
      </c>
      <c r="C69" s="5">
        <v>7.3999999999999996E-2</v>
      </c>
      <c r="D69" s="3">
        <f t="shared" si="3"/>
        <v>0.49900000000000005</v>
      </c>
      <c r="E69" s="4">
        <f t="shared" si="4"/>
        <v>0.88991598720000009</v>
      </c>
    </row>
    <row r="70" spans="1:5" x14ac:dyDescent="0.25">
      <c r="A70" s="10" t="s">
        <v>232</v>
      </c>
      <c r="B70" s="6">
        <v>0.625</v>
      </c>
      <c r="C70" s="5">
        <v>7.3999999999999996E-2</v>
      </c>
      <c r="D70" s="3">
        <f t="shared" si="3"/>
        <v>0.55100000000000005</v>
      </c>
      <c r="E70" s="4">
        <f t="shared" si="4"/>
        <v>1.0032375072000002</v>
      </c>
    </row>
    <row r="71" spans="1:5" x14ac:dyDescent="0.25">
      <c r="A71" s="10" t="s">
        <v>233</v>
      </c>
      <c r="B71" s="6">
        <v>0.53600000000000003</v>
      </c>
      <c r="C71" s="5">
        <v>7.3999999999999996E-2</v>
      </c>
      <c r="D71" s="3">
        <f t="shared" si="3"/>
        <v>0.46200000000000002</v>
      </c>
      <c r="E71" s="4">
        <f t="shared" si="4"/>
        <v>0.81220491680000007</v>
      </c>
    </row>
    <row r="72" spans="1:5" x14ac:dyDescent="0.25">
      <c r="A72" s="10" t="s">
        <v>234</v>
      </c>
      <c r="B72" s="6">
        <v>1.4159999999999999</v>
      </c>
      <c r="C72" s="5">
        <v>7.3999999999999996E-2</v>
      </c>
      <c r="D72" s="3">
        <f t="shared" si="3"/>
        <v>1.3419999999999999</v>
      </c>
      <c r="E72" s="4">
        <f t="shared" si="4"/>
        <v>3.3186286608</v>
      </c>
    </row>
    <row r="73" spans="1:5" x14ac:dyDescent="0.25">
      <c r="A73" s="10" t="s">
        <v>235</v>
      </c>
      <c r="B73" s="6">
        <v>0.64700000000000002</v>
      </c>
      <c r="C73" s="5">
        <v>7.3999999999999996E-2</v>
      </c>
      <c r="D73" s="3">
        <f t="shared" si="3"/>
        <v>0.57300000000000006</v>
      </c>
      <c r="E73" s="4">
        <f t="shared" si="4"/>
        <v>1.0526255888</v>
      </c>
    </row>
    <row r="74" spans="1:5" x14ac:dyDescent="0.25">
      <c r="A74" s="10" t="s">
        <v>236</v>
      </c>
      <c r="B74" s="6">
        <v>0.627</v>
      </c>
      <c r="C74" s="5">
        <v>7.3999999999999996E-2</v>
      </c>
      <c r="D74" s="3">
        <f t="shared" si="3"/>
        <v>0.55300000000000005</v>
      </c>
      <c r="E74" s="4">
        <f t="shared" si="4"/>
        <v>1.0076918448000001</v>
      </c>
    </row>
    <row r="75" spans="1:5" x14ac:dyDescent="0.25">
      <c r="A75" s="10" t="s">
        <v>237</v>
      </c>
      <c r="B75" s="6">
        <v>0.59799999999999998</v>
      </c>
      <c r="C75" s="5">
        <v>7.3999999999999996E-2</v>
      </c>
      <c r="D75" s="3">
        <f t="shared" si="3"/>
        <v>0.52400000000000002</v>
      </c>
      <c r="E75" s="4">
        <f t="shared" si="4"/>
        <v>0.94379862720000007</v>
      </c>
    </row>
    <row r="76" spans="1:5" x14ac:dyDescent="0.25">
      <c r="A76" s="10" t="s">
        <v>238</v>
      </c>
      <c r="B76" s="6">
        <v>0.84199999999999997</v>
      </c>
      <c r="C76" s="5">
        <v>7.3999999999999996E-2</v>
      </c>
      <c r="D76" s="3">
        <f t="shared" si="3"/>
        <v>0.76800000000000002</v>
      </c>
      <c r="E76" s="4">
        <f t="shared" si="4"/>
        <v>1.5279254528000001</v>
      </c>
    </row>
    <row r="77" spans="1:5" x14ac:dyDescent="0.25">
      <c r="A77" s="10" t="s">
        <v>239</v>
      </c>
      <c r="B77" s="6">
        <v>0.59899999999999998</v>
      </c>
      <c r="C77" s="5">
        <v>7.3999999999999996E-2</v>
      </c>
      <c r="D77" s="3">
        <f t="shared" si="3"/>
        <v>0.52500000000000002</v>
      </c>
      <c r="E77" s="4">
        <f t="shared" si="4"/>
        <v>0.94597700000000007</v>
      </c>
    </row>
    <row r="78" spans="1:5" x14ac:dyDescent="0.25">
      <c r="A78" s="10" t="s">
        <v>240</v>
      </c>
      <c r="B78" s="6">
        <v>0.64800000000000002</v>
      </c>
      <c r="C78" s="5">
        <v>7.3999999999999996E-2</v>
      </c>
      <c r="D78" s="3">
        <f t="shared" si="3"/>
        <v>0.57400000000000007</v>
      </c>
      <c r="E78" s="4">
        <f t="shared" si="4"/>
        <v>1.0548909072000001</v>
      </c>
    </row>
    <row r="79" spans="1:5" x14ac:dyDescent="0.25">
      <c r="A79" s="10" t="s">
        <v>241</v>
      </c>
      <c r="B79" s="6">
        <v>0.755</v>
      </c>
      <c r="C79" s="5">
        <v>7.3999999999999996E-2</v>
      </c>
      <c r="D79" s="3">
        <f t="shared" si="3"/>
        <v>0.68100000000000005</v>
      </c>
      <c r="E79" s="4">
        <f t="shared" si="4"/>
        <v>1.3075324592000002</v>
      </c>
    </row>
    <row r="80" spans="1:5" x14ac:dyDescent="0.25">
      <c r="A80" s="10" t="s">
        <v>242</v>
      </c>
      <c r="B80" s="6">
        <v>0.61399999999999999</v>
      </c>
      <c r="C80" s="5">
        <v>7.3999999999999996E-2</v>
      </c>
      <c r="D80" s="3">
        <f t="shared" si="3"/>
        <v>0.54</v>
      </c>
      <c r="E80" s="4">
        <f t="shared" si="4"/>
        <v>0.97886552000000004</v>
      </c>
    </row>
    <row r="81" spans="1:5" x14ac:dyDescent="0.25">
      <c r="A81" s="10" t="s">
        <v>243</v>
      </c>
      <c r="B81" s="6">
        <v>0.68500000000000005</v>
      </c>
      <c r="C81" s="5">
        <v>7.3999999999999996E-2</v>
      </c>
      <c r="D81" s="3">
        <f t="shared" si="3"/>
        <v>0.6110000000000001</v>
      </c>
      <c r="E81" s="4">
        <f t="shared" si="4"/>
        <v>1.1399550912000003</v>
      </c>
    </row>
    <row r="82" spans="1:5" x14ac:dyDescent="0.25">
      <c r="A82" s="10" t="s">
        <v>244</v>
      </c>
      <c r="B82" s="6">
        <v>0.61199999999999999</v>
      </c>
      <c r="C82" s="5">
        <v>7.3999999999999996E-2</v>
      </c>
      <c r="D82" s="3">
        <f t="shared" si="3"/>
        <v>0.53800000000000003</v>
      </c>
      <c r="E82" s="4">
        <f t="shared" si="4"/>
        <v>0.97445731680000014</v>
      </c>
    </row>
    <row r="83" spans="1:5" x14ac:dyDescent="0.25">
      <c r="A83" s="10" t="s">
        <v>245</v>
      </c>
      <c r="B83" s="6">
        <v>0.58099999999999996</v>
      </c>
      <c r="C83" s="5">
        <v>7.3999999999999996E-2</v>
      </c>
      <c r="D83" s="3">
        <f t="shared" si="3"/>
        <v>0.50700000000000001</v>
      </c>
      <c r="E83" s="4">
        <f t="shared" si="4"/>
        <v>0.90703777279999998</v>
      </c>
    </row>
    <row r="84" spans="1:5" x14ac:dyDescent="0.25">
      <c r="A84" s="10" t="s">
        <v>246</v>
      </c>
      <c r="B84" s="6">
        <v>0.53100000000000003</v>
      </c>
      <c r="C84" s="5">
        <v>7.3999999999999996E-2</v>
      </c>
      <c r="D84" s="3">
        <f t="shared" si="3"/>
        <v>0.45700000000000002</v>
      </c>
      <c r="E84" s="4">
        <f t="shared" si="4"/>
        <v>0.80188973280000009</v>
      </c>
    </row>
    <row r="85" spans="1:5" x14ac:dyDescent="0.25">
      <c r="A85" s="10" t="s">
        <v>247</v>
      </c>
      <c r="B85" s="6">
        <v>1.1890000000000001</v>
      </c>
      <c r="C85" s="5">
        <v>7.3999999999999996E-2</v>
      </c>
      <c r="D85" s="3">
        <f t="shared" si="3"/>
        <v>1.115</v>
      </c>
      <c r="E85" s="4">
        <f t="shared" si="4"/>
        <v>2.5405747200000004</v>
      </c>
    </row>
    <row r="86" spans="1:5" x14ac:dyDescent="0.25">
      <c r="A86" s="10" t="s">
        <v>248</v>
      </c>
      <c r="B86" s="6">
        <v>0.59499999999999997</v>
      </c>
      <c r="C86" s="5">
        <v>7.3999999999999996E-2</v>
      </c>
      <c r="D86" s="3">
        <f t="shared" si="3"/>
        <v>0.52100000000000002</v>
      </c>
      <c r="E86" s="4">
        <f t="shared" si="4"/>
        <v>0.93727415520000001</v>
      </c>
    </row>
    <row r="87" spans="1:5" x14ac:dyDescent="0.25">
      <c r="A87" s="10" t="s">
        <v>249</v>
      </c>
      <c r="B87" s="6">
        <v>0.54</v>
      </c>
      <c r="C87" s="5">
        <v>7.3999999999999996E-2</v>
      </c>
      <c r="D87" s="3">
        <f t="shared" si="3"/>
        <v>0.46600000000000003</v>
      </c>
      <c r="E87" s="4">
        <f t="shared" si="4"/>
        <v>0.82048900320000007</v>
      </c>
    </row>
    <row r="88" spans="1:5" x14ac:dyDescent="0.25">
      <c r="A88" s="10" t="s">
        <v>250</v>
      </c>
      <c r="B88" s="6">
        <v>0.622</v>
      </c>
      <c r="C88" s="5">
        <v>7.3999999999999996E-2</v>
      </c>
      <c r="D88" s="3">
        <f t="shared" si="3"/>
        <v>0.54800000000000004</v>
      </c>
      <c r="E88" s="4">
        <f t="shared" si="4"/>
        <v>0.99656930880000016</v>
      </c>
    </row>
    <row r="89" spans="1:5" x14ac:dyDescent="0.25">
      <c r="A89" s="10" t="s">
        <v>251</v>
      </c>
      <c r="B89" s="6">
        <v>0.57200000000000006</v>
      </c>
      <c r="C89" s="5">
        <v>7.3999999999999996E-2</v>
      </c>
      <c r="D89" s="3">
        <f t="shared" si="3"/>
        <v>0.49800000000000005</v>
      </c>
      <c r="E89" s="4">
        <f t="shared" si="4"/>
        <v>0.88778374880000011</v>
      </c>
    </row>
    <row r="90" spans="1:5" x14ac:dyDescent="0.25">
      <c r="A90" s="10" t="s">
        <v>252</v>
      </c>
      <c r="B90" s="6">
        <v>0.94200000000000006</v>
      </c>
      <c r="C90" s="5">
        <v>7.3999999999999996E-2</v>
      </c>
      <c r="D90" s="3">
        <f t="shared" si="3"/>
        <v>0.8680000000000001</v>
      </c>
      <c r="E90" s="4">
        <f t="shared" si="4"/>
        <v>1.7978413728000002</v>
      </c>
    </row>
    <row r="91" spans="1:5" x14ac:dyDescent="0.25">
      <c r="A91" s="10" t="s">
        <v>253</v>
      </c>
      <c r="B91" s="6">
        <v>0.54100000000000004</v>
      </c>
      <c r="C91" s="5">
        <v>7.3999999999999996E-2</v>
      </c>
      <c r="D91" s="3">
        <f t="shared" si="3"/>
        <v>0.46700000000000003</v>
      </c>
      <c r="E91" s="4">
        <f t="shared" si="4"/>
        <v>0.82256446080000001</v>
      </c>
    </row>
    <row r="92" spans="1:5" x14ac:dyDescent="0.25">
      <c r="A92" s="10" t="s">
        <v>254</v>
      </c>
      <c r="B92" s="6">
        <v>0.67900000000000005</v>
      </c>
      <c r="C92" s="5">
        <v>7.3999999999999996E-2</v>
      </c>
      <c r="D92" s="3">
        <f t="shared" si="3"/>
        <v>0.60500000000000009</v>
      </c>
      <c r="E92" s="4">
        <f t="shared" si="4"/>
        <v>1.1259958800000003</v>
      </c>
    </row>
    <row r="93" spans="1:5" x14ac:dyDescent="0.25">
      <c r="A93" s="10" t="s">
        <v>255</v>
      </c>
      <c r="B93" s="6">
        <v>0.52300000000000002</v>
      </c>
      <c r="C93" s="5">
        <v>7.3999999999999996E-2</v>
      </c>
      <c r="D93" s="3">
        <f t="shared" si="3"/>
        <v>0.44900000000000001</v>
      </c>
      <c r="E93" s="4">
        <f t="shared" si="4"/>
        <v>0.7854777072000001</v>
      </c>
    </row>
    <row r="94" spans="1:5" x14ac:dyDescent="0.25">
      <c r="A94" s="10" t="s">
        <v>256</v>
      </c>
      <c r="B94" s="6">
        <v>0.59199999999999997</v>
      </c>
      <c r="C94" s="5">
        <v>7.3999999999999996E-2</v>
      </c>
      <c r="D94" s="3">
        <f t="shared" si="3"/>
        <v>0.51800000000000002</v>
      </c>
      <c r="E94" s="4">
        <f t="shared" si="4"/>
        <v>0.93076565280000001</v>
      </c>
    </row>
    <row r="95" spans="1:5" x14ac:dyDescent="0.25">
      <c r="A95" s="10" t="s">
        <v>257</v>
      </c>
      <c r="B95" s="6">
        <v>0.51100000000000001</v>
      </c>
      <c r="C95" s="5">
        <v>7.3999999999999996E-2</v>
      </c>
      <c r="D95" s="3">
        <f t="shared" si="3"/>
        <v>0.437</v>
      </c>
      <c r="E95" s="4">
        <f t="shared" si="4"/>
        <v>0.76107259680000006</v>
      </c>
    </row>
    <row r="96" spans="1:5" x14ac:dyDescent="0.25">
      <c r="A96" s="10" t="s">
        <v>258</v>
      </c>
      <c r="B96" s="6">
        <v>0.629</v>
      </c>
      <c r="C96" s="5">
        <v>7.3999999999999996E-2</v>
      </c>
      <c r="D96" s="3">
        <f t="shared" si="3"/>
        <v>0.55500000000000005</v>
      </c>
      <c r="E96" s="4">
        <f t="shared" si="4"/>
        <v>1.0121532800000002</v>
      </c>
    </row>
    <row r="97" spans="1:5" x14ac:dyDescent="0.25">
      <c r="A97" s="10" t="s">
        <v>259</v>
      </c>
      <c r="B97" s="6">
        <v>0.56600000000000006</v>
      </c>
      <c r="C97" s="5">
        <v>7.3999999999999996E-2</v>
      </c>
      <c r="D97" s="3">
        <f t="shared" si="3"/>
        <v>0.49200000000000005</v>
      </c>
      <c r="E97" s="4">
        <f t="shared" si="4"/>
        <v>0.87502758080000009</v>
      </c>
    </row>
    <row r="98" spans="1:5" x14ac:dyDescent="0.25">
      <c r="A98" s="10" t="s">
        <v>260</v>
      </c>
      <c r="B98" s="6">
        <v>0.67</v>
      </c>
      <c r="C98" s="5">
        <v>7.3999999999999996E-2</v>
      </c>
      <c r="D98" s="3">
        <f t="shared" ref="D98:D129" si="5">(B98-C98)</f>
        <v>0.59600000000000009</v>
      </c>
      <c r="E98" s="4">
        <f t="shared" ref="E98:E129" si="6">(0.8872*D98*D98)+(1.2477*D98)+(0.0464)</f>
        <v>1.1051768352000002</v>
      </c>
    </row>
    <row r="99" spans="1:5" x14ac:dyDescent="0.25">
      <c r="A99" s="10" t="s">
        <v>261</v>
      </c>
      <c r="B99" s="6">
        <v>0.86799999999999999</v>
      </c>
      <c r="C99" s="5">
        <v>7.3999999999999996E-2</v>
      </c>
      <c r="D99" s="3">
        <f t="shared" si="5"/>
        <v>0.79400000000000004</v>
      </c>
      <c r="E99" s="4">
        <f t="shared" si="6"/>
        <v>1.5963966192000001</v>
      </c>
    </row>
    <row r="100" spans="1:5" x14ac:dyDescent="0.25">
      <c r="A100" s="10" t="s">
        <v>262</v>
      </c>
      <c r="B100" s="6">
        <v>0.69200000000000006</v>
      </c>
      <c r="C100" s="5">
        <v>7.3999999999999996E-2</v>
      </c>
      <c r="D100" s="3">
        <f t="shared" si="5"/>
        <v>0.6180000000000001</v>
      </c>
      <c r="E100" s="4">
        <f t="shared" si="6"/>
        <v>1.1563215728000003</v>
      </c>
    </row>
    <row r="101" spans="1:5" x14ac:dyDescent="0.25">
      <c r="A101" s="10" t="s">
        <v>263</v>
      </c>
      <c r="B101" s="6">
        <v>0.626</v>
      </c>
      <c r="C101" s="5">
        <v>7.3999999999999996E-2</v>
      </c>
      <c r="D101" s="3">
        <f t="shared" si="5"/>
        <v>0.55200000000000005</v>
      </c>
      <c r="E101" s="4">
        <f t="shared" si="6"/>
        <v>1.0054637888000002</v>
      </c>
    </row>
    <row r="102" spans="1:5" x14ac:dyDescent="0.25">
      <c r="A102" s="10" t="s">
        <v>264</v>
      </c>
      <c r="B102" s="6">
        <v>0.60299999999999998</v>
      </c>
      <c r="C102" s="5">
        <v>7.3999999999999996E-2</v>
      </c>
      <c r="D102" s="3">
        <f t="shared" si="5"/>
        <v>0.52900000000000003</v>
      </c>
      <c r="E102" s="4">
        <f t="shared" si="6"/>
        <v>0.95470823520000003</v>
      </c>
    </row>
    <row r="103" spans="1:5" x14ac:dyDescent="0.25">
      <c r="A103" s="10" t="s">
        <v>265</v>
      </c>
      <c r="B103" s="6">
        <v>0.58399999999999996</v>
      </c>
      <c r="C103" s="5">
        <v>7.3999999999999996E-2</v>
      </c>
      <c r="D103" s="3">
        <f t="shared" si="5"/>
        <v>0.51</v>
      </c>
      <c r="E103" s="4">
        <f t="shared" si="6"/>
        <v>0.91348772</v>
      </c>
    </row>
    <row r="104" spans="1:5" x14ac:dyDescent="0.25">
      <c r="A104" s="10" t="s">
        <v>266</v>
      </c>
      <c r="B104" s="6">
        <v>0.61299999999999999</v>
      </c>
      <c r="C104" s="5">
        <v>7.3999999999999996E-2</v>
      </c>
      <c r="D104" s="3">
        <f t="shared" si="5"/>
        <v>0.53900000000000003</v>
      </c>
      <c r="E104" s="4">
        <f t="shared" si="6"/>
        <v>0.97666053120000007</v>
      </c>
    </row>
    <row r="105" spans="1:5" x14ac:dyDescent="0.25">
      <c r="A105" s="10" t="s">
        <v>267</v>
      </c>
      <c r="B105" s="6">
        <v>0.59299999999999997</v>
      </c>
      <c r="C105" s="5">
        <v>7.3999999999999996E-2</v>
      </c>
      <c r="D105" s="3">
        <f t="shared" si="5"/>
        <v>0.51900000000000002</v>
      </c>
      <c r="E105" s="4">
        <f t="shared" si="6"/>
        <v>0.93293337920000008</v>
      </c>
    </row>
    <row r="106" spans="1:5" x14ac:dyDescent="0.25">
      <c r="A106" s="10" t="s">
        <v>268</v>
      </c>
      <c r="B106" s="6">
        <v>0.66100000000000003</v>
      </c>
      <c r="C106" s="5">
        <v>7.3999999999999996E-2</v>
      </c>
      <c r="D106" s="3">
        <f t="shared" si="5"/>
        <v>0.58700000000000008</v>
      </c>
      <c r="E106" s="4">
        <f t="shared" si="6"/>
        <v>1.0845015168000003</v>
      </c>
    </row>
    <row r="107" spans="1:5" x14ac:dyDescent="0.25">
      <c r="A107" s="10" t="s">
        <v>269</v>
      </c>
      <c r="B107" s="6">
        <v>0.54300000000000004</v>
      </c>
      <c r="C107" s="5">
        <v>7.3999999999999996E-2</v>
      </c>
      <c r="D107" s="3">
        <f t="shared" si="5"/>
        <v>0.46900000000000003</v>
      </c>
      <c r="E107" s="4">
        <f t="shared" si="6"/>
        <v>0.82672069920000013</v>
      </c>
    </row>
    <row r="108" spans="1:5" x14ac:dyDescent="0.25">
      <c r="A108" s="10" t="s">
        <v>270</v>
      </c>
      <c r="B108" s="6">
        <v>0.72699999999999998</v>
      </c>
      <c r="C108" s="5">
        <v>7.3999999999999996E-2</v>
      </c>
      <c r="D108" s="3">
        <f t="shared" si="5"/>
        <v>0.65300000000000002</v>
      </c>
      <c r="E108" s="4">
        <f t="shared" si="6"/>
        <v>1.2394581648</v>
      </c>
    </row>
    <row r="109" spans="1:5" x14ac:dyDescent="0.25">
      <c r="A109" s="10" t="s">
        <v>271</v>
      </c>
      <c r="B109" s="6">
        <v>0.90700000000000003</v>
      </c>
      <c r="C109" s="5">
        <v>7.3999999999999996E-2</v>
      </c>
      <c r="D109" s="3">
        <f t="shared" si="5"/>
        <v>0.83300000000000007</v>
      </c>
      <c r="E109" s="4">
        <f t="shared" si="6"/>
        <v>1.7013524208000002</v>
      </c>
    </row>
    <row r="110" spans="1:5" x14ac:dyDescent="0.25">
      <c r="A110" s="10" t="s">
        <v>272</v>
      </c>
      <c r="B110" s="6">
        <v>0.66600000000000004</v>
      </c>
      <c r="C110" s="5">
        <v>7.3999999999999996E-2</v>
      </c>
      <c r="D110" s="3">
        <f t="shared" si="5"/>
        <v>0.59200000000000008</v>
      </c>
      <c r="E110" s="4">
        <f t="shared" si="6"/>
        <v>1.0959700608000003</v>
      </c>
    </row>
    <row r="111" spans="1:5" x14ac:dyDescent="0.25">
      <c r="A111" s="10" t="s">
        <v>273</v>
      </c>
      <c r="B111" s="6">
        <v>0.64500000000000002</v>
      </c>
      <c r="C111" s="5">
        <v>7.3999999999999996E-2</v>
      </c>
      <c r="D111" s="3">
        <f t="shared" si="5"/>
        <v>0.57100000000000006</v>
      </c>
      <c r="E111" s="4">
        <f t="shared" si="6"/>
        <v>1.0481002752000002</v>
      </c>
    </row>
    <row r="112" spans="1:5" x14ac:dyDescent="0.25">
      <c r="A112" s="10" t="s">
        <v>274</v>
      </c>
      <c r="B112" s="6">
        <v>0.70599999999999996</v>
      </c>
      <c r="C112" s="5">
        <v>7.3999999999999996E-2</v>
      </c>
      <c r="D112" s="3">
        <f t="shared" si="5"/>
        <v>0.63200000000000001</v>
      </c>
      <c r="E112" s="4">
        <f t="shared" si="6"/>
        <v>1.1893153728000001</v>
      </c>
    </row>
    <row r="113" spans="1:5" x14ac:dyDescent="0.25">
      <c r="A113" s="10" t="s">
        <v>275</v>
      </c>
      <c r="B113" s="6">
        <v>0.67800000000000005</v>
      </c>
      <c r="C113" s="5">
        <v>7.3999999999999996E-2</v>
      </c>
      <c r="D113" s="3">
        <f t="shared" si="5"/>
        <v>0.60400000000000009</v>
      </c>
      <c r="E113" s="4">
        <f t="shared" si="6"/>
        <v>1.1236755552000002</v>
      </c>
    </row>
    <row r="114" spans="1:5" x14ac:dyDescent="0.25">
      <c r="A114" s="10" t="s">
        <v>276</v>
      </c>
      <c r="B114" s="6">
        <v>0.58899999999999997</v>
      </c>
      <c r="C114" s="5">
        <v>7.3999999999999996E-2</v>
      </c>
      <c r="D114" s="3">
        <f t="shared" si="5"/>
        <v>0.51500000000000001</v>
      </c>
      <c r="E114" s="4">
        <f t="shared" si="6"/>
        <v>0.92427312000000006</v>
      </c>
    </row>
    <row r="115" spans="1:5" x14ac:dyDescent="0.25">
      <c r="A115" s="10" t="s">
        <v>277</v>
      </c>
      <c r="B115" s="6">
        <v>0.81500000000000006</v>
      </c>
      <c r="C115" s="5">
        <v>7.3999999999999996E-2</v>
      </c>
      <c r="D115" s="3">
        <f t="shared" si="5"/>
        <v>0.7410000000000001</v>
      </c>
      <c r="E115" s="4">
        <f t="shared" si="6"/>
        <v>1.4580903632000004</v>
      </c>
    </row>
    <row r="116" spans="1:5" x14ac:dyDescent="0.25">
      <c r="A116" s="10" t="s">
        <v>278</v>
      </c>
      <c r="B116" s="6">
        <v>0.61899999999999999</v>
      </c>
      <c r="C116" s="5">
        <v>7.3999999999999996E-2</v>
      </c>
      <c r="D116" s="3">
        <f t="shared" si="5"/>
        <v>0.54500000000000004</v>
      </c>
      <c r="E116" s="4">
        <f t="shared" si="6"/>
        <v>0.98991708000000012</v>
      </c>
    </row>
    <row r="117" spans="1:5" x14ac:dyDescent="0.25">
      <c r="A117" s="10" t="s">
        <v>279</v>
      </c>
      <c r="B117" s="6">
        <v>0.51</v>
      </c>
      <c r="C117" s="5">
        <v>7.3999999999999996E-2</v>
      </c>
      <c r="D117" s="3">
        <f t="shared" si="5"/>
        <v>0.436</v>
      </c>
      <c r="E117" s="4">
        <f t="shared" si="6"/>
        <v>0.75905037119999996</v>
      </c>
    </row>
    <row r="118" spans="1:5" x14ac:dyDescent="0.25">
      <c r="A118" s="10" t="s">
        <v>280</v>
      </c>
      <c r="B118" s="6">
        <v>0.63400000000000001</v>
      </c>
      <c r="C118" s="5">
        <v>7.3999999999999996E-2</v>
      </c>
      <c r="D118" s="3">
        <f t="shared" si="5"/>
        <v>0.56000000000000005</v>
      </c>
      <c r="E118" s="4">
        <f t="shared" si="6"/>
        <v>1.0233379200000001</v>
      </c>
    </row>
    <row r="119" spans="1:5" x14ac:dyDescent="0.25">
      <c r="A119" s="10" t="s">
        <v>281</v>
      </c>
      <c r="B119" s="6">
        <v>0.59699999999999998</v>
      </c>
      <c r="C119" s="5">
        <v>7.3999999999999996E-2</v>
      </c>
      <c r="D119" s="3">
        <f t="shared" si="5"/>
        <v>0.52300000000000002</v>
      </c>
      <c r="E119" s="4">
        <f t="shared" si="6"/>
        <v>0.94162202880000012</v>
      </c>
    </row>
    <row r="120" spans="1:5" x14ac:dyDescent="0.25">
      <c r="A120" s="10" t="s">
        <v>282</v>
      </c>
      <c r="B120" s="6">
        <v>0.66600000000000004</v>
      </c>
      <c r="C120" s="5">
        <v>7.3999999999999996E-2</v>
      </c>
      <c r="D120" s="3">
        <f t="shared" si="5"/>
        <v>0.59200000000000008</v>
      </c>
      <c r="E120" s="4">
        <f t="shared" si="6"/>
        <v>1.0959700608000003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121"/>
  <sheetViews>
    <sheetView workbookViewId="0">
      <selection activeCell="S11" sqref="S11"/>
    </sheetView>
  </sheetViews>
  <sheetFormatPr defaultRowHeight="15" x14ac:dyDescent="0.25"/>
  <cols>
    <col min="1" max="1" width="17.42578125" customWidth="1"/>
    <col min="2" max="2" width="13.28515625" customWidth="1"/>
    <col min="3" max="3" width="18.140625" customWidth="1"/>
  </cols>
  <sheetData>
    <row r="2" spans="1:12" x14ac:dyDescent="0.25">
      <c r="A2" s="2">
        <v>0.10100000000000001</v>
      </c>
      <c r="B2" s="6">
        <v>0.38200000000000001</v>
      </c>
      <c r="C2" s="6">
        <v>0.317</v>
      </c>
      <c r="D2" s="6">
        <v>0.215</v>
      </c>
      <c r="E2" s="6">
        <v>0.26300000000000001</v>
      </c>
      <c r="F2" s="6">
        <v>0.29699999999999999</v>
      </c>
      <c r="G2" s="6">
        <v>0.28600000000000003</v>
      </c>
      <c r="H2" s="6">
        <v>0.20200000000000001</v>
      </c>
      <c r="I2" s="6">
        <v>0.20100000000000001</v>
      </c>
      <c r="J2" s="6">
        <v>0.26900000000000002</v>
      </c>
      <c r="K2" s="6">
        <v>0.26600000000000001</v>
      </c>
      <c r="L2" s="6">
        <v>0.28899999999999998</v>
      </c>
    </row>
    <row r="3" spans="1:12" x14ac:dyDescent="0.25">
      <c r="A3" s="2">
        <v>0.65700000000000003</v>
      </c>
      <c r="B3" s="6">
        <v>0.39400000000000002</v>
      </c>
      <c r="C3" s="6">
        <v>0.752</v>
      </c>
      <c r="D3" s="6">
        <v>0.17200000000000001</v>
      </c>
      <c r="E3" s="6">
        <v>0.32200000000000001</v>
      </c>
      <c r="F3" s="6">
        <v>0.375</v>
      </c>
      <c r="G3" s="6">
        <v>0.43099999999999999</v>
      </c>
      <c r="H3" s="6">
        <v>0.63700000000000001</v>
      </c>
      <c r="I3" s="6">
        <v>0.19500000000000001</v>
      </c>
      <c r="J3" s="6">
        <v>0.35899999999999999</v>
      </c>
      <c r="K3" s="6">
        <v>0.30299999999999999</v>
      </c>
      <c r="L3" s="6">
        <v>0.23200000000000001</v>
      </c>
    </row>
    <row r="4" spans="1:12" x14ac:dyDescent="0.25">
      <c r="A4" s="2">
        <v>0.99199999999999999</v>
      </c>
      <c r="B4" s="6">
        <v>0.42499999999999999</v>
      </c>
      <c r="C4" s="6">
        <v>0.46700000000000003</v>
      </c>
      <c r="D4" s="6">
        <v>0.222</v>
      </c>
      <c r="E4" s="6">
        <v>0.56600000000000006</v>
      </c>
      <c r="F4" s="6">
        <v>0.29699999999999999</v>
      </c>
      <c r="G4" s="6">
        <v>0.43</v>
      </c>
      <c r="H4" s="6">
        <v>0.3</v>
      </c>
      <c r="I4" s="6">
        <v>0.26200000000000001</v>
      </c>
      <c r="J4" s="6">
        <v>0.372</v>
      </c>
      <c r="K4" s="6">
        <v>0.34900000000000003</v>
      </c>
      <c r="L4" s="6">
        <v>0.35399999999999998</v>
      </c>
    </row>
    <row r="5" spans="1:12" x14ac:dyDescent="0.25">
      <c r="A5" s="2">
        <v>1.337</v>
      </c>
      <c r="B5" s="6">
        <v>0.51900000000000002</v>
      </c>
      <c r="C5" s="6">
        <v>0.28700000000000003</v>
      </c>
      <c r="D5" s="6">
        <v>0.161</v>
      </c>
      <c r="E5" s="6">
        <v>0.49</v>
      </c>
      <c r="F5" s="6">
        <v>0.20100000000000001</v>
      </c>
      <c r="G5" s="6">
        <v>0.20700000000000002</v>
      </c>
      <c r="H5" s="6">
        <v>0.246</v>
      </c>
      <c r="I5" s="6">
        <v>0.42399999999999999</v>
      </c>
      <c r="J5" s="6">
        <v>0.311</v>
      </c>
      <c r="K5" s="6">
        <v>0.187</v>
      </c>
      <c r="L5" s="6">
        <v>0.33400000000000002</v>
      </c>
    </row>
    <row r="6" spans="1:12" x14ac:dyDescent="0.25">
      <c r="A6" s="2">
        <v>1.587</v>
      </c>
      <c r="B6" s="6">
        <v>0.28600000000000003</v>
      </c>
      <c r="C6" s="6">
        <v>0.371</v>
      </c>
      <c r="D6" s="6">
        <v>0.18099999999999999</v>
      </c>
      <c r="E6" s="6">
        <v>0.374</v>
      </c>
      <c r="F6" s="6">
        <v>0.41699999999999998</v>
      </c>
      <c r="G6" s="6">
        <v>0.20300000000000001</v>
      </c>
      <c r="H6" s="6">
        <v>0.40200000000000002</v>
      </c>
      <c r="I6" s="6">
        <v>0.28000000000000003</v>
      </c>
      <c r="J6" s="6">
        <v>0.26</v>
      </c>
      <c r="K6" s="6">
        <v>0.46200000000000002</v>
      </c>
      <c r="L6" s="6">
        <v>0.42299999999999999</v>
      </c>
    </row>
    <row r="7" spans="1:12" x14ac:dyDescent="0.25">
      <c r="A7" s="2">
        <v>1.7689999999999999</v>
      </c>
      <c r="B7" s="6">
        <v>0.27500000000000002</v>
      </c>
      <c r="C7" s="6">
        <v>0.32700000000000001</v>
      </c>
      <c r="D7" s="6">
        <v>0.17699999999999999</v>
      </c>
      <c r="E7" s="6">
        <v>0.311</v>
      </c>
      <c r="F7" s="6">
        <v>0.307</v>
      </c>
      <c r="G7" s="6">
        <v>0.25</v>
      </c>
      <c r="H7" s="6">
        <v>0.255</v>
      </c>
      <c r="I7" s="6">
        <v>0.18</v>
      </c>
      <c r="J7" s="6">
        <v>0.19500000000000001</v>
      </c>
      <c r="K7" s="6">
        <v>0.26800000000000002</v>
      </c>
      <c r="L7" s="6">
        <v>0.35000000000000003</v>
      </c>
    </row>
    <row r="8" spans="1:12" x14ac:dyDescent="0.25">
      <c r="A8" s="5">
        <v>2.0310000000000001</v>
      </c>
      <c r="B8" s="6">
        <v>0.33100000000000002</v>
      </c>
      <c r="C8" s="6">
        <v>0.27200000000000002</v>
      </c>
      <c r="D8" s="6">
        <v>0.127</v>
      </c>
      <c r="E8" s="6">
        <v>0.28000000000000003</v>
      </c>
      <c r="F8" s="6">
        <v>0.222</v>
      </c>
      <c r="G8" s="6">
        <v>0.32800000000000001</v>
      </c>
      <c r="H8" s="6">
        <v>0.20899999999999999</v>
      </c>
      <c r="I8" s="6">
        <v>0.38600000000000001</v>
      </c>
      <c r="J8" s="6">
        <v>0.47000000000000003</v>
      </c>
      <c r="K8" s="6">
        <v>0.48599999999999999</v>
      </c>
      <c r="L8" s="6">
        <v>0.156</v>
      </c>
    </row>
    <row r="9" spans="1:12" x14ac:dyDescent="0.25">
      <c r="A9" s="6">
        <v>0.45100000000000001</v>
      </c>
      <c r="B9" s="6">
        <v>0.57799999999999996</v>
      </c>
      <c r="C9" s="6">
        <v>0.44500000000000001</v>
      </c>
      <c r="D9" s="6">
        <v>0.35899999999999999</v>
      </c>
      <c r="E9" s="6">
        <v>0.26600000000000001</v>
      </c>
      <c r="F9" s="6">
        <v>0.31</v>
      </c>
      <c r="G9" s="6">
        <v>0.47100000000000003</v>
      </c>
      <c r="H9" s="6">
        <v>0.28700000000000003</v>
      </c>
      <c r="I9" s="6">
        <v>0.47100000000000003</v>
      </c>
      <c r="J9" s="6">
        <v>0.374</v>
      </c>
      <c r="K9" s="6">
        <v>0.34600000000000003</v>
      </c>
      <c r="L9" s="6">
        <v>0.35399999999999998</v>
      </c>
    </row>
    <row r="16" spans="1:12" x14ac:dyDescent="0.25">
      <c r="A16" s="24" t="s">
        <v>0</v>
      </c>
      <c r="B16" s="1" t="s">
        <v>1</v>
      </c>
      <c r="C16" s="1" t="s">
        <v>3</v>
      </c>
      <c r="D16" s="1" t="s">
        <v>4</v>
      </c>
    </row>
    <row r="17" spans="1:12" x14ac:dyDescent="0.25">
      <c r="A17" s="24" t="s">
        <v>5</v>
      </c>
      <c r="B17" s="2">
        <v>0.10100000000000001</v>
      </c>
      <c r="C17" s="3">
        <v>100</v>
      </c>
      <c r="D17" s="4">
        <f>(28.921*B17*B17)-(112.66*B17)+(110.85)</f>
        <v>99.766363120999998</v>
      </c>
    </row>
    <row r="18" spans="1:12" x14ac:dyDescent="0.25">
      <c r="A18" s="24" t="s">
        <v>6</v>
      </c>
      <c r="B18" s="2">
        <v>0.65700000000000003</v>
      </c>
      <c r="C18" s="3">
        <v>50</v>
      </c>
      <c r="D18" s="4">
        <f t="shared" ref="D18:D23" si="0">(28.921*B18*B18)-(112.66*B18)+(110.85)</f>
        <v>49.316100728999984</v>
      </c>
    </row>
    <row r="19" spans="1:12" x14ac:dyDescent="0.25">
      <c r="A19" s="24" t="s">
        <v>7</v>
      </c>
      <c r="B19" s="2">
        <v>0.99199999999999999</v>
      </c>
      <c r="C19" s="3">
        <v>25</v>
      </c>
      <c r="D19" s="4">
        <f t="shared" si="0"/>
        <v>27.551394943999995</v>
      </c>
    </row>
    <row r="20" spans="1:12" x14ac:dyDescent="0.25">
      <c r="A20" s="24" t="s">
        <v>8</v>
      </c>
      <c r="B20" s="2">
        <v>1.337</v>
      </c>
      <c r="C20" s="3">
        <v>12.5</v>
      </c>
      <c r="D20" s="4">
        <f t="shared" si="0"/>
        <v>11.921863048999995</v>
      </c>
    </row>
    <row r="21" spans="1:12" x14ac:dyDescent="0.25">
      <c r="A21" s="24" t="s">
        <v>9</v>
      </c>
      <c r="B21" s="2">
        <v>1.587</v>
      </c>
      <c r="C21" s="3">
        <v>6.25</v>
      </c>
      <c r="D21" s="4">
        <f t="shared" si="0"/>
        <v>4.8981140490000001</v>
      </c>
    </row>
    <row r="22" spans="1:12" x14ac:dyDescent="0.25">
      <c r="A22" s="24" t="s">
        <v>287</v>
      </c>
      <c r="B22" s="2">
        <v>1.7689999999999999</v>
      </c>
      <c r="C22" s="3">
        <v>3.13</v>
      </c>
      <c r="D22" s="4">
        <f t="shared" si="0"/>
        <v>2.058709480999994</v>
      </c>
    </row>
    <row r="23" spans="1:12" x14ac:dyDescent="0.25">
      <c r="A23" s="24" t="s">
        <v>10</v>
      </c>
      <c r="B23" s="5">
        <v>2.0310000000000001</v>
      </c>
      <c r="C23" s="3">
        <v>0</v>
      </c>
      <c r="D23" s="4">
        <f t="shared" si="0"/>
        <v>1.335537080999984</v>
      </c>
    </row>
    <row r="28" spans="1:12" x14ac:dyDescent="0.25">
      <c r="J28" s="9" t="s">
        <v>289</v>
      </c>
      <c r="K28" s="9"/>
      <c r="L28" s="9"/>
    </row>
    <row r="32" spans="1:12" x14ac:dyDescent="0.25">
      <c r="A32" s="10" t="s">
        <v>11</v>
      </c>
      <c r="B32" s="6" t="s">
        <v>12</v>
      </c>
      <c r="C32" s="11" t="s">
        <v>13</v>
      </c>
    </row>
    <row r="33" spans="1:3" x14ac:dyDescent="0.25">
      <c r="A33" s="10" t="s">
        <v>14</v>
      </c>
      <c r="B33" s="6">
        <v>0.45100000000000001</v>
      </c>
      <c r="C33" s="4">
        <f t="shared" ref="C33:C64" si="1">(28.921*B33*B33)-(112.66*B33)+(110.85)</f>
        <v>65.922900320999986</v>
      </c>
    </row>
    <row r="34" spans="1:3" x14ac:dyDescent="0.25">
      <c r="A34" s="10" t="s">
        <v>15</v>
      </c>
      <c r="B34" s="6">
        <v>0.38200000000000001</v>
      </c>
      <c r="C34" s="4">
        <f t="shared" si="1"/>
        <v>72.034148004000002</v>
      </c>
    </row>
    <row r="35" spans="1:3" x14ac:dyDescent="0.25">
      <c r="A35" s="10" t="s">
        <v>16</v>
      </c>
      <c r="B35" s="6">
        <v>0.39400000000000002</v>
      </c>
      <c r="C35" s="4">
        <f t="shared" si="1"/>
        <v>70.951540355999981</v>
      </c>
    </row>
    <row r="36" spans="1:3" x14ac:dyDescent="0.25">
      <c r="A36" s="10" t="s">
        <v>17</v>
      </c>
      <c r="B36" s="6">
        <v>0.42499999999999999</v>
      </c>
      <c r="C36" s="4">
        <f t="shared" si="1"/>
        <v>68.193355624999995</v>
      </c>
    </row>
    <row r="37" spans="1:3" x14ac:dyDescent="0.25">
      <c r="A37" s="10" t="s">
        <v>18</v>
      </c>
      <c r="B37" s="6">
        <v>0.51900000000000002</v>
      </c>
      <c r="C37" s="4">
        <f t="shared" si="1"/>
        <v>60.169649480999993</v>
      </c>
    </row>
    <row r="38" spans="1:3" x14ac:dyDescent="0.25">
      <c r="A38" s="10" t="s">
        <v>19</v>
      </c>
      <c r="B38" s="6">
        <v>0.28600000000000003</v>
      </c>
      <c r="C38" s="4">
        <f t="shared" si="1"/>
        <v>80.994862115999993</v>
      </c>
    </row>
    <row r="39" spans="1:3" x14ac:dyDescent="0.25">
      <c r="A39" s="10" t="s">
        <v>20</v>
      </c>
      <c r="B39" s="6">
        <v>0.27500000000000002</v>
      </c>
      <c r="C39" s="4">
        <f t="shared" si="1"/>
        <v>82.055650624999998</v>
      </c>
    </row>
    <row r="40" spans="1:3" x14ac:dyDescent="0.25">
      <c r="A40" s="10" t="s">
        <v>21</v>
      </c>
      <c r="B40" s="6">
        <v>0.33100000000000002</v>
      </c>
      <c r="C40" s="4">
        <f t="shared" si="1"/>
        <v>76.728153680999995</v>
      </c>
    </row>
    <row r="41" spans="1:3" x14ac:dyDescent="0.25">
      <c r="A41" s="10" t="s">
        <v>22</v>
      </c>
      <c r="B41" s="6">
        <v>0.57799999999999996</v>
      </c>
      <c r="C41" s="4">
        <f t="shared" si="1"/>
        <v>55.394563364000007</v>
      </c>
    </row>
    <row r="42" spans="1:3" x14ac:dyDescent="0.25">
      <c r="A42" s="10" t="s">
        <v>23</v>
      </c>
      <c r="B42" s="6">
        <v>0.317</v>
      </c>
      <c r="C42" s="4">
        <f t="shared" si="1"/>
        <v>78.043022368999999</v>
      </c>
    </row>
    <row r="43" spans="1:3" x14ac:dyDescent="0.25">
      <c r="A43" s="10" t="s">
        <v>24</v>
      </c>
      <c r="B43" s="6">
        <v>0.752</v>
      </c>
      <c r="C43" s="4">
        <f t="shared" si="1"/>
        <v>42.484621183999991</v>
      </c>
    </row>
    <row r="44" spans="1:3" x14ac:dyDescent="0.25">
      <c r="A44" s="10" t="s">
        <v>25</v>
      </c>
      <c r="B44" s="6">
        <v>0.46700000000000003</v>
      </c>
      <c r="C44" s="4">
        <f t="shared" si="1"/>
        <v>64.545131968999996</v>
      </c>
    </row>
    <row r="45" spans="1:3" x14ac:dyDescent="0.25">
      <c r="A45" s="10" t="s">
        <v>26</v>
      </c>
      <c r="B45" s="6">
        <v>0.28700000000000003</v>
      </c>
      <c r="C45" s="4">
        <f t="shared" si="1"/>
        <v>80.898773848999994</v>
      </c>
    </row>
    <row r="46" spans="1:3" x14ac:dyDescent="0.25">
      <c r="A46" s="10" t="s">
        <v>27</v>
      </c>
      <c r="B46" s="6">
        <v>0.371</v>
      </c>
      <c r="C46" s="4">
        <f t="shared" si="1"/>
        <v>73.033855361000008</v>
      </c>
    </row>
    <row r="47" spans="1:3" x14ac:dyDescent="0.25">
      <c r="A47" s="10" t="s">
        <v>28</v>
      </c>
      <c r="B47" s="6">
        <v>0.32700000000000001</v>
      </c>
      <c r="C47" s="4">
        <f t="shared" si="1"/>
        <v>77.102673608999993</v>
      </c>
    </row>
    <row r="48" spans="1:3" x14ac:dyDescent="0.25">
      <c r="A48" s="10" t="s">
        <v>29</v>
      </c>
      <c r="B48" s="6">
        <v>0.27200000000000002</v>
      </c>
      <c r="C48" s="4">
        <f t="shared" si="1"/>
        <v>82.346171263999992</v>
      </c>
    </row>
    <row r="49" spans="1:3" x14ac:dyDescent="0.25">
      <c r="A49" s="10" t="s">
        <v>30</v>
      </c>
      <c r="B49" s="6">
        <v>0.44500000000000001</v>
      </c>
      <c r="C49" s="4">
        <f t="shared" si="1"/>
        <v>66.443381024999994</v>
      </c>
    </row>
    <row r="50" spans="1:3" x14ac:dyDescent="0.25">
      <c r="A50" s="10" t="s">
        <v>31</v>
      </c>
      <c r="B50" s="6">
        <v>0.215</v>
      </c>
      <c r="C50" s="4">
        <f t="shared" si="1"/>
        <v>87.964973224999994</v>
      </c>
    </row>
    <row r="51" spans="1:3" x14ac:dyDescent="0.25">
      <c r="A51" s="10" t="s">
        <v>32</v>
      </c>
      <c r="B51" s="6">
        <v>0.17200000000000001</v>
      </c>
      <c r="C51" s="4">
        <f t="shared" si="1"/>
        <v>92.328078863999991</v>
      </c>
    </row>
    <row r="52" spans="1:3" x14ac:dyDescent="0.25">
      <c r="A52" s="10" t="s">
        <v>33</v>
      </c>
      <c r="B52" s="6">
        <v>0.222</v>
      </c>
      <c r="C52" s="4">
        <f t="shared" si="1"/>
        <v>87.264822563999999</v>
      </c>
    </row>
    <row r="53" spans="1:3" x14ac:dyDescent="0.25">
      <c r="A53" s="10" t="s">
        <v>34</v>
      </c>
      <c r="B53" s="6">
        <v>0.161</v>
      </c>
      <c r="C53" s="4">
        <f t="shared" si="1"/>
        <v>93.46140124099999</v>
      </c>
    </row>
    <row r="54" spans="1:3" x14ac:dyDescent="0.25">
      <c r="A54" s="10" t="s">
        <v>35</v>
      </c>
      <c r="B54" s="6">
        <v>0.18099999999999999</v>
      </c>
      <c r="C54" s="4">
        <f t="shared" si="1"/>
        <v>91.406020880999989</v>
      </c>
    </row>
    <row r="55" spans="1:3" x14ac:dyDescent="0.25">
      <c r="A55" s="10" t="s">
        <v>36</v>
      </c>
      <c r="B55" s="6">
        <v>0.17699999999999999</v>
      </c>
      <c r="C55" s="4">
        <f t="shared" si="1"/>
        <v>91.815246008999992</v>
      </c>
    </row>
    <row r="56" spans="1:3" x14ac:dyDescent="0.25">
      <c r="A56" s="10" t="s">
        <v>37</v>
      </c>
      <c r="B56" s="6">
        <v>0.127</v>
      </c>
      <c r="C56" s="4">
        <f t="shared" si="1"/>
        <v>97.008646808999998</v>
      </c>
    </row>
    <row r="57" spans="1:3" x14ac:dyDescent="0.25">
      <c r="A57" s="10" t="s">
        <v>38</v>
      </c>
      <c r="B57" s="6">
        <v>0.35899999999999999</v>
      </c>
      <c r="C57" s="4">
        <f t="shared" si="1"/>
        <v>74.132427401000001</v>
      </c>
    </row>
    <row r="58" spans="1:3" x14ac:dyDescent="0.25">
      <c r="A58" s="10" t="s">
        <v>39</v>
      </c>
      <c r="B58" s="6">
        <v>0.26300000000000001</v>
      </c>
      <c r="C58" s="4">
        <f t="shared" si="1"/>
        <v>83.220856648999998</v>
      </c>
    </row>
    <row r="59" spans="1:3" x14ac:dyDescent="0.25">
      <c r="A59" s="10" t="s">
        <v>40</v>
      </c>
      <c r="B59" s="6">
        <v>0.32200000000000001</v>
      </c>
      <c r="C59" s="4">
        <f t="shared" si="1"/>
        <v>77.572124963999997</v>
      </c>
    </row>
    <row r="60" spans="1:3" x14ac:dyDescent="0.25">
      <c r="A60" s="10" t="s">
        <v>41</v>
      </c>
      <c r="B60" s="6">
        <v>0.56600000000000006</v>
      </c>
      <c r="C60" s="4">
        <f t="shared" si="1"/>
        <v>56.349455875999993</v>
      </c>
    </row>
    <row r="61" spans="1:3" x14ac:dyDescent="0.25">
      <c r="A61" s="10" t="s">
        <v>42</v>
      </c>
      <c r="B61" s="6">
        <v>0.49</v>
      </c>
      <c r="C61" s="4">
        <f t="shared" si="1"/>
        <v>62.590532099999997</v>
      </c>
    </row>
    <row r="62" spans="1:3" x14ac:dyDescent="0.25">
      <c r="A62" s="10" t="s">
        <v>43</v>
      </c>
      <c r="B62" s="6">
        <v>0.374</v>
      </c>
      <c r="C62" s="4">
        <f t="shared" si="1"/>
        <v>72.760513795999998</v>
      </c>
    </row>
    <row r="63" spans="1:3" x14ac:dyDescent="0.25">
      <c r="A63" s="10" t="s">
        <v>44</v>
      </c>
      <c r="B63" s="6">
        <v>0.311</v>
      </c>
      <c r="C63" s="4">
        <f t="shared" si="1"/>
        <v>78.610008041</v>
      </c>
    </row>
    <row r="64" spans="1:3" x14ac:dyDescent="0.25">
      <c r="A64" s="10" t="s">
        <v>45</v>
      </c>
      <c r="B64" s="6">
        <v>0.28000000000000003</v>
      </c>
      <c r="C64" s="4">
        <f t="shared" si="1"/>
        <v>81.572606399999984</v>
      </c>
    </row>
    <row r="65" spans="1:3" x14ac:dyDescent="0.25">
      <c r="A65" s="10" t="s">
        <v>46</v>
      </c>
      <c r="B65" s="6">
        <v>0.26600000000000001</v>
      </c>
      <c r="C65" s="4">
        <f t="shared" ref="C65:C96" si="2">(28.921*B65*B65)-(112.66*B65)+(110.85)</f>
        <v>82.928774275999984</v>
      </c>
    </row>
    <row r="66" spans="1:3" x14ac:dyDescent="0.25">
      <c r="A66" s="10" t="s">
        <v>47</v>
      </c>
      <c r="B66" s="6">
        <v>0.29699999999999999</v>
      </c>
      <c r="C66" s="4">
        <f t="shared" si="2"/>
        <v>79.941072488999993</v>
      </c>
    </row>
    <row r="67" spans="1:3" x14ac:dyDescent="0.25">
      <c r="A67" s="10" t="s">
        <v>48</v>
      </c>
      <c r="B67" s="6">
        <v>0.375</v>
      </c>
      <c r="C67" s="4">
        <f t="shared" si="2"/>
        <v>72.669515624999988</v>
      </c>
    </row>
    <row r="68" spans="1:3" x14ac:dyDescent="0.25">
      <c r="A68" s="10" t="s">
        <v>49</v>
      </c>
      <c r="B68" s="6">
        <v>0.29699999999999999</v>
      </c>
      <c r="C68" s="4">
        <f t="shared" si="2"/>
        <v>79.941072488999993</v>
      </c>
    </row>
    <row r="69" spans="1:3" x14ac:dyDescent="0.25">
      <c r="A69" s="10" t="s">
        <v>50</v>
      </c>
      <c r="B69" s="6">
        <v>0.20100000000000001</v>
      </c>
      <c r="C69" s="4">
        <f t="shared" si="2"/>
        <v>89.373777320999992</v>
      </c>
    </row>
    <row r="70" spans="1:3" x14ac:dyDescent="0.25">
      <c r="A70" s="10" t="s">
        <v>51</v>
      </c>
      <c r="B70" s="6">
        <v>0.41699999999999998</v>
      </c>
      <c r="C70" s="4">
        <f t="shared" si="2"/>
        <v>68.899823768999994</v>
      </c>
    </row>
    <row r="71" spans="1:3" x14ac:dyDescent="0.25">
      <c r="A71" s="10" t="s">
        <v>52</v>
      </c>
      <c r="B71" s="6">
        <v>0.307</v>
      </c>
      <c r="C71" s="4">
        <f t="shared" si="2"/>
        <v>78.989155328999999</v>
      </c>
    </row>
    <row r="72" spans="1:3" x14ac:dyDescent="0.25">
      <c r="A72" s="10" t="s">
        <v>53</v>
      </c>
      <c r="B72" s="6">
        <v>0.222</v>
      </c>
      <c r="C72" s="4">
        <f t="shared" si="2"/>
        <v>87.264822563999999</v>
      </c>
    </row>
    <row r="73" spans="1:3" x14ac:dyDescent="0.25">
      <c r="A73" s="10" t="s">
        <v>54</v>
      </c>
      <c r="B73" s="6">
        <v>0.31</v>
      </c>
      <c r="C73" s="4">
        <f t="shared" si="2"/>
        <v>78.704708100000005</v>
      </c>
    </row>
    <row r="74" spans="1:3" x14ac:dyDescent="0.25">
      <c r="A74" s="10" t="s">
        <v>55</v>
      </c>
      <c r="B74" s="6">
        <v>0.28600000000000003</v>
      </c>
      <c r="C74" s="4">
        <f t="shared" si="2"/>
        <v>80.994862115999993</v>
      </c>
    </row>
    <row r="75" spans="1:3" x14ac:dyDescent="0.25">
      <c r="A75" s="10" t="s">
        <v>56</v>
      </c>
      <c r="B75" s="6">
        <v>0.43099999999999999</v>
      </c>
      <c r="C75" s="4">
        <f t="shared" si="2"/>
        <v>67.665933881000001</v>
      </c>
    </row>
    <row r="76" spans="1:3" x14ac:dyDescent="0.25">
      <c r="A76" s="10" t="s">
        <v>57</v>
      </c>
      <c r="B76" s="6">
        <v>0.43</v>
      </c>
      <c r="C76" s="4">
        <f t="shared" si="2"/>
        <v>67.753692900000004</v>
      </c>
    </row>
    <row r="77" spans="1:3" x14ac:dyDescent="0.25">
      <c r="A77" s="10" t="s">
        <v>58</v>
      </c>
      <c r="B77" s="6">
        <v>0.20700000000000002</v>
      </c>
      <c r="C77" s="4">
        <f t="shared" si="2"/>
        <v>88.768615928999992</v>
      </c>
    </row>
    <row r="78" spans="1:3" x14ac:dyDescent="0.25">
      <c r="A78" s="10" t="s">
        <v>59</v>
      </c>
      <c r="B78" s="6">
        <v>0.20300000000000001</v>
      </c>
      <c r="C78" s="4">
        <f t="shared" si="2"/>
        <v>89.171825488999986</v>
      </c>
    </row>
    <row r="79" spans="1:3" x14ac:dyDescent="0.25">
      <c r="A79" s="10" t="s">
        <v>60</v>
      </c>
      <c r="B79" s="6">
        <v>0.25</v>
      </c>
      <c r="C79" s="4">
        <f t="shared" si="2"/>
        <v>84.492562499999991</v>
      </c>
    </row>
    <row r="80" spans="1:3" x14ac:dyDescent="0.25">
      <c r="A80" s="10" t="s">
        <v>61</v>
      </c>
      <c r="B80" s="6">
        <v>0.32800000000000001</v>
      </c>
      <c r="C80" s="4">
        <f t="shared" si="2"/>
        <v>77.008956863999998</v>
      </c>
    </row>
    <row r="81" spans="1:3" x14ac:dyDescent="0.25">
      <c r="A81" s="10" t="s">
        <v>62</v>
      </c>
      <c r="B81" s="6">
        <v>0.47100000000000003</v>
      </c>
      <c r="C81" s="4">
        <f t="shared" si="2"/>
        <v>64.203003561000003</v>
      </c>
    </row>
    <row r="82" spans="1:3" x14ac:dyDescent="0.25">
      <c r="A82" s="10" t="s">
        <v>63</v>
      </c>
      <c r="B82" s="6">
        <v>0.20200000000000001</v>
      </c>
      <c r="C82" s="4">
        <f t="shared" si="2"/>
        <v>89.272772484000001</v>
      </c>
    </row>
    <row r="83" spans="1:3" x14ac:dyDescent="0.25">
      <c r="A83" s="10" t="s">
        <v>64</v>
      </c>
      <c r="B83" s="6">
        <v>0.63700000000000001</v>
      </c>
      <c r="C83" s="4">
        <f t="shared" si="2"/>
        <v>50.820825248999995</v>
      </c>
    </row>
    <row r="84" spans="1:3" x14ac:dyDescent="0.25">
      <c r="A84" s="10" t="s">
        <v>65</v>
      </c>
      <c r="B84" s="6">
        <v>0.3</v>
      </c>
      <c r="C84" s="4">
        <f t="shared" si="2"/>
        <v>79.654889999999995</v>
      </c>
    </row>
    <row r="85" spans="1:3" x14ac:dyDescent="0.25">
      <c r="A85" s="10" t="s">
        <v>66</v>
      </c>
      <c r="B85" s="6">
        <v>0.246</v>
      </c>
      <c r="C85" s="4">
        <f t="shared" si="2"/>
        <v>84.885823235999993</v>
      </c>
    </row>
    <row r="86" spans="1:3" x14ac:dyDescent="0.25">
      <c r="A86" s="10" t="s">
        <v>67</v>
      </c>
      <c r="B86" s="6">
        <v>0.40200000000000002</v>
      </c>
      <c r="C86" s="4">
        <f t="shared" si="2"/>
        <v>70.234429283999987</v>
      </c>
    </row>
    <row r="87" spans="1:3" x14ac:dyDescent="0.25">
      <c r="A87" s="10" t="s">
        <v>68</v>
      </c>
      <c r="B87" s="6">
        <v>0.255</v>
      </c>
      <c r="C87" s="4">
        <f t="shared" si="2"/>
        <v>84.002288024999999</v>
      </c>
    </row>
    <row r="88" spans="1:3" x14ac:dyDescent="0.25">
      <c r="A88" s="10" t="s">
        <v>69</v>
      </c>
      <c r="B88" s="6">
        <v>0.20899999999999999</v>
      </c>
      <c r="C88" s="4">
        <f t="shared" si="2"/>
        <v>88.56735820099999</v>
      </c>
    </row>
    <row r="89" spans="1:3" x14ac:dyDescent="0.25">
      <c r="A89" s="10" t="s">
        <v>70</v>
      </c>
      <c r="B89" s="6">
        <v>0.28700000000000003</v>
      </c>
      <c r="C89" s="4">
        <f t="shared" si="2"/>
        <v>80.898773848999994</v>
      </c>
    </row>
    <row r="90" spans="1:3" x14ac:dyDescent="0.25">
      <c r="A90" s="10" t="s">
        <v>71</v>
      </c>
      <c r="B90" s="6">
        <v>0.20100000000000001</v>
      </c>
      <c r="C90" s="4">
        <f t="shared" si="2"/>
        <v>89.373777320999992</v>
      </c>
    </row>
    <row r="91" spans="1:3" x14ac:dyDescent="0.25">
      <c r="A91" s="10" t="s">
        <v>72</v>
      </c>
      <c r="B91" s="6">
        <v>0.19500000000000001</v>
      </c>
      <c r="C91" s="4">
        <f t="shared" si="2"/>
        <v>89.98102102499999</v>
      </c>
    </row>
    <row r="92" spans="1:3" x14ac:dyDescent="0.25">
      <c r="A92" s="10" t="s">
        <v>73</v>
      </c>
      <c r="B92" s="6">
        <v>0.26200000000000001</v>
      </c>
      <c r="C92" s="4">
        <f t="shared" si="2"/>
        <v>83.318333123999992</v>
      </c>
    </row>
    <row r="93" spans="1:3" x14ac:dyDescent="0.25">
      <c r="A93" s="10" t="s">
        <v>74</v>
      </c>
      <c r="B93" s="6">
        <v>0.42399999999999999</v>
      </c>
      <c r="C93" s="4">
        <f t="shared" si="2"/>
        <v>68.281461695999994</v>
      </c>
    </row>
    <row r="94" spans="1:3" x14ac:dyDescent="0.25">
      <c r="A94" s="10" t="s">
        <v>75</v>
      </c>
      <c r="B94" s="6">
        <v>0.28000000000000003</v>
      </c>
      <c r="C94" s="4">
        <f t="shared" si="2"/>
        <v>81.572606399999984</v>
      </c>
    </row>
    <row r="95" spans="1:3" x14ac:dyDescent="0.25">
      <c r="A95" s="10" t="s">
        <v>76</v>
      </c>
      <c r="B95" s="6">
        <v>0.18</v>
      </c>
      <c r="C95" s="4">
        <f t="shared" si="2"/>
        <v>91.508240399999991</v>
      </c>
    </row>
    <row r="96" spans="1:3" x14ac:dyDescent="0.25">
      <c r="A96" s="10" t="s">
        <v>77</v>
      </c>
      <c r="B96" s="6">
        <v>0.38600000000000001</v>
      </c>
      <c r="C96" s="4">
        <f t="shared" si="2"/>
        <v>71.672353315999999</v>
      </c>
    </row>
    <row r="97" spans="1:3" x14ac:dyDescent="0.25">
      <c r="A97" s="10" t="s">
        <v>78</v>
      </c>
      <c r="B97" s="6">
        <v>0.47100000000000003</v>
      </c>
      <c r="C97" s="4">
        <f t="shared" ref="C97:C128" si="3">(28.921*B97*B97)-(112.66*B97)+(110.85)</f>
        <v>64.203003561000003</v>
      </c>
    </row>
    <row r="98" spans="1:3" x14ac:dyDescent="0.25">
      <c r="A98" s="10" t="s">
        <v>79</v>
      </c>
      <c r="B98" s="6">
        <v>0.26900000000000002</v>
      </c>
      <c r="C98" s="4">
        <f t="shared" si="3"/>
        <v>82.637212480999992</v>
      </c>
    </row>
    <row r="99" spans="1:3" x14ac:dyDescent="0.25">
      <c r="A99" s="10" t="s">
        <v>80</v>
      </c>
      <c r="B99" s="6">
        <v>0.35899999999999999</v>
      </c>
      <c r="C99" s="4">
        <f t="shared" si="3"/>
        <v>74.132427401000001</v>
      </c>
    </row>
    <row r="100" spans="1:3" x14ac:dyDescent="0.25">
      <c r="A100" s="10" t="s">
        <v>81</v>
      </c>
      <c r="B100" s="6">
        <v>0.372</v>
      </c>
      <c r="C100" s="4">
        <f t="shared" si="3"/>
        <v>72.942683663999986</v>
      </c>
    </row>
    <row r="101" spans="1:3" x14ac:dyDescent="0.25">
      <c r="A101" s="10" t="s">
        <v>82</v>
      </c>
      <c r="B101" s="6">
        <v>0.311</v>
      </c>
      <c r="C101" s="4">
        <f t="shared" si="3"/>
        <v>78.610008041</v>
      </c>
    </row>
    <row r="102" spans="1:3" x14ac:dyDescent="0.25">
      <c r="A102" s="10" t="s">
        <v>83</v>
      </c>
      <c r="B102" s="6">
        <v>0.26</v>
      </c>
      <c r="C102" s="4">
        <f t="shared" si="3"/>
        <v>83.513459600000004</v>
      </c>
    </row>
    <row r="103" spans="1:3" x14ac:dyDescent="0.25">
      <c r="A103" s="10" t="s">
        <v>84</v>
      </c>
      <c r="B103" s="6">
        <v>0.19500000000000001</v>
      </c>
      <c r="C103" s="4">
        <f t="shared" si="3"/>
        <v>89.98102102499999</v>
      </c>
    </row>
    <row r="104" spans="1:3" x14ac:dyDescent="0.25">
      <c r="A104" s="10" t="s">
        <v>85</v>
      </c>
      <c r="B104" s="6">
        <v>0.47000000000000003</v>
      </c>
      <c r="C104" s="4">
        <f t="shared" si="3"/>
        <v>64.288448899999992</v>
      </c>
    </row>
    <row r="105" spans="1:3" x14ac:dyDescent="0.25">
      <c r="A105" s="10" t="s">
        <v>86</v>
      </c>
      <c r="B105" s="6">
        <v>0.374</v>
      </c>
      <c r="C105" s="4">
        <f t="shared" si="3"/>
        <v>72.760513795999998</v>
      </c>
    </row>
    <row r="106" spans="1:3" x14ac:dyDescent="0.25">
      <c r="A106" s="10" t="s">
        <v>87</v>
      </c>
      <c r="B106" s="6">
        <v>0.26600000000000001</v>
      </c>
      <c r="C106" s="4">
        <f t="shared" si="3"/>
        <v>82.928774275999984</v>
      </c>
    </row>
    <row r="107" spans="1:3" x14ac:dyDescent="0.25">
      <c r="A107" s="10" t="s">
        <v>88</v>
      </c>
      <c r="B107" s="6">
        <v>0.30299999999999999</v>
      </c>
      <c r="C107" s="4">
        <f t="shared" si="3"/>
        <v>79.369228088999989</v>
      </c>
    </row>
    <row r="108" spans="1:3" x14ac:dyDescent="0.25">
      <c r="A108" s="10" t="s">
        <v>89</v>
      </c>
      <c r="B108" s="6">
        <v>0.34900000000000003</v>
      </c>
      <c r="C108" s="4">
        <f t="shared" si="3"/>
        <v>75.054266721000005</v>
      </c>
    </row>
    <row r="109" spans="1:3" x14ac:dyDescent="0.25">
      <c r="A109" s="10" t="s">
        <v>90</v>
      </c>
      <c r="B109" s="6">
        <v>0.187</v>
      </c>
      <c r="C109" s="4">
        <f t="shared" si="3"/>
        <v>90.793918448999989</v>
      </c>
    </row>
    <row r="110" spans="1:3" x14ac:dyDescent="0.25">
      <c r="A110" s="10" t="s">
        <v>91</v>
      </c>
      <c r="B110" s="6">
        <v>0.46200000000000002</v>
      </c>
      <c r="C110" s="4">
        <f t="shared" si="3"/>
        <v>64.974093923999988</v>
      </c>
    </row>
    <row r="111" spans="1:3" x14ac:dyDescent="0.25">
      <c r="A111" s="10" t="s">
        <v>92</v>
      </c>
      <c r="B111" s="6">
        <v>0.26800000000000002</v>
      </c>
      <c r="C111" s="4">
        <f t="shared" si="3"/>
        <v>82.73434190399999</v>
      </c>
    </row>
    <row r="112" spans="1:3" x14ac:dyDescent="0.25">
      <c r="A112" s="10" t="s">
        <v>93</v>
      </c>
      <c r="B112" s="6">
        <v>0.48599999999999999</v>
      </c>
      <c r="C112" s="4">
        <f t="shared" si="3"/>
        <v>62.928264515999999</v>
      </c>
    </row>
    <row r="113" spans="1:3" x14ac:dyDescent="0.25">
      <c r="A113" s="10" t="s">
        <v>94</v>
      </c>
      <c r="B113" s="6">
        <v>0.34600000000000003</v>
      </c>
      <c r="C113" s="4">
        <f t="shared" si="3"/>
        <v>75.331946435999981</v>
      </c>
    </row>
    <row r="114" spans="1:3" x14ac:dyDescent="0.25">
      <c r="A114" s="10" t="s">
        <v>95</v>
      </c>
      <c r="B114" s="6">
        <v>0.28899999999999998</v>
      </c>
      <c r="C114" s="4">
        <f t="shared" si="3"/>
        <v>80.706770841000008</v>
      </c>
    </row>
    <row r="115" spans="1:3" x14ac:dyDescent="0.25">
      <c r="A115" s="10" t="s">
        <v>96</v>
      </c>
      <c r="B115" s="6">
        <v>0.23200000000000001</v>
      </c>
      <c r="C115" s="4">
        <f t="shared" si="3"/>
        <v>86.269523903999996</v>
      </c>
    </row>
    <row r="116" spans="1:3" x14ac:dyDescent="0.25">
      <c r="A116" s="10" t="s">
        <v>97</v>
      </c>
      <c r="B116" s="6">
        <v>0.35399999999999998</v>
      </c>
      <c r="C116" s="4">
        <f t="shared" si="3"/>
        <v>74.592624035999989</v>
      </c>
    </row>
    <row r="117" spans="1:3" x14ac:dyDescent="0.25">
      <c r="A117" s="10" t="s">
        <v>98</v>
      </c>
      <c r="B117" s="6">
        <v>0.33400000000000002</v>
      </c>
      <c r="C117" s="4">
        <f t="shared" si="3"/>
        <v>76.447871075999998</v>
      </c>
    </row>
    <row r="118" spans="1:3" x14ac:dyDescent="0.25">
      <c r="A118" s="10" t="s">
        <v>99</v>
      </c>
      <c r="B118" s="6">
        <v>0.42299999999999999</v>
      </c>
      <c r="C118" s="4">
        <f t="shared" si="3"/>
        <v>68.369625608999996</v>
      </c>
    </row>
    <row r="119" spans="1:3" x14ac:dyDescent="0.25">
      <c r="A119" s="10" t="s">
        <v>100</v>
      </c>
      <c r="B119" s="6">
        <v>0.35000000000000003</v>
      </c>
      <c r="C119" s="4">
        <f t="shared" si="3"/>
        <v>74.961822499999982</v>
      </c>
    </row>
    <row r="120" spans="1:3" x14ac:dyDescent="0.25">
      <c r="A120" s="10" t="s">
        <v>101</v>
      </c>
      <c r="B120" s="6">
        <v>0.156</v>
      </c>
      <c r="C120" s="4">
        <f t="shared" si="3"/>
        <v>93.97886145599999</v>
      </c>
    </row>
    <row r="121" spans="1:3" x14ac:dyDescent="0.25">
      <c r="A121" s="10" t="s">
        <v>102</v>
      </c>
      <c r="B121" s="6">
        <v>0.35399999999999998</v>
      </c>
      <c r="C121" s="4">
        <f t="shared" si="3"/>
        <v>74.592624035999989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123"/>
  <sheetViews>
    <sheetView workbookViewId="0">
      <selection activeCell="P6" sqref="P6"/>
    </sheetView>
  </sheetViews>
  <sheetFormatPr defaultRowHeight="15" x14ac:dyDescent="0.25"/>
  <cols>
    <col min="1" max="1" width="16.28515625" customWidth="1"/>
    <col min="2" max="2" width="11.140625" customWidth="1"/>
    <col min="3" max="3" width="18.28515625" customWidth="1"/>
  </cols>
  <sheetData>
    <row r="2" spans="1:12" x14ac:dyDescent="0.25">
      <c r="A2" s="2">
        <v>0.111</v>
      </c>
      <c r="B2" s="6">
        <v>0.49399999999999999</v>
      </c>
      <c r="C2" s="6">
        <v>0.37</v>
      </c>
      <c r="D2" s="6">
        <v>0.49399999999999999</v>
      </c>
      <c r="E2" s="6">
        <v>0.68</v>
      </c>
      <c r="F2" s="6">
        <v>0.34500000000000003</v>
      </c>
      <c r="G2" s="6">
        <v>0.26300000000000001</v>
      </c>
      <c r="H2" s="6">
        <v>0.245</v>
      </c>
      <c r="I2" s="6">
        <v>0.52800000000000002</v>
      </c>
      <c r="J2" s="6">
        <v>0.33700000000000002</v>
      </c>
      <c r="K2" s="6">
        <v>0.32600000000000001</v>
      </c>
      <c r="L2" s="6">
        <v>0.312</v>
      </c>
    </row>
    <row r="3" spans="1:12" x14ac:dyDescent="0.25">
      <c r="A3" s="2">
        <v>0.66700000000000004</v>
      </c>
      <c r="B3" s="6">
        <v>0.20899999999999999</v>
      </c>
      <c r="C3" s="6">
        <v>0.32900000000000001</v>
      </c>
      <c r="D3" s="6">
        <v>0.36199999999999999</v>
      </c>
      <c r="E3" s="6">
        <v>0.81800000000000006</v>
      </c>
      <c r="F3" s="6">
        <v>0.29599999999999999</v>
      </c>
      <c r="G3" s="6">
        <v>0.25800000000000001</v>
      </c>
      <c r="H3" s="6">
        <v>0.25600000000000001</v>
      </c>
      <c r="I3" s="6">
        <v>0.27700000000000002</v>
      </c>
      <c r="J3" s="6">
        <v>0.26200000000000001</v>
      </c>
      <c r="K3" s="6">
        <v>0.32400000000000001</v>
      </c>
      <c r="L3" s="6">
        <v>0.191</v>
      </c>
    </row>
    <row r="4" spans="1:12" x14ac:dyDescent="0.25">
      <c r="A4" s="2">
        <v>0.999</v>
      </c>
      <c r="B4" s="6">
        <v>0.33500000000000002</v>
      </c>
      <c r="C4" s="6">
        <v>0.32800000000000001</v>
      </c>
      <c r="D4" s="6">
        <v>1.252</v>
      </c>
      <c r="E4" s="6">
        <v>0.55700000000000005</v>
      </c>
      <c r="F4" s="6">
        <v>0.32200000000000001</v>
      </c>
      <c r="G4" s="6">
        <v>0.20800000000000002</v>
      </c>
      <c r="H4" s="6">
        <v>0.33400000000000002</v>
      </c>
      <c r="I4" s="6">
        <v>0.31</v>
      </c>
      <c r="J4" s="6">
        <v>0.22600000000000001</v>
      </c>
      <c r="K4" s="6">
        <v>0.36099999999999999</v>
      </c>
      <c r="L4" s="6">
        <v>0.41400000000000003</v>
      </c>
    </row>
    <row r="5" spans="1:12" x14ac:dyDescent="0.25">
      <c r="A5" s="2">
        <v>1.327</v>
      </c>
      <c r="B5" s="6">
        <v>0.40700000000000003</v>
      </c>
      <c r="C5" s="6">
        <v>0.442</v>
      </c>
      <c r="D5" s="6">
        <v>1.1100000000000001</v>
      </c>
      <c r="E5" s="6">
        <v>0.91600000000000004</v>
      </c>
      <c r="F5" s="6">
        <v>0.28999999999999998</v>
      </c>
      <c r="G5" s="6">
        <v>0.309</v>
      </c>
      <c r="H5" s="6">
        <v>0.25600000000000001</v>
      </c>
      <c r="I5" s="6">
        <v>0.374</v>
      </c>
      <c r="J5" s="6">
        <v>0.315</v>
      </c>
      <c r="K5" s="6">
        <v>0.36599999999999999</v>
      </c>
      <c r="L5" s="6">
        <v>0.249</v>
      </c>
    </row>
    <row r="6" spans="1:12" x14ac:dyDescent="0.25">
      <c r="A6" s="2">
        <v>1.5569999999999999</v>
      </c>
      <c r="B6" s="6">
        <v>0.27900000000000003</v>
      </c>
      <c r="C6" s="6">
        <v>0.28100000000000003</v>
      </c>
      <c r="D6" s="6">
        <v>0.45900000000000002</v>
      </c>
      <c r="E6" s="6">
        <v>0.746</v>
      </c>
      <c r="F6" s="6">
        <v>0.28100000000000003</v>
      </c>
      <c r="G6" s="6">
        <v>0.311</v>
      </c>
      <c r="H6" s="6">
        <v>0.36299999999999999</v>
      </c>
      <c r="I6" s="6">
        <v>0.39800000000000002</v>
      </c>
      <c r="J6" s="6">
        <v>0.24199999999999999</v>
      </c>
      <c r="K6" s="6">
        <v>0.42199999999999999</v>
      </c>
      <c r="L6" s="6">
        <v>0.55100000000000005</v>
      </c>
    </row>
    <row r="7" spans="1:12" x14ac:dyDescent="0.25">
      <c r="A7" s="2">
        <v>1.748</v>
      </c>
      <c r="B7" s="6">
        <v>0.153</v>
      </c>
      <c r="C7" s="6">
        <v>0.38900000000000001</v>
      </c>
      <c r="D7" s="6">
        <v>0.30399999999999999</v>
      </c>
      <c r="E7" s="6">
        <v>0.60899999999999999</v>
      </c>
      <c r="F7" s="6">
        <v>0.35899999999999999</v>
      </c>
      <c r="G7" s="6">
        <v>0.24099999999999999</v>
      </c>
      <c r="H7" s="6">
        <v>0.21099999999999999</v>
      </c>
      <c r="I7" s="6">
        <v>0.26400000000000001</v>
      </c>
      <c r="J7" s="6">
        <v>0.29899999999999999</v>
      </c>
      <c r="K7" s="6">
        <v>0.36399999999999999</v>
      </c>
      <c r="L7" s="6">
        <v>0.32700000000000001</v>
      </c>
    </row>
    <row r="8" spans="1:12" x14ac:dyDescent="0.25">
      <c r="A8" s="5">
        <v>2.0009999999999999</v>
      </c>
      <c r="B8" s="6">
        <v>0.20200000000000001</v>
      </c>
      <c r="C8" s="6">
        <v>0.29499999999999998</v>
      </c>
      <c r="D8" s="6">
        <v>0.28899999999999998</v>
      </c>
      <c r="E8" s="6">
        <v>0.48299999999999998</v>
      </c>
      <c r="F8" s="6">
        <v>0.41400000000000003</v>
      </c>
      <c r="G8" s="6">
        <v>0.26200000000000001</v>
      </c>
      <c r="H8" s="6">
        <v>0.24399999999999999</v>
      </c>
      <c r="I8" s="6">
        <v>0.32900000000000001</v>
      </c>
      <c r="J8" s="6">
        <v>0.439</v>
      </c>
      <c r="K8" s="6">
        <v>0.27600000000000002</v>
      </c>
      <c r="L8" s="6">
        <v>0.56100000000000005</v>
      </c>
    </row>
    <row r="9" spans="1:12" x14ac:dyDescent="0.25">
      <c r="A9" s="6">
        <v>0.22</v>
      </c>
      <c r="B9" s="6">
        <v>0.28700000000000003</v>
      </c>
      <c r="C9" s="6">
        <v>0.29099999999999998</v>
      </c>
      <c r="D9" s="6">
        <v>0.224</v>
      </c>
      <c r="E9" s="6">
        <v>0.51200000000000001</v>
      </c>
      <c r="F9" s="6">
        <v>0.31900000000000001</v>
      </c>
      <c r="G9" s="6">
        <v>0.316</v>
      </c>
      <c r="H9" s="6">
        <v>0.22900000000000001</v>
      </c>
      <c r="I9" s="6">
        <v>0.26100000000000001</v>
      </c>
      <c r="J9" s="6">
        <v>0.27100000000000002</v>
      </c>
      <c r="K9" s="6">
        <v>0.21199999999999999</v>
      </c>
      <c r="L9" s="6">
        <v>0.74299999999999999</v>
      </c>
    </row>
    <row r="16" spans="1:12" x14ac:dyDescent="0.25">
      <c r="A16" s="25" t="s">
        <v>0</v>
      </c>
      <c r="B16" s="1" t="s">
        <v>1</v>
      </c>
      <c r="C16" s="1" t="s">
        <v>3</v>
      </c>
      <c r="D16" s="1" t="s">
        <v>4</v>
      </c>
    </row>
    <row r="17" spans="1:12" x14ac:dyDescent="0.25">
      <c r="A17" s="25" t="s">
        <v>5</v>
      </c>
      <c r="B17" s="2">
        <v>0.111</v>
      </c>
      <c r="C17" s="3">
        <v>100</v>
      </c>
      <c r="D17" s="4">
        <f>(29.466*B17*B17)-(114.58*B17)+(112.32)</f>
        <v>99.964670585999997</v>
      </c>
    </row>
    <row r="18" spans="1:12" x14ac:dyDescent="0.25">
      <c r="A18" s="25" t="s">
        <v>6</v>
      </c>
      <c r="B18" s="2">
        <v>0.66700000000000004</v>
      </c>
      <c r="C18" s="3">
        <v>50</v>
      </c>
      <c r="D18" s="4">
        <f t="shared" ref="D18:D23" si="0">(29.466*B18*B18)-(114.58*B18)+(112.32)</f>
        <v>49.004239273999985</v>
      </c>
    </row>
    <row r="19" spans="1:12" x14ac:dyDescent="0.25">
      <c r="A19" s="25" t="s">
        <v>7</v>
      </c>
      <c r="B19" s="2">
        <v>0.999</v>
      </c>
      <c r="C19" s="3">
        <v>25</v>
      </c>
      <c r="D19" s="4">
        <f t="shared" si="0"/>
        <v>27.261677466000009</v>
      </c>
    </row>
    <row r="20" spans="1:12" x14ac:dyDescent="0.25">
      <c r="A20" s="25" t="s">
        <v>8</v>
      </c>
      <c r="B20" s="2">
        <v>1.327</v>
      </c>
      <c r="C20" s="3">
        <v>12.5</v>
      </c>
      <c r="D20" s="4">
        <f t="shared" si="0"/>
        <v>12.159873914000016</v>
      </c>
    </row>
    <row r="21" spans="1:12" x14ac:dyDescent="0.25">
      <c r="A21" s="25" t="s">
        <v>9</v>
      </c>
      <c r="B21" s="2">
        <v>1.5569999999999999</v>
      </c>
      <c r="C21" s="3">
        <v>6.25</v>
      </c>
      <c r="D21" s="4">
        <f t="shared" si="0"/>
        <v>5.3518610339999952</v>
      </c>
    </row>
    <row r="22" spans="1:12" x14ac:dyDescent="0.25">
      <c r="A22" s="25" t="s">
        <v>287</v>
      </c>
      <c r="B22" s="2">
        <v>1.748</v>
      </c>
      <c r="C22" s="3">
        <v>3.13</v>
      </c>
      <c r="D22" s="4">
        <f t="shared" si="0"/>
        <v>2.0676408639999835</v>
      </c>
    </row>
    <row r="23" spans="1:12" x14ac:dyDescent="0.25">
      <c r="A23" s="25" t="s">
        <v>10</v>
      </c>
      <c r="B23" s="5">
        <v>2.0009999999999999</v>
      </c>
      <c r="C23" s="3">
        <v>0</v>
      </c>
      <c r="D23" s="4">
        <f t="shared" si="0"/>
        <v>1.0273134660000096</v>
      </c>
    </row>
    <row r="28" spans="1:12" x14ac:dyDescent="0.25">
      <c r="H28" s="25"/>
      <c r="J28" s="9" t="s">
        <v>289</v>
      </c>
      <c r="K28" s="9"/>
      <c r="L28" s="9"/>
    </row>
    <row r="29" spans="1:12" x14ac:dyDescent="0.25">
      <c r="L29" s="25"/>
    </row>
    <row r="30" spans="1:12" x14ac:dyDescent="0.25">
      <c r="H30" s="25"/>
      <c r="I30" s="25"/>
      <c r="J30" s="25"/>
      <c r="K30" s="25"/>
      <c r="L30" s="25"/>
    </row>
    <row r="34" spans="1:3" x14ac:dyDescent="0.25">
      <c r="A34" s="10" t="s">
        <v>11</v>
      </c>
      <c r="B34" s="6" t="s">
        <v>12</v>
      </c>
      <c r="C34" s="11" t="s">
        <v>13</v>
      </c>
    </row>
    <row r="35" spans="1:3" x14ac:dyDescent="0.25">
      <c r="A35" s="10" t="s">
        <v>103</v>
      </c>
      <c r="B35" s="6">
        <v>0.22</v>
      </c>
      <c r="C35" s="4">
        <f t="shared" ref="C35:C66" si="1">(29.466*B35*B35)-(114.58*B35)+(112.32)</f>
        <v>88.538554399999995</v>
      </c>
    </row>
    <row r="36" spans="1:3" x14ac:dyDescent="0.25">
      <c r="A36" s="10" t="s">
        <v>106</v>
      </c>
      <c r="B36" s="6">
        <v>0.49399999999999999</v>
      </c>
      <c r="C36" s="4">
        <f t="shared" si="1"/>
        <v>62.908244775999997</v>
      </c>
    </row>
    <row r="37" spans="1:3" x14ac:dyDescent="0.25">
      <c r="A37" s="10" t="s">
        <v>107</v>
      </c>
      <c r="B37" s="6">
        <v>0.20899999999999999</v>
      </c>
      <c r="C37" s="4">
        <f t="shared" si="1"/>
        <v>89.659884345999998</v>
      </c>
    </row>
    <row r="38" spans="1:3" x14ac:dyDescent="0.25">
      <c r="A38" s="10" t="s">
        <v>108</v>
      </c>
      <c r="B38" s="6">
        <v>0.33500000000000002</v>
      </c>
      <c r="C38" s="4">
        <f t="shared" si="1"/>
        <v>77.242521849999989</v>
      </c>
    </row>
    <row r="39" spans="1:3" x14ac:dyDescent="0.25">
      <c r="A39" s="10" t="s">
        <v>109</v>
      </c>
      <c r="B39" s="6">
        <v>0.40700000000000003</v>
      </c>
      <c r="C39" s="4">
        <f t="shared" si="1"/>
        <v>70.566953433999998</v>
      </c>
    </row>
    <row r="40" spans="1:3" x14ac:dyDescent="0.25">
      <c r="A40" s="10" t="s">
        <v>110</v>
      </c>
      <c r="B40" s="6">
        <v>0.27900000000000003</v>
      </c>
      <c r="C40" s="4">
        <f t="shared" si="1"/>
        <v>82.645842905999984</v>
      </c>
    </row>
    <row r="41" spans="1:3" x14ac:dyDescent="0.25">
      <c r="A41" s="10" t="s">
        <v>111</v>
      </c>
      <c r="B41" s="6">
        <v>0.153</v>
      </c>
      <c r="C41" s="4">
        <f t="shared" si="1"/>
        <v>95.479029593999996</v>
      </c>
    </row>
    <row r="42" spans="1:3" x14ac:dyDescent="0.25">
      <c r="A42" s="10" t="s">
        <v>112</v>
      </c>
      <c r="B42" s="6">
        <v>0.20200000000000001</v>
      </c>
      <c r="C42" s="4">
        <f t="shared" si="1"/>
        <v>90.377170663999991</v>
      </c>
    </row>
    <row r="43" spans="1:3" x14ac:dyDescent="0.25">
      <c r="A43" s="10" t="s">
        <v>113</v>
      </c>
      <c r="B43" s="6">
        <v>0.28700000000000003</v>
      </c>
      <c r="C43" s="4">
        <f t="shared" si="1"/>
        <v>81.862624953999983</v>
      </c>
    </row>
    <row r="44" spans="1:3" x14ac:dyDescent="0.25">
      <c r="A44" s="10" t="s">
        <v>114</v>
      </c>
      <c r="B44" s="6">
        <v>0.37</v>
      </c>
      <c r="C44" s="4">
        <f t="shared" si="1"/>
        <v>73.959295400000002</v>
      </c>
    </row>
    <row r="45" spans="1:3" x14ac:dyDescent="0.25">
      <c r="A45" s="10" t="s">
        <v>115</v>
      </c>
      <c r="B45" s="6">
        <v>0.32900000000000001</v>
      </c>
      <c r="C45" s="4">
        <f t="shared" si="1"/>
        <v>77.812609305999985</v>
      </c>
    </row>
    <row r="46" spans="1:3" x14ac:dyDescent="0.25">
      <c r="A46" s="10" t="s">
        <v>116</v>
      </c>
      <c r="B46" s="6">
        <v>0.32800000000000001</v>
      </c>
      <c r="C46" s="4">
        <f t="shared" si="1"/>
        <v>77.907830144000002</v>
      </c>
    </row>
    <row r="47" spans="1:3" x14ac:dyDescent="0.25">
      <c r="A47" s="10" t="s">
        <v>117</v>
      </c>
      <c r="B47" s="6">
        <v>0.442</v>
      </c>
      <c r="C47" s="4">
        <f t="shared" si="1"/>
        <v>67.432235623999986</v>
      </c>
    </row>
    <row r="48" spans="1:3" x14ac:dyDescent="0.25">
      <c r="A48" s="10" t="s">
        <v>118</v>
      </c>
      <c r="B48" s="6">
        <v>0.28100000000000003</v>
      </c>
      <c r="C48" s="4">
        <f t="shared" si="1"/>
        <v>82.449684825999995</v>
      </c>
    </row>
    <row r="49" spans="1:3" x14ac:dyDescent="0.25">
      <c r="A49" s="10" t="s">
        <v>119</v>
      </c>
      <c r="B49" s="6">
        <v>0.38900000000000001</v>
      </c>
      <c r="C49" s="4">
        <f t="shared" si="1"/>
        <v>72.207204585999989</v>
      </c>
    </row>
    <row r="50" spans="1:3" x14ac:dyDescent="0.25">
      <c r="A50" s="10" t="s">
        <v>120</v>
      </c>
      <c r="B50" s="6">
        <v>0.29499999999999998</v>
      </c>
      <c r="C50" s="4">
        <f t="shared" si="1"/>
        <v>81.083178649999994</v>
      </c>
    </row>
    <row r="51" spans="1:3" x14ac:dyDescent="0.25">
      <c r="A51" s="10" t="s">
        <v>121</v>
      </c>
      <c r="B51" s="6">
        <v>0.29099999999999998</v>
      </c>
      <c r="C51" s="4">
        <f t="shared" si="1"/>
        <v>81.472430345999996</v>
      </c>
    </row>
    <row r="52" spans="1:3" x14ac:dyDescent="0.25">
      <c r="A52" s="10" t="s">
        <v>122</v>
      </c>
      <c r="B52" s="6">
        <v>0.49399999999999999</v>
      </c>
      <c r="C52" s="4">
        <f t="shared" si="1"/>
        <v>62.908244775999997</v>
      </c>
    </row>
    <row r="53" spans="1:3" x14ac:dyDescent="0.25">
      <c r="A53" s="10" t="s">
        <v>123</v>
      </c>
      <c r="B53" s="6">
        <v>0.36199999999999999</v>
      </c>
      <c r="C53" s="4">
        <f t="shared" si="1"/>
        <v>74.70338250399999</v>
      </c>
    </row>
    <row r="54" spans="1:3" x14ac:dyDescent="0.25">
      <c r="A54" s="10" t="s">
        <v>124</v>
      </c>
      <c r="B54" s="6">
        <v>1.252</v>
      </c>
      <c r="C54" s="4">
        <f t="shared" si="1"/>
        <v>15.053912863999997</v>
      </c>
    </row>
    <row r="55" spans="1:3" x14ac:dyDescent="0.25">
      <c r="A55" s="10" t="s">
        <v>125</v>
      </c>
      <c r="B55" s="6">
        <v>1.1100000000000001</v>
      </c>
      <c r="C55" s="4">
        <f t="shared" si="1"/>
        <v>21.441258599999998</v>
      </c>
    </row>
    <row r="56" spans="1:3" x14ac:dyDescent="0.25">
      <c r="A56" s="10" t="s">
        <v>126</v>
      </c>
      <c r="B56" s="6">
        <v>0.45900000000000002</v>
      </c>
      <c r="C56" s="4">
        <f t="shared" si="1"/>
        <v>65.935706345999989</v>
      </c>
    </row>
    <row r="57" spans="1:3" x14ac:dyDescent="0.25">
      <c r="A57" s="10" t="s">
        <v>127</v>
      </c>
      <c r="B57" s="6">
        <v>0.30399999999999999</v>
      </c>
      <c r="C57" s="4">
        <f t="shared" si="1"/>
        <v>80.210809855999997</v>
      </c>
    </row>
    <row r="58" spans="1:3" x14ac:dyDescent="0.25">
      <c r="A58" s="10" t="s">
        <v>128</v>
      </c>
      <c r="B58" s="6">
        <v>0.28899999999999998</v>
      </c>
      <c r="C58" s="4">
        <f t="shared" si="1"/>
        <v>81.667409785999993</v>
      </c>
    </row>
    <row r="59" spans="1:3" x14ac:dyDescent="0.25">
      <c r="A59" s="10" t="s">
        <v>129</v>
      </c>
      <c r="B59" s="6">
        <v>0.224</v>
      </c>
      <c r="C59" s="4">
        <f t="shared" si="1"/>
        <v>88.132566015999998</v>
      </c>
    </row>
    <row r="60" spans="1:3" x14ac:dyDescent="0.25">
      <c r="A60" s="10" t="s">
        <v>130</v>
      </c>
      <c r="B60" s="6">
        <v>0.68</v>
      </c>
      <c r="C60" s="4">
        <f t="shared" si="1"/>
        <v>48.030678399999999</v>
      </c>
    </row>
    <row r="61" spans="1:3" x14ac:dyDescent="0.25">
      <c r="A61" s="10" t="s">
        <v>131</v>
      </c>
      <c r="B61" s="6">
        <v>0.81800000000000006</v>
      </c>
      <c r="C61" s="4">
        <f t="shared" si="1"/>
        <v>38.30996778399998</v>
      </c>
    </row>
    <row r="62" spans="1:3" x14ac:dyDescent="0.25">
      <c r="A62" s="10" t="s">
        <v>132</v>
      </c>
      <c r="B62" s="6">
        <v>0.55700000000000005</v>
      </c>
      <c r="C62" s="4">
        <f t="shared" si="1"/>
        <v>57.64073703399999</v>
      </c>
    </row>
    <row r="63" spans="1:3" x14ac:dyDescent="0.25">
      <c r="A63" s="10" t="s">
        <v>133</v>
      </c>
      <c r="B63" s="6">
        <v>0.91600000000000004</v>
      </c>
      <c r="C63" s="4">
        <f t="shared" si="1"/>
        <v>32.088344095999986</v>
      </c>
    </row>
    <row r="64" spans="1:3" x14ac:dyDescent="0.25">
      <c r="A64" s="10" t="s">
        <v>134</v>
      </c>
      <c r="B64" s="6">
        <v>0.746</v>
      </c>
      <c r="C64" s="4">
        <f t="shared" si="1"/>
        <v>43.241620455999993</v>
      </c>
    </row>
    <row r="65" spans="1:3" x14ac:dyDescent="0.25">
      <c r="A65" s="10" t="s">
        <v>135</v>
      </c>
      <c r="B65" s="6">
        <v>0.60899999999999999</v>
      </c>
      <c r="C65" s="4">
        <f t="shared" si="1"/>
        <v>53.469159546</v>
      </c>
    </row>
    <row r="66" spans="1:3" x14ac:dyDescent="0.25">
      <c r="A66" s="10" t="s">
        <v>136</v>
      </c>
      <c r="B66" s="6">
        <v>0.48299999999999998</v>
      </c>
      <c r="C66" s="4">
        <f t="shared" si="1"/>
        <v>63.851953673999994</v>
      </c>
    </row>
    <row r="67" spans="1:3" x14ac:dyDescent="0.25">
      <c r="A67" s="10" t="s">
        <v>137</v>
      </c>
      <c r="B67" s="6">
        <v>0.51200000000000001</v>
      </c>
      <c r="C67" s="4">
        <f t="shared" ref="C67:C98" si="2">(29.466*B67*B67)-(114.58*B67)+(112.32)</f>
        <v>61.37937510399999</v>
      </c>
    </row>
    <row r="68" spans="1:3" x14ac:dyDescent="0.25">
      <c r="A68" s="10" t="s">
        <v>138</v>
      </c>
      <c r="B68" s="6">
        <v>0.34500000000000003</v>
      </c>
      <c r="C68" s="4">
        <f t="shared" si="2"/>
        <v>76.297090649999987</v>
      </c>
    </row>
    <row r="69" spans="1:3" x14ac:dyDescent="0.25">
      <c r="A69" s="10" t="s">
        <v>139</v>
      </c>
      <c r="B69" s="6">
        <v>0.29599999999999999</v>
      </c>
      <c r="C69" s="4">
        <f t="shared" si="2"/>
        <v>80.98601305599999</v>
      </c>
    </row>
    <row r="70" spans="1:3" x14ac:dyDescent="0.25">
      <c r="A70" s="10" t="s">
        <v>140</v>
      </c>
      <c r="B70" s="6">
        <v>0.32200000000000001</v>
      </c>
      <c r="C70" s="4">
        <f t="shared" si="2"/>
        <v>78.480392744</v>
      </c>
    </row>
    <row r="71" spans="1:3" x14ac:dyDescent="0.25">
      <c r="A71" s="10" t="s">
        <v>141</v>
      </c>
      <c r="B71" s="6">
        <v>0.28999999999999998</v>
      </c>
      <c r="C71" s="4">
        <f t="shared" si="2"/>
        <v>81.569890600000008</v>
      </c>
    </row>
    <row r="72" spans="1:3" x14ac:dyDescent="0.25">
      <c r="A72" s="10" t="s">
        <v>142</v>
      </c>
      <c r="B72" s="6">
        <v>0.28100000000000003</v>
      </c>
      <c r="C72" s="4">
        <f t="shared" si="2"/>
        <v>82.449684825999995</v>
      </c>
    </row>
    <row r="73" spans="1:3" x14ac:dyDescent="0.25">
      <c r="A73" s="10" t="s">
        <v>143</v>
      </c>
      <c r="B73" s="6">
        <v>0.35899999999999999</v>
      </c>
      <c r="C73" s="4">
        <f t="shared" si="2"/>
        <v>74.983387545999989</v>
      </c>
    </row>
    <row r="74" spans="1:3" x14ac:dyDescent="0.25">
      <c r="A74" s="10" t="s">
        <v>144</v>
      </c>
      <c r="B74" s="6">
        <v>0.41400000000000003</v>
      </c>
      <c r="C74" s="4">
        <f t="shared" si="2"/>
        <v>69.934234535999991</v>
      </c>
    </row>
    <row r="75" spans="1:3" x14ac:dyDescent="0.25">
      <c r="A75" s="10" t="s">
        <v>145</v>
      </c>
      <c r="B75" s="6">
        <v>0.31900000000000001</v>
      </c>
      <c r="C75" s="4">
        <f t="shared" si="2"/>
        <v>78.767469625999993</v>
      </c>
    </row>
    <row r="76" spans="1:3" x14ac:dyDescent="0.25">
      <c r="A76" s="10" t="s">
        <v>146</v>
      </c>
      <c r="B76" s="6">
        <v>0.26300000000000001</v>
      </c>
      <c r="C76" s="4">
        <f t="shared" si="2"/>
        <v>84.223593753999992</v>
      </c>
    </row>
    <row r="77" spans="1:3" x14ac:dyDescent="0.25">
      <c r="A77" s="10" t="s">
        <v>147</v>
      </c>
      <c r="B77" s="6">
        <v>0.25800000000000001</v>
      </c>
      <c r="C77" s="4">
        <f t="shared" si="2"/>
        <v>84.719734824</v>
      </c>
    </row>
    <row r="78" spans="1:3" x14ac:dyDescent="0.25">
      <c r="A78" s="10" t="s">
        <v>148</v>
      </c>
      <c r="B78" s="6">
        <v>0.20800000000000002</v>
      </c>
      <c r="C78" s="4">
        <f t="shared" si="2"/>
        <v>89.762177023999996</v>
      </c>
    </row>
    <row r="79" spans="1:3" x14ac:dyDescent="0.25">
      <c r="A79" s="10" t="s">
        <v>149</v>
      </c>
      <c r="B79" s="6">
        <v>0.309</v>
      </c>
      <c r="C79" s="4">
        <f t="shared" si="2"/>
        <v>79.728223145999991</v>
      </c>
    </row>
    <row r="80" spans="1:3" x14ac:dyDescent="0.25">
      <c r="A80" s="10" t="s">
        <v>150</v>
      </c>
      <c r="B80" s="6">
        <v>0.311</v>
      </c>
      <c r="C80" s="4">
        <f t="shared" si="2"/>
        <v>79.535600985999992</v>
      </c>
    </row>
    <row r="81" spans="1:3" x14ac:dyDescent="0.25">
      <c r="A81" s="10" t="s">
        <v>151</v>
      </c>
      <c r="B81" s="6">
        <v>0.24099999999999999</v>
      </c>
      <c r="C81" s="4">
        <f t="shared" si="2"/>
        <v>86.41763474599999</v>
      </c>
    </row>
    <row r="82" spans="1:3" x14ac:dyDescent="0.25">
      <c r="A82" s="10" t="s">
        <v>152</v>
      </c>
      <c r="B82" s="6">
        <v>0.26200000000000001</v>
      </c>
      <c r="C82" s="4">
        <f t="shared" si="2"/>
        <v>84.322704103999996</v>
      </c>
    </row>
    <row r="83" spans="1:3" x14ac:dyDescent="0.25">
      <c r="A83" s="10" t="s">
        <v>153</v>
      </c>
      <c r="B83" s="6">
        <v>0.316</v>
      </c>
      <c r="C83" s="4">
        <f t="shared" si="2"/>
        <v>79.055076896000003</v>
      </c>
    </row>
    <row r="84" spans="1:3" x14ac:dyDescent="0.25">
      <c r="A84" s="10" t="s">
        <v>154</v>
      </c>
      <c r="B84" s="6">
        <v>0.245</v>
      </c>
      <c r="C84" s="4">
        <f t="shared" si="2"/>
        <v>86.016596649999997</v>
      </c>
    </row>
    <row r="85" spans="1:3" x14ac:dyDescent="0.25">
      <c r="A85" s="10" t="s">
        <v>155</v>
      </c>
      <c r="B85" s="6">
        <v>0.25600000000000001</v>
      </c>
      <c r="C85" s="4">
        <f t="shared" si="2"/>
        <v>84.918603775999998</v>
      </c>
    </row>
    <row r="86" spans="1:3" x14ac:dyDescent="0.25">
      <c r="A86" s="10" t="s">
        <v>156</v>
      </c>
      <c r="B86" s="6">
        <v>0.33400000000000002</v>
      </c>
      <c r="C86" s="4">
        <f t="shared" si="2"/>
        <v>77.337389095999995</v>
      </c>
    </row>
    <row r="87" spans="1:3" x14ac:dyDescent="0.25">
      <c r="A87" s="10" t="s">
        <v>157</v>
      </c>
      <c r="B87" s="6">
        <v>0.25600000000000001</v>
      </c>
      <c r="C87" s="4">
        <f t="shared" si="2"/>
        <v>84.918603775999998</v>
      </c>
    </row>
    <row r="88" spans="1:3" x14ac:dyDescent="0.25">
      <c r="A88" s="10" t="s">
        <v>158</v>
      </c>
      <c r="B88" s="6">
        <v>0.36299999999999999</v>
      </c>
      <c r="C88" s="4">
        <f t="shared" si="2"/>
        <v>74.610165354000003</v>
      </c>
    </row>
    <row r="89" spans="1:3" x14ac:dyDescent="0.25">
      <c r="A89" s="10" t="s">
        <v>159</v>
      </c>
      <c r="B89" s="6">
        <v>0.21099999999999999</v>
      </c>
      <c r="C89" s="4">
        <f t="shared" si="2"/>
        <v>89.455475785999994</v>
      </c>
    </row>
    <row r="90" spans="1:3" x14ac:dyDescent="0.25">
      <c r="A90" s="10" t="s">
        <v>160</v>
      </c>
      <c r="B90" s="6">
        <v>0.24399999999999999</v>
      </c>
      <c r="C90" s="4">
        <f t="shared" si="2"/>
        <v>86.116767775999989</v>
      </c>
    </row>
    <row r="91" spans="1:3" x14ac:dyDescent="0.25">
      <c r="A91" s="10" t="s">
        <v>161</v>
      </c>
      <c r="B91" s="6">
        <v>0.22900000000000001</v>
      </c>
      <c r="C91" s="4">
        <f t="shared" si="2"/>
        <v>87.626406505999995</v>
      </c>
    </row>
    <row r="92" spans="1:3" x14ac:dyDescent="0.25">
      <c r="A92" s="10" t="s">
        <v>162</v>
      </c>
      <c r="B92" s="6">
        <v>0.52800000000000002</v>
      </c>
      <c r="C92" s="4">
        <f t="shared" si="2"/>
        <v>60.036409343999992</v>
      </c>
    </row>
    <row r="93" spans="1:3" x14ac:dyDescent="0.25">
      <c r="A93" s="10" t="s">
        <v>163</v>
      </c>
      <c r="B93" s="6">
        <v>0.27700000000000002</v>
      </c>
      <c r="C93" s="4">
        <f t="shared" si="2"/>
        <v>82.842236713999995</v>
      </c>
    </row>
    <row r="94" spans="1:3" x14ac:dyDescent="0.25">
      <c r="A94" s="10" t="s">
        <v>164</v>
      </c>
      <c r="B94" s="6">
        <v>0.31</v>
      </c>
      <c r="C94" s="4">
        <f t="shared" si="2"/>
        <v>79.631882599999997</v>
      </c>
    </row>
    <row r="95" spans="1:3" x14ac:dyDescent="0.25">
      <c r="A95" s="10" t="s">
        <v>165</v>
      </c>
      <c r="B95" s="6">
        <v>0.374</v>
      </c>
      <c r="C95" s="4">
        <f t="shared" si="2"/>
        <v>73.588666215999993</v>
      </c>
    </row>
    <row r="96" spans="1:3" x14ac:dyDescent="0.25">
      <c r="A96" s="10" t="s">
        <v>166</v>
      </c>
      <c r="B96" s="6">
        <v>0.39800000000000002</v>
      </c>
      <c r="C96" s="4">
        <f t="shared" si="2"/>
        <v>71.384692263999995</v>
      </c>
    </row>
    <row r="97" spans="1:3" x14ac:dyDescent="0.25">
      <c r="A97" s="10" t="s">
        <v>167</v>
      </c>
      <c r="B97" s="6">
        <v>0.26400000000000001</v>
      </c>
      <c r="C97" s="4">
        <f t="shared" si="2"/>
        <v>84.12454233599999</v>
      </c>
    </row>
    <row r="98" spans="1:3" x14ac:dyDescent="0.25">
      <c r="A98" s="10" t="s">
        <v>168</v>
      </c>
      <c r="B98" s="6">
        <v>0.32900000000000001</v>
      </c>
      <c r="C98" s="4">
        <f t="shared" si="2"/>
        <v>77.812609305999985</v>
      </c>
    </row>
    <row r="99" spans="1:3" x14ac:dyDescent="0.25">
      <c r="A99" s="10" t="s">
        <v>169</v>
      </c>
      <c r="B99" s="6">
        <v>0.26100000000000001</v>
      </c>
      <c r="C99" s="4">
        <f t="shared" ref="C99:C130" si="3">(29.466*B99*B99)-(114.58*B99)+(112.32)</f>
        <v>84.421873385999987</v>
      </c>
    </row>
    <row r="100" spans="1:3" x14ac:dyDescent="0.25">
      <c r="A100" s="10" t="s">
        <v>170</v>
      </c>
      <c r="B100" s="6">
        <v>0.33700000000000002</v>
      </c>
      <c r="C100" s="4">
        <f t="shared" si="3"/>
        <v>77.052964153999994</v>
      </c>
    </row>
    <row r="101" spans="1:3" x14ac:dyDescent="0.25">
      <c r="A101" s="10" t="s">
        <v>171</v>
      </c>
      <c r="B101" s="6">
        <v>0.26200000000000001</v>
      </c>
      <c r="C101" s="4">
        <f t="shared" si="3"/>
        <v>84.322704103999996</v>
      </c>
    </row>
    <row r="102" spans="1:3" x14ac:dyDescent="0.25">
      <c r="A102" s="10" t="s">
        <v>172</v>
      </c>
      <c r="B102" s="6">
        <v>0.22600000000000001</v>
      </c>
      <c r="C102" s="4">
        <f t="shared" si="3"/>
        <v>87.929925415999989</v>
      </c>
    </row>
    <row r="103" spans="1:3" x14ac:dyDescent="0.25">
      <c r="A103" s="10" t="s">
        <v>173</v>
      </c>
      <c r="B103" s="6">
        <v>0.315</v>
      </c>
      <c r="C103" s="4">
        <f t="shared" si="3"/>
        <v>79.151063849999986</v>
      </c>
    </row>
    <row r="104" spans="1:3" x14ac:dyDescent="0.25">
      <c r="A104" s="10" t="s">
        <v>174</v>
      </c>
      <c r="B104" s="6">
        <v>0.24199999999999999</v>
      </c>
      <c r="C104" s="4">
        <f t="shared" si="3"/>
        <v>86.317286823999993</v>
      </c>
    </row>
    <row r="105" spans="1:3" x14ac:dyDescent="0.25">
      <c r="A105" s="10" t="s">
        <v>175</v>
      </c>
      <c r="B105" s="6">
        <v>0.29899999999999999</v>
      </c>
      <c r="C105" s="4">
        <f t="shared" si="3"/>
        <v>80.694869865999991</v>
      </c>
    </row>
    <row r="106" spans="1:3" x14ac:dyDescent="0.25">
      <c r="A106" s="10" t="s">
        <v>176</v>
      </c>
      <c r="B106" s="6">
        <v>0.439</v>
      </c>
      <c r="C106" s="4">
        <f t="shared" si="3"/>
        <v>67.698096985999996</v>
      </c>
    </row>
    <row r="107" spans="1:3" x14ac:dyDescent="0.25">
      <c r="A107" s="10" t="s">
        <v>177</v>
      </c>
      <c r="B107" s="6">
        <v>0.27100000000000002</v>
      </c>
      <c r="C107" s="4">
        <f t="shared" si="3"/>
        <v>83.432832505999983</v>
      </c>
    </row>
    <row r="108" spans="1:3" x14ac:dyDescent="0.25">
      <c r="A108" s="10" t="s">
        <v>178</v>
      </c>
      <c r="B108" s="6">
        <v>0.32600000000000001</v>
      </c>
      <c r="C108" s="4">
        <f t="shared" si="3"/>
        <v>78.098448615999985</v>
      </c>
    </row>
    <row r="109" spans="1:3" x14ac:dyDescent="0.25">
      <c r="A109" s="10" t="s">
        <v>179</v>
      </c>
      <c r="B109" s="6">
        <v>0.32400000000000001</v>
      </c>
      <c r="C109" s="4">
        <f t="shared" si="3"/>
        <v>78.289302816000003</v>
      </c>
    </row>
    <row r="110" spans="1:3" x14ac:dyDescent="0.25">
      <c r="A110" s="10" t="s">
        <v>180</v>
      </c>
      <c r="B110" s="6">
        <v>0.36099999999999999</v>
      </c>
      <c r="C110" s="4">
        <f t="shared" si="3"/>
        <v>74.796658585999992</v>
      </c>
    </row>
    <row r="111" spans="1:3" x14ac:dyDescent="0.25">
      <c r="A111" s="10" t="s">
        <v>181</v>
      </c>
      <c r="B111" s="6">
        <v>0.36599999999999999</v>
      </c>
      <c r="C111" s="4">
        <f t="shared" si="3"/>
        <v>74.330867495999996</v>
      </c>
    </row>
    <row r="112" spans="1:3" x14ac:dyDescent="0.25">
      <c r="A112" s="10" t="s">
        <v>182</v>
      </c>
      <c r="B112" s="6">
        <v>0.42199999999999999</v>
      </c>
      <c r="C112" s="4">
        <f t="shared" si="3"/>
        <v>69.214663143999999</v>
      </c>
    </row>
    <row r="113" spans="1:3" x14ac:dyDescent="0.25">
      <c r="A113" s="10" t="s">
        <v>183</v>
      </c>
      <c r="B113" s="6">
        <v>0.36399999999999999</v>
      </c>
      <c r="C113" s="4">
        <f t="shared" si="3"/>
        <v>74.517007135999989</v>
      </c>
    </row>
    <row r="114" spans="1:3" x14ac:dyDescent="0.25">
      <c r="A114" s="10" t="s">
        <v>184</v>
      </c>
      <c r="B114" s="6">
        <v>0.27600000000000002</v>
      </c>
      <c r="C114" s="4">
        <f t="shared" si="3"/>
        <v>82.940522015999989</v>
      </c>
    </row>
    <row r="115" spans="1:3" x14ac:dyDescent="0.25">
      <c r="A115" s="10" t="s">
        <v>185</v>
      </c>
      <c r="B115" s="6">
        <v>0.21199999999999999</v>
      </c>
      <c r="C115" s="4">
        <f t="shared" si="3"/>
        <v>89.353359904000001</v>
      </c>
    </row>
    <row r="116" spans="1:3" x14ac:dyDescent="0.25">
      <c r="A116" s="10" t="s">
        <v>186</v>
      </c>
      <c r="B116" s="6">
        <v>0.312</v>
      </c>
      <c r="C116" s="4">
        <f t="shared" si="3"/>
        <v>79.439378304000002</v>
      </c>
    </row>
    <row r="117" spans="1:3" x14ac:dyDescent="0.25">
      <c r="A117" s="10" t="s">
        <v>187</v>
      </c>
      <c r="B117" s="6">
        <v>0.191</v>
      </c>
      <c r="C117" s="4">
        <f t="shared" si="3"/>
        <v>91.510169145999996</v>
      </c>
    </row>
    <row r="118" spans="1:3" x14ac:dyDescent="0.25">
      <c r="A118" s="10" t="s">
        <v>188</v>
      </c>
      <c r="B118" s="6">
        <v>0.41400000000000003</v>
      </c>
      <c r="C118" s="4">
        <f t="shared" si="3"/>
        <v>69.934234535999991</v>
      </c>
    </row>
    <row r="119" spans="1:3" x14ac:dyDescent="0.25">
      <c r="A119" s="10" t="s">
        <v>189</v>
      </c>
      <c r="B119" s="6">
        <v>0.249</v>
      </c>
      <c r="C119" s="4">
        <f t="shared" si="3"/>
        <v>85.616501465999988</v>
      </c>
    </row>
    <row r="120" spans="1:3" x14ac:dyDescent="0.25">
      <c r="A120" s="10" t="s">
        <v>190</v>
      </c>
      <c r="B120" s="6">
        <v>0.55100000000000005</v>
      </c>
      <c r="C120" s="4">
        <f t="shared" si="3"/>
        <v>58.132327065999995</v>
      </c>
    </row>
    <row r="121" spans="1:3" x14ac:dyDescent="0.25">
      <c r="A121" s="10" t="s">
        <v>191</v>
      </c>
      <c r="B121" s="6">
        <v>0.32700000000000001</v>
      </c>
      <c r="C121" s="4">
        <f t="shared" si="3"/>
        <v>78.003109913999992</v>
      </c>
    </row>
    <row r="122" spans="1:3" x14ac:dyDescent="0.25">
      <c r="A122" s="10" t="s">
        <v>192</v>
      </c>
      <c r="B122" s="6">
        <v>0.56100000000000005</v>
      </c>
      <c r="C122" s="4">
        <f t="shared" si="3"/>
        <v>57.314188985999991</v>
      </c>
    </row>
    <row r="123" spans="1:3" x14ac:dyDescent="0.25">
      <c r="A123" s="10" t="s">
        <v>193</v>
      </c>
      <c r="B123" s="6">
        <v>0.74299999999999999</v>
      </c>
      <c r="C123" s="4">
        <f t="shared" si="3"/>
        <v>43.453735833999986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123"/>
  <sheetViews>
    <sheetView workbookViewId="0">
      <selection activeCell="R8" sqref="R8"/>
    </sheetView>
  </sheetViews>
  <sheetFormatPr defaultRowHeight="15" x14ac:dyDescent="0.25"/>
  <cols>
    <col min="1" max="1" width="17.28515625" customWidth="1"/>
    <col min="2" max="2" width="12" customWidth="1"/>
    <col min="3" max="3" width="15.28515625" customWidth="1"/>
  </cols>
  <sheetData>
    <row r="2" spans="1:12" x14ac:dyDescent="0.25">
      <c r="A2" s="2">
        <v>0.11799999999999999</v>
      </c>
      <c r="B2" s="6">
        <v>0.76100000000000001</v>
      </c>
      <c r="C2" s="6">
        <v>0.54700000000000004</v>
      </c>
      <c r="D2" s="6">
        <v>0.70200000000000007</v>
      </c>
      <c r="E2" s="6">
        <v>0.26500000000000001</v>
      </c>
      <c r="F2" s="6">
        <v>0.34500000000000003</v>
      </c>
      <c r="G2" s="6">
        <v>0.24299999999999999</v>
      </c>
      <c r="H2" s="6">
        <v>0.27100000000000002</v>
      </c>
      <c r="I2" s="6">
        <v>0.222</v>
      </c>
      <c r="J2" s="6">
        <v>0.32300000000000001</v>
      </c>
      <c r="K2" s="6">
        <v>0.26</v>
      </c>
      <c r="L2" s="6">
        <v>0.24399999999999999</v>
      </c>
    </row>
    <row r="3" spans="1:12" x14ac:dyDescent="0.25">
      <c r="A3" s="2">
        <v>0.66100000000000003</v>
      </c>
      <c r="B3" s="6">
        <v>0.185</v>
      </c>
      <c r="C3" s="6">
        <v>0.46300000000000002</v>
      </c>
      <c r="D3" s="6">
        <v>0.17699999999999999</v>
      </c>
      <c r="E3" s="6">
        <v>0.19400000000000001</v>
      </c>
      <c r="F3" s="6">
        <v>0.28899999999999998</v>
      </c>
      <c r="G3" s="6">
        <v>0.223</v>
      </c>
      <c r="H3" s="6">
        <v>0.34300000000000003</v>
      </c>
      <c r="I3" s="6">
        <v>0.12</v>
      </c>
      <c r="J3" s="6">
        <v>0.2</v>
      </c>
      <c r="K3" s="6">
        <v>0.26600000000000001</v>
      </c>
      <c r="L3" s="6">
        <v>0.19</v>
      </c>
    </row>
    <row r="4" spans="1:12" x14ac:dyDescent="0.25">
      <c r="A4" s="2">
        <v>0.98899999999999999</v>
      </c>
      <c r="B4" s="6">
        <v>0.16700000000000001</v>
      </c>
      <c r="C4" s="6">
        <v>0.219</v>
      </c>
      <c r="D4" s="6">
        <v>0.31</v>
      </c>
      <c r="E4" s="6">
        <v>0.26100000000000001</v>
      </c>
      <c r="F4" s="6">
        <v>0.22900000000000001</v>
      </c>
      <c r="G4" s="6">
        <v>0.32900000000000001</v>
      </c>
      <c r="H4" s="6">
        <v>0.437</v>
      </c>
      <c r="I4" s="6">
        <v>0.17599999999999999</v>
      </c>
      <c r="J4" s="6">
        <v>0.22700000000000001</v>
      </c>
      <c r="K4" s="6">
        <v>1.0309999999999999</v>
      </c>
      <c r="L4" s="6">
        <v>0.35599999999999998</v>
      </c>
    </row>
    <row r="5" spans="1:12" x14ac:dyDescent="0.25">
      <c r="A5" s="2">
        <v>1.321</v>
      </c>
      <c r="B5" s="6">
        <v>0.19500000000000001</v>
      </c>
      <c r="C5" s="6">
        <v>0.2</v>
      </c>
      <c r="D5" s="6">
        <v>0.20300000000000001</v>
      </c>
      <c r="E5" s="6">
        <v>0.183</v>
      </c>
      <c r="F5" s="6">
        <v>0.502</v>
      </c>
      <c r="G5" s="6">
        <v>0.34</v>
      </c>
      <c r="H5" s="6">
        <v>0.25900000000000001</v>
      </c>
      <c r="I5" s="6">
        <v>0.17699999999999999</v>
      </c>
      <c r="J5" s="6">
        <v>0.19</v>
      </c>
      <c r="K5" s="6">
        <v>0.22500000000000001</v>
      </c>
      <c r="L5" s="6">
        <v>0.249</v>
      </c>
    </row>
    <row r="6" spans="1:12" x14ac:dyDescent="0.25">
      <c r="A6" s="2">
        <v>1.5489999999999999</v>
      </c>
      <c r="B6" s="6">
        <v>0.187</v>
      </c>
      <c r="C6" s="6">
        <v>0.30399999999999999</v>
      </c>
      <c r="D6" s="6">
        <v>0.43</v>
      </c>
      <c r="E6" s="6">
        <v>0.48</v>
      </c>
      <c r="F6" s="6">
        <v>0.49199999999999999</v>
      </c>
      <c r="G6" s="6">
        <v>0.318</v>
      </c>
      <c r="H6" s="6">
        <v>0.17100000000000001</v>
      </c>
      <c r="I6" s="6">
        <v>0.70100000000000007</v>
      </c>
      <c r="J6" s="6">
        <v>0.27500000000000002</v>
      </c>
      <c r="K6" s="6">
        <v>0.30399999999999999</v>
      </c>
      <c r="L6" s="6">
        <v>0.17300000000000001</v>
      </c>
    </row>
    <row r="7" spans="1:12" x14ac:dyDescent="0.25">
      <c r="A7" s="2">
        <v>1.7370000000000001</v>
      </c>
      <c r="B7" s="6">
        <v>0.157</v>
      </c>
      <c r="C7" s="6">
        <v>0.41200000000000003</v>
      </c>
      <c r="D7" s="6">
        <v>0.51600000000000001</v>
      </c>
      <c r="E7" s="6">
        <v>0.25900000000000001</v>
      </c>
      <c r="F7" s="6">
        <v>0.33100000000000002</v>
      </c>
      <c r="G7" s="6">
        <v>0.54600000000000004</v>
      </c>
      <c r="H7" s="6">
        <v>0.21199999999999999</v>
      </c>
      <c r="I7" s="6">
        <v>0.184</v>
      </c>
      <c r="J7" s="6">
        <v>0.188</v>
      </c>
      <c r="K7" s="6">
        <v>0.21299999999999999</v>
      </c>
      <c r="L7" s="6">
        <v>0.14400000000000002</v>
      </c>
    </row>
    <row r="8" spans="1:12" x14ac:dyDescent="0.25">
      <c r="A8" s="5">
        <v>2.0310000000000001</v>
      </c>
      <c r="B8" s="6">
        <v>0.153</v>
      </c>
      <c r="C8" s="6">
        <v>0.30399999999999999</v>
      </c>
      <c r="D8" s="6">
        <v>0.13800000000000001</v>
      </c>
      <c r="E8" s="6">
        <v>0.36899999999999999</v>
      </c>
      <c r="F8" s="6">
        <v>0.33400000000000002</v>
      </c>
      <c r="G8" s="6">
        <v>0.222</v>
      </c>
      <c r="H8" s="6">
        <v>0.33600000000000002</v>
      </c>
      <c r="I8" s="6">
        <v>0.11800000000000001</v>
      </c>
      <c r="J8" s="6">
        <v>0.31</v>
      </c>
      <c r="K8" s="6">
        <v>0.251</v>
      </c>
      <c r="L8" s="6">
        <v>0.11600000000000001</v>
      </c>
    </row>
    <row r="9" spans="1:12" x14ac:dyDescent="0.25">
      <c r="A9" s="6">
        <v>0.11900000000000001</v>
      </c>
      <c r="B9" s="6">
        <v>0.156</v>
      </c>
      <c r="C9" s="6">
        <v>0.36499999999999999</v>
      </c>
      <c r="D9" s="6">
        <v>0.19800000000000001</v>
      </c>
      <c r="E9" s="6">
        <v>0.38500000000000001</v>
      </c>
      <c r="F9" s="6">
        <v>0.28000000000000003</v>
      </c>
      <c r="G9" s="6">
        <v>0.36799999999999999</v>
      </c>
      <c r="H9" s="6">
        <v>0.23400000000000001</v>
      </c>
      <c r="I9" s="6">
        <v>9.0999999999999998E-2</v>
      </c>
      <c r="J9" s="6">
        <v>0.14699999999999999</v>
      </c>
      <c r="K9" s="6">
        <v>0.39100000000000001</v>
      </c>
      <c r="L9" s="6">
        <v>0.153</v>
      </c>
    </row>
    <row r="16" spans="1:12" x14ac:dyDescent="0.25">
      <c r="A16" s="26" t="s">
        <v>0</v>
      </c>
      <c r="B16" s="1" t="s">
        <v>1</v>
      </c>
      <c r="C16" s="1" t="s">
        <v>3</v>
      </c>
      <c r="D16" s="1" t="s">
        <v>4</v>
      </c>
    </row>
    <row r="17" spans="1:11" x14ac:dyDescent="0.25">
      <c r="A17" s="26" t="s">
        <v>5</v>
      </c>
      <c r="B17" s="2">
        <v>0.11799999999999999</v>
      </c>
      <c r="C17" s="3">
        <v>100</v>
      </c>
      <c r="D17" s="4">
        <f>(30.21*B17*B17)-(116.46*B17)+(113.1)</f>
        <v>99.77836404</v>
      </c>
    </row>
    <row r="18" spans="1:11" x14ac:dyDescent="0.25">
      <c r="A18" s="26" t="s">
        <v>6</v>
      </c>
      <c r="B18" s="2">
        <v>0.66100000000000003</v>
      </c>
      <c r="C18" s="3">
        <v>50</v>
      </c>
      <c r="D18" s="4">
        <f t="shared" ref="D18:D23" si="0">(30.21*B18*B18)-(116.46*B18)+(113.1)</f>
        <v>49.319323410000003</v>
      </c>
    </row>
    <row r="19" spans="1:11" x14ac:dyDescent="0.25">
      <c r="A19" s="26" t="s">
        <v>7</v>
      </c>
      <c r="B19" s="2">
        <v>0.98899999999999999</v>
      </c>
      <c r="C19" s="3">
        <v>25</v>
      </c>
      <c r="D19" s="4">
        <f t="shared" si="0"/>
        <v>27.470095409999999</v>
      </c>
    </row>
    <row r="20" spans="1:11" x14ac:dyDescent="0.25">
      <c r="A20" s="26" t="s">
        <v>8</v>
      </c>
      <c r="B20" s="2">
        <v>1.321</v>
      </c>
      <c r="C20" s="3">
        <v>12.5</v>
      </c>
      <c r="D20" s="4">
        <f t="shared" si="0"/>
        <v>11.974028609999991</v>
      </c>
    </row>
    <row r="21" spans="1:11" x14ac:dyDescent="0.25">
      <c r="A21" s="26" t="s">
        <v>9</v>
      </c>
      <c r="B21" s="2">
        <v>1.5489999999999999</v>
      </c>
      <c r="C21" s="3">
        <v>6.25</v>
      </c>
      <c r="D21" s="4">
        <f t="shared" si="0"/>
        <v>5.1893642100000079</v>
      </c>
    </row>
    <row r="22" spans="1:11" x14ac:dyDescent="0.25">
      <c r="A22" s="26" t="s">
        <v>287</v>
      </c>
      <c r="B22" s="2">
        <v>1.7370000000000001</v>
      </c>
      <c r="C22" s="3">
        <v>3.13</v>
      </c>
      <c r="D22" s="4">
        <f t="shared" si="0"/>
        <v>1.9576554900000076</v>
      </c>
    </row>
    <row r="23" spans="1:11" x14ac:dyDescent="0.25">
      <c r="A23" s="26" t="s">
        <v>10</v>
      </c>
      <c r="B23" s="5">
        <v>2.0310000000000001</v>
      </c>
      <c r="C23" s="3">
        <v>0</v>
      </c>
      <c r="D23" s="4">
        <f t="shared" si="0"/>
        <v>1.1848118100000136</v>
      </c>
    </row>
    <row r="28" spans="1:11" x14ac:dyDescent="0.25">
      <c r="G28" s="26"/>
      <c r="I28" s="9" t="s">
        <v>289</v>
      </c>
      <c r="J28" s="9"/>
      <c r="K28" s="9"/>
    </row>
    <row r="34" spans="1:3" x14ac:dyDescent="0.25">
      <c r="A34" s="10" t="s">
        <v>11</v>
      </c>
      <c r="B34" s="6" t="s">
        <v>12</v>
      </c>
      <c r="C34" s="11" t="s">
        <v>13</v>
      </c>
    </row>
    <row r="35" spans="1:3" x14ac:dyDescent="0.25">
      <c r="A35" s="10" t="s">
        <v>194</v>
      </c>
      <c r="B35" s="6">
        <v>0.11900000000000001</v>
      </c>
      <c r="C35" s="4">
        <f t="shared" ref="C35:C66" si="1">(30.21*B35*B35)-(116.46*B35)+(113.1)</f>
        <v>99.669063809999997</v>
      </c>
    </row>
    <row r="36" spans="1:3" x14ac:dyDescent="0.25">
      <c r="A36" s="10" t="s">
        <v>195</v>
      </c>
      <c r="B36" s="6">
        <v>0.76100000000000001</v>
      </c>
      <c r="C36" s="4">
        <f t="shared" si="1"/>
        <v>41.969185409999994</v>
      </c>
    </row>
    <row r="37" spans="1:3" x14ac:dyDescent="0.25">
      <c r="A37" s="10" t="s">
        <v>196</v>
      </c>
      <c r="B37" s="6">
        <v>0.185</v>
      </c>
      <c r="C37" s="4">
        <f t="shared" si="1"/>
        <v>92.588837249999997</v>
      </c>
    </row>
    <row r="38" spans="1:3" x14ac:dyDescent="0.25">
      <c r="A38" s="10" t="s">
        <v>197</v>
      </c>
      <c r="B38" s="6">
        <v>0.16700000000000001</v>
      </c>
      <c r="C38" s="4">
        <f t="shared" si="1"/>
        <v>94.493706689999996</v>
      </c>
    </row>
    <row r="39" spans="1:3" x14ac:dyDescent="0.25">
      <c r="A39" s="10" t="s">
        <v>198</v>
      </c>
      <c r="B39" s="6">
        <v>0.19500000000000001</v>
      </c>
      <c r="C39" s="4">
        <f t="shared" si="1"/>
        <v>91.539035249999998</v>
      </c>
    </row>
    <row r="40" spans="1:3" x14ac:dyDescent="0.25">
      <c r="A40" s="10" t="s">
        <v>199</v>
      </c>
      <c r="B40" s="6">
        <v>0.187</v>
      </c>
      <c r="C40" s="4">
        <f t="shared" si="1"/>
        <v>92.378393489999993</v>
      </c>
    </row>
    <row r="41" spans="1:3" x14ac:dyDescent="0.25">
      <c r="A41" s="10" t="s">
        <v>200</v>
      </c>
      <c r="B41" s="6">
        <v>0.157</v>
      </c>
      <c r="C41" s="4">
        <f t="shared" si="1"/>
        <v>95.560426289999995</v>
      </c>
    </row>
    <row r="42" spans="1:3" x14ac:dyDescent="0.25">
      <c r="A42" s="10" t="s">
        <v>201</v>
      </c>
      <c r="B42" s="6">
        <v>0.153</v>
      </c>
      <c r="C42" s="4">
        <f t="shared" si="1"/>
        <v>95.988805889999995</v>
      </c>
    </row>
    <row r="43" spans="1:3" x14ac:dyDescent="0.25">
      <c r="A43" s="10" t="s">
        <v>202</v>
      </c>
      <c r="B43" s="6">
        <v>0.156</v>
      </c>
      <c r="C43" s="4">
        <f t="shared" si="1"/>
        <v>95.66743056</v>
      </c>
    </row>
    <row r="44" spans="1:3" x14ac:dyDescent="0.25">
      <c r="A44" s="10" t="s">
        <v>203</v>
      </c>
      <c r="B44" s="6">
        <v>0.54700000000000004</v>
      </c>
      <c r="C44" s="4">
        <f t="shared" si="1"/>
        <v>58.43548389</v>
      </c>
    </row>
    <row r="45" spans="1:3" x14ac:dyDescent="0.25">
      <c r="A45" s="10" t="s">
        <v>204</v>
      </c>
      <c r="B45" s="6">
        <v>0.46300000000000002</v>
      </c>
      <c r="C45" s="4">
        <f t="shared" si="1"/>
        <v>65.655107489999992</v>
      </c>
    </row>
    <row r="46" spans="1:3" x14ac:dyDescent="0.25">
      <c r="A46" s="10" t="s">
        <v>205</v>
      </c>
      <c r="B46" s="6">
        <v>0.219</v>
      </c>
      <c r="C46" s="4">
        <f t="shared" si="1"/>
        <v>89.044161809999991</v>
      </c>
    </row>
    <row r="47" spans="1:3" x14ac:dyDescent="0.25">
      <c r="A47" s="10" t="s">
        <v>206</v>
      </c>
      <c r="B47" s="6">
        <v>0.2</v>
      </c>
      <c r="C47" s="4">
        <f t="shared" si="1"/>
        <v>91.01639999999999</v>
      </c>
    </row>
    <row r="48" spans="1:3" x14ac:dyDescent="0.25">
      <c r="A48" s="10" t="s">
        <v>207</v>
      </c>
      <c r="B48" s="6">
        <v>0.30399999999999999</v>
      </c>
      <c r="C48" s="4">
        <f t="shared" si="1"/>
        <v>80.488047359999996</v>
      </c>
    </row>
    <row r="49" spans="1:3" x14ac:dyDescent="0.25">
      <c r="A49" s="10" t="s">
        <v>208</v>
      </c>
      <c r="B49" s="6">
        <v>0.41200000000000003</v>
      </c>
      <c r="C49" s="4">
        <f t="shared" si="1"/>
        <v>70.246446239999983</v>
      </c>
    </row>
    <row r="50" spans="1:3" x14ac:dyDescent="0.25">
      <c r="A50" s="10" t="s">
        <v>209</v>
      </c>
      <c r="B50" s="6">
        <v>0.30399999999999999</v>
      </c>
      <c r="C50" s="4">
        <f t="shared" si="1"/>
        <v>80.488047359999996</v>
      </c>
    </row>
    <row r="51" spans="1:3" x14ac:dyDescent="0.25">
      <c r="A51" s="10" t="s">
        <v>210</v>
      </c>
      <c r="B51" s="6">
        <v>0.36499999999999999</v>
      </c>
      <c r="C51" s="4">
        <f t="shared" si="1"/>
        <v>74.61682725</v>
      </c>
    </row>
    <row r="52" spans="1:3" x14ac:dyDescent="0.25">
      <c r="A52" s="10" t="s">
        <v>211</v>
      </c>
      <c r="B52" s="6">
        <v>0.70200000000000007</v>
      </c>
      <c r="C52" s="4">
        <f t="shared" si="1"/>
        <v>46.232688839999994</v>
      </c>
    </row>
    <row r="53" spans="1:3" x14ac:dyDescent="0.25">
      <c r="A53" s="10" t="s">
        <v>212</v>
      </c>
      <c r="B53" s="6">
        <v>0.17699999999999999</v>
      </c>
      <c r="C53" s="4">
        <f t="shared" si="1"/>
        <v>93.433029089999991</v>
      </c>
    </row>
    <row r="54" spans="1:3" x14ac:dyDescent="0.25">
      <c r="A54" s="10" t="s">
        <v>213</v>
      </c>
      <c r="B54" s="6">
        <v>0.31</v>
      </c>
      <c r="C54" s="4">
        <f t="shared" si="1"/>
        <v>79.900581000000003</v>
      </c>
    </row>
    <row r="55" spans="1:3" x14ac:dyDescent="0.25">
      <c r="A55" s="10" t="s">
        <v>214</v>
      </c>
      <c r="B55" s="6">
        <v>0.20300000000000001</v>
      </c>
      <c r="C55" s="4">
        <f t="shared" si="1"/>
        <v>90.703543889999992</v>
      </c>
    </row>
    <row r="56" spans="1:3" x14ac:dyDescent="0.25">
      <c r="A56" s="10" t="s">
        <v>215</v>
      </c>
      <c r="B56" s="6">
        <v>0.43</v>
      </c>
      <c r="C56" s="4">
        <f t="shared" si="1"/>
        <v>68.608028999999988</v>
      </c>
    </row>
    <row r="57" spans="1:3" x14ac:dyDescent="0.25">
      <c r="A57" s="10" t="s">
        <v>216</v>
      </c>
      <c r="B57" s="6">
        <v>0.51600000000000001</v>
      </c>
      <c r="C57" s="4">
        <f t="shared" si="1"/>
        <v>61.050233759999998</v>
      </c>
    </row>
    <row r="58" spans="1:3" x14ac:dyDescent="0.25">
      <c r="A58" s="10" t="s">
        <v>217</v>
      </c>
      <c r="B58" s="6">
        <v>0.13800000000000001</v>
      </c>
      <c r="C58" s="4">
        <f t="shared" si="1"/>
        <v>97.603839239999999</v>
      </c>
    </row>
    <row r="59" spans="1:3" x14ac:dyDescent="0.25">
      <c r="A59" s="10" t="s">
        <v>218</v>
      </c>
      <c r="B59" s="6">
        <v>0.19800000000000001</v>
      </c>
      <c r="C59" s="4">
        <f t="shared" si="1"/>
        <v>91.225272839999988</v>
      </c>
    </row>
    <row r="60" spans="1:3" x14ac:dyDescent="0.25">
      <c r="A60" s="10" t="s">
        <v>219</v>
      </c>
      <c r="B60" s="6">
        <v>0.26500000000000001</v>
      </c>
      <c r="C60" s="4">
        <f t="shared" si="1"/>
        <v>84.359597249999993</v>
      </c>
    </row>
    <row r="61" spans="1:3" x14ac:dyDescent="0.25">
      <c r="A61" s="10" t="s">
        <v>220</v>
      </c>
      <c r="B61" s="6">
        <v>0.19400000000000001</v>
      </c>
      <c r="C61" s="4">
        <f t="shared" si="1"/>
        <v>91.64374355999999</v>
      </c>
    </row>
    <row r="62" spans="1:3" x14ac:dyDescent="0.25">
      <c r="A62" s="10" t="s">
        <v>221</v>
      </c>
      <c r="B62" s="6">
        <v>0.26100000000000001</v>
      </c>
      <c r="C62" s="4">
        <f t="shared" si="1"/>
        <v>84.761875409999988</v>
      </c>
    </row>
    <row r="63" spans="1:3" x14ac:dyDescent="0.25">
      <c r="A63" s="10" t="s">
        <v>222</v>
      </c>
      <c r="B63" s="6">
        <v>0.183</v>
      </c>
      <c r="C63" s="4">
        <f t="shared" si="1"/>
        <v>92.799522690000003</v>
      </c>
    </row>
    <row r="64" spans="1:3" x14ac:dyDescent="0.25">
      <c r="A64" s="10" t="s">
        <v>223</v>
      </c>
      <c r="B64" s="6">
        <v>0.48</v>
      </c>
      <c r="C64" s="4">
        <f t="shared" si="1"/>
        <v>64.159583999999995</v>
      </c>
    </row>
    <row r="65" spans="1:3" x14ac:dyDescent="0.25">
      <c r="A65" s="10" t="s">
        <v>224</v>
      </c>
      <c r="B65" s="6">
        <v>0.25900000000000001</v>
      </c>
      <c r="C65" s="4">
        <f t="shared" si="1"/>
        <v>84.963377009999988</v>
      </c>
    </row>
    <row r="66" spans="1:3" x14ac:dyDescent="0.25">
      <c r="A66" s="10" t="s">
        <v>225</v>
      </c>
      <c r="B66" s="6">
        <v>0.36899999999999999</v>
      </c>
      <c r="C66" s="4">
        <f t="shared" si="1"/>
        <v>74.239683810000002</v>
      </c>
    </row>
    <row r="67" spans="1:3" x14ac:dyDescent="0.25">
      <c r="A67" s="10" t="s">
        <v>226</v>
      </c>
      <c r="B67" s="6">
        <v>0.38500000000000001</v>
      </c>
      <c r="C67" s="4">
        <f t="shared" ref="C67:C98" si="2">(30.21*B67*B67)-(116.46*B67)+(113.1)</f>
        <v>72.740777249999994</v>
      </c>
    </row>
    <row r="68" spans="1:3" x14ac:dyDescent="0.25">
      <c r="A68" s="10" t="s">
        <v>227</v>
      </c>
      <c r="B68" s="6">
        <v>0.34500000000000003</v>
      </c>
      <c r="C68" s="4">
        <f t="shared" si="2"/>
        <v>76.517045249999995</v>
      </c>
    </row>
    <row r="69" spans="1:3" x14ac:dyDescent="0.25">
      <c r="A69" s="10" t="s">
        <v>228</v>
      </c>
      <c r="B69" s="6">
        <v>0.28899999999999998</v>
      </c>
      <c r="C69" s="4">
        <f t="shared" si="2"/>
        <v>81.966229409999997</v>
      </c>
    </row>
    <row r="70" spans="1:3" x14ac:dyDescent="0.25">
      <c r="A70" s="10" t="s">
        <v>229</v>
      </c>
      <c r="B70" s="6">
        <v>0.22900000000000001</v>
      </c>
      <c r="C70" s="4">
        <f t="shared" si="2"/>
        <v>88.014902609999993</v>
      </c>
    </row>
    <row r="71" spans="1:3" x14ac:dyDescent="0.25">
      <c r="A71" s="10" t="s">
        <v>230</v>
      </c>
      <c r="B71" s="6">
        <v>0.502</v>
      </c>
      <c r="C71" s="4">
        <f t="shared" si="2"/>
        <v>62.250120840000001</v>
      </c>
    </row>
    <row r="72" spans="1:3" x14ac:dyDescent="0.25">
      <c r="A72" s="10" t="s">
        <v>231</v>
      </c>
      <c r="B72" s="6">
        <v>0.49199999999999999</v>
      </c>
      <c r="C72" s="4">
        <f t="shared" si="2"/>
        <v>63.114433439999999</v>
      </c>
    </row>
    <row r="73" spans="1:3" x14ac:dyDescent="0.25">
      <c r="A73" s="10" t="s">
        <v>232</v>
      </c>
      <c r="B73" s="6">
        <v>0.33100000000000002</v>
      </c>
      <c r="C73" s="4">
        <f t="shared" si="2"/>
        <v>77.86157781</v>
      </c>
    </row>
    <row r="74" spans="1:3" x14ac:dyDescent="0.25">
      <c r="A74" s="10" t="s">
        <v>233</v>
      </c>
      <c r="B74" s="6">
        <v>0.33400000000000002</v>
      </c>
      <c r="C74" s="4">
        <f t="shared" si="2"/>
        <v>77.572466759999998</v>
      </c>
    </row>
    <row r="75" spans="1:3" x14ac:dyDescent="0.25">
      <c r="A75" s="10" t="s">
        <v>234</v>
      </c>
      <c r="B75" s="6">
        <v>0.28000000000000003</v>
      </c>
      <c r="C75" s="4">
        <f t="shared" si="2"/>
        <v>82.859663999999995</v>
      </c>
    </row>
    <row r="76" spans="1:3" x14ac:dyDescent="0.25">
      <c r="A76" s="10" t="s">
        <v>235</v>
      </c>
      <c r="B76" s="6">
        <v>0.24299999999999999</v>
      </c>
      <c r="C76" s="4">
        <f t="shared" si="2"/>
        <v>86.584090289999992</v>
      </c>
    </row>
    <row r="77" spans="1:3" x14ac:dyDescent="0.25">
      <c r="A77" s="10" t="s">
        <v>236</v>
      </c>
      <c r="B77" s="6">
        <v>0.223</v>
      </c>
      <c r="C77" s="4">
        <f t="shared" si="2"/>
        <v>88.631733089999997</v>
      </c>
    </row>
    <row r="78" spans="1:3" x14ac:dyDescent="0.25">
      <c r="A78" s="10" t="s">
        <v>237</v>
      </c>
      <c r="B78" s="6">
        <v>0.32900000000000001</v>
      </c>
      <c r="C78" s="4">
        <f t="shared" si="2"/>
        <v>78.054620610000001</v>
      </c>
    </row>
    <row r="79" spans="1:3" x14ac:dyDescent="0.25">
      <c r="A79" s="10" t="s">
        <v>238</v>
      </c>
      <c r="B79" s="6">
        <v>0.34</v>
      </c>
      <c r="C79" s="4">
        <f t="shared" si="2"/>
        <v>76.995875999999996</v>
      </c>
    </row>
    <row r="80" spans="1:3" x14ac:dyDescent="0.25">
      <c r="A80" s="10" t="s">
        <v>239</v>
      </c>
      <c r="B80" s="6">
        <v>0.318</v>
      </c>
      <c r="C80" s="4">
        <f t="shared" si="2"/>
        <v>79.120676040000006</v>
      </c>
    </row>
    <row r="81" spans="1:3" x14ac:dyDescent="0.25">
      <c r="A81" s="10" t="s">
        <v>240</v>
      </c>
      <c r="B81" s="6">
        <v>0.54600000000000004</v>
      </c>
      <c r="C81" s="4">
        <f t="shared" si="2"/>
        <v>58.518924359999993</v>
      </c>
    </row>
    <row r="82" spans="1:3" x14ac:dyDescent="0.25">
      <c r="A82" s="10" t="s">
        <v>241</v>
      </c>
      <c r="B82" s="6">
        <v>0.222</v>
      </c>
      <c r="C82" s="4">
        <f t="shared" si="2"/>
        <v>88.73474963999999</v>
      </c>
    </row>
    <row r="83" spans="1:3" x14ac:dyDescent="0.25">
      <c r="A83" s="10" t="s">
        <v>242</v>
      </c>
      <c r="B83" s="6">
        <v>0.36799999999999999</v>
      </c>
      <c r="C83" s="4">
        <f t="shared" si="2"/>
        <v>74.333879039999999</v>
      </c>
    </row>
    <row r="84" spans="1:3" x14ac:dyDescent="0.25">
      <c r="A84" s="10" t="s">
        <v>243</v>
      </c>
      <c r="B84" s="6">
        <v>0.27100000000000002</v>
      </c>
      <c r="C84" s="4">
        <f t="shared" si="2"/>
        <v>83.757992609999988</v>
      </c>
    </row>
    <row r="85" spans="1:3" x14ac:dyDescent="0.25">
      <c r="A85" s="10" t="s">
        <v>244</v>
      </c>
      <c r="B85" s="6">
        <v>0.34300000000000003</v>
      </c>
      <c r="C85" s="4">
        <f t="shared" si="2"/>
        <v>76.708396289999996</v>
      </c>
    </row>
    <row r="86" spans="1:3" x14ac:dyDescent="0.25">
      <c r="A86" s="10" t="s">
        <v>245</v>
      </c>
      <c r="B86" s="6">
        <v>0.437</v>
      </c>
      <c r="C86" s="4">
        <f t="shared" si="2"/>
        <v>67.976153490000002</v>
      </c>
    </row>
    <row r="87" spans="1:3" x14ac:dyDescent="0.25">
      <c r="A87" s="10" t="s">
        <v>246</v>
      </c>
      <c r="B87" s="6">
        <v>0.25900000000000001</v>
      </c>
      <c r="C87" s="4">
        <f t="shared" si="2"/>
        <v>84.963377009999988</v>
      </c>
    </row>
    <row r="88" spans="1:3" x14ac:dyDescent="0.25">
      <c r="A88" s="10" t="s">
        <v>247</v>
      </c>
      <c r="B88" s="6">
        <v>0.17100000000000001</v>
      </c>
      <c r="C88" s="4">
        <f t="shared" si="2"/>
        <v>94.068710609999997</v>
      </c>
    </row>
    <row r="89" spans="1:3" x14ac:dyDescent="0.25">
      <c r="A89" s="10" t="s">
        <v>248</v>
      </c>
      <c r="B89" s="6">
        <v>0.21199999999999999</v>
      </c>
      <c r="C89" s="4">
        <f t="shared" si="2"/>
        <v>89.768238239999988</v>
      </c>
    </row>
    <row r="90" spans="1:3" x14ac:dyDescent="0.25">
      <c r="A90" s="10" t="s">
        <v>249</v>
      </c>
      <c r="B90" s="6">
        <v>0.33600000000000002</v>
      </c>
      <c r="C90" s="4">
        <f t="shared" si="2"/>
        <v>77.380028159999995</v>
      </c>
    </row>
    <row r="91" spans="1:3" x14ac:dyDescent="0.25">
      <c r="A91" s="10" t="s">
        <v>250</v>
      </c>
      <c r="B91" s="6">
        <v>0.23400000000000001</v>
      </c>
      <c r="C91" s="4">
        <f t="shared" si="2"/>
        <v>87.502538759999993</v>
      </c>
    </row>
    <row r="92" spans="1:3" x14ac:dyDescent="0.25">
      <c r="A92" s="10" t="s">
        <v>251</v>
      </c>
      <c r="B92" s="6">
        <v>0.222</v>
      </c>
      <c r="C92" s="4">
        <f t="shared" si="2"/>
        <v>88.73474963999999</v>
      </c>
    </row>
    <row r="93" spans="1:3" x14ac:dyDescent="0.25">
      <c r="A93" s="10" t="s">
        <v>252</v>
      </c>
      <c r="B93" s="6">
        <v>0.12</v>
      </c>
      <c r="C93" s="4">
        <f t="shared" si="2"/>
        <v>99.559823999999992</v>
      </c>
    </row>
    <row r="94" spans="1:3" x14ac:dyDescent="0.25">
      <c r="A94" s="10" t="s">
        <v>253</v>
      </c>
      <c r="B94" s="6">
        <v>0.17599999999999999</v>
      </c>
      <c r="C94" s="4">
        <f t="shared" si="2"/>
        <v>93.538824959999999</v>
      </c>
    </row>
    <row r="95" spans="1:3" x14ac:dyDescent="0.25">
      <c r="A95" s="10" t="s">
        <v>254</v>
      </c>
      <c r="B95" s="6">
        <v>0.17699999999999999</v>
      </c>
      <c r="C95" s="4">
        <f t="shared" si="2"/>
        <v>93.433029089999991</v>
      </c>
    </row>
    <row r="96" spans="1:3" x14ac:dyDescent="0.25">
      <c r="A96" s="10" t="s">
        <v>255</v>
      </c>
      <c r="B96" s="6">
        <v>0.70100000000000007</v>
      </c>
      <c r="C96" s="4">
        <f t="shared" si="2"/>
        <v>46.306764209999983</v>
      </c>
    </row>
    <row r="97" spans="1:3" x14ac:dyDescent="0.25">
      <c r="A97" s="10" t="s">
        <v>256</v>
      </c>
      <c r="B97" s="6">
        <v>0.184</v>
      </c>
      <c r="C97" s="4">
        <f t="shared" si="2"/>
        <v>92.694149759999988</v>
      </c>
    </row>
    <row r="98" spans="1:3" x14ac:dyDescent="0.25">
      <c r="A98" s="10" t="s">
        <v>257</v>
      </c>
      <c r="B98" s="6">
        <v>0.11800000000000001</v>
      </c>
      <c r="C98" s="4">
        <f t="shared" si="2"/>
        <v>99.77836404</v>
      </c>
    </row>
    <row r="99" spans="1:3" x14ac:dyDescent="0.25">
      <c r="A99" s="10" t="s">
        <v>258</v>
      </c>
      <c r="B99" s="6">
        <v>9.0999999999999998E-2</v>
      </c>
      <c r="C99" s="4">
        <f t="shared" ref="C99:C130" si="3">(30.21*B99*B99)-(116.46*B99)+(113.1)</f>
        <v>102.75230900999999</v>
      </c>
    </row>
    <row r="100" spans="1:3" x14ac:dyDescent="0.25">
      <c r="A100" s="10" t="s">
        <v>259</v>
      </c>
      <c r="B100" s="6">
        <v>0.32300000000000001</v>
      </c>
      <c r="C100" s="4">
        <f t="shared" si="3"/>
        <v>78.635199089999986</v>
      </c>
    </row>
    <row r="101" spans="1:3" x14ac:dyDescent="0.25">
      <c r="A101" s="10" t="s">
        <v>260</v>
      </c>
      <c r="B101" s="6">
        <v>0.2</v>
      </c>
      <c r="C101" s="4">
        <f t="shared" si="3"/>
        <v>91.01639999999999</v>
      </c>
    </row>
    <row r="102" spans="1:3" x14ac:dyDescent="0.25">
      <c r="A102" s="10" t="s">
        <v>261</v>
      </c>
      <c r="B102" s="6">
        <v>0.22700000000000001</v>
      </c>
      <c r="C102" s="4">
        <f t="shared" si="3"/>
        <v>88.220271089999997</v>
      </c>
    </row>
    <row r="103" spans="1:3" x14ac:dyDescent="0.25">
      <c r="A103" s="10" t="s">
        <v>262</v>
      </c>
      <c r="B103" s="6">
        <v>0.19</v>
      </c>
      <c r="C103" s="4">
        <f t="shared" si="3"/>
        <v>92.063181</v>
      </c>
    </row>
    <row r="104" spans="1:3" x14ac:dyDescent="0.25">
      <c r="A104" s="10" t="s">
        <v>263</v>
      </c>
      <c r="B104" s="6">
        <v>0.27500000000000002</v>
      </c>
      <c r="C104" s="4">
        <f t="shared" si="3"/>
        <v>83.35813125</v>
      </c>
    </row>
    <row r="105" spans="1:3" x14ac:dyDescent="0.25">
      <c r="A105" s="10" t="s">
        <v>264</v>
      </c>
      <c r="B105" s="6">
        <v>0.188</v>
      </c>
      <c r="C105" s="4">
        <f t="shared" si="3"/>
        <v>92.273262239999994</v>
      </c>
    </row>
    <row r="106" spans="1:3" x14ac:dyDescent="0.25">
      <c r="A106" s="10" t="s">
        <v>265</v>
      </c>
      <c r="B106" s="6">
        <v>0.31</v>
      </c>
      <c r="C106" s="4">
        <f t="shared" si="3"/>
        <v>79.900581000000003</v>
      </c>
    </row>
    <row r="107" spans="1:3" x14ac:dyDescent="0.25">
      <c r="A107" s="10" t="s">
        <v>266</v>
      </c>
      <c r="B107" s="6">
        <v>0.14699999999999999</v>
      </c>
      <c r="C107" s="4">
        <f t="shared" si="3"/>
        <v>96.633187889999988</v>
      </c>
    </row>
    <row r="108" spans="1:3" x14ac:dyDescent="0.25">
      <c r="A108" s="10" t="s">
        <v>267</v>
      </c>
      <c r="B108" s="6">
        <v>0.26</v>
      </c>
      <c r="C108" s="4">
        <f t="shared" si="3"/>
        <v>84.862595999999996</v>
      </c>
    </row>
    <row r="109" spans="1:3" x14ac:dyDescent="0.25">
      <c r="A109" s="10" t="s">
        <v>268</v>
      </c>
      <c r="B109" s="6">
        <v>0.26600000000000001</v>
      </c>
      <c r="C109" s="4">
        <f t="shared" si="3"/>
        <v>84.259178759999998</v>
      </c>
    </row>
    <row r="110" spans="1:3" x14ac:dyDescent="0.25">
      <c r="A110" s="10" t="s">
        <v>269</v>
      </c>
      <c r="B110" s="6">
        <v>1.0309999999999999</v>
      </c>
      <c r="C110" s="4">
        <f t="shared" si="3"/>
        <v>25.141791810000001</v>
      </c>
    </row>
    <row r="111" spans="1:3" x14ac:dyDescent="0.25">
      <c r="A111" s="10" t="s">
        <v>270</v>
      </c>
      <c r="B111" s="6">
        <v>0.22500000000000001</v>
      </c>
      <c r="C111" s="4">
        <f t="shared" si="3"/>
        <v>88.425881250000003</v>
      </c>
    </row>
    <row r="112" spans="1:3" x14ac:dyDescent="0.25">
      <c r="A112" s="10" t="s">
        <v>271</v>
      </c>
      <c r="B112" s="6">
        <v>0.30399999999999999</v>
      </c>
      <c r="C112" s="4">
        <f t="shared" si="3"/>
        <v>80.488047359999996</v>
      </c>
    </row>
    <row r="113" spans="1:3" x14ac:dyDescent="0.25">
      <c r="A113" s="10" t="s">
        <v>272</v>
      </c>
      <c r="B113" s="6">
        <v>0.21299999999999999</v>
      </c>
      <c r="C113" s="4">
        <f t="shared" si="3"/>
        <v>89.664617489999998</v>
      </c>
    </row>
    <row r="114" spans="1:3" x14ac:dyDescent="0.25">
      <c r="A114" s="10" t="s">
        <v>273</v>
      </c>
      <c r="B114" s="6">
        <v>0.251</v>
      </c>
      <c r="C114" s="4">
        <f t="shared" si="3"/>
        <v>85.771800209999995</v>
      </c>
    </row>
    <row r="115" spans="1:3" x14ac:dyDescent="0.25">
      <c r="A115" s="10" t="s">
        <v>274</v>
      </c>
      <c r="B115" s="6">
        <v>0.39100000000000001</v>
      </c>
      <c r="C115" s="4">
        <f t="shared" si="3"/>
        <v>72.182675009999997</v>
      </c>
    </row>
    <row r="116" spans="1:3" x14ac:dyDescent="0.25">
      <c r="A116" s="10" t="s">
        <v>275</v>
      </c>
      <c r="B116" s="6">
        <v>0.24399999999999999</v>
      </c>
      <c r="C116" s="4">
        <f t="shared" si="3"/>
        <v>86.482342559999992</v>
      </c>
    </row>
    <row r="117" spans="1:3" x14ac:dyDescent="0.25">
      <c r="A117" s="10" t="s">
        <v>276</v>
      </c>
      <c r="B117" s="6">
        <v>0.19</v>
      </c>
      <c r="C117" s="4">
        <f t="shared" si="3"/>
        <v>92.063181</v>
      </c>
    </row>
    <row r="118" spans="1:3" x14ac:dyDescent="0.25">
      <c r="A118" s="10" t="s">
        <v>277</v>
      </c>
      <c r="B118" s="6">
        <v>0.35599999999999998</v>
      </c>
      <c r="C118" s="4">
        <f t="shared" si="3"/>
        <v>75.468934560000008</v>
      </c>
    </row>
    <row r="119" spans="1:3" x14ac:dyDescent="0.25">
      <c r="A119" s="10" t="s">
        <v>278</v>
      </c>
      <c r="B119" s="6">
        <v>0.249</v>
      </c>
      <c r="C119" s="4">
        <f t="shared" si="3"/>
        <v>85.974510209999991</v>
      </c>
    </row>
    <row r="120" spans="1:3" x14ac:dyDescent="0.25">
      <c r="A120" s="10" t="s">
        <v>279</v>
      </c>
      <c r="B120" s="6">
        <v>0.17300000000000001</v>
      </c>
      <c r="C120" s="4">
        <f t="shared" si="3"/>
        <v>93.856575089999993</v>
      </c>
    </row>
    <row r="121" spans="1:3" x14ac:dyDescent="0.25">
      <c r="A121" s="10" t="s">
        <v>280</v>
      </c>
      <c r="B121" s="6">
        <v>0.14400000000000002</v>
      </c>
      <c r="C121" s="4">
        <f t="shared" si="3"/>
        <v>96.95619456</v>
      </c>
    </row>
    <row r="122" spans="1:3" x14ac:dyDescent="0.25">
      <c r="A122" s="10" t="s">
        <v>281</v>
      </c>
      <c r="B122" s="6">
        <v>0.11600000000000001</v>
      </c>
      <c r="C122" s="4">
        <f t="shared" si="3"/>
        <v>99.997145759999995</v>
      </c>
    </row>
    <row r="123" spans="1:3" x14ac:dyDescent="0.25">
      <c r="A123" s="10" t="s">
        <v>282</v>
      </c>
      <c r="B123" s="6">
        <v>0.153</v>
      </c>
      <c r="C123" s="4">
        <f t="shared" si="3"/>
        <v>95.988805889999995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123"/>
  <sheetViews>
    <sheetView workbookViewId="0">
      <selection activeCell="P8" sqref="P8"/>
    </sheetView>
  </sheetViews>
  <sheetFormatPr defaultRowHeight="15" x14ac:dyDescent="0.25"/>
  <cols>
    <col min="1" max="1" width="15.28515625" customWidth="1"/>
    <col min="2" max="2" width="12.42578125" customWidth="1"/>
    <col min="3" max="3" width="11.140625" customWidth="1"/>
    <col min="4" max="4" width="11.42578125" customWidth="1"/>
    <col min="5" max="5" width="17.42578125" customWidth="1"/>
  </cols>
  <sheetData>
    <row r="2" spans="1:12" x14ac:dyDescent="0.25">
      <c r="A2" s="2">
        <v>1.552</v>
      </c>
      <c r="B2" s="6">
        <v>0.377</v>
      </c>
      <c r="C2" s="6">
        <v>0.52300000000000002</v>
      </c>
      <c r="D2" s="6">
        <v>0.38900000000000001</v>
      </c>
      <c r="E2" s="6">
        <v>0.35299999999999998</v>
      </c>
      <c r="F2" s="6">
        <v>0.56000000000000005</v>
      </c>
      <c r="G2" s="6">
        <v>0.27400000000000002</v>
      </c>
      <c r="H2" s="6">
        <v>0.19800000000000001</v>
      </c>
      <c r="I2" s="6">
        <v>0.46100000000000002</v>
      </c>
      <c r="J2" s="6">
        <v>0.36299999999999999</v>
      </c>
      <c r="K2" s="6">
        <v>0.48299999999999998</v>
      </c>
      <c r="L2" s="6">
        <v>0.86399999999999999</v>
      </c>
    </row>
    <row r="3" spans="1:12" x14ac:dyDescent="0.25">
      <c r="A3" s="2">
        <v>1.0309999999999999</v>
      </c>
      <c r="B3" s="6">
        <v>0.379</v>
      </c>
      <c r="C3" s="6">
        <v>0.248</v>
      </c>
      <c r="D3" s="6">
        <v>0.251</v>
      </c>
      <c r="E3" s="6">
        <v>0.28999999999999998</v>
      </c>
      <c r="F3" s="6">
        <v>0.33100000000000002</v>
      </c>
      <c r="G3" s="6">
        <v>0.432</v>
      </c>
      <c r="H3" s="6">
        <v>0.253</v>
      </c>
      <c r="I3" s="6">
        <v>0.245</v>
      </c>
      <c r="J3" s="6">
        <v>0.28200000000000003</v>
      </c>
      <c r="K3" s="6">
        <v>0.24</v>
      </c>
      <c r="L3" s="6">
        <v>0.38100000000000001</v>
      </c>
    </row>
    <row r="4" spans="1:12" x14ac:dyDescent="0.25">
      <c r="A4" s="2">
        <v>0.76200000000000001</v>
      </c>
      <c r="B4" s="6">
        <v>0.44500000000000001</v>
      </c>
      <c r="C4" s="6">
        <v>0.32900000000000001</v>
      </c>
      <c r="D4" s="6">
        <v>0.28899999999999998</v>
      </c>
      <c r="E4" s="6">
        <v>0.255</v>
      </c>
      <c r="F4" s="6">
        <v>0.34700000000000003</v>
      </c>
      <c r="G4" s="6">
        <v>0.29499999999999998</v>
      </c>
      <c r="H4" s="6">
        <v>0.22800000000000001</v>
      </c>
      <c r="I4" s="6">
        <v>0.26700000000000002</v>
      </c>
      <c r="J4" s="6">
        <v>0.23900000000000002</v>
      </c>
      <c r="K4" s="6">
        <v>0.28000000000000003</v>
      </c>
      <c r="L4" s="6">
        <v>0.58599999999999997</v>
      </c>
    </row>
    <row r="5" spans="1:12" x14ac:dyDescent="0.25">
      <c r="A5" s="2">
        <v>0.504</v>
      </c>
      <c r="B5" s="6">
        <v>0.35000000000000003</v>
      </c>
      <c r="C5" s="6">
        <v>0.223</v>
      </c>
      <c r="D5" s="6">
        <v>0.26600000000000001</v>
      </c>
      <c r="E5" s="6">
        <v>0.28899999999999998</v>
      </c>
      <c r="F5" s="6">
        <v>0.379</v>
      </c>
      <c r="G5" s="6">
        <v>0.28700000000000003</v>
      </c>
      <c r="H5" s="6">
        <v>0.27500000000000002</v>
      </c>
      <c r="I5" s="6">
        <v>0.29099999999999998</v>
      </c>
      <c r="J5" s="6">
        <v>0.318</v>
      </c>
      <c r="K5" s="6">
        <v>0.25600000000000001</v>
      </c>
      <c r="L5" s="6">
        <v>0.875</v>
      </c>
    </row>
    <row r="6" spans="1:12" x14ac:dyDescent="0.25">
      <c r="A6" s="2">
        <v>0.33800000000000002</v>
      </c>
      <c r="B6" s="6">
        <v>0.34300000000000003</v>
      </c>
      <c r="C6" s="6">
        <v>0.29899999999999999</v>
      </c>
      <c r="D6" s="6">
        <v>0.29799999999999999</v>
      </c>
      <c r="E6" s="6">
        <v>0.30199999999999999</v>
      </c>
      <c r="F6" s="6">
        <v>0.29399999999999998</v>
      </c>
      <c r="G6" s="6">
        <v>0.40600000000000003</v>
      </c>
      <c r="H6" s="6">
        <v>0.26800000000000002</v>
      </c>
      <c r="I6" s="6">
        <v>0.249</v>
      </c>
      <c r="J6" s="6">
        <v>0.26200000000000001</v>
      </c>
      <c r="K6" s="6">
        <v>0.22600000000000001</v>
      </c>
      <c r="L6" s="6">
        <v>0.45400000000000001</v>
      </c>
    </row>
    <row r="7" spans="1:12" x14ac:dyDescent="0.25">
      <c r="A7" s="28">
        <v>0.215</v>
      </c>
      <c r="B7" s="6">
        <v>0.29499999999999998</v>
      </c>
      <c r="C7" s="6">
        <v>0.27400000000000002</v>
      </c>
      <c r="D7" s="6">
        <v>0.28899999999999998</v>
      </c>
      <c r="E7" s="6">
        <v>0.57300000000000006</v>
      </c>
      <c r="F7" s="6">
        <v>0.245</v>
      </c>
      <c r="G7" s="6">
        <v>0.246</v>
      </c>
      <c r="H7" s="6">
        <v>0.253</v>
      </c>
      <c r="I7" s="6">
        <v>0.20500000000000002</v>
      </c>
      <c r="J7" s="6">
        <v>0.26700000000000002</v>
      </c>
      <c r="K7" s="6">
        <v>0.28999999999999998</v>
      </c>
      <c r="L7" s="6">
        <v>0.45</v>
      </c>
    </row>
    <row r="8" spans="1:12" x14ac:dyDescent="0.25">
      <c r="A8" s="5">
        <v>9.1999999999999998E-2</v>
      </c>
      <c r="B8" s="6">
        <v>0.254</v>
      </c>
      <c r="C8" s="6">
        <v>0.253</v>
      </c>
      <c r="D8" s="6">
        <v>0.28700000000000003</v>
      </c>
      <c r="E8" s="6">
        <v>0.19400000000000001</v>
      </c>
      <c r="F8" s="6">
        <v>0.16800000000000001</v>
      </c>
      <c r="G8" s="6">
        <v>0.22900000000000001</v>
      </c>
      <c r="H8" s="6">
        <v>0.182</v>
      </c>
      <c r="I8" s="6">
        <v>0.158</v>
      </c>
      <c r="J8" s="6">
        <v>0.44600000000000001</v>
      </c>
      <c r="K8" s="6">
        <v>0.26300000000000001</v>
      </c>
      <c r="L8" s="6">
        <v>0.36599999999999999</v>
      </c>
    </row>
    <row r="9" spans="1:12" x14ac:dyDescent="0.25">
      <c r="A9" s="6">
        <v>0.36299999999999999</v>
      </c>
      <c r="B9" s="6">
        <v>0.34800000000000003</v>
      </c>
      <c r="C9" s="6">
        <v>0.40800000000000003</v>
      </c>
      <c r="D9" s="6">
        <v>0.622</v>
      </c>
      <c r="E9" s="6">
        <v>0.18099999999999999</v>
      </c>
      <c r="F9" s="6">
        <v>0.28800000000000003</v>
      </c>
      <c r="G9" s="6">
        <v>0.45800000000000002</v>
      </c>
      <c r="H9" s="6">
        <v>0.21199999999999999</v>
      </c>
      <c r="I9" s="6">
        <v>0.28600000000000003</v>
      </c>
      <c r="J9" s="6">
        <v>0.32600000000000001</v>
      </c>
      <c r="K9" s="6">
        <v>0.16400000000000001</v>
      </c>
      <c r="L9" s="6">
        <v>0.61</v>
      </c>
    </row>
    <row r="16" spans="1:12" x14ac:dyDescent="0.25">
      <c r="A16" s="27" t="s">
        <v>0</v>
      </c>
      <c r="B16" s="1" t="s">
        <v>1</v>
      </c>
      <c r="C16" s="1" t="s">
        <v>2</v>
      </c>
      <c r="D16" s="1" t="s">
        <v>3</v>
      </c>
      <c r="E16" s="1" t="s">
        <v>4</v>
      </c>
    </row>
    <row r="17" spans="1:12" x14ac:dyDescent="0.25">
      <c r="A17" s="27" t="s">
        <v>5</v>
      </c>
      <c r="B17" s="2">
        <v>1.552</v>
      </c>
      <c r="C17" s="3">
        <f>B17-B23</f>
        <v>1.46</v>
      </c>
      <c r="D17" s="3">
        <v>250</v>
      </c>
      <c r="E17" s="4">
        <f>(88.878*C17*C17)+(42.663*C17)-(0.2255)</f>
        <v>251.51482479999999</v>
      </c>
    </row>
    <row r="18" spans="1:12" x14ac:dyDescent="0.25">
      <c r="A18" s="27" t="s">
        <v>6</v>
      </c>
      <c r="B18" s="2">
        <v>1.0309999999999999</v>
      </c>
      <c r="C18" s="3">
        <f>B18-B23</f>
        <v>0.93899999999999995</v>
      </c>
      <c r="D18" s="3">
        <v>125</v>
      </c>
      <c r="E18" s="4">
        <f t="shared" ref="E18:E23" si="0">(88.878*C18*C18)+(42.663*C18)-(0.2255)</f>
        <v>118.20065603799999</v>
      </c>
    </row>
    <row r="19" spans="1:12" x14ac:dyDescent="0.25">
      <c r="A19" s="27" t="s">
        <v>7</v>
      </c>
      <c r="B19" s="2">
        <v>0.76200000000000001</v>
      </c>
      <c r="C19" s="3">
        <f>B19-B23</f>
        <v>0.67</v>
      </c>
      <c r="D19" s="3">
        <v>62.5</v>
      </c>
      <c r="E19" s="4">
        <f t="shared" si="0"/>
        <v>68.256044200000005</v>
      </c>
    </row>
    <row r="20" spans="1:12" x14ac:dyDescent="0.25">
      <c r="A20" s="27" t="s">
        <v>8</v>
      </c>
      <c r="B20" s="2">
        <v>0.504</v>
      </c>
      <c r="C20" s="3">
        <f>B20-B23</f>
        <v>0.41200000000000003</v>
      </c>
      <c r="D20" s="3">
        <v>31.25</v>
      </c>
      <c r="E20" s="4">
        <f t="shared" si="0"/>
        <v>32.438163232000001</v>
      </c>
    </row>
    <row r="21" spans="1:12" x14ac:dyDescent="0.25">
      <c r="A21" s="27" t="s">
        <v>9</v>
      </c>
      <c r="B21" s="2">
        <v>0.33800000000000002</v>
      </c>
      <c r="C21" s="3">
        <f>B21-B23</f>
        <v>0.24600000000000002</v>
      </c>
      <c r="D21" s="3">
        <v>15.63</v>
      </c>
      <c r="E21" s="4">
        <f t="shared" si="0"/>
        <v>15.648139048000001</v>
      </c>
    </row>
    <row r="22" spans="1:12" x14ac:dyDescent="0.25">
      <c r="A22" s="27" t="s">
        <v>287</v>
      </c>
      <c r="B22" s="28">
        <v>0.215</v>
      </c>
      <c r="C22" s="3">
        <f>B22-B23</f>
        <v>0.123</v>
      </c>
      <c r="D22" s="3">
        <v>7.82</v>
      </c>
      <c r="E22" s="4">
        <f t="shared" si="0"/>
        <v>6.3666842619999988</v>
      </c>
    </row>
    <row r="23" spans="1:12" x14ac:dyDescent="0.25">
      <c r="A23" s="27" t="s">
        <v>10</v>
      </c>
      <c r="B23" s="5">
        <v>9.1999999999999998E-2</v>
      </c>
      <c r="C23" s="3">
        <f>B23-B23</f>
        <v>0</v>
      </c>
      <c r="D23" s="3">
        <v>0</v>
      </c>
      <c r="E23" s="4">
        <f t="shared" si="0"/>
        <v>-0.22550000000000001</v>
      </c>
    </row>
    <row r="28" spans="1:12" x14ac:dyDescent="0.25">
      <c r="J28" s="9" t="s">
        <v>290</v>
      </c>
      <c r="K28" s="9"/>
      <c r="L28" s="9"/>
    </row>
    <row r="34" spans="1:5" x14ac:dyDescent="0.25">
      <c r="A34" s="10" t="s">
        <v>11</v>
      </c>
      <c r="B34" s="6" t="s">
        <v>12</v>
      </c>
      <c r="C34" s="7" t="s">
        <v>10</v>
      </c>
      <c r="D34" s="3" t="s">
        <v>2</v>
      </c>
      <c r="E34" s="11" t="s">
        <v>291</v>
      </c>
    </row>
    <row r="35" spans="1:5" x14ac:dyDescent="0.25">
      <c r="A35" s="10" t="s">
        <v>14</v>
      </c>
      <c r="B35" s="6">
        <v>0.36299999999999999</v>
      </c>
      <c r="C35" s="5">
        <v>9.1999999999999998E-2</v>
      </c>
      <c r="D35" s="3">
        <f t="shared" ref="D35:D66" si="1">(B35-C35)</f>
        <v>0.27100000000000002</v>
      </c>
      <c r="E35" s="4">
        <f t="shared" ref="E35:E66" si="2">(88.878*D35*D35)+(42.663*D35)-(0.2255)</f>
        <v>17.863462198000001</v>
      </c>
    </row>
    <row r="36" spans="1:5" x14ac:dyDescent="0.25">
      <c r="A36" s="10" t="s">
        <v>15</v>
      </c>
      <c r="B36" s="6">
        <v>0.377</v>
      </c>
      <c r="C36" s="5">
        <v>9.1999999999999998E-2</v>
      </c>
      <c r="D36" s="3">
        <f t="shared" si="1"/>
        <v>0.28500000000000003</v>
      </c>
      <c r="E36" s="4">
        <f t="shared" si="2"/>
        <v>19.152570550000004</v>
      </c>
    </row>
    <row r="37" spans="1:5" x14ac:dyDescent="0.25">
      <c r="A37" s="10" t="s">
        <v>16</v>
      </c>
      <c r="B37" s="6">
        <v>0.379</v>
      </c>
      <c r="C37" s="5">
        <v>9.1999999999999998E-2</v>
      </c>
      <c r="D37" s="3">
        <f t="shared" si="1"/>
        <v>0.28700000000000003</v>
      </c>
      <c r="E37" s="4">
        <f t="shared" si="2"/>
        <v>19.339572982000004</v>
      </c>
    </row>
    <row r="38" spans="1:5" x14ac:dyDescent="0.25">
      <c r="A38" s="10" t="s">
        <v>17</v>
      </c>
      <c r="B38" s="6">
        <v>0.44500000000000001</v>
      </c>
      <c r="C38" s="5">
        <v>9.1999999999999998E-2</v>
      </c>
      <c r="D38" s="3">
        <f t="shared" si="1"/>
        <v>0.35299999999999998</v>
      </c>
      <c r="E38" s="4">
        <f t="shared" si="2"/>
        <v>25.909537701999998</v>
      </c>
    </row>
    <row r="39" spans="1:5" x14ac:dyDescent="0.25">
      <c r="A39" s="10" t="s">
        <v>18</v>
      </c>
      <c r="B39" s="6">
        <v>0.35000000000000003</v>
      </c>
      <c r="C39" s="5">
        <v>9.1999999999999998E-2</v>
      </c>
      <c r="D39" s="3">
        <f t="shared" si="1"/>
        <v>0.25800000000000001</v>
      </c>
      <c r="E39" s="4">
        <f t="shared" si="2"/>
        <v>16.697629192000001</v>
      </c>
    </row>
    <row r="40" spans="1:5" x14ac:dyDescent="0.25">
      <c r="A40" s="10" t="s">
        <v>19</v>
      </c>
      <c r="B40" s="6">
        <v>0.34300000000000003</v>
      </c>
      <c r="C40" s="5">
        <v>9.1999999999999998E-2</v>
      </c>
      <c r="D40" s="3">
        <f t="shared" si="1"/>
        <v>0.251</v>
      </c>
      <c r="E40" s="4">
        <f t="shared" si="2"/>
        <v>16.082315877999999</v>
      </c>
    </row>
    <row r="41" spans="1:5" x14ac:dyDescent="0.25">
      <c r="A41" s="10" t="s">
        <v>20</v>
      </c>
      <c r="B41" s="6">
        <v>0.29499999999999998</v>
      </c>
      <c r="C41" s="5">
        <v>9.1999999999999998E-2</v>
      </c>
      <c r="D41" s="3">
        <f t="shared" si="1"/>
        <v>0.20299999999999999</v>
      </c>
      <c r="E41" s="4">
        <f t="shared" si="2"/>
        <v>12.097662501999999</v>
      </c>
    </row>
    <row r="42" spans="1:5" x14ac:dyDescent="0.25">
      <c r="A42" s="10" t="s">
        <v>21</v>
      </c>
      <c r="B42" s="6">
        <v>0.254</v>
      </c>
      <c r="C42" s="5">
        <v>9.1999999999999998E-2</v>
      </c>
      <c r="D42" s="3">
        <f t="shared" si="1"/>
        <v>0.16200000000000001</v>
      </c>
      <c r="E42" s="4">
        <f t="shared" si="2"/>
        <v>9.0184202320000004</v>
      </c>
    </row>
    <row r="43" spans="1:5" x14ac:dyDescent="0.25">
      <c r="A43" s="10" t="s">
        <v>22</v>
      </c>
      <c r="B43" s="6">
        <v>0.34800000000000003</v>
      </c>
      <c r="C43" s="5">
        <v>9.1999999999999998E-2</v>
      </c>
      <c r="D43" s="3">
        <f t="shared" si="1"/>
        <v>0.25600000000000001</v>
      </c>
      <c r="E43" s="4">
        <f t="shared" si="2"/>
        <v>16.520936608</v>
      </c>
    </row>
    <row r="44" spans="1:5" x14ac:dyDescent="0.25">
      <c r="A44" s="10" t="s">
        <v>23</v>
      </c>
      <c r="B44" s="6">
        <v>0.52300000000000002</v>
      </c>
      <c r="C44" s="5">
        <v>9.1999999999999998E-2</v>
      </c>
      <c r="D44" s="3">
        <f t="shared" si="1"/>
        <v>0.43100000000000005</v>
      </c>
      <c r="E44" s="4">
        <f t="shared" si="2"/>
        <v>34.672319158000008</v>
      </c>
    </row>
    <row r="45" spans="1:5" x14ac:dyDescent="0.25">
      <c r="A45" s="10" t="s">
        <v>24</v>
      </c>
      <c r="B45" s="6">
        <v>0.248</v>
      </c>
      <c r="C45" s="5">
        <v>9.1999999999999998E-2</v>
      </c>
      <c r="D45" s="3">
        <f t="shared" si="1"/>
        <v>0.156</v>
      </c>
      <c r="E45" s="4">
        <f t="shared" si="2"/>
        <v>8.5928630079999984</v>
      </c>
    </row>
    <row r="46" spans="1:5" x14ac:dyDescent="0.25">
      <c r="A46" s="10" t="s">
        <v>25</v>
      </c>
      <c r="B46" s="6">
        <v>0.32900000000000001</v>
      </c>
      <c r="C46" s="5">
        <v>9.1999999999999998E-2</v>
      </c>
      <c r="D46" s="3">
        <f t="shared" si="1"/>
        <v>0.23700000000000002</v>
      </c>
      <c r="E46" s="4">
        <f t="shared" si="2"/>
        <v>14.877819382000002</v>
      </c>
    </row>
    <row r="47" spans="1:5" x14ac:dyDescent="0.25">
      <c r="A47" s="10" t="s">
        <v>26</v>
      </c>
      <c r="B47" s="6">
        <v>0.223</v>
      </c>
      <c r="C47" s="5">
        <v>9.1999999999999998E-2</v>
      </c>
      <c r="D47" s="3">
        <f t="shared" si="1"/>
        <v>0.13100000000000001</v>
      </c>
      <c r="E47" s="4">
        <f t="shared" si="2"/>
        <v>6.8885883579999989</v>
      </c>
    </row>
    <row r="48" spans="1:5" x14ac:dyDescent="0.25">
      <c r="A48" s="10" t="s">
        <v>27</v>
      </c>
      <c r="B48" s="6">
        <v>0.29899999999999999</v>
      </c>
      <c r="C48" s="5">
        <v>9.1999999999999998E-2</v>
      </c>
      <c r="D48" s="3">
        <f t="shared" si="1"/>
        <v>0.20699999999999999</v>
      </c>
      <c r="E48" s="4">
        <f t="shared" si="2"/>
        <v>12.414074421999999</v>
      </c>
    </row>
    <row r="49" spans="1:5" x14ac:dyDescent="0.25">
      <c r="A49" s="10" t="s">
        <v>28</v>
      </c>
      <c r="B49" s="6">
        <v>0.27400000000000002</v>
      </c>
      <c r="C49" s="5">
        <v>9.1999999999999998E-2</v>
      </c>
      <c r="D49" s="3">
        <f t="shared" si="1"/>
        <v>0.18200000000000002</v>
      </c>
      <c r="E49" s="4">
        <f t="shared" si="2"/>
        <v>10.483160872000001</v>
      </c>
    </row>
    <row r="50" spans="1:5" x14ac:dyDescent="0.25">
      <c r="A50" s="10" t="s">
        <v>29</v>
      </c>
      <c r="B50" s="6">
        <v>0.253</v>
      </c>
      <c r="C50" s="5">
        <v>9.1999999999999998E-2</v>
      </c>
      <c r="D50" s="3">
        <f t="shared" si="1"/>
        <v>0.161</v>
      </c>
      <c r="E50" s="4">
        <f t="shared" si="2"/>
        <v>8.9470496379999993</v>
      </c>
    </row>
    <row r="51" spans="1:5" x14ac:dyDescent="0.25">
      <c r="A51" s="10" t="s">
        <v>30</v>
      </c>
      <c r="B51" s="6">
        <v>0.40800000000000003</v>
      </c>
      <c r="C51" s="5">
        <v>9.1999999999999998E-2</v>
      </c>
      <c r="D51" s="3">
        <f t="shared" si="1"/>
        <v>0.31600000000000006</v>
      </c>
      <c r="E51" s="4">
        <f t="shared" si="2"/>
        <v>22.131009568000007</v>
      </c>
    </row>
    <row r="52" spans="1:5" x14ac:dyDescent="0.25">
      <c r="A52" s="10" t="s">
        <v>31</v>
      </c>
      <c r="B52" s="6">
        <v>0.38900000000000001</v>
      </c>
      <c r="C52" s="5">
        <v>9.1999999999999998E-2</v>
      </c>
      <c r="D52" s="3">
        <f t="shared" si="1"/>
        <v>0.29700000000000004</v>
      </c>
      <c r="E52" s="4">
        <f t="shared" si="2"/>
        <v>20.285250502</v>
      </c>
    </row>
    <row r="53" spans="1:5" x14ac:dyDescent="0.25">
      <c r="A53" s="10" t="s">
        <v>32</v>
      </c>
      <c r="B53" s="6">
        <v>0.251</v>
      </c>
      <c r="C53" s="5">
        <v>9.1999999999999998E-2</v>
      </c>
      <c r="D53" s="3">
        <f t="shared" si="1"/>
        <v>0.159</v>
      </c>
      <c r="E53" s="4">
        <f t="shared" si="2"/>
        <v>8.8048417179999987</v>
      </c>
    </row>
    <row r="54" spans="1:5" x14ac:dyDescent="0.25">
      <c r="A54" s="10" t="s">
        <v>33</v>
      </c>
      <c r="B54" s="6">
        <v>0.28899999999999998</v>
      </c>
      <c r="C54" s="5">
        <v>9.1999999999999998E-2</v>
      </c>
      <c r="D54" s="3">
        <f t="shared" si="1"/>
        <v>0.19699999999999998</v>
      </c>
      <c r="E54" s="4">
        <f t="shared" si="2"/>
        <v>11.628377301999997</v>
      </c>
    </row>
    <row r="55" spans="1:5" x14ac:dyDescent="0.25">
      <c r="A55" s="10" t="s">
        <v>34</v>
      </c>
      <c r="B55" s="6">
        <v>0.26600000000000001</v>
      </c>
      <c r="C55" s="5">
        <v>9.1999999999999998E-2</v>
      </c>
      <c r="D55" s="3">
        <f t="shared" si="1"/>
        <v>0.17400000000000002</v>
      </c>
      <c r="E55" s="4">
        <f t="shared" si="2"/>
        <v>9.8887323279999997</v>
      </c>
    </row>
    <row r="56" spans="1:5" x14ac:dyDescent="0.25">
      <c r="A56" s="10" t="s">
        <v>35</v>
      </c>
      <c r="B56" s="6">
        <v>0.29799999999999999</v>
      </c>
      <c r="C56" s="5">
        <v>9.1999999999999998E-2</v>
      </c>
      <c r="D56" s="3">
        <f t="shared" si="1"/>
        <v>0.20599999999999999</v>
      </c>
      <c r="E56" s="4">
        <f t="shared" si="2"/>
        <v>12.334704807999998</v>
      </c>
    </row>
    <row r="57" spans="1:5" x14ac:dyDescent="0.25">
      <c r="A57" s="10" t="s">
        <v>36</v>
      </c>
      <c r="B57" s="6">
        <v>0.28899999999999998</v>
      </c>
      <c r="C57" s="5">
        <v>9.1999999999999998E-2</v>
      </c>
      <c r="D57" s="3">
        <f t="shared" si="1"/>
        <v>0.19699999999999998</v>
      </c>
      <c r="E57" s="4">
        <f t="shared" si="2"/>
        <v>11.628377301999997</v>
      </c>
    </row>
    <row r="58" spans="1:5" x14ac:dyDescent="0.25">
      <c r="A58" s="10" t="s">
        <v>37</v>
      </c>
      <c r="B58" s="6">
        <v>0.28700000000000003</v>
      </c>
      <c r="C58" s="5">
        <v>9.1999999999999998E-2</v>
      </c>
      <c r="D58" s="3">
        <f t="shared" si="1"/>
        <v>0.19500000000000003</v>
      </c>
      <c r="E58" s="4">
        <f t="shared" si="2"/>
        <v>11.473370950000001</v>
      </c>
    </row>
    <row r="59" spans="1:5" x14ac:dyDescent="0.25">
      <c r="A59" s="10" t="s">
        <v>38</v>
      </c>
      <c r="B59" s="6">
        <v>0.622</v>
      </c>
      <c r="C59" s="5">
        <v>9.1999999999999998E-2</v>
      </c>
      <c r="D59" s="3">
        <f t="shared" si="1"/>
        <v>0.53</v>
      </c>
      <c r="E59" s="4">
        <f t="shared" si="2"/>
        <v>47.351720200000003</v>
      </c>
    </row>
    <row r="60" spans="1:5" x14ac:dyDescent="0.25">
      <c r="A60" s="10" t="s">
        <v>39</v>
      </c>
      <c r="B60" s="6">
        <v>0.35299999999999998</v>
      </c>
      <c r="C60" s="5">
        <v>9.1999999999999998E-2</v>
      </c>
      <c r="D60" s="3">
        <f t="shared" si="1"/>
        <v>0.26100000000000001</v>
      </c>
      <c r="E60" s="4">
        <f t="shared" si="2"/>
        <v>16.964001237999998</v>
      </c>
    </row>
    <row r="61" spans="1:5" x14ac:dyDescent="0.25">
      <c r="A61" s="10" t="s">
        <v>40</v>
      </c>
      <c r="B61" s="6">
        <v>0.28999999999999998</v>
      </c>
      <c r="C61" s="5">
        <v>9.1999999999999998E-2</v>
      </c>
      <c r="D61" s="3">
        <f t="shared" si="1"/>
        <v>0.19799999999999998</v>
      </c>
      <c r="E61" s="4">
        <f t="shared" si="2"/>
        <v>11.706147111999996</v>
      </c>
    </row>
    <row r="62" spans="1:5" x14ac:dyDescent="0.25">
      <c r="A62" s="10" t="s">
        <v>41</v>
      </c>
      <c r="B62" s="6">
        <v>0.255</v>
      </c>
      <c r="C62" s="5">
        <v>9.1999999999999998E-2</v>
      </c>
      <c r="D62" s="3">
        <f t="shared" si="1"/>
        <v>0.16300000000000001</v>
      </c>
      <c r="E62" s="4">
        <f t="shared" si="2"/>
        <v>9.0899685819999991</v>
      </c>
    </row>
    <row r="63" spans="1:5" x14ac:dyDescent="0.25">
      <c r="A63" s="10" t="s">
        <v>42</v>
      </c>
      <c r="B63" s="6">
        <v>0.28899999999999998</v>
      </c>
      <c r="C63" s="5">
        <v>9.1999999999999998E-2</v>
      </c>
      <c r="D63" s="3">
        <f t="shared" si="1"/>
        <v>0.19699999999999998</v>
      </c>
      <c r="E63" s="4">
        <f t="shared" si="2"/>
        <v>11.628377301999997</v>
      </c>
    </row>
    <row r="64" spans="1:5" x14ac:dyDescent="0.25">
      <c r="A64" s="10" t="s">
        <v>43</v>
      </c>
      <c r="B64" s="6">
        <v>0.30199999999999999</v>
      </c>
      <c r="C64" s="5">
        <v>9.1999999999999998E-2</v>
      </c>
      <c r="D64" s="3">
        <f t="shared" si="1"/>
        <v>0.21</v>
      </c>
      <c r="E64" s="4">
        <f t="shared" si="2"/>
        <v>12.653249799999999</v>
      </c>
    </row>
    <row r="65" spans="1:5" x14ac:dyDescent="0.25">
      <c r="A65" s="10" t="s">
        <v>44</v>
      </c>
      <c r="B65" s="6">
        <v>0.57300000000000006</v>
      </c>
      <c r="C65" s="5">
        <v>9.1999999999999998E-2</v>
      </c>
      <c r="D65" s="3">
        <f t="shared" si="1"/>
        <v>0.48100000000000009</v>
      </c>
      <c r="E65" s="4">
        <f t="shared" si="2"/>
        <v>40.858305958000017</v>
      </c>
    </row>
    <row r="66" spans="1:5" x14ac:dyDescent="0.25">
      <c r="A66" s="10" t="s">
        <v>45</v>
      </c>
      <c r="B66" s="6">
        <v>0.19400000000000001</v>
      </c>
      <c r="C66" s="5">
        <v>9.1999999999999998E-2</v>
      </c>
      <c r="D66" s="3">
        <f t="shared" si="1"/>
        <v>0.10200000000000001</v>
      </c>
      <c r="E66" s="4">
        <f t="shared" si="2"/>
        <v>5.050812711999999</v>
      </c>
    </row>
    <row r="67" spans="1:5" x14ac:dyDescent="0.25">
      <c r="A67" s="10" t="s">
        <v>46</v>
      </c>
      <c r="B67" s="6">
        <v>0.18099999999999999</v>
      </c>
      <c r="C67" s="5">
        <v>9.1999999999999998E-2</v>
      </c>
      <c r="D67" s="3">
        <f t="shared" ref="D67:D98" si="3">(B67-C67)</f>
        <v>8.8999999999999996E-2</v>
      </c>
      <c r="E67" s="4">
        <f t="shared" ref="E67:E98" si="4">(88.878*D67*D67)+(42.663*D67)-(0.2255)</f>
        <v>4.2755096379999991</v>
      </c>
    </row>
    <row r="68" spans="1:5" x14ac:dyDescent="0.25">
      <c r="A68" s="10" t="s">
        <v>47</v>
      </c>
      <c r="B68" s="6">
        <v>0.56000000000000005</v>
      </c>
      <c r="C68" s="5">
        <v>9.1999999999999998E-2</v>
      </c>
      <c r="D68" s="3">
        <f t="shared" si="3"/>
        <v>0.46800000000000008</v>
      </c>
      <c r="E68" s="4">
        <f t="shared" si="4"/>
        <v>39.207199072000009</v>
      </c>
    </row>
    <row r="69" spans="1:5" x14ac:dyDescent="0.25">
      <c r="A69" s="10" t="s">
        <v>48</v>
      </c>
      <c r="B69" s="6">
        <v>0.33100000000000002</v>
      </c>
      <c r="C69" s="5">
        <v>9.1999999999999998E-2</v>
      </c>
      <c r="D69" s="3">
        <f t="shared" si="3"/>
        <v>0.23900000000000002</v>
      </c>
      <c r="E69" s="4">
        <f t="shared" si="4"/>
        <v>15.047757238000001</v>
      </c>
    </row>
    <row r="70" spans="1:5" x14ac:dyDescent="0.25">
      <c r="A70" s="10" t="s">
        <v>49</v>
      </c>
      <c r="B70" s="6">
        <v>0.34700000000000003</v>
      </c>
      <c r="C70" s="5">
        <v>9.1999999999999998E-2</v>
      </c>
      <c r="D70" s="3">
        <f t="shared" si="3"/>
        <v>0.255</v>
      </c>
      <c r="E70" s="4">
        <f t="shared" si="4"/>
        <v>16.432856949999998</v>
      </c>
    </row>
    <row r="71" spans="1:5" x14ac:dyDescent="0.25">
      <c r="A71" s="10" t="s">
        <v>50</v>
      </c>
      <c r="B71" s="6">
        <v>0.379</v>
      </c>
      <c r="C71" s="5">
        <v>9.1999999999999998E-2</v>
      </c>
      <c r="D71" s="3">
        <f t="shared" si="3"/>
        <v>0.28700000000000003</v>
      </c>
      <c r="E71" s="4">
        <f t="shared" si="4"/>
        <v>19.339572982000004</v>
      </c>
    </row>
    <row r="72" spans="1:5" x14ac:dyDescent="0.25">
      <c r="A72" s="10" t="s">
        <v>51</v>
      </c>
      <c r="B72" s="6">
        <v>0.29399999999999998</v>
      </c>
      <c r="C72" s="5">
        <v>9.1999999999999998E-2</v>
      </c>
      <c r="D72" s="3">
        <f t="shared" si="3"/>
        <v>0.20199999999999999</v>
      </c>
      <c r="E72" s="4">
        <f t="shared" si="4"/>
        <v>12.019003911999999</v>
      </c>
    </row>
    <row r="73" spans="1:5" x14ac:dyDescent="0.25">
      <c r="A73" s="10" t="s">
        <v>52</v>
      </c>
      <c r="B73" s="6">
        <v>0.245</v>
      </c>
      <c r="C73" s="5">
        <v>9.1999999999999998E-2</v>
      </c>
      <c r="D73" s="3">
        <f t="shared" si="3"/>
        <v>0.153</v>
      </c>
      <c r="E73" s="4">
        <f t="shared" si="4"/>
        <v>8.3824841019999994</v>
      </c>
    </row>
    <row r="74" spans="1:5" x14ac:dyDescent="0.25">
      <c r="A74" s="10" t="s">
        <v>53</v>
      </c>
      <c r="B74" s="6">
        <v>0.16800000000000001</v>
      </c>
      <c r="C74" s="5">
        <v>9.1999999999999998E-2</v>
      </c>
      <c r="D74" s="3">
        <f t="shared" si="3"/>
        <v>7.6000000000000012E-2</v>
      </c>
      <c r="E74" s="4">
        <f t="shared" si="4"/>
        <v>3.5302473280000002</v>
      </c>
    </row>
    <row r="75" spans="1:5" x14ac:dyDescent="0.25">
      <c r="A75" s="10" t="s">
        <v>54</v>
      </c>
      <c r="B75" s="6">
        <v>0.28800000000000003</v>
      </c>
      <c r="C75" s="5">
        <v>9.1999999999999998E-2</v>
      </c>
      <c r="D75" s="3">
        <f t="shared" si="3"/>
        <v>0.19600000000000004</v>
      </c>
      <c r="E75" s="4">
        <f t="shared" si="4"/>
        <v>11.550785248000002</v>
      </c>
    </row>
    <row r="76" spans="1:5" x14ac:dyDescent="0.25">
      <c r="A76" s="10" t="s">
        <v>55</v>
      </c>
      <c r="B76" s="6">
        <v>0.27400000000000002</v>
      </c>
      <c r="C76" s="5">
        <v>9.1999999999999998E-2</v>
      </c>
      <c r="D76" s="3">
        <f t="shared" si="3"/>
        <v>0.18200000000000002</v>
      </c>
      <c r="E76" s="4">
        <f t="shared" si="4"/>
        <v>10.483160872000001</v>
      </c>
    </row>
    <row r="77" spans="1:5" x14ac:dyDescent="0.25">
      <c r="A77" s="10" t="s">
        <v>56</v>
      </c>
      <c r="B77" s="6">
        <v>0.432</v>
      </c>
      <c r="C77" s="5">
        <v>9.1999999999999998E-2</v>
      </c>
      <c r="D77" s="3">
        <f t="shared" si="3"/>
        <v>0.33999999999999997</v>
      </c>
      <c r="E77" s="4">
        <f t="shared" si="4"/>
        <v>24.554216799999995</v>
      </c>
    </row>
    <row r="78" spans="1:5" x14ac:dyDescent="0.25">
      <c r="A78" s="10" t="s">
        <v>57</v>
      </c>
      <c r="B78" s="6">
        <v>0.29499999999999998</v>
      </c>
      <c r="C78" s="5">
        <v>9.1999999999999998E-2</v>
      </c>
      <c r="D78" s="3">
        <f t="shared" si="3"/>
        <v>0.20299999999999999</v>
      </c>
      <c r="E78" s="4">
        <f t="shared" si="4"/>
        <v>12.097662501999999</v>
      </c>
    </row>
    <row r="79" spans="1:5" x14ac:dyDescent="0.25">
      <c r="A79" s="10" t="s">
        <v>58</v>
      </c>
      <c r="B79" s="6">
        <v>0.28700000000000003</v>
      </c>
      <c r="C79" s="5">
        <v>9.1999999999999998E-2</v>
      </c>
      <c r="D79" s="3">
        <f t="shared" si="3"/>
        <v>0.19500000000000003</v>
      </c>
      <c r="E79" s="4">
        <f t="shared" si="4"/>
        <v>11.473370950000001</v>
      </c>
    </row>
    <row r="80" spans="1:5" x14ac:dyDescent="0.25">
      <c r="A80" s="10" t="s">
        <v>59</v>
      </c>
      <c r="B80" s="6">
        <v>0.40600000000000003</v>
      </c>
      <c r="C80" s="5">
        <v>9.1999999999999998E-2</v>
      </c>
      <c r="D80" s="3">
        <f t="shared" si="3"/>
        <v>0.31400000000000006</v>
      </c>
      <c r="E80" s="4">
        <f t="shared" si="4"/>
        <v>21.933697288000005</v>
      </c>
    </row>
    <row r="81" spans="1:5" x14ac:dyDescent="0.25">
      <c r="A81" s="10" t="s">
        <v>60</v>
      </c>
      <c r="B81" s="6">
        <v>0.246</v>
      </c>
      <c r="C81" s="5">
        <v>9.1999999999999998E-2</v>
      </c>
      <c r="D81" s="3">
        <f t="shared" si="3"/>
        <v>0.154</v>
      </c>
      <c r="E81" s="4">
        <f t="shared" si="4"/>
        <v>8.4524326479999985</v>
      </c>
    </row>
    <row r="82" spans="1:5" x14ac:dyDescent="0.25">
      <c r="A82" s="10" t="s">
        <v>61</v>
      </c>
      <c r="B82" s="6">
        <v>0.22900000000000001</v>
      </c>
      <c r="C82" s="5">
        <v>9.1999999999999998E-2</v>
      </c>
      <c r="D82" s="3">
        <f t="shared" si="3"/>
        <v>0.13700000000000001</v>
      </c>
      <c r="E82" s="4">
        <f t="shared" si="4"/>
        <v>7.2874821819999998</v>
      </c>
    </row>
    <row r="83" spans="1:5" x14ac:dyDescent="0.25">
      <c r="A83" s="10" t="s">
        <v>62</v>
      </c>
      <c r="B83" s="6">
        <v>0.45800000000000002</v>
      </c>
      <c r="C83" s="5">
        <v>9.1999999999999998E-2</v>
      </c>
      <c r="D83" s="3">
        <f t="shared" si="3"/>
        <v>0.36599999999999999</v>
      </c>
      <c r="E83" s="4">
        <f t="shared" si="4"/>
        <v>27.294899367999999</v>
      </c>
    </row>
    <row r="84" spans="1:5" x14ac:dyDescent="0.25">
      <c r="A84" s="10" t="s">
        <v>63</v>
      </c>
      <c r="B84" s="6">
        <v>0.19800000000000001</v>
      </c>
      <c r="C84" s="5">
        <v>9.1999999999999998E-2</v>
      </c>
      <c r="D84" s="3">
        <f t="shared" si="3"/>
        <v>0.10600000000000001</v>
      </c>
      <c r="E84" s="4">
        <f t="shared" si="4"/>
        <v>5.295411208</v>
      </c>
    </row>
    <row r="85" spans="1:5" x14ac:dyDescent="0.25">
      <c r="A85" s="10" t="s">
        <v>64</v>
      </c>
      <c r="B85" s="6">
        <v>0.253</v>
      </c>
      <c r="C85" s="5">
        <v>9.1999999999999998E-2</v>
      </c>
      <c r="D85" s="3">
        <f t="shared" si="3"/>
        <v>0.161</v>
      </c>
      <c r="E85" s="4">
        <f t="shared" si="4"/>
        <v>8.9470496379999993</v>
      </c>
    </row>
    <row r="86" spans="1:5" x14ac:dyDescent="0.25">
      <c r="A86" s="10" t="s">
        <v>65</v>
      </c>
      <c r="B86" s="6">
        <v>0.22800000000000001</v>
      </c>
      <c r="C86" s="5">
        <v>9.1999999999999998E-2</v>
      </c>
      <c r="D86" s="3">
        <f t="shared" si="3"/>
        <v>0.13600000000000001</v>
      </c>
      <c r="E86" s="4">
        <f t="shared" si="4"/>
        <v>7.2205554880000005</v>
      </c>
    </row>
    <row r="87" spans="1:5" x14ac:dyDescent="0.25">
      <c r="A87" s="10" t="s">
        <v>66</v>
      </c>
      <c r="B87" s="6">
        <v>0.27500000000000002</v>
      </c>
      <c r="C87" s="5">
        <v>9.1999999999999998E-2</v>
      </c>
      <c r="D87" s="3">
        <f t="shared" si="3"/>
        <v>0.18300000000000002</v>
      </c>
      <c r="E87" s="4">
        <f t="shared" si="4"/>
        <v>10.558264342000001</v>
      </c>
    </row>
    <row r="88" spans="1:5" x14ac:dyDescent="0.25">
      <c r="A88" s="10" t="s">
        <v>67</v>
      </c>
      <c r="B88" s="6">
        <v>0.26800000000000002</v>
      </c>
      <c r="C88" s="5">
        <v>9.1999999999999998E-2</v>
      </c>
      <c r="D88" s="3">
        <f t="shared" si="3"/>
        <v>0.17600000000000002</v>
      </c>
      <c r="E88" s="4">
        <f t="shared" si="4"/>
        <v>10.036272928000001</v>
      </c>
    </row>
    <row r="89" spans="1:5" x14ac:dyDescent="0.25">
      <c r="A89" s="10" t="s">
        <v>68</v>
      </c>
      <c r="B89" s="6">
        <v>0.253</v>
      </c>
      <c r="C89" s="5">
        <v>9.1999999999999998E-2</v>
      </c>
      <c r="D89" s="3">
        <f t="shared" si="3"/>
        <v>0.161</v>
      </c>
      <c r="E89" s="4">
        <f t="shared" si="4"/>
        <v>8.9470496379999993</v>
      </c>
    </row>
    <row r="90" spans="1:5" x14ac:dyDescent="0.25">
      <c r="A90" s="10" t="s">
        <v>69</v>
      </c>
      <c r="B90" s="6">
        <v>0.182</v>
      </c>
      <c r="C90" s="5">
        <v>9.1999999999999998E-2</v>
      </c>
      <c r="D90" s="3">
        <f t="shared" si="3"/>
        <v>0.09</v>
      </c>
      <c r="E90" s="4">
        <f t="shared" si="4"/>
        <v>4.334081799999999</v>
      </c>
    </row>
    <row r="91" spans="1:5" x14ac:dyDescent="0.25">
      <c r="A91" s="10" t="s">
        <v>70</v>
      </c>
      <c r="B91" s="6">
        <v>0.21199999999999999</v>
      </c>
      <c r="C91" s="5">
        <v>9.1999999999999998E-2</v>
      </c>
      <c r="D91" s="3">
        <f t="shared" si="3"/>
        <v>0.12</v>
      </c>
      <c r="E91" s="4">
        <f t="shared" si="4"/>
        <v>6.1739031999999989</v>
      </c>
    </row>
    <row r="92" spans="1:5" x14ac:dyDescent="0.25">
      <c r="A92" s="10" t="s">
        <v>71</v>
      </c>
      <c r="B92" s="6">
        <v>0.46100000000000002</v>
      </c>
      <c r="C92" s="5">
        <v>9.1999999999999998E-2</v>
      </c>
      <c r="D92" s="3">
        <f t="shared" si="3"/>
        <v>0.36899999999999999</v>
      </c>
      <c r="E92" s="4">
        <f t="shared" si="4"/>
        <v>27.618864358</v>
      </c>
    </row>
    <row r="93" spans="1:5" x14ac:dyDescent="0.25">
      <c r="A93" s="10" t="s">
        <v>72</v>
      </c>
      <c r="B93" s="6">
        <v>0.245</v>
      </c>
      <c r="C93" s="5">
        <v>9.1999999999999998E-2</v>
      </c>
      <c r="D93" s="3">
        <f t="shared" si="3"/>
        <v>0.153</v>
      </c>
      <c r="E93" s="4">
        <f t="shared" si="4"/>
        <v>8.3824841019999994</v>
      </c>
    </row>
    <row r="94" spans="1:5" x14ac:dyDescent="0.25">
      <c r="A94" s="10" t="s">
        <v>73</v>
      </c>
      <c r="B94" s="6">
        <v>0.26700000000000002</v>
      </c>
      <c r="C94" s="5">
        <v>9.1999999999999998E-2</v>
      </c>
      <c r="D94" s="3">
        <f t="shared" si="3"/>
        <v>0.17500000000000002</v>
      </c>
      <c r="E94" s="4">
        <f t="shared" si="4"/>
        <v>9.9624137499999996</v>
      </c>
    </row>
    <row r="95" spans="1:5" x14ac:dyDescent="0.25">
      <c r="A95" s="10" t="s">
        <v>74</v>
      </c>
      <c r="B95" s="6">
        <v>0.29099999999999998</v>
      </c>
      <c r="C95" s="5">
        <v>9.1999999999999998E-2</v>
      </c>
      <c r="D95" s="3">
        <f t="shared" si="3"/>
        <v>0.19899999999999998</v>
      </c>
      <c r="E95" s="4">
        <f t="shared" si="4"/>
        <v>11.784094677999999</v>
      </c>
    </row>
    <row r="96" spans="1:5" x14ac:dyDescent="0.25">
      <c r="A96" s="10" t="s">
        <v>75</v>
      </c>
      <c r="B96" s="6">
        <v>0.249</v>
      </c>
      <c r="C96" s="5">
        <v>9.1999999999999998E-2</v>
      </c>
      <c r="D96" s="3">
        <f t="shared" si="3"/>
        <v>0.157</v>
      </c>
      <c r="E96" s="4">
        <f t="shared" si="4"/>
        <v>8.6633448219999991</v>
      </c>
    </row>
    <row r="97" spans="1:5" x14ac:dyDescent="0.25">
      <c r="A97" s="10" t="s">
        <v>76</v>
      </c>
      <c r="B97" s="6">
        <v>0.20500000000000002</v>
      </c>
      <c r="C97" s="5">
        <v>9.1999999999999998E-2</v>
      </c>
      <c r="D97" s="3">
        <f t="shared" si="3"/>
        <v>0.11300000000000002</v>
      </c>
      <c r="E97" s="4">
        <f t="shared" si="4"/>
        <v>5.730302182</v>
      </c>
    </row>
    <row r="98" spans="1:5" x14ac:dyDescent="0.25">
      <c r="A98" s="10" t="s">
        <v>77</v>
      </c>
      <c r="B98" s="6">
        <v>0.158</v>
      </c>
      <c r="C98" s="5">
        <v>9.1999999999999998E-2</v>
      </c>
      <c r="D98" s="3">
        <f t="shared" si="3"/>
        <v>6.6000000000000003E-2</v>
      </c>
      <c r="E98" s="4">
        <f t="shared" si="4"/>
        <v>2.9774105679999998</v>
      </c>
    </row>
    <row r="99" spans="1:5" x14ac:dyDescent="0.25">
      <c r="A99" s="10" t="s">
        <v>78</v>
      </c>
      <c r="B99" s="6">
        <v>0.28600000000000003</v>
      </c>
      <c r="C99" s="5">
        <v>9.1999999999999998E-2</v>
      </c>
      <c r="D99" s="3">
        <f t="shared" ref="D99:D130" si="5">(B99-C99)</f>
        <v>0.19400000000000003</v>
      </c>
      <c r="E99" s="4">
        <f t="shared" ref="E99:E130" si="6">(88.878*D99*D99)+(42.663*D99)-(0.2255)</f>
        <v>11.396134408000002</v>
      </c>
    </row>
    <row r="100" spans="1:5" x14ac:dyDescent="0.25">
      <c r="A100" s="10" t="s">
        <v>79</v>
      </c>
      <c r="B100" s="6">
        <v>0.36299999999999999</v>
      </c>
      <c r="C100" s="5">
        <v>9.1999999999999998E-2</v>
      </c>
      <c r="D100" s="3">
        <f t="shared" si="5"/>
        <v>0.27100000000000002</v>
      </c>
      <c r="E100" s="4">
        <f t="shared" si="6"/>
        <v>17.863462198000001</v>
      </c>
    </row>
    <row r="101" spans="1:5" x14ac:dyDescent="0.25">
      <c r="A101" s="10" t="s">
        <v>80</v>
      </c>
      <c r="B101" s="6">
        <v>0.28200000000000003</v>
      </c>
      <c r="C101" s="5">
        <v>9.1999999999999998E-2</v>
      </c>
      <c r="D101" s="3">
        <f t="shared" si="5"/>
        <v>0.19000000000000003</v>
      </c>
      <c r="E101" s="4">
        <f t="shared" si="6"/>
        <v>11.088965800000002</v>
      </c>
    </row>
    <row r="102" spans="1:5" x14ac:dyDescent="0.25">
      <c r="A102" s="10" t="s">
        <v>81</v>
      </c>
      <c r="B102" s="6">
        <v>0.23900000000000002</v>
      </c>
      <c r="C102" s="5">
        <v>9.1999999999999998E-2</v>
      </c>
      <c r="D102" s="3">
        <f t="shared" si="5"/>
        <v>0.14700000000000002</v>
      </c>
      <c r="E102" s="4">
        <f t="shared" si="6"/>
        <v>7.9665257020000002</v>
      </c>
    </row>
    <row r="103" spans="1:5" x14ac:dyDescent="0.25">
      <c r="A103" s="10" t="s">
        <v>82</v>
      </c>
      <c r="B103" s="6">
        <v>0.318</v>
      </c>
      <c r="C103" s="5">
        <v>9.1999999999999998E-2</v>
      </c>
      <c r="D103" s="3">
        <f t="shared" si="5"/>
        <v>0.22600000000000001</v>
      </c>
      <c r="E103" s="4">
        <f t="shared" si="6"/>
        <v>13.955870728000001</v>
      </c>
    </row>
    <row r="104" spans="1:5" x14ac:dyDescent="0.25">
      <c r="A104" s="10" t="s">
        <v>83</v>
      </c>
      <c r="B104" s="6">
        <v>0.26200000000000001</v>
      </c>
      <c r="C104" s="5">
        <v>9.1999999999999998E-2</v>
      </c>
      <c r="D104" s="3">
        <f t="shared" si="5"/>
        <v>0.17</v>
      </c>
      <c r="E104" s="4">
        <f t="shared" si="6"/>
        <v>9.5957842000000007</v>
      </c>
    </row>
    <row r="105" spans="1:5" x14ac:dyDescent="0.25">
      <c r="A105" s="10" t="s">
        <v>84</v>
      </c>
      <c r="B105" s="6">
        <v>0.26700000000000002</v>
      </c>
      <c r="C105" s="5">
        <v>9.1999999999999998E-2</v>
      </c>
      <c r="D105" s="3">
        <f t="shared" si="5"/>
        <v>0.17500000000000002</v>
      </c>
      <c r="E105" s="4">
        <f t="shared" si="6"/>
        <v>9.9624137499999996</v>
      </c>
    </row>
    <row r="106" spans="1:5" x14ac:dyDescent="0.25">
      <c r="A106" s="10" t="s">
        <v>85</v>
      </c>
      <c r="B106" s="6">
        <v>0.44600000000000001</v>
      </c>
      <c r="C106" s="5">
        <v>9.1999999999999998E-2</v>
      </c>
      <c r="D106" s="3">
        <f t="shared" si="5"/>
        <v>0.35399999999999998</v>
      </c>
      <c r="E106" s="4">
        <f t="shared" si="6"/>
        <v>26.015037447999998</v>
      </c>
    </row>
    <row r="107" spans="1:5" x14ac:dyDescent="0.25">
      <c r="A107" s="10" t="s">
        <v>86</v>
      </c>
      <c r="B107" s="6">
        <v>0.32600000000000001</v>
      </c>
      <c r="C107" s="5">
        <v>9.1999999999999998E-2</v>
      </c>
      <c r="D107" s="3">
        <f t="shared" si="5"/>
        <v>0.23400000000000001</v>
      </c>
      <c r="E107" s="4">
        <f t="shared" si="6"/>
        <v>14.624245767999998</v>
      </c>
    </row>
    <row r="108" spans="1:5" x14ac:dyDescent="0.25">
      <c r="A108" s="10" t="s">
        <v>87</v>
      </c>
      <c r="B108" s="6">
        <v>0.48299999999999998</v>
      </c>
      <c r="C108" s="5">
        <v>9.1999999999999998E-2</v>
      </c>
      <c r="D108" s="3">
        <f t="shared" si="5"/>
        <v>0.39100000000000001</v>
      </c>
      <c r="E108" s="4">
        <f t="shared" si="6"/>
        <v>30.043490517999999</v>
      </c>
    </row>
    <row r="109" spans="1:5" x14ac:dyDescent="0.25">
      <c r="A109" s="10" t="s">
        <v>88</v>
      </c>
      <c r="B109" s="6">
        <v>0.24</v>
      </c>
      <c r="C109" s="5">
        <v>9.1999999999999998E-2</v>
      </c>
      <c r="D109" s="3">
        <f t="shared" si="5"/>
        <v>0.14799999999999999</v>
      </c>
      <c r="E109" s="4">
        <f t="shared" si="6"/>
        <v>8.0354077119999996</v>
      </c>
    </row>
    <row r="110" spans="1:5" x14ac:dyDescent="0.25">
      <c r="A110" s="10" t="s">
        <v>89</v>
      </c>
      <c r="B110" s="6">
        <v>0.28000000000000003</v>
      </c>
      <c r="C110" s="5">
        <v>9.1999999999999998E-2</v>
      </c>
      <c r="D110" s="3">
        <f t="shared" si="5"/>
        <v>0.18800000000000003</v>
      </c>
      <c r="E110" s="4">
        <f t="shared" si="6"/>
        <v>10.936448032000001</v>
      </c>
    </row>
    <row r="111" spans="1:5" x14ac:dyDescent="0.25">
      <c r="A111" s="10" t="s">
        <v>90</v>
      </c>
      <c r="B111" s="6">
        <v>0.25600000000000001</v>
      </c>
      <c r="C111" s="5">
        <v>9.1999999999999998E-2</v>
      </c>
      <c r="D111" s="3">
        <f t="shared" si="5"/>
        <v>0.16400000000000001</v>
      </c>
      <c r="E111" s="4">
        <f t="shared" si="6"/>
        <v>9.1616946880000008</v>
      </c>
    </row>
    <row r="112" spans="1:5" x14ac:dyDescent="0.25">
      <c r="A112" s="10" t="s">
        <v>91</v>
      </c>
      <c r="B112" s="6">
        <v>0.22600000000000001</v>
      </c>
      <c r="C112" s="5">
        <v>9.1999999999999998E-2</v>
      </c>
      <c r="D112" s="3">
        <f t="shared" si="5"/>
        <v>0.13400000000000001</v>
      </c>
      <c r="E112" s="4">
        <f t="shared" si="6"/>
        <v>7.087235368</v>
      </c>
    </row>
    <row r="113" spans="1:5" x14ac:dyDescent="0.25">
      <c r="A113" s="10" t="s">
        <v>92</v>
      </c>
      <c r="B113" s="6">
        <v>0.28999999999999998</v>
      </c>
      <c r="C113" s="5">
        <v>9.1999999999999998E-2</v>
      </c>
      <c r="D113" s="3">
        <f t="shared" si="5"/>
        <v>0.19799999999999998</v>
      </c>
      <c r="E113" s="4">
        <f t="shared" si="6"/>
        <v>11.706147111999996</v>
      </c>
    </row>
    <row r="114" spans="1:5" x14ac:dyDescent="0.25">
      <c r="A114" s="10" t="s">
        <v>93</v>
      </c>
      <c r="B114" s="6">
        <v>0.26300000000000001</v>
      </c>
      <c r="C114" s="5">
        <v>9.1999999999999998E-2</v>
      </c>
      <c r="D114" s="3">
        <f t="shared" si="5"/>
        <v>0.17100000000000001</v>
      </c>
      <c r="E114" s="4">
        <f t="shared" si="6"/>
        <v>9.6687545979999996</v>
      </c>
    </row>
    <row r="115" spans="1:5" x14ac:dyDescent="0.25">
      <c r="A115" s="10" t="s">
        <v>94</v>
      </c>
      <c r="B115" s="6">
        <v>0.16400000000000001</v>
      </c>
      <c r="C115" s="5">
        <v>9.1999999999999998E-2</v>
      </c>
      <c r="D115" s="3">
        <f t="shared" si="5"/>
        <v>7.2000000000000008E-2</v>
      </c>
      <c r="E115" s="4">
        <f t="shared" si="6"/>
        <v>3.3069795520000005</v>
      </c>
    </row>
    <row r="116" spans="1:5" x14ac:dyDescent="0.25">
      <c r="A116" s="10" t="s">
        <v>95</v>
      </c>
      <c r="B116" s="6">
        <v>0.86399999999999999</v>
      </c>
      <c r="C116" s="5">
        <v>9.1999999999999998E-2</v>
      </c>
      <c r="D116" s="3">
        <f t="shared" si="5"/>
        <v>0.77200000000000002</v>
      </c>
      <c r="E116" s="4">
        <f t="shared" si="6"/>
        <v>85.68020195199999</v>
      </c>
    </row>
    <row r="117" spans="1:5" x14ac:dyDescent="0.25">
      <c r="A117" s="10" t="s">
        <v>96</v>
      </c>
      <c r="B117" s="6">
        <v>0.38100000000000001</v>
      </c>
      <c r="C117" s="5">
        <v>9.1999999999999998E-2</v>
      </c>
      <c r="D117" s="3">
        <f t="shared" si="5"/>
        <v>0.28900000000000003</v>
      </c>
      <c r="E117" s="4">
        <f t="shared" si="6"/>
        <v>19.527286438000004</v>
      </c>
    </row>
    <row r="118" spans="1:5" x14ac:dyDescent="0.25">
      <c r="A118" s="10" t="s">
        <v>97</v>
      </c>
      <c r="B118" s="6">
        <v>0.58599999999999997</v>
      </c>
      <c r="C118" s="5">
        <v>9.1999999999999998E-2</v>
      </c>
      <c r="D118" s="3">
        <f t="shared" si="5"/>
        <v>0.49399999999999999</v>
      </c>
      <c r="E118" s="4">
        <f t="shared" si="6"/>
        <v>42.539453608000002</v>
      </c>
    </row>
    <row r="119" spans="1:5" x14ac:dyDescent="0.25">
      <c r="A119" s="10" t="s">
        <v>98</v>
      </c>
      <c r="B119" s="6">
        <v>0.875</v>
      </c>
      <c r="C119" s="5">
        <v>9.1999999999999998E-2</v>
      </c>
      <c r="D119" s="3">
        <f t="shared" si="5"/>
        <v>0.78300000000000003</v>
      </c>
      <c r="E119" s="4">
        <f t="shared" si="6"/>
        <v>87.669753142000005</v>
      </c>
    </row>
    <row r="120" spans="1:5" x14ac:dyDescent="0.25">
      <c r="A120" s="10" t="s">
        <v>99</v>
      </c>
      <c r="B120" s="6">
        <v>0.45400000000000001</v>
      </c>
      <c r="C120" s="5">
        <v>9.1999999999999998E-2</v>
      </c>
      <c r="D120" s="3">
        <f t="shared" si="5"/>
        <v>0.36199999999999999</v>
      </c>
      <c r="E120" s="4">
        <f t="shared" si="6"/>
        <v>26.865434631999999</v>
      </c>
    </row>
    <row r="121" spans="1:5" x14ac:dyDescent="0.25">
      <c r="A121" s="10" t="s">
        <v>100</v>
      </c>
      <c r="B121" s="6">
        <v>0.45</v>
      </c>
      <c r="C121" s="5">
        <v>9.1999999999999998E-2</v>
      </c>
      <c r="D121" s="3">
        <f t="shared" si="5"/>
        <v>0.35799999999999998</v>
      </c>
      <c r="E121" s="4">
        <f t="shared" si="6"/>
        <v>26.438813991999996</v>
      </c>
    </row>
    <row r="122" spans="1:5" x14ac:dyDescent="0.25">
      <c r="A122" s="10" t="s">
        <v>101</v>
      </c>
      <c r="B122" s="6">
        <v>0.36599999999999999</v>
      </c>
      <c r="C122" s="5">
        <v>9.1999999999999998E-2</v>
      </c>
      <c r="D122" s="3">
        <f t="shared" si="5"/>
        <v>0.27400000000000002</v>
      </c>
      <c r="E122" s="4">
        <f t="shared" si="6"/>
        <v>18.136766728000001</v>
      </c>
    </row>
    <row r="123" spans="1:5" x14ac:dyDescent="0.25">
      <c r="A123" s="10" t="s">
        <v>102</v>
      </c>
      <c r="B123" s="6">
        <v>0.61</v>
      </c>
      <c r="C123" s="5">
        <v>9.1999999999999998E-2</v>
      </c>
      <c r="D123" s="3">
        <f t="shared" si="5"/>
        <v>0.51800000000000002</v>
      </c>
      <c r="E123" s="4">
        <f t="shared" si="6"/>
        <v>45.722034472000004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123"/>
  <sheetViews>
    <sheetView workbookViewId="0">
      <selection activeCell="O7" sqref="O7"/>
    </sheetView>
  </sheetViews>
  <sheetFormatPr defaultRowHeight="15" x14ac:dyDescent="0.25"/>
  <cols>
    <col min="1" max="1" width="18.7109375" customWidth="1"/>
    <col min="2" max="2" width="13.140625" customWidth="1"/>
    <col min="3" max="3" width="11.7109375" customWidth="1"/>
    <col min="4" max="4" width="12.42578125" customWidth="1"/>
    <col min="5" max="5" width="19.42578125" customWidth="1"/>
  </cols>
  <sheetData>
    <row r="2" spans="1:12" x14ac:dyDescent="0.25">
      <c r="A2" s="2">
        <v>1.5620000000000001</v>
      </c>
      <c r="B2" s="6">
        <v>0.72699999999999998</v>
      </c>
      <c r="C2" s="6">
        <v>0.32300000000000001</v>
      </c>
      <c r="D2" s="6">
        <v>0.19900000000000001</v>
      </c>
      <c r="E2" s="6">
        <v>0.47700000000000004</v>
      </c>
      <c r="F2" s="6">
        <v>0.497</v>
      </c>
      <c r="G2" s="6">
        <v>0.502</v>
      </c>
      <c r="H2" s="6">
        <v>0.30599999999999999</v>
      </c>
      <c r="I2" s="6">
        <v>0.38500000000000001</v>
      </c>
      <c r="J2" s="6">
        <v>0.44700000000000001</v>
      </c>
      <c r="K2" s="6">
        <v>0.31900000000000001</v>
      </c>
      <c r="L2" s="6">
        <v>0.436</v>
      </c>
    </row>
    <row r="3" spans="1:12" x14ac:dyDescent="0.25">
      <c r="A3" s="2">
        <v>1.032</v>
      </c>
      <c r="B3" s="6">
        <v>0.39100000000000001</v>
      </c>
      <c r="C3" s="6">
        <v>0.26100000000000001</v>
      </c>
      <c r="D3" s="6">
        <v>0.25900000000000001</v>
      </c>
      <c r="E3" s="6">
        <v>0.442</v>
      </c>
      <c r="F3" s="6">
        <v>0.32400000000000001</v>
      </c>
      <c r="G3" s="6">
        <v>0.42099999999999999</v>
      </c>
      <c r="H3" s="6">
        <v>0.28999999999999998</v>
      </c>
      <c r="I3" s="6">
        <v>0.31900000000000001</v>
      </c>
      <c r="J3" s="6">
        <v>0.29899999999999999</v>
      </c>
      <c r="K3" s="6">
        <v>0.32100000000000001</v>
      </c>
      <c r="L3" s="6">
        <v>0.442</v>
      </c>
    </row>
    <row r="4" spans="1:12" x14ac:dyDescent="0.25">
      <c r="A4" s="2">
        <v>0.75900000000000001</v>
      </c>
      <c r="B4" s="6">
        <v>0.16500000000000001</v>
      </c>
      <c r="C4" s="6">
        <v>0.223</v>
      </c>
      <c r="D4" s="6">
        <v>0.31</v>
      </c>
      <c r="E4" s="6">
        <v>0.373</v>
      </c>
      <c r="F4" s="6">
        <v>0.27500000000000002</v>
      </c>
      <c r="G4" s="6">
        <v>0.25700000000000001</v>
      </c>
      <c r="H4" s="6">
        <v>0.30399999999999999</v>
      </c>
      <c r="I4" s="6">
        <v>0.30399999999999999</v>
      </c>
      <c r="J4" s="6">
        <v>0.36399999999999999</v>
      </c>
      <c r="K4" s="6">
        <v>0.34100000000000003</v>
      </c>
      <c r="L4" s="6">
        <v>0.40400000000000003</v>
      </c>
    </row>
    <row r="5" spans="1:12" x14ac:dyDescent="0.25">
      <c r="A5" s="2">
        <v>0.502</v>
      </c>
      <c r="B5" s="6">
        <v>0.23100000000000001</v>
      </c>
      <c r="C5" s="6">
        <v>0.39200000000000002</v>
      </c>
      <c r="D5" s="6">
        <v>0.32400000000000001</v>
      </c>
      <c r="E5" s="6">
        <v>0.497</v>
      </c>
      <c r="F5" s="6">
        <v>0.38100000000000001</v>
      </c>
      <c r="G5" s="6">
        <v>0.40100000000000002</v>
      </c>
      <c r="H5" s="6">
        <v>0.434</v>
      </c>
      <c r="I5" s="6">
        <v>0.33600000000000002</v>
      </c>
      <c r="J5" s="6">
        <v>0.38900000000000001</v>
      </c>
      <c r="K5" s="6">
        <v>0.53300000000000003</v>
      </c>
      <c r="L5" s="6">
        <v>0.67</v>
      </c>
    </row>
    <row r="6" spans="1:12" x14ac:dyDescent="0.25">
      <c r="A6" s="2">
        <v>0.32800000000000001</v>
      </c>
      <c r="B6" s="6">
        <v>0.21299999999999999</v>
      </c>
      <c r="C6" s="6">
        <v>0.32700000000000001</v>
      </c>
      <c r="D6" s="6">
        <v>0.36599999999999999</v>
      </c>
      <c r="E6" s="6">
        <v>0.31</v>
      </c>
      <c r="F6" s="6">
        <v>0.32300000000000001</v>
      </c>
      <c r="G6" s="6">
        <v>0.26800000000000002</v>
      </c>
      <c r="H6" s="6">
        <v>0.36899999999999999</v>
      </c>
      <c r="I6" s="6">
        <v>0.28700000000000003</v>
      </c>
      <c r="J6" s="6">
        <v>0.621</v>
      </c>
      <c r="K6" s="6">
        <v>0.28999999999999998</v>
      </c>
      <c r="L6" s="6">
        <v>0.4</v>
      </c>
    </row>
    <row r="7" spans="1:12" x14ac:dyDescent="0.25">
      <c r="A7" s="28">
        <v>0.21299999999999999</v>
      </c>
      <c r="B7" s="6">
        <v>0.31</v>
      </c>
      <c r="C7" s="6">
        <v>0.312</v>
      </c>
      <c r="D7" s="6">
        <v>0.27600000000000002</v>
      </c>
      <c r="E7" s="6">
        <v>0.503</v>
      </c>
      <c r="F7" s="6">
        <v>0.27300000000000002</v>
      </c>
      <c r="G7" s="6">
        <v>0.30499999999999999</v>
      </c>
      <c r="H7" s="6">
        <v>0.39500000000000002</v>
      </c>
      <c r="I7" s="6">
        <v>0.314</v>
      </c>
      <c r="J7" s="6">
        <v>0.38200000000000001</v>
      </c>
      <c r="K7" s="6">
        <v>0.34600000000000003</v>
      </c>
      <c r="L7" s="6">
        <v>0.29099999999999998</v>
      </c>
    </row>
    <row r="8" spans="1:12" x14ac:dyDescent="0.25">
      <c r="A8" s="5">
        <v>8.7999999999999995E-2</v>
      </c>
      <c r="B8" s="6">
        <v>0.21299999999999999</v>
      </c>
      <c r="C8" s="6">
        <v>0.28800000000000003</v>
      </c>
      <c r="D8" s="6">
        <v>0.29799999999999999</v>
      </c>
      <c r="E8" s="6">
        <v>0.36399999999999999</v>
      </c>
      <c r="F8" s="6">
        <v>0.38</v>
      </c>
      <c r="G8" s="6">
        <v>0.27400000000000002</v>
      </c>
      <c r="H8" s="6">
        <v>0.441</v>
      </c>
      <c r="I8" s="6">
        <v>0.28600000000000003</v>
      </c>
      <c r="J8" s="6">
        <v>0.41000000000000003</v>
      </c>
      <c r="K8" s="6">
        <v>0.35899999999999999</v>
      </c>
      <c r="L8" s="6">
        <v>0.33100000000000002</v>
      </c>
    </row>
    <row r="9" spans="1:12" x14ac:dyDescent="0.25">
      <c r="A9" s="6">
        <v>0.76100000000000001</v>
      </c>
      <c r="B9" s="6">
        <v>0.41699999999999998</v>
      </c>
      <c r="C9" s="6">
        <v>0.27</v>
      </c>
      <c r="D9" s="6">
        <v>0.20700000000000002</v>
      </c>
      <c r="E9" s="6">
        <v>0.38900000000000001</v>
      </c>
      <c r="F9" s="6">
        <v>0.70100000000000007</v>
      </c>
      <c r="G9" s="6">
        <v>0.43099999999999999</v>
      </c>
      <c r="H9" s="6">
        <v>0.38400000000000001</v>
      </c>
      <c r="I9" s="6">
        <v>0.54600000000000004</v>
      </c>
      <c r="J9" s="6">
        <v>0.26800000000000002</v>
      </c>
      <c r="K9" s="6">
        <v>0.47500000000000003</v>
      </c>
      <c r="L9" s="6">
        <v>0.24199999999999999</v>
      </c>
    </row>
    <row r="16" spans="1:12" x14ac:dyDescent="0.25">
      <c r="A16" s="29" t="s">
        <v>0</v>
      </c>
      <c r="B16" s="1" t="s">
        <v>1</v>
      </c>
      <c r="C16" s="1" t="s">
        <v>2</v>
      </c>
      <c r="D16" s="1" t="s">
        <v>3</v>
      </c>
      <c r="E16" s="1" t="s">
        <v>4</v>
      </c>
    </row>
    <row r="17" spans="1:12" x14ac:dyDescent="0.25">
      <c r="A17" s="29" t="s">
        <v>5</v>
      </c>
      <c r="B17" s="2">
        <v>1.5620000000000001</v>
      </c>
      <c r="C17" s="3">
        <f>B17-B23</f>
        <v>1.474</v>
      </c>
      <c r="D17" s="3">
        <v>250</v>
      </c>
      <c r="E17" s="4">
        <f>(85.645*C17*C17)+(44.64*C17)-(0.34)</f>
        <v>251.53819601999996</v>
      </c>
    </row>
    <row r="18" spans="1:12" x14ac:dyDescent="0.25">
      <c r="A18" s="29" t="s">
        <v>6</v>
      </c>
      <c r="B18" s="2">
        <v>1.032</v>
      </c>
      <c r="C18" s="3">
        <f>B18-B23</f>
        <v>0.94400000000000006</v>
      </c>
      <c r="D18" s="3">
        <v>125</v>
      </c>
      <c r="E18" s="4">
        <f t="shared" ref="E18:E23" si="0">(85.645*C18*C18)+(44.64*C18)-(0.34)</f>
        <v>118.12150272000002</v>
      </c>
    </row>
    <row r="19" spans="1:12" x14ac:dyDescent="0.25">
      <c r="A19" s="29" t="s">
        <v>7</v>
      </c>
      <c r="B19" s="2">
        <v>0.75900000000000001</v>
      </c>
      <c r="C19" s="3">
        <f>B19-B23</f>
        <v>0.67100000000000004</v>
      </c>
      <c r="D19" s="3">
        <v>62.5</v>
      </c>
      <c r="E19" s="4">
        <f t="shared" si="0"/>
        <v>68.17433044500001</v>
      </c>
    </row>
    <row r="20" spans="1:12" x14ac:dyDescent="0.25">
      <c r="A20" s="29" t="s">
        <v>8</v>
      </c>
      <c r="B20" s="2">
        <v>0.502</v>
      </c>
      <c r="C20" s="3">
        <f>B20-B23</f>
        <v>0.41400000000000003</v>
      </c>
      <c r="D20" s="3">
        <v>31.25</v>
      </c>
      <c r="E20" s="4">
        <f t="shared" si="0"/>
        <v>32.820170420000004</v>
      </c>
    </row>
    <row r="21" spans="1:12" x14ac:dyDescent="0.25">
      <c r="A21" s="29" t="s">
        <v>9</v>
      </c>
      <c r="B21" s="2">
        <v>0.32800000000000001</v>
      </c>
      <c r="C21" s="3">
        <f>B21-B23</f>
        <v>0.24000000000000002</v>
      </c>
      <c r="D21" s="3">
        <v>15.63</v>
      </c>
      <c r="E21" s="4">
        <f t="shared" si="0"/>
        <v>15.306752000000003</v>
      </c>
    </row>
    <row r="22" spans="1:12" x14ac:dyDescent="0.25">
      <c r="A22" s="29" t="s">
        <v>287</v>
      </c>
      <c r="B22" s="28">
        <v>0.21299999999999999</v>
      </c>
      <c r="C22" s="3">
        <f>B22-B23</f>
        <v>0.125</v>
      </c>
      <c r="D22" s="3">
        <v>7.82</v>
      </c>
      <c r="E22" s="4">
        <f t="shared" si="0"/>
        <v>6.5782031249999999</v>
      </c>
    </row>
    <row r="23" spans="1:12" x14ac:dyDescent="0.25">
      <c r="A23" s="29" t="s">
        <v>10</v>
      </c>
      <c r="B23" s="5">
        <v>8.7999999999999995E-2</v>
      </c>
      <c r="C23" s="3">
        <f>B23-B23</f>
        <v>0</v>
      </c>
      <c r="D23" s="3">
        <v>0</v>
      </c>
      <c r="E23" s="4">
        <f t="shared" si="0"/>
        <v>-0.34</v>
      </c>
    </row>
    <row r="28" spans="1:12" x14ac:dyDescent="0.25">
      <c r="H28" s="29"/>
      <c r="J28" s="9" t="s">
        <v>290</v>
      </c>
      <c r="K28" s="9"/>
      <c r="L28" s="9"/>
    </row>
    <row r="34" spans="1:5" x14ac:dyDescent="0.25">
      <c r="A34" s="10" t="s">
        <v>11</v>
      </c>
      <c r="B34" s="6" t="s">
        <v>12</v>
      </c>
      <c r="C34" s="7" t="s">
        <v>10</v>
      </c>
      <c r="D34" s="3" t="s">
        <v>2</v>
      </c>
      <c r="E34" s="11" t="s">
        <v>291</v>
      </c>
    </row>
    <row r="35" spans="1:5" x14ac:dyDescent="0.25">
      <c r="A35" s="10" t="s">
        <v>103</v>
      </c>
      <c r="B35" s="6">
        <v>0.76100000000000001</v>
      </c>
      <c r="C35" s="5">
        <v>8.7999999999999995E-2</v>
      </c>
      <c r="D35" s="3">
        <f t="shared" ref="D35:D66" si="1">(B35-C35)</f>
        <v>0.67300000000000004</v>
      </c>
      <c r="E35" s="4">
        <f t="shared" ref="E35:E66" si="2">(85.645*D35*D35)+(44.64*D35)-(0.34)</f>
        <v>68.49382420500001</v>
      </c>
    </row>
    <row r="36" spans="1:5" x14ac:dyDescent="0.25">
      <c r="A36" s="10" t="s">
        <v>106</v>
      </c>
      <c r="B36" s="6">
        <v>0.72699999999999998</v>
      </c>
      <c r="C36" s="5">
        <v>8.7999999999999995E-2</v>
      </c>
      <c r="D36" s="3">
        <f t="shared" si="1"/>
        <v>0.63900000000000001</v>
      </c>
      <c r="E36" s="4">
        <f t="shared" si="2"/>
        <v>63.155612044999998</v>
      </c>
    </row>
    <row r="37" spans="1:5" x14ac:dyDescent="0.25">
      <c r="A37" s="10" t="s">
        <v>107</v>
      </c>
      <c r="B37" s="6">
        <v>0.39100000000000001</v>
      </c>
      <c r="C37" s="5">
        <v>8.7999999999999995E-2</v>
      </c>
      <c r="D37" s="3">
        <f t="shared" si="1"/>
        <v>0.30300000000000005</v>
      </c>
      <c r="E37" s="4">
        <f t="shared" si="2"/>
        <v>21.048901805000003</v>
      </c>
    </row>
    <row r="38" spans="1:5" x14ac:dyDescent="0.25">
      <c r="A38" s="10" t="s">
        <v>108</v>
      </c>
      <c r="B38" s="6">
        <v>0.16500000000000001</v>
      </c>
      <c r="C38" s="5">
        <v>8.7999999999999995E-2</v>
      </c>
      <c r="D38" s="3">
        <f t="shared" si="1"/>
        <v>7.7000000000000013E-2</v>
      </c>
      <c r="E38" s="4">
        <f t="shared" si="2"/>
        <v>3.6050692050000013</v>
      </c>
    </row>
    <row r="39" spans="1:5" x14ac:dyDescent="0.25">
      <c r="A39" s="10" t="s">
        <v>109</v>
      </c>
      <c r="B39" s="6">
        <v>0.23100000000000001</v>
      </c>
      <c r="C39" s="5">
        <v>8.7999999999999995E-2</v>
      </c>
      <c r="D39" s="3">
        <f t="shared" si="1"/>
        <v>0.14300000000000002</v>
      </c>
      <c r="E39" s="4">
        <f t="shared" si="2"/>
        <v>7.7948746050000004</v>
      </c>
    </row>
    <row r="40" spans="1:5" x14ac:dyDescent="0.25">
      <c r="A40" s="10" t="s">
        <v>110</v>
      </c>
      <c r="B40" s="6">
        <v>0.21299999999999999</v>
      </c>
      <c r="C40" s="5">
        <v>8.7999999999999995E-2</v>
      </c>
      <c r="D40" s="3">
        <f t="shared" si="1"/>
        <v>0.125</v>
      </c>
      <c r="E40" s="4">
        <f t="shared" si="2"/>
        <v>6.5782031249999999</v>
      </c>
    </row>
    <row r="41" spans="1:5" x14ac:dyDescent="0.25">
      <c r="A41" s="10" t="s">
        <v>111</v>
      </c>
      <c r="B41" s="6">
        <v>0.31</v>
      </c>
      <c r="C41" s="5">
        <v>8.7999999999999995E-2</v>
      </c>
      <c r="D41" s="3">
        <f t="shared" si="1"/>
        <v>0.222</v>
      </c>
      <c r="E41" s="4">
        <f t="shared" si="2"/>
        <v>13.79100818</v>
      </c>
    </row>
    <row r="42" spans="1:5" x14ac:dyDescent="0.25">
      <c r="A42" s="10" t="s">
        <v>112</v>
      </c>
      <c r="B42" s="6">
        <v>0.21299999999999999</v>
      </c>
      <c r="C42" s="5">
        <v>8.7999999999999995E-2</v>
      </c>
      <c r="D42" s="3">
        <f t="shared" si="1"/>
        <v>0.125</v>
      </c>
      <c r="E42" s="4">
        <f t="shared" si="2"/>
        <v>6.5782031249999999</v>
      </c>
    </row>
    <row r="43" spans="1:5" x14ac:dyDescent="0.25">
      <c r="A43" s="10" t="s">
        <v>113</v>
      </c>
      <c r="B43" s="6">
        <v>0.41699999999999998</v>
      </c>
      <c r="C43" s="5">
        <v>8.7999999999999995E-2</v>
      </c>
      <c r="D43" s="3">
        <f t="shared" si="1"/>
        <v>0.32899999999999996</v>
      </c>
      <c r="E43" s="4">
        <f t="shared" si="2"/>
        <v>23.616860444999997</v>
      </c>
    </row>
    <row r="44" spans="1:5" x14ac:dyDescent="0.25">
      <c r="A44" s="10" t="s">
        <v>114</v>
      </c>
      <c r="B44" s="6">
        <v>0.32300000000000001</v>
      </c>
      <c r="C44" s="5">
        <v>8.7999999999999995E-2</v>
      </c>
      <c r="D44" s="3">
        <f t="shared" si="1"/>
        <v>0.23500000000000001</v>
      </c>
      <c r="E44" s="4">
        <f t="shared" si="2"/>
        <v>14.880145125000002</v>
      </c>
    </row>
    <row r="45" spans="1:5" x14ac:dyDescent="0.25">
      <c r="A45" s="10" t="s">
        <v>115</v>
      </c>
      <c r="B45" s="6">
        <v>0.26100000000000001</v>
      </c>
      <c r="C45" s="5">
        <v>8.7999999999999995E-2</v>
      </c>
      <c r="D45" s="3">
        <f t="shared" si="1"/>
        <v>0.17300000000000001</v>
      </c>
      <c r="E45" s="4">
        <f t="shared" si="2"/>
        <v>9.9459892050000001</v>
      </c>
    </row>
    <row r="46" spans="1:5" x14ac:dyDescent="0.25">
      <c r="A46" s="10" t="s">
        <v>116</v>
      </c>
      <c r="B46" s="6">
        <v>0.223</v>
      </c>
      <c r="C46" s="5">
        <v>8.7999999999999995E-2</v>
      </c>
      <c r="D46" s="3">
        <f t="shared" si="1"/>
        <v>0.13500000000000001</v>
      </c>
      <c r="E46" s="4">
        <f t="shared" si="2"/>
        <v>7.2472801250000014</v>
      </c>
    </row>
    <row r="47" spans="1:5" x14ac:dyDescent="0.25">
      <c r="A47" s="10" t="s">
        <v>117</v>
      </c>
      <c r="B47" s="6">
        <v>0.39200000000000002</v>
      </c>
      <c r="C47" s="5">
        <v>8.7999999999999995E-2</v>
      </c>
      <c r="D47" s="3">
        <f t="shared" si="1"/>
        <v>0.30400000000000005</v>
      </c>
      <c r="E47" s="4">
        <f t="shared" si="2"/>
        <v>21.145528320000004</v>
      </c>
    </row>
    <row r="48" spans="1:5" x14ac:dyDescent="0.25">
      <c r="A48" s="10" t="s">
        <v>118</v>
      </c>
      <c r="B48" s="6">
        <v>0.32700000000000001</v>
      </c>
      <c r="C48" s="5">
        <v>8.7999999999999995E-2</v>
      </c>
      <c r="D48" s="3">
        <f t="shared" si="1"/>
        <v>0.23900000000000002</v>
      </c>
      <c r="E48" s="4">
        <f t="shared" si="2"/>
        <v>15.221088045000002</v>
      </c>
    </row>
    <row r="49" spans="1:5" x14ac:dyDescent="0.25">
      <c r="A49" s="10" t="s">
        <v>119</v>
      </c>
      <c r="B49" s="6">
        <v>0.312</v>
      </c>
      <c r="C49" s="5">
        <v>8.7999999999999995E-2</v>
      </c>
      <c r="D49" s="3">
        <f t="shared" si="1"/>
        <v>0.224</v>
      </c>
      <c r="E49" s="4">
        <f t="shared" si="2"/>
        <v>13.956683520000002</v>
      </c>
    </row>
    <row r="50" spans="1:5" x14ac:dyDescent="0.25">
      <c r="A50" s="10" t="s">
        <v>120</v>
      </c>
      <c r="B50" s="6">
        <v>0.28800000000000003</v>
      </c>
      <c r="C50" s="5">
        <v>8.7999999999999995E-2</v>
      </c>
      <c r="D50" s="3">
        <f t="shared" si="1"/>
        <v>0.20000000000000004</v>
      </c>
      <c r="E50" s="4">
        <f t="shared" si="2"/>
        <v>12.013800000000003</v>
      </c>
    </row>
    <row r="51" spans="1:5" x14ac:dyDescent="0.25">
      <c r="A51" s="10" t="s">
        <v>121</v>
      </c>
      <c r="B51" s="6">
        <v>0.27</v>
      </c>
      <c r="C51" s="5">
        <v>8.7999999999999995E-2</v>
      </c>
      <c r="D51" s="3">
        <f t="shared" si="1"/>
        <v>0.18200000000000002</v>
      </c>
      <c r="E51" s="4">
        <f t="shared" si="2"/>
        <v>10.621384980000002</v>
      </c>
    </row>
    <row r="52" spans="1:5" x14ac:dyDescent="0.25">
      <c r="A52" s="10" t="s">
        <v>122</v>
      </c>
      <c r="B52" s="6">
        <v>0.19900000000000001</v>
      </c>
      <c r="C52" s="5">
        <v>8.7999999999999995E-2</v>
      </c>
      <c r="D52" s="3">
        <f t="shared" si="1"/>
        <v>0.11100000000000002</v>
      </c>
      <c r="E52" s="4">
        <f t="shared" si="2"/>
        <v>5.6702720450000008</v>
      </c>
    </row>
    <row r="53" spans="1:5" x14ac:dyDescent="0.25">
      <c r="A53" s="10" t="s">
        <v>123</v>
      </c>
      <c r="B53" s="6">
        <v>0.25900000000000001</v>
      </c>
      <c r="C53" s="5">
        <v>8.7999999999999995E-2</v>
      </c>
      <c r="D53" s="3">
        <f t="shared" si="1"/>
        <v>0.17100000000000001</v>
      </c>
      <c r="E53" s="4">
        <f t="shared" si="2"/>
        <v>9.7977854450000024</v>
      </c>
    </row>
    <row r="54" spans="1:5" x14ac:dyDescent="0.25">
      <c r="A54" s="10" t="s">
        <v>124</v>
      </c>
      <c r="B54" s="6">
        <v>0.31</v>
      </c>
      <c r="C54" s="5">
        <v>8.7999999999999995E-2</v>
      </c>
      <c r="D54" s="3">
        <f t="shared" si="1"/>
        <v>0.222</v>
      </c>
      <c r="E54" s="4">
        <f t="shared" si="2"/>
        <v>13.79100818</v>
      </c>
    </row>
    <row r="55" spans="1:5" x14ac:dyDescent="0.25">
      <c r="A55" s="10" t="s">
        <v>125</v>
      </c>
      <c r="B55" s="6">
        <v>0.32400000000000001</v>
      </c>
      <c r="C55" s="5">
        <v>8.7999999999999995E-2</v>
      </c>
      <c r="D55" s="3">
        <f t="shared" si="1"/>
        <v>0.23600000000000002</v>
      </c>
      <c r="E55" s="4">
        <f t="shared" si="2"/>
        <v>14.965123920000002</v>
      </c>
    </row>
    <row r="56" spans="1:5" x14ac:dyDescent="0.25">
      <c r="A56" s="10" t="s">
        <v>126</v>
      </c>
      <c r="B56" s="6">
        <v>0.36599999999999999</v>
      </c>
      <c r="C56" s="5">
        <v>8.7999999999999995E-2</v>
      </c>
      <c r="D56" s="3">
        <f t="shared" si="1"/>
        <v>0.27800000000000002</v>
      </c>
      <c r="E56" s="4">
        <f t="shared" si="2"/>
        <v>18.688908180000002</v>
      </c>
    </row>
    <row r="57" spans="1:5" x14ac:dyDescent="0.25">
      <c r="A57" s="10" t="s">
        <v>127</v>
      </c>
      <c r="B57" s="6">
        <v>0.27600000000000002</v>
      </c>
      <c r="C57" s="5">
        <v>8.7999999999999995E-2</v>
      </c>
      <c r="D57" s="3">
        <f t="shared" si="1"/>
        <v>0.18800000000000003</v>
      </c>
      <c r="E57" s="4">
        <f t="shared" si="2"/>
        <v>11.079356880000002</v>
      </c>
    </row>
    <row r="58" spans="1:5" x14ac:dyDescent="0.25">
      <c r="A58" s="10" t="s">
        <v>128</v>
      </c>
      <c r="B58" s="6">
        <v>0.29799999999999999</v>
      </c>
      <c r="C58" s="5">
        <v>8.7999999999999995E-2</v>
      </c>
      <c r="D58" s="3">
        <f t="shared" si="1"/>
        <v>0.21</v>
      </c>
      <c r="E58" s="4">
        <f t="shared" si="2"/>
        <v>12.811344500000001</v>
      </c>
    </row>
    <row r="59" spans="1:5" x14ac:dyDescent="0.25">
      <c r="A59" s="10" t="s">
        <v>129</v>
      </c>
      <c r="B59" s="6">
        <v>0.20700000000000002</v>
      </c>
      <c r="C59" s="5">
        <v>8.7999999999999995E-2</v>
      </c>
      <c r="D59" s="3">
        <f t="shared" si="1"/>
        <v>0.11900000000000002</v>
      </c>
      <c r="E59" s="4">
        <f t="shared" si="2"/>
        <v>6.1849788450000016</v>
      </c>
    </row>
    <row r="60" spans="1:5" x14ac:dyDescent="0.25">
      <c r="A60" s="10" t="s">
        <v>130</v>
      </c>
      <c r="B60" s="6">
        <v>0.47700000000000004</v>
      </c>
      <c r="C60" s="5">
        <v>8.7999999999999995E-2</v>
      </c>
      <c r="D60" s="3">
        <f t="shared" si="1"/>
        <v>0.38900000000000001</v>
      </c>
      <c r="E60" s="4">
        <f t="shared" si="2"/>
        <v>29.984847044999999</v>
      </c>
    </row>
    <row r="61" spans="1:5" x14ac:dyDescent="0.25">
      <c r="A61" s="10" t="s">
        <v>131</v>
      </c>
      <c r="B61" s="6">
        <v>0.442</v>
      </c>
      <c r="C61" s="5">
        <v>8.7999999999999995E-2</v>
      </c>
      <c r="D61" s="3">
        <f t="shared" si="1"/>
        <v>0.35399999999999998</v>
      </c>
      <c r="E61" s="4">
        <f t="shared" si="2"/>
        <v>26.19524882</v>
      </c>
    </row>
    <row r="62" spans="1:5" x14ac:dyDescent="0.25">
      <c r="A62" s="10" t="s">
        <v>132</v>
      </c>
      <c r="B62" s="6">
        <v>0.373</v>
      </c>
      <c r="C62" s="5">
        <v>8.7999999999999995E-2</v>
      </c>
      <c r="D62" s="3">
        <f t="shared" si="1"/>
        <v>0.28500000000000003</v>
      </c>
      <c r="E62" s="4">
        <f t="shared" si="2"/>
        <v>19.338915125000003</v>
      </c>
    </row>
    <row r="63" spans="1:5" x14ac:dyDescent="0.25">
      <c r="A63" s="10" t="s">
        <v>133</v>
      </c>
      <c r="B63" s="6">
        <v>0.497</v>
      </c>
      <c r="C63" s="5">
        <v>8.7999999999999995E-2</v>
      </c>
      <c r="D63" s="3">
        <f t="shared" si="1"/>
        <v>0.40900000000000003</v>
      </c>
      <c r="E63" s="4">
        <f t="shared" si="2"/>
        <v>32.244541245000001</v>
      </c>
    </row>
    <row r="64" spans="1:5" x14ac:dyDescent="0.25">
      <c r="A64" s="10" t="s">
        <v>134</v>
      </c>
      <c r="B64" s="6">
        <v>0.31</v>
      </c>
      <c r="C64" s="5">
        <v>8.7999999999999995E-2</v>
      </c>
      <c r="D64" s="3">
        <f t="shared" si="1"/>
        <v>0.222</v>
      </c>
      <c r="E64" s="4">
        <f t="shared" si="2"/>
        <v>13.79100818</v>
      </c>
    </row>
    <row r="65" spans="1:5" x14ac:dyDescent="0.25">
      <c r="A65" s="10" t="s">
        <v>135</v>
      </c>
      <c r="B65" s="6">
        <v>0.503</v>
      </c>
      <c r="C65" s="5">
        <v>8.7999999999999995E-2</v>
      </c>
      <c r="D65" s="3">
        <f t="shared" si="1"/>
        <v>0.41500000000000004</v>
      </c>
      <c r="E65" s="4">
        <f t="shared" si="2"/>
        <v>32.935810125000003</v>
      </c>
    </row>
    <row r="66" spans="1:5" x14ac:dyDescent="0.25">
      <c r="A66" s="10" t="s">
        <v>136</v>
      </c>
      <c r="B66" s="6">
        <v>0.36399999999999999</v>
      </c>
      <c r="C66" s="5">
        <v>8.7999999999999995E-2</v>
      </c>
      <c r="D66" s="3">
        <f t="shared" si="1"/>
        <v>0.27600000000000002</v>
      </c>
      <c r="E66" s="4">
        <f t="shared" si="2"/>
        <v>18.504733520000002</v>
      </c>
    </row>
    <row r="67" spans="1:5" x14ac:dyDescent="0.25">
      <c r="A67" s="10" t="s">
        <v>137</v>
      </c>
      <c r="B67" s="6">
        <v>0.38900000000000001</v>
      </c>
      <c r="C67" s="5">
        <v>8.7999999999999995E-2</v>
      </c>
      <c r="D67" s="3">
        <f t="shared" ref="D67:D98" si="3">(B67-C67)</f>
        <v>0.30100000000000005</v>
      </c>
      <c r="E67" s="4">
        <f t="shared" ref="E67:E98" si="4">(85.645*D67*D67)+(44.64*D67)-(0.34)</f>
        <v>20.856162645000005</v>
      </c>
    </row>
    <row r="68" spans="1:5" x14ac:dyDescent="0.25">
      <c r="A68" s="10" t="s">
        <v>138</v>
      </c>
      <c r="B68" s="6">
        <v>0.497</v>
      </c>
      <c r="C68" s="5">
        <v>8.7999999999999995E-2</v>
      </c>
      <c r="D68" s="3">
        <f t="shared" si="3"/>
        <v>0.40900000000000003</v>
      </c>
      <c r="E68" s="4">
        <f t="shared" si="4"/>
        <v>32.244541245000001</v>
      </c>
    </row>
    <row r="69" spans="1:5" x14ac:dyDescent="0.25">
      <c r="A69" s="10" t="s">
        <v>139</v>
      </c>
      <c r="B69" s="6">
        <v>0.32400000000000001</v>
      </c>
      <c r="C69" s="5">
        <v>8.7999999999999995E-2</v>
      </c>
      <c r="D69" s="3">
        <f t="shared" si="3"/>
        <v>0.23600000000000002</v>
      </c>
      <c r="E69" s="4">
        <f t="shared" si="4"/>
        <v>14.965123920000002</v>
      </c>
    </row>
    <row r="70" spans="1:5" x14ac:dyDescent="0.25">
      <c r="A70" s="10" t="s">
        <v>140</v>
      </c>
      <c r="B70" s="6">
        <v>0.27500000000000002</v>
      </c>
      <c r="C70" s="5">
        <v>8.7999999999999995E-2</v>
      </c>
      <c r="D70" s="3">
        <f t="shared" si="3"/>
        <v>0.18700000000000003</v>
      </c>
      <c r="E70" s="4">
        <f t="shared" si="4"/>
        <v>11.002600005000003</v>
      </c>
    </row>
    <row r="71" spans="1:5" x14ac:dyDescent="0.25">
      <c r="A71" s="10" t="s">
        <v>141</v>
      </c>
      <c r="B71" s="6">
        <v>0.38100000000000001</v>
      </c>
      <c r="C71" s="5">
        <v>8.7999999999999995E-2</v>
      </c>
      <c r="D71" s="3">
        <f t="shared" si="3"/>
        <v>0.29300000000000004</v>
      </c>
      <c r="E71" s="4">
        <f t="shared" si="4"/>
        <v>20.092057605000004</v>
      </c>
    </row>
    <row r="72" spans="1:5" x14ac:dyDescent="0.25">
      <c r="A72" s="10" t="s">
        <v>142</v>
      </c>
      <c r="B72" s="6">
        <v>0.32300000000000001</v>
      </c>
      <c r="C72" s="5">
        <v>8.7999999999999995E-2</v>
      </c>
      <c r="D72" s="3">
        <f t="shared" si="3"/>
        <v>0.23500000000000001</v>
      </c>
      <c r="E72" s="4">
        <f t="shared" si="4"/>
        <v>14.880145125000002</v>
      </c>
    </row>
    <row r="73" spans="1:5" x14ac:dyDescent="0.25">
      <c r="A73" s="10" t="s">
        <v>143</v>
      </c>
      <c r="B73" s="6">
        <v>0.27300000000000002</v>
      </c>
      <c r="C73" s="5">
        <v>8.7999999999999995E-2</v>
      </c>
      <c r="D73" s="3">
        <f t="shared" si="3"/>
        <v>0.18500000000000003</v>
      </c>
      <c r="E73" s="4">
        <f t="shared" si="4"/>
        <v>10.849600125000002</v>
      </c>
    </row>
    <row r="74" spans="1:5" x14ac:dyDescent="0.25">
      <c r="A74" s="10" t="s">
        <v>144</v>
      </c>
      <c r="B74" s="6">
        <v>0.38</v>
      </c>
      <c r="C74" s="5">
        <v>8.7999999999999995E-2</v>
      </c>
      <c r="D74" s="3">
        <f t="shared" si="3"/>
        <v>0.29200000000000004</v>
      </c>
      <c r="E74" s="4">
        <f t="shared" si="4"/>
        <v>19.997315280000002</v>
      </c>
    </row>
    <row r="75" spans="1:5" x14ac:dyDescent="0.25">
      <c r="A75" s="10" t="s">
        <v>145</v>
      </c>
      <c r="B75" s="6">
        <v>0.70100000000000007</v>
      </c>
      <c r="C75" s="5">
        <v>8.7999999999999995E-2</v>
      </c>
      <c r="D75" s="3">
        <f t="shared" si="3"/>
        <v>0.6130000000000001</v>
      </c>
      <c r="E75" s="4">
        <f t="shared" si="4"/>
        <v>59.207056005000013</v>
      </c>
    </row>
    <row r="76" spans="1:5" x14ac:dyDescent="0.25">
      <c r="A76" s="10" t="s">
        <v>146</v>
      </c>
      <c r="B76" s="6">
        <v>0.502</v>
      </c>
      <c r="C76" s="5">
        <v>8.7999999999999995E-2</v>
      </c>
      <c r="D76" s="3">
        <f t="shared" si="3"/>
        <v>0.41400000000000003</v>
      </c>
      <c r="E76" s="4">
        <f t="shared" si="4"/>
        <v>32.820170420000004</v>
      </c>
    </row>
    <row r="77" spans="1:5" x14ac:dyDescent="0.25">
      <c r="A77" s="10" t="s">
        <v>147</v>
      </c>
      <c r="B77" s="6">
        <v>0.42099999999999999</v>
      </c>
      <c r="C77" s="5">
        <v>8.7999999999999995E-2</v>
      </c>
      <c r="D77" s="3">
        <f t="shared" si="3"/>
        <v>0.33299999999999996</v>
      </c>
      <c r="E77" s="4">
        <f t="shared" si="4"/>
        <v>24.022208404999997</v>
      </c>
    </row>
    <row r="78" spans="1:5" x14ac:dyDescent="0.25">
      <c r="A78" s="10" t="s">
        <v>148</v>
      </c>
      <c r="B78" s="6">
        <v>0.25700000000000001</v>
      </c>
      <c r="C78" s="5">
        <v>8.7999999999999995E-2</v>
      </c>
      <c r="D78" s="3">
        <f t="shared" si="3"/>
        <v>0.16900000000000001</v>
      </c>
      <c r="E78" s="4">
        <f t="shared" si="4"/>
        <v>9.6502668450000009</v>
      </c>
    </row>
    <row r="79" spans="1:5" x14ac:dyDescent="0.25">
      <c r="A79" s="10" t="s">
        <v>149</v>
      </c>
      <c r="B79" s="6">
        <v>0.40100000000000002</v>
      </c>
      <c r="C79" s="5">
        <v>8.7999999999999995E-2</v>
      </c>
      <c r="D79" s="3">
        <f t="shared" si="3"/>
        <v>0.31300000000000006</v>
      </c>
      <c r="E79" s="4">
        <f t="shared" si="4"/>
        <v>22.022875005000007</v>
      </c>
    </row>
    <row r="80" spans="1:5" x14ac:dyDescent="0.25">
      <c r="A80" s="10" t="s">
        <v>150</v>
      </c>
      <c r="B80" s="6">
        <v>0.26800000000000002</v>
      </c>
      <c r="C80" s="5">
        <v>8.7999999999999995E-2</v>
      </c>
      <c r="D80" s="3">
        <f t="shared" si="3"/>
        <v>0.18000000000000002</v>
      </c>
      <c r="E80" s="4">
        <f t="shared" si="4"/>
        <v>10.470098000000002</v>
      </c>
    </row>
    <row r="81" spans="1:5" x14ac:dyDescent="0.25">
      <c r="A81" s="10" t="s">
        <v>151</v>
      </c>
      <c r="B81" s="6">
        <v>0.30499999999999999</v>
      </c>
      <c r="C81" s="5">
        <v>8.7999999999999995E-2</v>
      </c>
      <c r="D81" s="3">
        <f t="shared" si="3"/>
        <v>0.217</v>
      </c>
      <c r="E81" s="4">
        <f t="shared" si="4"/>
        <v>13.379817405000001</v>
      </c>
    </row>
    <row r="82" spans="1:5" x14ac:dyDescent="0.25">
      <c r="A82" s="10" t="s">
        <v>152</v>
      </c>
      <c r="B82" s="6">
        <v>0.27400000000000002</v>
      </c>
      <c r="C82" s="5">
        <v>8.7999999999999995E-2</v>
      </c>
      <c r="D82" s="3">
        <f t="shared" si="3"/>
        <v>0.18600000000000003</v>
      </c>
      <c r="E82" s="4">
        <f t="shared" si="4"/>
        <v>10.926014420000001</v>
      </c>
    </row>
    <row r="83" spans="1:5" x14ac:dyDescent="0.25">
      <c r="A83" s="10" t="s">
        <v>153</v>
      </c>
      <c r="B83" s="6">
        <v>0.43099999999999999</v>
      </c>
      <c r="C83" s="5">
        <v>8.7999999999999995E-2</v>
      </c>
      <c r="D83" s="3">
        <f t="shared" si="3"/>
        <v>0.34299999999999997</v>
      </c>
      <c r="E83" s="4">
        <f t="shared" si="4"/>
        <v>25.047568604999999</v>
      </c>
    </row>
    <row r="84" spans="1:5" x14ac:dyDescent="0.25">
      <c r="A84" s="10" t="s">
        <v>154</v>
      </c>
      <c r="B84" s="6">
        <v>0.30599999999999999</v>
      </c>
      <c r="C84" s="5">
        <v>8.7999999999999995E-2</v>
      </c>
      <c r="D84" s="3">
        <f t="shared" si="3"/>
        <v>0.218</v>
      </c>
      <c r="E84" s="4">
        <f t="shared" si="4"/>
        <v>13.46171298</v>
      </c>
    </row>
    <row r="85" spans="1:5" x14ac:dyDescent="0.25">
      <c r="A85" s="10" t="s">
        <v>155</v>
      </c>
      <c r="B85" s="6">
        <v>0.28999999999999998</v>
      </c>
      <c r="C85" s="5">
        <v>8.7999999999999995E-2</v>
      </c>
      <c r="D85" s="3">
        <f t="shared" si="3"/>
        <v>0.20199999999999999</v>
      </c>
      <c r="E85" s="4">
        <f t="shared" si="4"/>
        <v>12.171938579999999</v>
      </c>
    </row>
    <row r="86" spans="1:5" x14ac:dyDescent="0.25">
      <c r="A86" s="10" t="s">
        <v>156</v>
      </c>
      <c r="B86" s="6">
        <v>0.30399999999999999</v>
      </c>
      <c r="C86" s="5">
        <v>8.7999999999999995E-2</v>
      </c>
      <c r="D86" s="3">
        <f t="shared" si="3"/>
        <v>0.216</v>
      </c>
      <c r="E86" s="4">
        <f t="shared" si="4"/>
        <v>13.298093119999999</v>
      </c>
    </row>
    <row r="87" spans="1:5" x14ac:dyDescent="0.25">
      <c r="A87" s="10" t="s">
        <v>157</v>
      </c>
      <c r="B87" s="6">
        <v>0.434</v>
      </c>
      <c r="C87" s="5">
        <v>8.7999999999999995E-2</v>
      </c>
      <c r="D87" s="3">
        <f t="shared" si="3"/>
        <v>0.34599999999999997</v>
      </c>
      <c r="E87" s="4">
        <f t="shared" si="4"/>
        <v>25.358516819999998</v>
      </c>
    </row>
    <row r="88" spans="1:5" x14ac:dyDescent="0.25">
      <c r="A88" s="10" t="s">
        <v>158</v>
      </c>
      <c r="B88" s="6">
        <v>0.36899999999999999</v>
      </c>
      <c r="C88" s="5">
        <v>8.7999999999999995E-2</v>
      </c>
      <c r="D88" s="3">
        <f t="shared" si="3"/>
        <v>0.28100000000000003</v>
      </c>
      <c r="E88" s="4">
        <f t="shared" si="4"/>
        <v>18.966454845000005</v>
      </c>
    </row>
    <row r="89" spans="1:5" x14ac:dyDescent="0.25">
      <c r="A89" s="10" t="s">
        <v>159</v>
      </c>
      <c r="B89" s="6">
        <v>0.39500000000000002</v>
      </c>
      <c r="C89" s="5">
        <v>8.7999999999999995E-2</v>
      </c>
      <c r="D89" s="3">
        <f t="shared" si="3"/>
        <v>0.30700000000000005</v>
      </c>
      <c r="E89" s="4">
        <f t="shared" si="4"/>
        <v>21.436435605000003</v>
      </c>
    </row>
    <row r="90" spans="1:5" x14ac:dyDescent="0.25">
      <c r="A90" s="10" t="s">
        <v>160</v>
      </c>
      <c r="B90" s="6">
        <v>0.441</v>
      </c>
      <c r="C90" s="5">
        <v>8.7999999999999995E-2</v>
      </c>
      <c r="D90" s="3">
        <f t="shared" si="3"/>
        <v>0.35299999999999998</v>
      </c>
      <c r="E90" s="4">
        <f t="shared" si="4"/>
        <v>26.090057804999997</v>
      </c>
    </row>
    <row r="91" spans="1:5" x14ac:dyDescent="0.25">
      <c r="A91" s="10" t="s">
        <v>161</v>
      </c>
      <c r="B91" s="6">
        <v>0.38400000000000001</v>
      </c>
      <c r="C91" s="5">
        <v>8.7999999999999995E-2</v>
      </c>
      <c r="D91" s="3">
        <f t="shared" si="3"/>
        <v>0.29600000000000004</v>
      </c>
      <c r="E91" s="4">
        <f t="shared" si="4"/>
        <v>20.377312320000005</v>
      </c>
    </row>
    <row r="92" spans="1:5" x14ac:dyDescent="0.25">
      <c r="A92" s="10" t="s">
        <v>162</v>
      </c>
      <c r="B92" s="6">
        <v>0.38500000000000001</v>
      </c>
      <c r="C92" s="5">
        <v>8.7999999999999995E-2</v>
      </c>
      <c r="D92" s="3">
        <f t="shared" si="3"/>
        <v>0.29700000000000004</v>
      </c>
      <c r="E92" s="4">
        <f t="shared" si="4"/>
        <v>20.472739805000003</v>
      </c>
    </row>
    <row r="93" spans="1:5" x14ac:dyDescent="0.25">
      <c r="A93" s="10" t="s">
        <v>163</v>
      </c>
      <c r="B93" s="6">
        <v>0.31900000000000001</v>
      </c>
      <c r="C93" s="5">
        <v>8.7999999999999995E-2</v>
      </c>
      <c r="D93" s="3">
        <f t="shared" si="3"/>
        <v>0.23100000000000001</v>
      </c>
      <c r="E93" s="4">
        <f t="shared" si="4"/>
        <v>14.541942845000001</v>
      </c>
    </row>
    <row r="94" spans="1:5" x14ac:dyDescent="0.25">
      <c r="A94" s="10" t="s">
        <v>164</v>
      </c>
      <c r="B94" s="6">
        <v>0.30399999999999999</v>
      </c>
      <c r="C94" s="5">
        <v>8.7999999999999995E-2</v>
      </c>
      <c r="D94" s="3">
        <f t="shared" si="3"/>
        <v>0.216</v>
      </c>
      <c r="E94" s="4">
        <f t="shared" si="4"/>
        <v>13.298093119999999</v>
      </c>
    </row>
    <row r="95" spans="1:5" x14ac:dyDescent="0.25">
      <c r="A95" s="10" t="s">
        <v>165</v>
      </c>
      <c r="B95" s="6">
        <v>0.33600000000000002</v>
      </c>
      <c r="C95" s="5">
        <v>8.7999999999999995E-2</v>
      </c>
      <c r="D95" s="3">
        <f t="shared" si="3"/>
        <v>0.24800000000000003</v>
      </c>
      <c r="E95" s="4">
        <f t="shared" si="4"/>
        <v>15.998230080000003</v>
      </c>
    </row>
    <row r="96" spans="1:5" x14ac:dyDescent="0.25">
      <c r="A96" s="10" t="s">
        <v>166</v>
      </c>
      <c r="B96" s="6">
        <v>0.28700000000000003</v>
      </c>
      <c r="C96" s="5">
        <v>8.7999999999999995E-2</v>
      </c>
      <c r="D96" s="3">
        <f t="shared" si="3"/>
        <v>0.19900000000000004</v>
      </c>
      <c r="E96" s="4">
        <f t="shared" si="4"/>
        <v>11.934987645000003</v>
      </c>
    </row>
    <row r="97" spans="1:5" x14ac:dyDescent="0.25">
      <c r="A97" s="10" t="s">
        <v>167</v>
      </c>
      <c r="B97" s="6">
        <v>0.314</v>
      </c>
      <c r="C97" s="5">
        <v>8.7999999999999995E-2</v>
      </c>
      <c r="D97" s="3">
        <f t="shared" si="3"/>
        <v>0.22600000000000001</v>
      </c>
      <c r="E97" s="4">
        <f t="shared" si="4"/>
        <v>14.12304402</v>
      </c>
    </row>
    <row r="98" spans="1:5" x14ac:dyDescent="0.25">
      <c r="A98" s="10" t="s">
        <v>168</v>
      </c>
      <c r="B98" s="6">
        <v>0.28600000000000003</v>
      </c>
      <c r="C98" s="5">
        <v>8.7999999999999995E-2</v>
      </c>
      <c r="D98" s="3">
        <f t="shared" si="3"/>
        <v>0.19800000000000004</v>
      </c>
      <c r="E98" s="4">
        <f t="shared" si="4"/>
        <v>11.856346580000004</v>
      </c>
    </row>
    <row r="99" spans="1:5" x14ac:dyDescent="0.25">
      <c r="A99" s="10" t="s">
        <v>169</v>
      </c>
      <c r="B99" s="6">
        <v>0.54600000000000004</v>
      </c>
      <c r="C99" s="5">
        <v>8.7999999999999995E-2</v>
      </c>
      <c r="D99" s="3">
        <f t="shared" ref="D99:D130" si="5">(B99-C99)</f>
        <v>0.45800000000000007</v>
      </c>
      <c r="E99" s="4">
        <f t="shared" ref="E99:E130" si="6">(85.645*D99*D99)+(44.64*D99)-(0.34)</f>
        <v>38.070357780000009</v>
      </c>
    </row>
    <row r="100" spans="1:5" x14ac:dyDescent="0.25">
      <c r="A100" s="10" t="s">
        <v>170</v>
      </c>
      <c r="B100" s="6">
        <v>0.44700000000000001</v>
      </c>
      <c r="C100" s="5">
        <v>8.7999999999999995E-2</v>
      </c>
      <c r="D100" s="3">
        <f t="shared" si="5"/>
        <v>0.35899999999999999</v>
      </c>
      <c r="E100" s="4">
        <f t="shared" si="6"/>
        <v>26.723773244999997</v>
      </c>
    </row>
    <row r="101" spans="1:5" x14ac:dyDescent="0.25">
      <c r="A101" s="10" t="s">
        <v>171</v>
      </c>
      <c r="B101" s="6">
        <v>0.29899999999999999</v>
      </c>
      <c r="C101" s="5">
        <v>8.7999999999999995E-2</v>
      </c>
      <c r="D101" s="3">
        <f t="shared" si="5"/>
        <v>0.21099999999999999</v>
      </c>
      <c r="E101" s="4">
        <f t="shared" si="6"/>
        <v>12.892041044999999</v>
      </c>
    </row>
    <row r="102" spans="1:5" x14ac:dyDescent="0.25">
      <c r="A102" s="10" t="s">
        <v>172</v>
      </c>
      <c r="B102" s="6">
        <v>0.36399999999999999</v>
      </c>
      <c r="C102" s="5">
        <v>8.7999999999999995E-2</v>
      </c>
      <c r="D102" s="3">
        <f t="shared" si="5"/>
        <v>0.27600000000000002</v>
      </c>
      <c r="E102" s="4">
        <f t="shared" si="6"/>
        <v>18.504733520000002</v>
      </c>
    </row>
    <row r="103" spans="1:5" x14ac:dyDescent="0.25">
      <c r="A103" s="10" t="s">
        <v>173</v>
      </c>
      <c r="B103" s="6">
        <v>0.38900000000000001</v>
      </c>
      <c r="C103" s="5">
        <v>8.7999999999999995E-2</v>
      </c>
      <c r="D103" s="3">
        <f t="shared" si="5"/>
        <v>0.30100000000000005</v>
      </c>
      <c r="E103" s="4">
        <f t="shared" si="6"/>
        <v>20.856162645000005</v>
      </c>
    </row>
    <row r="104" spans="1:5" x14ac:dyDescent="0.25">
      <c r="A104" s="10" t="s">
        <v>174</v>
      </c>
      <c r="B104" s="6">
        <v>0.621</v>
      </c>
      <c r="C104" s="5">
        <v>8.7999999999999995E-2</v>
      </c>
      <c r="D104" s="3">
        <f t="shared" si="5"/>
        <v>0.53300000000000003</v>
      </c>
      <c r="E104" s="4">
        <f t="shared" si="6"/>
        <v>47.783922404999998</v>
      </c>
    </row>
    <row r="105" spans="1:5" x14ac:dyDescent="0.25">
      <c r="A105" s="10" t="s">
        <v>175</v>
      </c>
      <c r="B105" s="6">
        <v>0.38200000000000001</v>
      </c>
      <c r="C105" s="5">
        <v>8.7999999999999995E-2</v>
      </c>
      <c r="D105" s="3">
        <f t="shared" si="5"/>
        <v>0.29400000000000004</v>
      </c>
      <c r="E105" s="4">
        <f t="shared" si="6"/>
        <v>20.186971220000004</v>
      </c>
    </row>
    <row r="106" spans="1:5" x14ac:dyDescent="0.25">
      <c r="A106" s="10" t="s">
        <v>176</v>
      </c>
      <c r="B106" s="6">
        <v>0.41000000000000003</v>
      </c>
      <c r="C106" s="5">
        <v>8.7999999999999995E-2</v>
      </c>
      <c r="D106" s="3">
        <f t="shared" si="5"/>
        <v>0.32200000000000006</v>
      </c>
      <c r="E106" s="4">
        <f t="shared" si="6"/>
        <v>22.914096180000005</v>
      </c>
    </row>
    <row r="107" spans="1:5" x14ac:dyDescent="0.25">
      <c r="A107" s="10" t="s">
        <v>177</v>
      </c>
      <c r="B107" s="6">
        <v>0.26800000000000002</v>
      </c>
      <c r="C107" s="5">
        <v>8.7999999999999995E-2</v>
      </c>
      <c r="D107" s="3">
        <f t="shared" si="5"/>
        <v>0.18000000000000002</v>
      </c>
      <c r="E107" s="4">
        <f t="shared" si="6"/>
        <v>10.470098000000002</v>
      </c>
    </row>
    <row r="108" spans="1:5" x14ac:dyDescent="0.25">
      <c r="A108" s="10" t="s">
        <v>178</v>
      </c>
      <c r="B108" s="6">
        <v>0.31900000000000001</v>
      </c>
      <c r="C108" s="5">
        <v>8.7999999999999995E-2</v>
      </c>
      <c r="D108" s="3">
        <f t="shared" si="5"/>
        <v>0.23100000000000001</v>
      </c>
      <c r="E108" s="4">
        <f t="shared" si="6"/>
        <v>14.541942845000001</v>
      </c>
    </row>
    <row r="109" spans="1:5" x14ac:dyDescent="0.25">
      <c r="A109" s="10" t="s">
        <v>179</v>
      </c>
      <c r="B109" s="6">
        <v>0.32100000000000001</v>
      </c>
      <c r="C109" s="5">
        <v>8.7999999999999995E-2</v>
      </c>
      <c r="D109" s="3">
        <f t="shared" si="5"/>
        <v>0.23300000000000001</v>
      </c>
      <c r="E109" s="4">
        <f t="shared" si="6"/>
        <v>14.710701405000002</v>
      </c>
    </row>
    <row r="110" spans="1:5" x14ac:dyDescent="0.25">
      <c r="A110" s="10" t="s">
        <v>180</v>
      </c>
      <c r="B110" s="6">
        <v>0.34100000000000003</v>
      </c>
      <c r="C110" s="5">
        <v>8.7999999999999995E-2</v>
      </c>
      <c r="D110" s="3">
        <f t="shared" si="5"/>
        <v>0.253</v>
      </c>
      <c r="E110" s="4">
        <f t="shared" si="6"/>
        <v>16.435970805</v>
      </c>
    </row>
    <row r="111" spans="1:5" x14ac:dyDescent="0.25">
      <c r="A111" s="10" t="s">
        <v>181</v>
      </c>
      <c r="B111" s="6">
        <v>0.53300000000000003</v>
      </c>
      <c r="C111" s="5">
        <v>8.7999999999999995E-2</v>
      </c>
      <c r="D111" s="3">
        <f t="shared" si="5"/>
        <v>0.44500000000000006</v>
      </c>
      <c r="E111" s="4">
        <f t="shared" si="6"/>
        <v>36.484651124999999</v>
      </c>
    </row>
    <row r="112" spans="1:5" x14ac:dyDescent="0.25">
      <c r="A112" s="10" t="s">
        <v>182</v>
      </c>
      <c r="B112" s="6">
        <v>0.28999999999999998</v>
      </c>
      <c r="C112" s="5">
        <v>8.7999999999999995E-2</v>
      </c>
      <c r="D112" s="3">
        <f t="shared" si="5"/>
        <v>0.20199999999999999</v>
      </c>
      <c r="E112" s="4">
        <f t="shared" si="6"/>
        <v>12.171938579999999</v>
      </c>
    </row>
    <row r="113" spans="1:5" x14ac:dyDescent="0.25">
      <c r="A113" s="10" t="s">
        <v>183</v>
      </c>
      <c r="B113" s="6">
        <v>0.34600000000000003</v>
      </c>
      <c r="C113" s="5">
        <v>8.7999999999999995E-2</v>
      </c>
      <c r="D113" s="3">
        <f t="shared" si="5"/>
        <v>0.25800000000000001</v>
      </c>
      <c r="E113" s="4">
        <f t="shared" si="6"/>
        <v>16.877993780000001</v>
      </c>
    </row>
    <row r="114" spans="1:5" x14ac:dyDescent="0.25">
      <c r="A114" s="10" t="s">
        <v>184</v>
      </c>
      <c r="B114" s="6">
        <v>0.35899999999999999</v>
      </c>
      <c r="C114" s="5">
        <v>8.7999999999999995E-2</v>
      </c>
      <c r="D114" s="3">
        <f t="shared" si="5"/>
        <v>0.27100000000000002</v>
      </c>
      <c r="E114" s="4">
        <f t="shared" si="6"/>
        <v>18.047294445000002</v>
      </c>
    </row>
    <row r="115" spans="1:5" x14ac:dyDescent="0.25">
      <c r="A115" s="10" t="s">
        <v>185</v>
      </c>
      <c r="B115" s="6">
        <v>0.47500000000000003</v>
      </c>
      <c r="C115" s="5">
        <v>8.7999999999999995E-2</v>
      </c>
      <c r="D115" s="3">
        <f t="shared" si="5"/>
        <v>0.38700000000000001</v>
      </c>
      <c r="E115" s="4">
        <f t="shared" si="6"/>
        <v>29.762646005000004</v>
      </c>
    </row>
    <row r="116" spans="1:5" x14ac:dyDescent="0.25">
      <c r="A116" s="10" t="s">
        <v>186</v>
      </c>
      <c r="B116" s="6">
        <v>0.436</v>
      </c>
      <c r="C116" s="5">
        <v>8.7999999999999995E-2</v>
      </c>
      <c r="D116" s="3">
        <f t="shared" si="5"/>
        <v>0.34799999999999998</v>
      </c>
      <c r="E116" s="4">
        <f t="shared" si="6"/>
        <v>25.566672079999996</v>
      </c>
    </row>
    <row r="117" spans="1:5" x14ac:dyDescent="0.25">
      <c r="A117" s="10" t="s">
        <v>187</v>
      </c>
      <c r="B117" s="6">
        <v>0.442</v>
      </c>
      <c r="C117" s="5">
        <v>8.7999999999999995E-2</v>
      </c>
      <c r="D117" s="3">
        <f t="shared" si="5"/>
        <v>0.35399999999999998</v>
      </c>
      <c r="E117" s="4">
        <f t="shared" si="6"/>
        <v>26.19524882</v>
      </c>
    </row>
    <row r="118" spans="1:5" x14ac:dyDescent="0.25">
      <c r="A118" s="10" t="s">
        <v>188</v>
      </c>
      <c r="B118" s="6">
        <v>0.40400000000000003</v>
      </c>
      <c r="C118" s="5">
        <v>8.7999999999999995E-2</v>
      </c>
      <c r="D118" s="3">
        <f t="shared" si="5"/>
        <v>0.31600000000000006</v>
      </c>
      <c r="E118" s="4">
        <f t="shared" si="6"/>
        <v>22.318407120000007</v>
      </c>
    </row>
    <row r="119" spans="1:5" x14ac:dyDescent="0.25">
      <c r="A119" s="10" t="s">
        <v>189</v>
      </c>
      <c r="B119" s="6">
        <v>0.67</v>
      </c>
      <c r="C119" s="5">
        <v>8.7999999999999995E-2</v>
      </c>
      <c r="D119" s="3">
        <f t="shared" si="5"/>
        <v>0.58200000000000007</v>
      </c>
      <c r="E119" s="4">
        <f t="shared" si="6"/>
        <v>54.65049698</v>
      </c>
    </row>
    <row r="120" spans="1:5" x14ac:dyDescent="0.25">
      <c r="A120" s="10" t="s">
        <v>190</v>
      </c>
      <c r="B120" s="6">
        <v>0.4</v>
      </c>
      <c r="C120" s="5">
        <v>8.7999999999999995E-2</v>
      </c>
      <c r="D120" s="3">
        <f t="shared" si="5"/>
        <v>0.31200000000000006</v>
      </c>
      <c r="E120" s="4">
        <f t="shared" si="6"/>
        <v>21.924706880000006</v>
      </c>
    </row>
    <row r="121" spans="1:5" x14ac:dyDescent="0.25">
      <c r="A121" s="10" t="s">
        <v>191</v>
      </c>
      <c r="B121" s="6">
        <v>0.29099999999999998</v>
      </c>
      <c r="C121" s="5">
        <v>8.7999999999999995E-2</v>
      </c>
      <c r="D121" s="3">
        <f t="shared" si="5"/>
        <v>0.20299999999999999</v>
      </c>
      <c r="E121" s="4">
        <f t="shared" si="6"/>
        <v>12.251264804999998</v>
      </c>
    </row>
    <row r="122" spans="1:5" x14ac:dyDescent="0.25">
      <c r="A122" s="10" t="s">
        <v>192</v>
      </c>
      <c r="B122" s="6">
        <v>0.33100000000000002</v>
      </c>
      <c r="C122" s="5">
        <v>8.7999999999999995E-2</v>
      </c>
      <c r="D122" s="3">
        <f t="shared" si="5"/>
        <v>0.24300000000000002</v>
      </c>
      <c r="E122" s="4">
        <f t="shared" si="6"/>
        <v>15.564771605000002</v>
      </c>
    </row>
    <row r="123" spans="1:5" x14ac:dyDescent="0.25">
      <c r="A123" s="10" t="s">
        <v>193</v>
      </c>
      <c r="B123" s="6">
        <v>0.24199999999999999</v>
      </c>
      <c r="C123" s="5">
        <v>8.7999999999999995E-2</v>
      </c>
      <c r="D123" s="3">
        <f t="shared" si="5"/>
        <v>0.154</v>
      </c>
      <c r="E123" s="4">
        <f t="shared" si="6"/>
        <v>8.5657168200000005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122"/>
  <sheetViews>
    <sheetView workbookViewId="0">
      <selection activeCell="O8" sqref="O8"/>
    </sheetView>
  </sheetViews>
  <sheetFormatPr defaultRowHeight="15" x14ac:dyDescent="0.25"/>
  <cols>
    <col min="1" max="1" width="20.28515625" customWidth="1"/>
    <col min="2" max="2" width="14.28515625" customWidth="1"/>
    <col min="3" max="3" width="12.28515625" customWidth="1"/>
    <col min="4" max="4" width="12.140625" customWidth="1"/>
    <col min="5" max="5" width="16.28515625" customWidth="1"/>
  </cols>
  <sheetData>
    <row r="2" spans="1:12" x14ac:dyDescent="0.25">
      <c r="A2" s="2">
        <v>1.5920000000000001</v>
      </c>
      <c r="B2" s="6">
        <v>0.48799999999999999</v>
      </c>
      <c r="C2" s="6">
        <v>0.64900000000000002</v>
      </c>
      <c r="D2" s="6">
        <v>0.8</v>
      </c>
      <c r="E2" s="6">
        <v>0.26400000000000001</v>
      </c>
      <c r="F2" s="6">
        <v>0.36699999999999999</v>
      </c>
      <c r="G2" s="6">
        <v>0.66500000000000004</v>
      </c>
      <c r="H2" s="6">
        <v>0.62</v>
      </c>
      <c r="I2" s="6">
        <v>0.42399999999999999</v>
      </c>
      <c r="J2" s="6">
        <v>0.39900000000000002</v>
      </c>
      <c r="K2" s="6">
        <v>0.26500000000000001</v>
      </c>
      <c r="L2" s="6">
        <v>0.34800000000000003</v>
      </c>
    </row>
    <row r="3" spans="1:12" x14ac:dyDescent="0.25">
      <c r="A3" s="2">
        <v>1.054</v>
      </c>
      <c r="B3" s="6">
        <v>0.48499999999999999</v>
      </c>
      <c r="C3" s="6">
        <v>0.48</v>
      </c>
      <c r="D3" s="6">
        <v>0.36299999999999999</v>
      </c>
      <c r="E3" s="6">
        <v>0.47500000000000003</v>
      </c>
      <c r="F3" s="6">
        <v>0.45600000000000002</v>
      </c>
      <c r="G3" s="6">
        <v>0.56900000000000006</v>
      </c>
      <c r="H3" s="6">
        <v>0.48499999999999999</v>
      </c>
      <c r="I3" s="6">
        <v>0.54400000000000004</v>
      </c>
      <c r="J3" s="6">
        <v>0.48299999999999998</v>
      </c>
      <c r="K3" s="6">
        <v>0.67100000000000004</v>
      </c>
      <c r="L3" s="6">
        <v>0.40600000000000003</v>
      </c>
    </row>
    <row r="4" spans="1:12" x14ac:dyDescent="0.25">
      <c r="A4" s="2">
        <v>0.76100000000000001</v>
      </c>
      <c r="B4" s="6">
        <v>0.71499999999999997</v>
      </c>
      <c r="C4" s="6">
        <v>0.69400000000000006</v>
      </c>
      <c r="D4" s="6">
        <v>0.622</v>
      </c>
      <c r="E4" s="6">
        <v>0.70100000000000007</v>
      </c>
      <c r="F4" s="6">
        <v>0.77200000000000002</v>
      </c>
      <c r="G4" s="6">
        <v>0.84599999999999997</v>
      </c>
      <c r="H4" s="6">
        <v>0.55200000000000005</v>
      </c>
      <c r="I4" s="6">
        <v>0.68400000000000005</v>
      </c>
      <c r="J4" s="6">
        <v>0.434</v>
      </c>
      <c r="K4" s="6">
        <v>0.54700000000000004</v>
      </c>
      <c r="L4" s="6">
        <v>0.89900000000000002</v>
      </c>
    </row>
    <row r="5" spans="1:12" x14ac:dyDescent="0.25">
      <c r="A5" s="2">
        <v>0.505</v>
      </c>
      <c r="B5" s="6">
        <v>0.58499999999999996</v>
      </c>
      <c r="C5" s="6">
        <v>0.45800000000000002</v>
      </c>
      <c r="D5" s="6">
        <v>0.47500000000000003</v>
      </c>
      <c r="E5" s="6">
        <v>0.51</v>
      </c>
      <c r="F5" s="6">
        <v>0.48</v>
      </c>
      <c r="G5" s="6">
        <v>0.58599999999999997</v>
      </c>
      <c r="H5" s="6">
        <v>0.5</v>
      </c>
      <c r="I5" s="6">
        <v>0.51200000000000001</v>
      </c>
      <c r="J5" s="6">
        <v>0.58599999999999997</v>
      </c>
      <c r="K5" s="6">
        <v>0.435</v>
      </c>
      <c r="L5" s="6">
        <v>0.46700000000000003</v>
      </c>
    </row>
    <row r="6" spans="1:12" x14ac:dyDescent="0.25">
      <c r="A6" s="2">
        <v>0.32200000000000001</v>
      </c>
      <c r="B6" s="6">
        <v>0.66800000000000004</v>
      </c>
      <c r="C6" s="6">
        <v>0.53400000000000003</v>
      </c>
      <c r="D6" s="6">
        <v>0.68200000000000005</v>
      </c>
      <c r="E6" s="6">
        <v>0.39</v>
      </c>
      <c r="F6" s="6">
        <v>0.42499999999999999</v>
      </c>
      <c r="G6" s="6">
        <v>0.70499999999999996</v>
      </c>
      <c r="H6" s="6">
        <v>0.55100000000000005</v>
      </c>
      <c r="I6" s="6">
        <v>0.57400000000000007</v>
      </c>
      <c r="J6" s="6">
        <v>0.29699999999999999</v>
      </c>
      <c r="K6" s="6">
        <v>0.45500000000000002</v>
      </c>
      <c r="L6" s="6">
        <v>0.67200000000000004</v>
      </c>
    </row>
    <row r="7" spans="1:12" x14ac:dyDescent="0.25">
      <c r="A7" s="28">
        <v>0.217</v>
      </c>
      <c r="B7" s="6">
        <v>0.57000000000000006</v>
      </c>
      <c r="C7" s="6">
        <v>0.54600000000000004</v>
      </c>
      <c r="D7" s="6">
        <v>0.59199999999999997</v>
      </c>
      <c r="E7" s="6">
        <v>0.40900000000000003</v>
      </c>
      <c r="F7" s="6">
        <v>0.38300000000000001</v>
      </c>
      <c r="G7" s="6">
        <v>0.47500000000000003</v>
      </c>
      <c r="H7" s="6">
        <v>0.39600000000000002</v>
      </c>
      <c r="I7" s="6">
        <v>0.51300000000000001</v>
      </c>
      <c r="J7" s="6">
        <v>0.46</v>
      </c>
      <c r="K7" s="6">
        <v>0.58799999999999997</v>
      </c>
      <c r="L7" s="6">
        <v>0.44500000000000001</v>
      </c>
    </row>
    <row r="8" spans="1:12" x14ac:dyDescent="0.25">
      <c r="A8" s="5">
        <v>8.8999999999999996E-2</v>
      </c>
      <c r="B8" s="6">
        <v>0.65700000000000003</v>
      </c>
      <c r="C8" s="6">
        <v>0.51300000000000001</v>
      </c>
      <c r="D8" s="6">
        <v>0.623</v>
      </c>
      <c r="E8" s="6">
        <v>0.879</v>
      </c>
      <c r="F8" s="6">
        <v>0.84299999999999997</v>
      </c>
      <c r="G8" s="6">
        <v>0.78600000000000003</v>
      </c>
      <c r="H8" s="6">
        <v>0.51900000000000002</v>
      </c>
      <c r="I8" s="6">
        <v>0.81100000000000005</v>
      </c>
      <c r="J8" s="6">
        <v>0.505</v>
      </c>
      <c r="K8" s="6">
        <v>0.55100000000000005</v>
      </c>
      <c r="L8" s="6">
        <v>0.48699999999999999</v>
      </c>
    </row>
    <row r="9" spans="1:12" x14ac:dyDescent="0.25">
      <c r="A9" s="6">
        <v>0.28800000000000003</v>
      </c>
      <c r="B9" s="6">
        <v>0.42199999999999999</v>
      </c>
      <c r="C9" s="6">
        <v>0.52200000000000002</v>
      </c>
      <c r="D9" s="6">
        <v>0.42499999999999999</v>
      </c>
      <c r="E9" s="6">
        <v>0.61699999999999999</v>
      </c>
      <c r="F9" s="6">
        <v>0.55600000000000005</v>
      </c>
      <c r="G9" s="6">
        <v>0.52600000000000002</v>
      </c>
      <c r="H9" s="6">
        <v>0.71199999999999997</v>
      </c>
      <c r="I9" s="6">
        <v>0.443</v>
      </c>
      <c r="J9" s="6">
        <v>0.54900000000000004</v>
      </c>
      <c r="K9" s="6">
        <v>0.64400000000000002</v>
      </c>
      <c r="L9" s="6">
        <v>0.33900000000000002</v>
      </c>
    </row>
    <row r="17" spans="1:12" x14ac:dyDescent="0.25">
      <c r="A17" s="30" t="s">
        <v>0</v>
      </c>
      <c r="B17" s="1" t="s">
        <v>1</v>
      </c>
      <c r="C17" s="1" t="s">
        <v>2</v>
      </c>
      <c r="D17" s="1" t="s">
        <v>3</v>
      </c>
      <c r="E17" s="1" t="s">
        <v>4</v>
      </c>
    </row>
    <row r="18" spans="1:12" x14ac:dyDescent="0.25">
      <c r="A18" s="30" t="s">
        <v>5</v>
      </c>
      <c r="B18" s="2">
        <v>1.5920000000000001</v>
      </c>
      <c r="C18" s="3">
        <f>B18-B24</f>
        <v>1.5030000000000001</v>
      </c>
      <c r="D18" s="3">
        <v>250</v>
      </c>
      <c r="E18" s="4">
        <f>(80.731*C18*C18)+(46.036*C18)-(0.2582)</f>
        <v>251.30596357900004</v>
      </c>
    </row>
    <row r="19" spans="1:12" x14ac:dyDescent="0.25">
      <c r="A19" s="30" t="s">
        <v>6</v>
      </c>
      <c r="B19" s="2">
        <v>1.054</v>
      </c>
      <c r="C19" s="3">
        <f>B19-B24</f>
        <v>0.96500000000000008</v>
      </c>
      <c r="D19" s="3">
        <v>125</v>
      </c>
      <c r="E19" s="4">
        <f t="shared" ref="E19:E24" si="0">(80.731*C19*C19)+(46.036*C19)-(0.2582)</f>
        <v>119.34526547500001</v>
      </c>
    </row>
    <row r="20" spans="1:12" x14ac:dyDescent="0.25">
      <c r="A20" s="30" t="s">
        <v>7</v>
      </c>
      <c r="B20" s="2">
        <v>0.76100000000000001</v>
      </c>
      <c r="C20" s="3">
        <f>B20-B24</f>
        <v>0.67200000000000004</v>
      </c>
      <c r="D20" s="3">
        <v>62.5</v>
      </c>
      <c r="E20" s="4">
        <f t="shared" si="0"/>
        <v>67.134819903999997</v>
      </c>
    </row>
    <row r="21" spans="1:12" x14ac:dyDescent="0.25">
      <c r="A21" s="30" t="s">
        <v>8</v>
      </c>
      <c r="B21" s="2">
        <v>0.505</v>
      </c>
      <c r="C21" s="3">
        <f>B21-B24</f>
        <v>0.41600000000000004</v>
      </c>
      <c r="D21" s="3">
        <v>31.25</v>
      </c>
      <c r="E21" s="4">
        <f t="shared" si="0"/>
        <v>32.863759936000001</v>
      </c>
    </row>
    <row r="22" spans="1:12" x14ac:dyDescent="0.25">
      <c r="A22" s="30" t="s">
        <v>9</v>
      </c>
      <c r="B22" s="2">
        <v>0.32200000000000001</v>
      </c>
      <c r="C22" s="3">
        <f>B22-B24</f>
        <v>0.23300000000000001</v>
      </c>
      <c r="D22" s="3">
        <v>15.63</v>
      </c>
      <c r="E22" s="4">
        <f t="shared" si="0"/>
        <v>14.850993259000001</v>
      </c>
    </row>
    <row r="23" spans="1:12" x14ac:dyDescent="0.25">
      <c r="A23" s="30" t="s">
        <v>287</v>
      </c>
      <c r="B23" s="28">
        <v>0.217</v>
      </c>
      <c r="C23" s="3">
        <f>B23-B24</f>
        <v>0.128</v>
      </c>
      <c r="D23" s="3">
        <v>7.82</v>
      </c>
      <c r="E23" s="4">
        <f t="shared" si="0"/>
        <v>6.9571047040000007</v>
      </c>
    </row>
    <row r="24" spans="1:12" x14ac:dyDescent="0.25">
      <c r="A24" s="30" t="s">
        <v>10</v>
      </c>
      <c r="B24" s="5">
        <v>8.8999999999999996E-2</v>
      </c>
      <c r="C24" s="3">
        <f>B24-B24</f>
        <v>0</v>
      </c>
      <c r="D24" s="3">
        <v>0</v>
      </c>
      <c r="E24" s="4">
        <f t="shared" si="0"/>
        <v>-0.25819999999999999</v>
      </c>
    </row>
    <row r="29" spans="1:12" x14ac:dyDescent="0.25">
      <c r="H29" s="30"/>
      <c r="J29" s="9" t="s">
        <v>290</v>
      </c>
      <c r="K29" s="9"/>
      <c r="L29" s="9"/>
    </row>
    <row r="33" spans="1:5" x14ac:dyDescent="0.25">
      <c r="A33" s="10" t="s">
        <v>11</v>
      </c>
      <c r="B33" s="6" t="s">
        <v>12</v>
      </c>
      <c r="C33" s="7" t="s">
        <v>10</v>
      </c>
      <c r="D33" s="3" t="s">
        <v>2</v>
      </c>
      <c r="E33" s="11" t="s">
        <v>291</v>
      </c>
    </row>
    <row r="34" spans="1:5" x14ac:dyDescent="0.25">
      <c r="A34" s="10" t="s">
        <v>194</v>
      </c>
      <c r="B34" s="6">
        <v>0.28800000000000003</v>
      </c>
      <c r="C34" s="5">
        <v>8.8999999999999996E-2</v>
      </c>
      <c r="D34" s="3">
        <f t="shared" ref="D34:D65" si="1">(B34-C34)</f>
        <v>0.19900000000000004</v>
      </c>
      <c r="E34" s="4">
        <f t="shared" ref="E34:E65" si="2">(80.731*D34*D34)+(46.036*D34)-(0.2582)</f>
        <v>12.099992331000001</v>
      </c>
    </row>
    <row r="35" spans="1:5" x14ac:dyDescent="0.25">
      <c r="A35" s="10" t="s">
        <v>195</v>
      </c>
      <c r="B35" s="6">
        <v>0.48799999999999999</v>
      </c>
      <c r="C35" s="5">
        <v>8.8999999999999996E-2</v>
      </c>
      <c r="D35" s="3">
        <f t="shared" si="1"/>
        <v>0.39900000000000002</v>
      </c>
      <c r="E35" s="4">
        <f t="shared" si="2"/>
        <v>30.962619931000006</v>
      </c>
    </row>
    <row r="36" spans="1:5" x14ac:dyDescent="0.25">
      <c r="A36" s="10" t="s">
        <v>196</v>
      </c>
      <c r="B36" s="6">
        <v>0.48499999999999999</v>
      </c>
      <c r="C36" s="5">
        <v>8.8999999999999996E-2</v>
      </c>
      <c r="D36" s="3">
        <f t="shared" si="1"/>
        <v>0.39600000000000002</v>
      </c>
      <c r="E36" s="4">
        <f t="shared" si="2"/>
        <v>30.631968496000002</v>
      </c>
    </row>
    <row r="37" spans="1:5" x14ac:dyDescent="0.25">
      <c r="A37" s="10" t="s">
        <v>197</v>
      </c>
      <c r="B37" s="6">
        <v>0.71499999999999997</v>
      </c>
      <c r="C37" s="5">
        <v>8.8999999999999996E-2</v>
      </c>
      <c r="D37" s="3">
        <f t="shared" si="1"/>
        <v>0.626</v>
      </c>
      <c r="E37" s="4">
        <f t="shared" si="2"/>
        <v>60.196877356000002</v>
      </c>
    </row>
    <row r="38" spans="1:5" x14ac:dyDescent="0.25">
      <c r="A38" s="10" t="s">
        <v>198</v>
      </c>
      <c r="B38" s="6">
        <v>0.58499999999999996</v>
      </c>
      <c r="C38" s="5">
        <v>8.8999999999999996E-2</v>
      </c>
      <c r="D38" s="3">
        <f t="shared" si="1"/>
        <v>0.496</v>
      </c>
      <c r="E38" s="4">
        <f t="shared" si="2"/>
        <v>42.436773695999996</v>
      </c>
    </row>
    <row r="39" spans="1:5" x14ac:dyDescent="0.25">
      <c r="A39" s="10" t="s">
        <v>199</v>
      </c>
      <c r="B39" s="6">
        <v>0.66800000000000004</v>
      </c>
      <c r="C39" s="5">
        <v>8.8999999999999996E-2</v>
      </c>
      <c r="D39" s="3">
        <f t="shared" si="1"/>
        <v>0.57900000000000007</v>
      </c>
      <c r="E39" s="4">
        <f t="shared" si="2"/>
        <v>53.460985171000004</v>
      </c>
    </row>
    <row r="40" spans="1:5" x14ac:dyDescent="0.25">
      <c r="A40" s="10" t="s">
        <v>200</v>
      </c>
      <c r="B40" s="6">
        <v>0.57000000000000006</v>
      </c>
      <c r="C40" s="5">
        <v>8.8999999999999996E-2</v>
      </c>
      <c r="D40" s="3">
        <f t="shared" si="1"/>
        <v>0.48100000000000009</v>
      </c>
      <c r="E40" s="4">
        <f t="shared" si="2"/>
        <v>40.563120891000011</v>
      </c>
    </row>
    <row r="41" spans="1:5" x14ac:dyDescent="0.25">
      <c r="A41" s="10" t="s">
        <v>201</v>
      </c>
      <c r="B41" s="6">
        <v>0.65700000000000003</v>
      </c>
      <c r="C41" s="5">
        <v>8.8999999999999996E-2</v>
      </c>
      <c r="D41" s="3">
        <f t="shared" si="1"/>
        <v>0.56800000000000006</v>
      </c>
      <c r="E41" s="4">
        <f t="shared" si="2"/>
        <v>51.936006144000004</v>
      </c>
    </row>
    <row r="42" spans="1:5" x14ac:dyDescent="0.25">
      <c r="A42" s="10" t="s">
        <v>202</v>
      </c>
      <c r="B42" s="6">
        <v>0.42199999999999999</v>
      </c>
      <c r="C42" s="5">
        <v>8.8999999999999996E-2</v>
      </c>
      <c r="D42" s="3">
        <f t="shared" si="1"/>
        <v>0.33299999999999996</v>
      </c>
      <c r="E42" s="4">
        <f t="shared" si="2"/>
        <v>24.023967858999999</v>
      </c>
    </row>
    <row r="43" spans="1:5" x14ac:dyDescent="0.25">
      <c r="A43" s="10" t="s">
        <v>203</v>
      </c>
      <c r="B43" s="6">
        <v>0.64900000000000002</v>
      </c>
      <c r="C43" s="5">
        <v>8.8999999999999996E-2</v>
      </c>
      <c r="D43" s="3">
        <f t="shared" si="1"/>
        <v>0.56000000000000005</v>
      </c>
      <c r="E43" s="4">
        <f t="shared" si="2"/>
        <v>50.83920160000001</v>
      </c>
    </row>
    <row r="44" spans="1:5" x14ac:dyDescent="0.25">
      <c r="A44" s="10" t="s">
        <v>204</v>
      </c>
      <c r="B44" s="6">
        <v>0.48</v>
      </c>
      <c r="C44" s="5">
        <v>8.8999999999999996E-2</v>
      </c>
      <c r="D44" s="3">
        <f t="shared" si="1"/>
        <v>0.39100000000000001</v>
      </c>
      <c r="E44" s="4">
        <f t="shared" si="2"/>
        <v>30.084112011000002</v>
      </c>
    </row>
    <row r="45" spans="1:5" x14ac:dyDescent="0.25">
      <c r="A45" s="10" t="s">
        <v>205</v>
      </c>
      <c r="B45" s="6">
        <v>0.69400000000000006</v>
      </c>
      <c r="C45" s="5">
        <v>8.8999999999999996E-2</v>
      </c>
      <c r="D45" s="3">
        <f t="shared" si="1"/>
        <v>0.60500000000000009</v>
      </c>
      <c r="E45" s="4">
        <f t="shared" si="2"/>
        <v>57.143144275000012</v>
      </c>
    </row>
    <row r="46" spans="1:5" x14ac:dyDescent="0.25">
      <c r="A46" s="10" t="s">
        <v>206</v>
      </c>
      <c r="B46" s="6">
        <v>0.45800000000000002</v>
      </c>
      <c r="C46" s="5">
        <v>8.8999999999999996E-2</v>
      </c>
      <c r="D46" s="3">
        <f t="shared" si="1"/>
        <v>0.36899999999999999</v>
      </c>
      <c r="E46" s="4">
        <f t="shared" si="2"/>
        <v>27.721497691</v>
      </c>
    </row>
    <row r="47" spans="1:5" x14ac:dyDescent="0.25">
      <c r="A47" s="10" t="s">
        <v>207</v>
      </c>
      <c r="B47" s="6">
        <v>0.53400000000000003</v>
      </c>
      <c r="C47" s="5">
        <v>8.8999999999999996E-2</v>
      </c>
      <c r="D47" s="3">
        <f t="shared" si="1"/>
        <v>0.44500000000000006</v>
      </c>
      <c r="E47" s="4">
        <f t="shared" si="2"/>
        <v>36.214576275000006</v>
      </c>
    </row>
    <row r="48" spans="1:5" x14ac:dyDescent="0.25">
      <c r="A48" s="10" t="s">
        <v>208</v>
      </c>
      <c r="B48" s="6">
        <v>0.54600000000000004</v>
      </c>
      <c r="C48" s="5">
        <v>8.8999999999999996E-2</v>
      </c>
      <c r="D48" s="3">
        <f t="shared" si="1"/>
        <v>0.45700000000000007</v>
      </c>
      <c r="E48" s="4">
        <f t="shared" si="2"/>
        <v>37.640840619000002</v>
      </c>
    </row>
    <row r="49" spans="1:5" x14ac:dyDescent="0.25">
      <c r="A49" s="10" t="s">
        <v>209</v>
      </c>
      <c r="B49" s="6">
        <v>0.51300000000000001</v>
      </c>
      <c r="C49" s="5">
        <v>8.8999999999999996E-2</v>
      </c>
      <c r="D49" s="3">
        <f t="shared" si="1"/>
        <v>0.42400000000000004</v>
      </c>
      <c r="E49" s="4">
        <f t="shared" si="2"/>
        <v>33.774560256000001</v>
      </c>
    </row>
    <row r="50" spans="1:5" x14ac:dyDescent="0.25">
      <c r="A50" s="10" t="s">
        <v>210</v>
      </c>
      <c r="B50" s="6">
        <v>0.52200000000000002</v>
      </c>
      <c r="C50" s="5">
        <v>8.8999999999999996E-2</v>
      </c>
      <c r="D50" s="3">
        <f t="shared" si="1"/>
        <v>0.43300000000000005</v>
      </c>
      <c r="E50" s="4">
        <f t="shared" si="2"/>
        <v>34.811562459000001</v>
      </c>
    </row>
    <row r="51" spans="1:5" x14ac:dyDescent="0.25">
      <c r="A51" s="10" t="s">
        <v>211</v>
      </c>
      <c r="B51" s="6">
        <v>0.8</v>
      </c>
      <c r="C51" s="5">
        <v>8.8999999999999996E-2</v>
      </c>
      <c r="D51" s="3">
        <f t="shared" si="1"/>
        <v>0.71100000000000008</v>
      </c>
      <c r="E51" s="4">
        <f t="shared" si="2"/>
        <v>73.284611851000008</v>
      </c>
    </row>
    <row r="52" spans="1:5" x14ac:dyDescent="0.25">
      <c r="A52" s="10" t="s">
        <v>212</v>
      </c>
      <c r="B52" s="6">
        <v>0.36299999999999999</v>
      </c>
      <c r="C52" s="5">
        <v>8.8999999999999996E-2</v>
      </c>
      <c r="D52" s="3">
        <f t="shared" si="1"/>
        <v>0.27400000000000002</v>
      </c>
      <c r="E52" s="4">
        <f t="shared" si="2"/>
        <v>18.416624556000002</v>
      </c>
    </row>
    <row r="53" spans="1:5" x14ac:dyDescent="0.25">
      <c r="A53" s="10" t="s">
        <v>213</v>
      </c>
      <c r="B53" s="6">
        <v>0.622</v>
      </c>
      <c r="C53" s="5">
        <v>8.8999999999999996E-2</v>
      </c>
      <c r="D53" s="3">
        <f t="shared" si="1"/>
        <v>0.53300000000000003</v>
      </c>
      <c r="E53" s="4">
        <f t="shared" si="2"/>
        <v>47.213777059000002</v>
      </c>
    </row>
    <row r="54" spans="1:5" x14ac:dyDescent="0.25">
      <c r="A54" s="10" t="s">
        <v>214</v>
      </c>
      <c r="B54" s="6">
        <v>0.47500000000000003</v>
      </c>
      <c r="C54" s="5">
        <v>8.8999999999999996E-2</v>
      </c>
      <c r="D54" s="3">
        <f t="shared" si="1"/>
        <v>0.38600000000000001</v>
      </c>
      <c r="E54" s="4">
        <f t="shared" si="2"/>
        <v>29.540292076</v>
      </c>
    </row>
    <row r="55" spans="1:5" x14ac:dyDescent="0.25">
      <c r="A55" s="10" t="s">
        <v>215</v>
      </c>
      <c r="B55" s="6">
        <v>0.68200000000000005</v>
      </c>
      <c r="C55" s="5">
        <v>8.8999999999999996E-2</v>
      </c>
      <c r="D55" s="3">
        <f t="shared" si="1"/>
        <v>0.59300000000000008</v>
      </c>
      <c r="E55" s="4">
        <f t="shared" si="2"/>
        <v>55.430123419000012</v>
      </c>
    </row>
    <row r="56" spans="1:5" x14ac:dyDescent="0.25">
      <c r="A56" s="10" t="s">
        <v>216</v>
      </c>
      <c r="B56" s="6">
        <v>0.59199999999999997</v>
      </c>
      <c r="C56" s="5">
        <v>8.8999999999999996E-2</v>
      </c>
      <c r="D56" s="3">
        <f t="shared" si="1"/>
        <v>0.503</v>
      </c>
      <c r="E56" s="4">
        <f t="shared" si="2"/>
        <v>43.323577578999995</v>
      </c>
    </row>
    <row r="57" spans="1:5" x14ac:dyDescent="0.25">
      <c r="A57" s="10" t="s">
        <v>217</v>
      </c>
      <c r="B57" s="6">
        <v>0.623</v>
      </c>
      <c r="C57" s="5">
        <v>8.8999999999999996E-2</v>
      </c>
      <c r="D57" s="3">
        <f t="shared" si="1"/>
        <v>0.53400000000000003</v>
      </c>
      <c r="E57" s="4">
        <f t="shared" si="2"/>
        <v>47.345953035999997</v>
      </c>
    </row>
    <row r="58" spans="1:5" x14ac:dyDescent="0.25">
      <c r="A58" s="10" t="s">
        <v>218</v>
      </c>
      <c r="B58" s="6">
        <v>0.42499999999999999</v>
      </c>
      <c r="C58" s="5">
        <v>8.8999999999999996E-2</v>
      </c>
      <c r="D58" s="3">
        <f t="shared" si="1"/>
        <v>0.33599999999999997</v>
      </c>
      <c r="E58" s="4">
        <f t="shared" si="2"/>
        <v>24.324102975999995</v>
      </c>
    </row>
    <row r="59" spans="1:5" x14ac:dyDescent="0.25">
      <c r="A59" s="10" t="s">
        <v>219</v>
      </c>
      <c r="B59" s="6">
        <v>0.26400000000000001</v>
      </c>
      <c r="C59" s="5">
        <v>8.8999999999999996E-2</v>
      </c>
      <c r="D59" s="3">
        <f t="shared" si="1"/>
        <v>0.17500000000000002</v>
      </c>
      <c r="E59" s="4">
        <f t="shared" si="2"/>
        <v>10.270486875000001</v>
      </c>
    </row>
    <row r="60" spans="1:5" x14ac:dyDescent="0.25">
      <c r="A60" s="10" t="s">
        <v>220</v>
      </c>
      <c r="B60" s="6">
        <v>0.47500000000000003</v>
      </c>
      <c r="C60" s="5">
        <v>8.8999999999999996E-2</v>
      </c>
      <c r="D60" s="3">
        <f t="shared" si="1"/>
        <v>0.38600000000000001</v>
      </c>
      <c r="E60" s="4">
        <f t="shared" si="2"/>
        <v>29.540292076</v>
      </c>
    </row>
    <row r="61" spans="1:5" x14ac:dyDescent="0.25">
      <c r="A61" s="10" t="s">
        <v>221</v>
      </c>
      <c r="B61" s="6">
        <v>0.70100000000000007</v>
      </c>
      <c r="C61" s="5">
        <v>8.8999999999999996E-2</v>
      </c>
      <c r="D61" s="3">
        <f t="shared" si="1"/>
        <v>0.6120000000000001</v>
      </c>
      <c r="E61" s="4">
        <f t="shared" si="2"/>
        <v>58.153143664000012</v>
      </c>
    </row>
    <row r="62" spans="1:5" x14ac:dyDescent="0.25">
      <c r="A62" s="10" t="s">
        <v>222</v>
      </c>
      <c r="B62" s="6">
        <v>0.51</v>
      </c>
      <c r="C62" s="5">
        <v>8.8999999999999996E-2</v>
      </c>
      <c r="D62" s="3">
        <f t="shared" si="1"/>
        <v>0.42100000000000004</v>
      </c>
      <c r="E62" s="4">
        <f t="shared" si="2"/>
        <v>33.431799171000002</v>
      </c>
    </row>
    <row r="63" spans="1:5" x14ac:dyDescent="0.25">
      <c r="A63" s="10" t="s">
        <v>223</v>
      </c>
      <c r="B63" s="6">
        <v>0.39</v>
      </c>
      <c r="C63" s="5">
        <v>8.8999999999999996E-2</v>
      </c>
      <c r="D63" s="3">
        <f t="shared" si="1"/>
        <v>0.30100000000000005</v>
      </c>
      <c r="E63" s="4">
        <f t="shared" si="2"/>
        <v>20.912945331000007</v>
      </c>
    </row>
    <row r="64" spans="1:5" x14ac:dyDescent="0.25">
      <c r="A64" s="10" t="s">
        <v>224</v>
      </c>
      <c r="B64" s="6">
        <v>0.40900000000000003</v>
      </c>
      <c r="C64" s="5">
        <v>8.8999999999999996E-2</v>
      </c>
      <c r="D64" s="3">
        <f t="shared" si="1"/>
        <v>0.32000000000000006</v>
      </c>
      <c r="E64" s="4">
        <f t="shared" si="2"/>
        <v>22.740174400000008</v>
      </c>
    </row>
    <row r="65" spans="1:5" x14ac:dyDescent="0.25">
      <c r="A65" s="10" t="s">
        <v>225</v>
      </c>
      <c r="B65" s="6">
        <v>0.879</v>
      </c>
      <c r="C65" s="5">
        <v>8.8999999999999996E-2</v>
      </c>
      <c r="D65" s="3">
        <f t="shared" si="1"/>
        <v>0.79</v>
      </c>
      <c r="E65" s="4">
        <f t="shared" si="2"/>
        <v>86.494457099999991</v>
      </c>
    </row>
    <row r="66" spans="1:5" x14ac:dyDescent="0.25">
      <c r="A66" s="10" t="s">
        <v>226</v>
      </c>
      <c r="B66" s="6">
        <v>0.61699999999999999</v>
      </c>
      <c r="C66" s="5">
        <v>8.8999999999999996E-2</v>
      </c>
      <c r="D66" s="3">
        <f t="shared" ref="D66:D97" si="3">(B66-C66)</f>
        <v>0.52800000000000002</v>
      </c>
      <c r="E66" s="4">
        <f t="shared" ref="E66:E97" si="4">(80.731*D66*D66)+(46.036*D66)-(0.2582)</f>
        <v>46.555319104000006</v>
      </c>
    </row>
    <row r="67" spans="1:5" x14ac:dyDescent="0.25">
      <c r="A67" s="10" t="s">
        <v>227</v>
      </c>
      <c r="B67" s="6">
        <v>0.36699999999999999</v>
      </c>
      <c r="C67" s="5">
        <v>8.8999999999999996E-2</v>
      </c>
      <c r="D67" s="3">
        <f t="shared" si="3"/>
        <v>0.27800000000000002</v>
      </c>
      <c r="E67" s="4">
        <f t="shared" si="4"/>
        <v>18.779022604000001</v>
      </c>
    </row>
    <row r="68" spans="1:5" x14ac:dyDescent="0.25">
      <c r="A68" s="10" t="s">
        <v>228</v>
      </c>
      <c r="B68" s="6">
        <v>0.45600000000000002</v>
      </c>
      <c r="C68" s="5">
        <v>8.8999999999999996E-2</v>
      </c>
      <c r="D68" s="3">
        <f t="shared" si="3"/>
        <v>0.36699999999999999</v>
      </c>
      <c r="E68" s="4">
        <f t="shared" si="4"/>
        <v>27.510589659000001</v>
      </c>
    </row>
    <row r="69" spans="1:5" x14ac:dyDescent="0.25">
      <c r="A69" s="10" t="s">
        <v>229</v>
      </c>
      <c r="B69" s="6">
        <v>0.77200000000000002</v>
      </c>
      <c r="C69" s="5">
        <v>8.8999999999999996E-2</v>
      </c>
      <c r="D69" s="3">
        <f t="shared" si="3"/>
        <v>0.68300000000000005</v>
      </c>
      <c r="E69" s="4">
        <f t="shared" si="4"/>
        <v>68.844511459000003</v>
      </c>
    </row>
    <row r="70" spans="1:5" x14ac:dyDescent="0.25">
      <c r="A70" s="10" t="s">
        <v>230</v>
      </c>
      <c r="B70" s="6">
        <v>0.48</v>
      </c>
      <c r="C70" s="5">
        <v>8.8999999999999996E-2</v>
      </c>
      <c r="D70" s="3">
        <f t="shared" si="3"/>
        <v>0.39100000000000001</v>
      </c>
      <c r="E70" s="4">
        <f t="shared" si="4"/>
        <v>30.084112011000002</v>
      </c>
    </row>
    <row r="71" spans="1:5" x14ac:dyDescent="0.25">
      <c r="A71" s="10" t="s">
        <v>231</v>
      </c>
      <c r="B71" s="6">
        <v>0.42499999999999999</v>
      </c>
      <c r="C71" s="5">
        <v>8.8999999999999996E-2</v>
      </c>
      <c r="D71" s="3">
        <f t="shared" si="3"/>
        <v>0.33599999999999997</v>
      </c>
      <c r="E71" s="4">
        <f t="shared" si="4"/>
        <v>24.324102975999995</v>
      </c>
    </row>
    <row r="72" spans="1:5" x14ac:dyDescent="0.25">
      <c r="A72" s="10" t="s">
        <v>232</v>
      </c>
      <c r="B72" s="6">
        <v>0.38300000000000001</v>
      </c>
      <c r="C72" s="5">
        <v>8.8999999999999996E-2</v>
      </c>
      <c r="D72" s="3">
        <f t="shared" si="3"/>
        <v>0.29400000000000004</v>
      </c>
      <c r="E72" s="4">
        <f t="shared" si="4"/>
        <v>20.254448716000002</v>
      </c>
    </row>
    <row r="73" spans="1:5" x14ac:dyDescent="0.25">
      <c r="A73" s="10" t="s">
        <v>233</v>
      </c>
      <c r="B73" s="6">
        <v>0.84299999999999997</v>
      </c>
      <c r="C73" s="5">
        <v>8.8999999999999996E-2</v>
      </c>
      <c r="D73" s="3">
        <f t="shared" si="3"/>
        <v>0.754</v>
      </c>
      <c r="E73" s="4">
        <f t="shared" si="4"/>
        <v>80.34980919600001</v>
      </c>
    </row>
    <row r="74" spans="1:5" x14ac:dyDescent="0.25">
      <c r="A74" s="10" t="s">
        <v>234</v>
      </c>
      <c r="B74" s="6">
        <v>0.55600000000000005</v>
      </c>
      <c r="C74" s="5">
        <v>8.8999999999999996E-2</v>
      </c>
      <c r="D74" s="3">
        <f t="shared" si="3"/>
        <v>0.46700000000000008</v>
      </c>
      <c r="E74" s="4">
        <f t="shared" si="4"/>
        <v>38.847155059000002</v>
      </c>
    </row>
    <row r="75" spans="1:5" x14ac:dyDescent="0.25">
      <c r="A75" s="10" t="s">
        <v>235</v>
      </c>
      <c r="B75" s="6">
        <v>0.66500000000000004</v>
      </c>
      <c r="C75" s="5">
        <v>8.8999999999999996E-2</v>
      </c>
      <c r="D75" s="3">
        <f t="shared" si="3"/>
        <v>0.57600000000000007</v>
      </c>
      <c r="E75" s="4">
        <f t="shared" si="4"/>
        <v>53.043144256000005</v>
      </c>
    </row>
    <row r="76" spans="1:5" x14ac:dyDescent="0.25">
      <c r="A76" s="10" t="s">
        <v>236</v>
      </c>
      <c r="B76" s="6">
        <v>0.56900000000000006</v>
      </c>
      <c r="C76" s="5">
        <v>8.8999999999999996E-2</v>
      </c>
      <c r="D76" s="3">
        <f t="shared" si="3"/>
        <v>0.48000000000000009</v>
      </c>
      <c r="E76" s="4">
        <f t="shared" si="4"/>
        <v>40.439502400000009</v>
      </c>
    </row>
    <row r="77" spans="1:5" x14ac:dyDescent="0.25">
      <c r="A77" s="10" t="s">
        <v>237</v>
      </c>
      <c r="B77" s="6">
        <v>0.84599999999999997</v>
      </c>
      <c r="C77" s="5">
        <v>8.8999999999999996E-2</v>
      </c>
      <c r="D77" s="3">
        <f t="shared" si="3"/>
        <v>0.75700000000000001</v>
      </c>
      <c r="E77" s="4">
        <f t="shared" si="4"/>
        <v>80.853870818999994</v>
      </c>
    </row>
    <row r="78" spans="1:5" x14ac:dyDescent="0.25">
      <c r="A78" s="10" t="s">
        <v>238</v>
      </c>
      <c r="B78" s="6">
        <v>0.58599999999999997</v>
      </c>
      <c r="C78" s="5">
        <v>8.8999999999999996E-2</v>
      </c>
      <c r="D78" s="3">
        <f t="shared" si="3"/>
        <v>0.497</v>
      </c>
      <c r="E78" s="4">
        <f t="shared" si="4"/>
        <v>42.562975578999996</v>
      </c>
    </row>
    <row r="79" spans="1:5" x14ac:dyDescent="0.25">
      <c r="A79" s="10" t="s">
        <v>239</v>
      </c>
      <c r="B79" s="6">
        <v>0.70499999999999996</v>
      </c>
      <c r="C79" s="5">
        <v>8.8999999999999996E-2</v>
      </c>
      <c r="D79" s="3">
        <f t="shared" si="3"/>
        <v>0.61599999999999999</v>
      </c>
      <c r="E79" s="4">
        <f t="shared" si="4"/>
        <v>58.733838335999991</v>
      </c>
    </row>
    <row r="80" spans="1:5" x14ac:dyDescent="0.25">
      <c r="A80" s="10" t="s">
        <v>240</v>
      </c>
      <c r="B80" s="6">
        <v>0.47500000000000003</v>
      </c>
      <c r="C80" s="5">
        <v>8.8999999999999996E-2</v>
      </c>
      <c r="D80" s="3">
        <f t="shared" si="3"/>
        <v>0.38600000000000001</v>
      </c>
      <c r="E80" s="4">
        <f t="shared" si="4"/>
        <v>29.540292076</v>
      </c>
    </row>
    <row r="81" spans="1:5" x14ac:dyDescent="0.25">
      <c r="A81" s="10" t="s">
        <v>241</v>
      </c>
      <c r="B81" s="6">
        <v>0.78600000000000003</v>
      </c>
      <c r="C81" s="5">
        <v>8.8999999999999996E-2</v>
      </c>
      <c r="D81" s="3">
        <f t="shared" si="3"/>
        <v>0.69700000000000006</v>
      </c>
      <c r="E81" s="4">
        <f t="shared" si="4"/>
        <v>71.048738379</v>
      </c>
    </row>
    <row r="82" spans="1:5" x14ac:dyDescent="0.25">
      <c r="A82" s="10" t="s">
        <v>242</v>
      </c>
      <c r="B82" s="6">
        <v>0.52600000000000002</v>
      </c>
      <c r="C82" s="5">
        <v>8.8999999999999996E-2</v>
      </c>
      <c r="D82" s="3">
        <f t="shared" si="3"/>
        <v>0.43700000000000006</v>
      </c>
      <c r="E82" s="4">
        <f t="shared" si="4"/>
        <v>35.276650339000007</v>
      </c>
    </row>
    <row r="83" spans="1:5" x14ac:dyDescent="0.25">
      <c r="A83" s="10" t="s">
        <v>243</v>
      </c>
      <c r="B83" s="6">
        <v>0.62</v>
      </c>
      <c r="C83" s="5">
        <v>8.8999999999999996E-2</v>
      </c>
      <c r="D83" s="3">
        <f t="shared" si="3"/>
        <v>0.53100000000000003</v>
      </c>
      <c r="E83" s="4">
        <f t="shared" si="4"/>
        <v>46.949909491</v>
      </c>
    </row>
    <row r="84" spans="1:5" x14ac:dyDescent="0.25">
      <c r="A84" s="10" t="s">
        <v>244</v>
      </c>
      <c r="B84" s="6">
        <v>0.48499999999999999</v>
      </c>
      <c r="C84" s="5">
        <v>8.8999999999999996E-2</v>
      </c>
      <c r="D84" s="3">
        <f t="shared" si="3"/>
        <v>0.39600000000000002</v>
      </c>
      <c r="E84" s="4">
        <f t="shared" si="4"/>
        <v>30.631968496000002</v>
      </c>
    </row>
    <row r="85" spans="1:5" x14ac:dyDescent="0.25">
      <c r="A85" s="10" t="s">
        <v>245</v>
      </c>
      <c r="B85" s="6">
        <v>0.55200000000000005</v>
      </c>
      <c r="C85" s="5">
        <v>8.8999999999999996E-2</v>
      </c>
      <c r="D85" s="3">
        <f t="shared" si="3"/>
        <v>0.46300000000000008</v>
      </c>
      <c r="E85" s="4">
        <f t="shared" si="4"/>
        <v>38.362691739000006</v>
      </c>
    </row>
    <row r="86" spans="1:5" x14ac:dyDescent="0.25">
      <c r="A86" s="10" t="s">
        <v>246</v>
      </c>
      <c r="B86" s="6">
        <v>0.5</v>
      </c>
      <c r="C86" s="5">
        <v>8.8999999999999996E-2</v>
      </c>
      <c r="D86" s="3">
        <f t="shared" si="3"/>
        <v>0.41100000000000003</v>
      </c>
      <c r="E86" s="4">
        <f t="shared" si="4"/>
        <v>32.299757251000003</v>
      </c>
    </row>
    <row r="87" spans="1:5" x14ac:dyDescent="0.25">
      <c r="A87" s="10" t="s">
        <v>247</v>
      </c>
      <c r="B87" s="6">
        <v>0.55100000000000005</v>
      </c>
      <c r="C87" s="5">
        <v>8.8999999999999996E-2</v>
      </c>
      <c r="D87" s="3">
        <f t="shared" si="3"/>
        <v>0.46200000000000008</v>
      </c>
      <c r="E87" s="4">
        <f t="shared" si="4"/>
        <v>38.241979564000005</v>
      </c>
    </row>
    <row r="88" spans="1:5" x14ac:dyDescent="0.25">
      <c r="A88" s="10" t="s">
        <v>248</v>
      </c>
      <c r="B88" s="6">
        <v>0.39600000000000002</v>
      </c>
      <c r="C88" s="5">
        <v>8.8999999999999996E-2</v>
      </c>
      <c r="D88" s="3">
        <f t="shared" si="3"/>
        <v>0.30700000000000005</v>
      </c>
      <c r="E88" s="4">
        <f t="shared" si="4"/>
        <v>21.483668019000007</v>
      </c>
    </row>
    <row r="89" spans="1:5" x14ac:dyDescent="0.25">
      <c r="A89" s="10" t="s">
        <v>249</v>
      </c>
      <c r="B89" s="6">
        <v>0.51900000000000002</v>
      </c>
      <c r="C89" s="5">
        <v>8.8999999999999996E-2</v>
      </c>
      <c r="D89" s="3">
        <f t="shared" si="3"/>
        <v>0.43000000000000005</v>
      </c>
      <c r="E89" s="4">
        <f t="shared" si="4"/>
        <v>34.464441900000004</v>
      </c>
    </row>
    <row r="90" spans="1:5" x14ac:dyDescent="0.25">
      <c r="A90" s="10" t="s">
        <v>250</v>
      </c>
      <c r="B90" s="6">
        <v>0.71199999999999997</v>
      </c>
      <c r="C90" s="5">
        <v>8.8999999999999996E-2</v>
      </c>
      <c r="D90" s="3">
        <f t="shared" si="3"/>
        <v>0.623</v>
      </c>
      <c r="E90" s="4">
        <f t="shared" si="4"/>
        <v>59.756270298999993</v>
      </c>
    </row>
    <row r="91" spans="1:5" x14ac:dyDescent="0.25">
      <c r="A91" s="10" t="s">
        <v>251</v>
      </c>
      <c r="B91" s="6">
        <v>0.42399999999999999</v>
      </c>
      <c r="C91" s="5">
        <v>8.8999999999999996E-2</v>
      </c>
      <c r="D91" s="3">
        <f t="shared" si="3"/>
        <v>0.33499999999999996</v>
      </c>
      <c r="E91" s="4">
        <f t="shared" si="4"/>
        <v>24.223896474999997</v>
      </c>
    </row>
    <row r="92" spans="1:5" x14ac:dyDescent="0.25">
      <c r="A92" s="10" t="s">
        <v>252</v>
      </c>
      <c r="B92" s="6">
        <v>0.54400000000000004</v>
      </c>
      <c r="C92" s="5">
        <v>8.8999999999999996E-2</v>
      </c>
      <c r="D92" s="3">
        <f t="shared" si="3"/>
        <v>0.45500000000000007</v>
      </c>
      <c r="E92" s="4">
        <f t="shared" si="4"/>
        <v>37.401515275000008</v>
      </c>
    </row>
    <row r="93" spans="1:5" x14ac:dyDescent="0.25">
      <c r="A93" s="10" t="s">
        <v>253</v>
      </c>
      <c r="B93" s="6">
        <v>0.68400000000000005</v>
      </c>
      <c r="C93" s="5">
        <v>8.8999999999999996E-2</v>
      </c>
      <c r="D93" s="3">
        <f t="shared" si="3"/>
        <v>0.59500000000000008</v>
      </c>
      <c r="E93" s="4">
        <f t="shared" si="4"/>
        <v>55.714012275000002</v>
      </c>
    </row>
    <row r="94" spans="1:5" x14ac:dyDescent="0.25">
      <c r="A94" s="10" t="s">
        <v>254</v>
      </c>
      <c r="B94" s="6">
        <v>0.51200000000000001</v>
      </c>
      <c r="C94" s="5">
        <v>8.8999999999999996E-2</v>
      </c>
      <c r="D94" s="3">
        <f t="shared" si="3"/>
        <v>0.42300000000000004</v>
      </c>
      <c r="E94" s="4">
        <f t="shared" si="4"/>
        <v>33.660145099000005</v>
      </c>
    </row>
    <row r="95" spans="1:5" x14ac:dyDescent="0.25">
      <c r="A95" s="10" t="s">
        <v>255</v>
      </c>
      <c r="B95" s="6">
        <v>0.57400000000000007</v>
      </c>
      <c r="C95" s="5">
        <v>8.8999999999999996E-2</v>
      </c>
      <c r="D95" s="3">
        <f t="shared" si="3"/>
        <v>0.4850000000000001</v>
      </c>
      <c r="E95" s="4">
        <f t="shared" si="4"/>
        <v>41.05920947500001</v>
      </c>
    </row>
    <row r="96" spans="1:5" x14ac:dyDescent="0.25">
      <c r="A96" s="10" t="s">
        <v>256</v>
      </c>
      <c r="B96" s="6">
        <v>0.51300000000000001</v>
      </c>
      <c r="C96" s="5">
        <v>8.8999999999999996E-2</v>
      </c>
      <c r="D96" s="3">
        <f t="shared" si="3"/>
        <v>0.42400000000000004</v>
      </c>
      <c r="E96" s="4">
        <f t="shared" si="4"/>
        <v>33.774560256000001</v>
      </c>
    </row>
    <row r="97" spans="1:5" x14ac:dyDescent="0.25">
      <c r="A97" s="10" t="s">
        <v>257</v>
      </c>
      <c r="B97" s="6">
        <v>0.81100000000000005</v>
      </c>
      <c r="C97" s="5">
        <v>8.8999999999999996E-2</v>
      </c>
      <c r="D97" s="3">
        <f t="shared" si="3"/>
        <v>0.72200000000000009</v>
      </c>
      <c r="E97" s="4">
        <f t="shared" si="4"/>
        <v>75.063570604000006</v>
      </c>
    </row>
    <row r="98" spans="1:5" x14ac:dyDescent="0.25">
      <c r="A98" s="10" t="s">
        <v>258</v>
      </c>
      <c r="B98" s="6">
        <v>0.443</v>
      </c>
      <c r="C98" s="5">
        <v>8.8999999999999996E-2</v>
      </c>
      <c r="D98" s="3">
        <f t="shared" ref="D98:D129" si="5">(B98-C98)</f>
        <v>0.35399999999999998</v>
      </c>
      <c r="E98" s="4">
        <f t="shared" ref="E98:E129" si="6">(80.731*D98*D98)+(46.036*D98)-(0.2582)</f>
        <v>26.155429995999999</v>
      </c>
    </row>
    <row r="99" spans="1:5" x14ac:dyDescent="0.25">
      <c r="A99" s="10" t="s">
        <v>259</v>
      </c>
      <c r="B99" s="6">
        <v>0.39900000000000002</v>
      </c>
      <c r="C99" s="5">
        <v>8.8999999999999996E-2</v>
      </c>
      <c r="D99" s="3">
        <f t="shared" si="5"/>
        <v>0.31000000000000005</v>
      </c>
      <c r="E99" s="4">
        <f t="shared" si="6"/>
        <v>21.771209100000007</v>
      </c>
    </row>
    <row r="100" spans="1:5" x14ac:dyDescent="0.25">
      <c r="A100" s="10" t="s">
        <v>260</v>
      </c>
      <c r="B100" s="6">
        <v>0.48299999999999998</v>
      </c>
      <c r="C100" s="5">
        <v>8.8999999999999996E-2</v>
      </c>
      <c r="D100" s="3">
        <f t="shared" si="5"/>
        <v>0.39400000000000002</v>
      </c>
      <c r="E100" s="4">
        <f t="shared" si="6"/>
        <v>30.412341516000005</v>
      </c>
    </row>
    <row r="101" spans="1:5" x14ac:dyDescent="0.25">
      <c r="A101" s="10" t="s">
        <v>261</v>
      </c>
      <c r="B101" s="6">
        <v>0.434</v>
      </c>
      <c r="C101" s="5">
        <v>8.8999999999999996E-2</v>
      </c>
      <c r="D101" s="3">
        <f t="shared" si="5"/>
        <v>0.34499999999999997</v>
      </c>
      <c r="E101" s="4">
        <f t="shared" si="6"/>
        <v>25.233227275000001</v>
      </c>
    </row>
    <row r="102" spans="1:5" x14ac:dyDescent="0.25">
      <c r="A102" s="10" t="s">
        <v>262</v>
      </c>
      <c r="B102" s="6">
        <v>0.58599999999999997</v>
      </c>
      <c r="C102" s="5">
        <v>8.8999999999999996E-2</v>
      </c>
      <c r="D102" s="3">
        <f t="shared" si="5"/>
        <v>0.497</v>
      </c>
      <c r="E102" s="4">
        <f t="shared" si="6"/>
        <v>42.562975578999996</v>
      </c>
    </row>
    <row r="103" spans="1:5" x14ac:dyDescent="0.25">
      <c r="A103" s="10" t="s">
        <v>263</v>
      </c>
      <c r="B103" s="6">
        <v>0.29699999999999999</v>
      </c>
      <c r="C103" s="5">
        <v>8.8999999999999996E-2</v>
      </c>
      <c r="D103" s="3">
        <f t="shared" si="5"/>
        <v>0.20799999999999999</v>
      </c>
      <c r="E103" s="4">
        <f t="shared" si="6"/>
        <v>12.810033983999999</v>
      </c>
    </row>
    <row r="104" spans="1:5" x14ac:dyDescent="0.25">
      <c r="A104" s="10" t="s">
        <v>264</v>
      </c>
      <c r="B104" s="6">
        <v>0.46</v>
      </c>
      <c r="C104" s="5">
        <v>8.8999999999999996E-2</v>
      </c>
      <c r="D104" s="3">
        <f t="shared" si="5"/>
        <v>0.371</v>
      </c>
      <c r="E104" s="4">
        <f t="shared" si="6"/>
        <v>27.933051571000004</v>
      </c>
    </row>
    <row r="105" spans="1:5" x14ac:dyDescent="0.25">
      <c r="A105" s="10" t="s">
        <v>265</v>
      </c>
      <c r="B105" s="6">
        <v>0.505</v>
      </c>
      <c r="C105" s="5">
        <v>8.8999999999999996E-2</v>
      </c>
      <c r="D105" s="3">
        <f t="shared" si="5"/>
        <v>0.41600000000000004</v>
      </c>
      <c r="E105" s="4">
        <f t="shared" si="6"/>
        <v>32.863759936000001</v>
      </c>
    </row>
    <row r="106" spans="1:5" x14ac:dyDescent="0.25">
      <c r="A106" s="10" t="s">
        <v>266</v>
      </c>
      <c r="B106" s="6">
        <v>0.54900000000000004</v>
      </c>
      <c r="C106" s="5">
        <v>8.8999999999999996E-2</v>
      </c>
      <c r="D106" s="3">
        <f t="shared" si="5"/>
        <v>0.46000000000000008</v>
      </c>
      <c r="E106" s="4">
        <f t="shared" si="6"/>
        <v>38.001039600000006</v>
      </c>
    </row>
    <row r="107" spans="1:5" x14ac:dyDescent="0.25">
      <c r="A107" s="10" t="s">
        <v>267</v>
      </c>
      <c r="B107" s="6">
        <v>0.26500000000000001</v>
      </c>
      <c r="C107" s="5">
        <v>8.8999999999999996E-2</v>
      </c>
      <c r="D107" s="3">
        <f t="shared" si="5"/>
        <v>0.17600000000000002</v>
      </c>
      <c r="E107" s="4">
        <f t="shared" si="6"/>
        <v>10.344859456000002</v>
      </c>
    </row>
    <row r="108" spans="1:5" x14ac:dyDescent="0.25">
      <c r="A108" s="10" t="s">
        <v>268</v>
      </c>
      <c r="B108" s="6">
        <v>0.67100000000000004</v>
      </c>
      <c r="C108" s="5">
        <v>8.8999999999999996E-2</v>
      </c>
      <c r="D108" s="3">
        <f t="shared" si="5"/>
        <v>0.58200000000000007</v>
      </c>
      <c r="E108" s="4">
        <f t="shared" si="6"/>
        <v>53.880279244000008</v>
      </c>
    </row>
    <row r="109" spans="1:5" x14ac:dyDescent="0.25">
      <c r="A109" s="10" t="s">
        <v>269</v>
      </c>
      <c r="B109" s="6">
        <v>0.54700000000000004</v>
      </c>
      <c r="C109" s="5">
        <v>8.8999999999999996E-2</v>
      </c>
      <c r="D109" s="3">
        <f t="shared" si="5"/>
        <v>0.45800000000000007</v>
      </c>
      <c r="E109" s="4">
        <f t="shared" si="6"/>
        <v>37.760745484000012</v>
      </c>
    </row>
    <row r="110" spans="1:5" x14ac:dyDescent="0.25">
      <c r="A110" s="10" t="s">
        <v>270</v>
      </c>
      <c r="B110" s="6">
        <v>0.435</v>
      </c>
      <c r="C110" s="5">
        <v>8.8999999999999996E-2</v>
      </c>
      <c r="D110" s="3">
        <f t="shared" si="5"/>
        <v>0.34599999999999997</v>
      </c>
      <c r="E110" s="4">
        <f t="shared" si="6"/>
        <v>25.335048395999998</v>
      </c>
    </row>
    <row r="111" spans="1:5" x14ac:dyDescent="0.25">
      <c r="A111" s="10" t="s">
        <v>271</v>
      </c>
      <c r="B111" s="6">
        <v>0.45500000000000002</v>
      </c>
      <c r="C111" s="5">
        <v>8.8999999999999996E-2</v>
      </c>
      <c r="D111" s="3">
        <f t="shared" si="5"/>
        <v>0.36599999999999999</v>
      </c>
      <c r="E111" s="4">
        <f t="shared" si="6"/>
        <v>27.405377836</v>
      </c>
    </row>
    <row r="112" spans="1:5" x14ac:dyDescent="0.25">
      <c r="A112" s="10" t="s">
        <v>272</v>
      </c>
      <c r="B112" s="6">
        <v>0.58799999999999997</v>
      </c>
      <c r="C112" s="5">
        <v>8.8999999999999996E-2</v>
      </c>
      <c r="D112" s="3">
        <f t="shared" si="5"/>
        <v>0.499</v>
      </c>
      <c r="E112" s="4">
        <f t="shared" si="6"/>
        <v>42.815863730999993</v>
      </c>
    </row>
    <row r="113" spans="1:5" x14ac:dyDescent="0.25">
      <c r="A113" s="10" t="s">
        <v>273</v>
      </c>
      <c r="B113" s="6">
        <v>0.55100000000000005</v>
      </c>
      <c r="C113" s="5">
        <v>8.8999999999999996E-2</v>
      </c>
      <c r="D113" s="3">
        <f t="shared" si="5"/>
        <v>0.46200000000000008</v>
      </c>
      <c r="E113" s="4">
        <f t="shared" si="6"/>
        <v>38.241979564000005</v>
      </c>
    </row>
    <row r="114" spans="1:5" x14ac:dyDescent="0.25">
      <c r="A114" s="10" t="s">
        <v>274</v>
      </c>
      <c r="B114" s="6">
        <v>0.64400000000000002</v>
      </c>
      <c r="C114" s="5">
        <v>8.8999999999999996E-2</v>
      </c>
      <c r="D114" s="3">
        <f t="shared" si="5"/>
        <v>0.55500000000000005</v>
      </c>
      <c r="E114" s="4">
        <f t="shared" si="6"/>
        <v>50.158946275000005</v>
      </c>
    </row>
    <row r="115" spans="1:5" x14ac:dyDescent="0.25">
      <c r="A115" s="10" t="s">
        <v>275</v>
      </c>
      <c r="B115" s="6">
        <v>0.34800000000000003</v>
      </c>
      <c r="C115" s="5">
        <v>8.8999999999999996E-2</v>
      </c>
      <c r="D115" s="3">
        <f t="shared" si="5"/>
        <v>0.25900000000000001</v>
      </c>
      <c r="E115" s="4">
        <f t="shared" si="6"/>
        <v>17.080640211000002</v>
      </c>
    </row>
    <row r="116" spans="1:5" x14ac:dyDescent="0.25">
      <c r="A116" s="10" t="s">
        <v>276</v>
      </c>
      <c r="B116" s="6">
        <v>0.40600000000000003</v>
      </c>
      <c r="C116" s="5">
        <v>8.8999999999999996E-2</v>
      </c>
      <c r="D116" s="3">
        <f t="shared" si="5"/>
        <v>0.31700000000000006</v>
      </c>
      <c r="E116" s="4">
        <f t="shared" si="6"/>
        <v>22.447789459000006</v>
      </c>
    </row>
    <row r="117" spans="1:5" x14ac:dyDescent="0.25">
      <c r="A117" s="10" t="s">
        <v>277</v>
      </c>
      <c r="B117" s="6">
        <v>0.89900000000000002</v>
      </c>
      <c r="C117" s="5">
        <v>8.8999999999999996E-2</v>
      </c>
      <c r="D117" s="3">
        <f t="shared" si="5"/>
        <v>0.81</v>
      </c>
      <c r="E117" s="4">
        <f t="shared" si="6"/>
        <v>89.998569100000012</v>
      </c>
    </row>
    <row r="118" spans="1:5" x14ac:dyDescent="0.25">
      <c r="A118" s="10" t="s">
        <v>278</v>
      </c>
      <c r="B118" s="6">
        <v>0.46700000000000003</v>
      </c>
      <c r="C118" s="5">
        <v>8.8999999999999996E-2</v>
      </c>
      <c r="D118" s="3">
        <f t="shared" si="5"/>
        <v>0.378</v>
      </c>
      <c r="E118" s="4">
        <f t="shared" si="6"/>
        <v>28.678576203999999</v>
      </c>
    </row>
    <row r="119" spans="1:5" x14ac:dyDescent="0.25">
      <c r="A119" s="10" t="s">
        <v>279</v>
      </c>
      <c r="B119" s="6">
        <v>0.67200000000000004</v>
      </c>
      <c r="C119" s="5">
        <v>8.8999999999999996E-2</v>
      </c>
      <c r="D119" s="3">
        <f t="shared" si="5"/>
        <v>0.58300000000000007</v>
      </c>
      <c r="E119" s="4">
        <f t="shared" si="6"/>
        <v>54.020366859000006</v>
      </c>
    </row>
    <row r="120" spans="1:5" x14ac:dyDescent="0.25">
      <c r="A120" s="10" t="s">
        <v>280</v>
      </c>
      <c r="B120" s="6">
        <v>0.44500000000000001</v>
      </c>
      <c r="C120" s="5">
        <v>8.8999999999999996E-2</v>
      </c>
      <c r="D120" s="3">
        <f t="shared" si="5"/>
        <v>0.35599999999999998</v>
      </c>
      <c r="E120" s="4">
        <f t="shared" si="6"/>
        <v>26.362140015999998</v>
      </c>
    </row>
    <row r="121" spans="1:5" x14ac:dyDescent="0.25">
      <c r="A121" s="10" t="s">
        <v>281</v>
      </c>
      <c r="B121" s="6">
        <v>0.48699999999999999</v>
      </c>
      <c r="C121" s="5">
        <v>8.8999999999999996E-2</v>
      </c>
      <c r="D121" s="3">
        <f t="shared" si="5"/>
        <v>0.39800000000000002</v>
      </c>
      <c r="E121" s="4">
        <f t="shared" si="6"/>
        <v>30.852241324000005</v>
      </c>
    </row>
    <row r="122" spans="1:5" x14ac:dyDescent="0.25">
      <c r="A122" s="10" t="s">
        <v>282</v>
      </c>
      <c r="B122" s="6">
        <v>0.33900000000000002</v>
      </c>
      <c r="C122" s="5">
        <v>8.8999999999999996E-2</v>
      </c>
      <c r="D122" s="3">
        <f t="shared" si="5"/>
        <v>0.25</v>
      </c>
      <c r="E122" s="4">
        <f t="shared" si="6"/>
        <v>16.296487500000001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M120"/>
  <sheetViews>
    <sheetView workbookViewId="0">
      <selection activeCell="Q4" sqref="Q4"/>
    </sheetView>
  </sheetViews>
  <sheetFormatPr defaultRowHeight="15" x14ac:dyDescent="0.25"/>
  <cols>
    <col min="1" max="1" width="14.85546875" customWidth="1"/>
    <col min="2" max="2" width="12.7109375" customWidth="1"/>
    <col min="3" max="3" width="12.5703125" customWidth="1"/>
    <col min="4" max="4" width="11.7109375" customWidth="1"/>
    <col min="5" max="5" width="19.42578125" customWidth="1"/>
  </cols>
  <sheetData>
    <row r="2" spans="1:12" x14ac:dyDescent="0.25">
      <c r="A2" s="2">
        <v>1.8049999999999999</v>
      </c>
      <c r="B2" s="6">
        <v>0.26400000000000001</v>
      </c>
      <c r="C2" s="6">
        <v>0.22500000000000001</v>
      </c>
      <c r="D2" s="6">
        <v>0.33</v>
      </c>
      <c r="E2" s="6">
        <v>0.65700000000000003</v>
      </c>
      <c r="F2" s="6">
        <v>0.35799999999999998</v>
      </c>
      <c r="G2" s="6">
        <v>0.223</v>
      </c>
      <c r="H2" s="6">
        <v>0.33400000000000002</v>
      </c>
      <c r="I2" s="6">
        <v>0.20700000000000002</v>
      </c>
      <c r="J2" s="6">
        <v>0.185</v>
      </c>
      <c r="K2" s="6">
        <v>0.373</v>
      </c>
      <c r="L2" s="6">
        <v>1.131</v>
      </c>
    </row>
    <row r="3" spans="1:12" x14ac:dyDescent="0.25">
      <c r="A3" s="2">
        <v>1.222</v>
      </c>
      <c r="B3" s="6">
        <v>0.36199999999999999</v>
      </c>
      <c r="C3" s="6">
        <v>0.46800000000000003</v>
      </c>
      <c r="D3" s="6">
        <v>0.42399999999999999</v>
      </c>
      <c r="E3" s="6">
        <v>0.37</v>
      </c>
      <c r="F3" s="6">
        <v>0.35799999999999998</v>
      </c>
      <c r="G3" s="6">
        <v>0.35699999999999998</v>
      </c>
      <c r="H3" s="6">
        <v>0.26400000000000001</v>
      </c>
      <c r="I3" s="6">
        <v>0.26600000000000001</v>
      </c>
      <c r="J3" s="6">
        <v>0.32600000000000001</v>
      </c>
      <c r="K3" s="6">
        <v>0.29499999999999998</v>
      </c>
      <c r="L3" s="6">
        <v>0.377</v>
      </c>
    </row>
    <row r="4" spans="1:12" x14ac:dyDescent="0.25">
      <c r="A4" s="2">
        <v>0.86699999999999999</v>
      </c>
      <c r="B4" s="6">
        <v>0.56100000000000005</v>
      </c>
      <c r="C4" s="6">
        <v>0.36099999999999999</v>
      </c>
      <c r="D4" s="6">
        <v>0.34600000000000003</v>
      </c>
      <c r="E4" s="6">
        <v>1.1120000000000001</v>
      </c>
      <c r="F4" s="6">
        <v>0.34200000000000003</v>
      </c>
      <c r="G4" s="6">
        <v>0.24299999999999999</v>
      </c>
      <c r="H4" s="6">
        <v>0.42</v>
      </c>
      <c r="I4" s="6">
        <v>0.628</v>
      </c>
      <c r="J4" s="6">
        <v>0.59499999999999997</v>
      </c>
      <c r="K4" s="6">
        <v>0.45300000000000001</v>
      </c>
      <c r="L4" s="6">
        <v>0.58299999999999996</v>
      </c>
    </row>
    <row r="5" spans="1:12" x14ac:dyDescent="0.25">
      <c r="A5" s="2">
        <v>0.58299999999999996</v>
      </c>
      <c r="B5" s="6">
        <v>0.40900000000000003</v>
      </c>
      <c r="C5" s="6">
        <v>0.23700000000000002</v>
      </c>
      <c r="D5" s="6">
        <v>0.39100000000000001</v>
      </c>
      <c r="E5" s="6">
        <v>0.44500000000000001</v>
      </c>
      <c r="F5" s="6">
        <v>0.316</v>
      </c>
      <c r="G5" s="6">
        <v>0.36</v>
      </c>
      <c r="H5" s="6">
        <v>0.34300000000000003</v>
      </c>
      <c r="I5" s="6">
        <v>0.59599999999999997</v>
      </c>
      <c r="J5" s="6">
        <v>0.40300000000000002</v>
      </c>
      <c r="K5" s="6">
        <v>0.45500000000000002</v>
      </c>
      <c r="L5" s="6">
        <v>0.54100000000000004</v>
      </c>
    </row>
    <row r="6" spans="1:12" x14ac:dyDescent="0.25">
      <c r="A6" s="2">
        <v>0.374</v>
      </c>
      <c r="B6" s="6">
        <v>0.20400000000000001</v>
      </c>
      <c r="C6" s="6">
        <v>0.28700000000000003</v>
      </c>
      <c r="D6" s="6">
        <v>0.27100000000000002</v>
      </c>
      <c r="E6" s="6">
        <v>0.39900000000000002</v>
      </c>
      <c r="F6" s="6">
        <v>0.20899999999999999</v>
      </c>
      <c r="G6" s="6">
        <v>0.39700000000000002</v>
      </c>
      <c r="H6" s="6">
        <v>0.37</v>
      </c>
      <c r="I6" s="6">
        <v>0.40100000000000002</v>
      </c>
      <c r="J6" s="6">
        <v>0.32900000000000001</v>
      </c>
      <c r="K6" s="6">
        <v>0.41799999999999998</v>
      </c>
      <c r="L6" s="6">
        <v>0.317</v>
      </c>
    </row>
    <row r="7" spans="1:12" x14ac:dyDescent="0.25">
      <c r="A7" s="2">
        <v>0.25600000000000001</v>
      </c>
      <c r="B7" s="6">
        <v>0.29399999999999998</v>
      </c>
      <c r="C7" s="6">
        <v>0.30299999999999999</v>
      </c>
      <c r="D7" s="6">
        <v>0.20800000000000002</v>
      </c>
      <c r="E7" s="6">
        <v>0.318</v>
      </c>
      <c r="F7" s="6">
        <v>0.32900000000000001</v>
      </c>
      <c r="G7" s="6">
        <v>0.36899999999999999</v>
      </c>
      <c r="H7" s="6">
        <v>0.30199999999999999</v>
      </c>
      <c r="I7" s="6">
        <v>0.47200000000000003</v>
      </c>
      <c r="J7" s="6">
        <v>0.36299999999999999</v>
      </c>
      <c r="K7" s="6">
        <v>0.51200000000000001</v>
      </c>
      <c r="L7" s="6">
        <v>0.311</v>
      </c>
    </row>
    <row r="8" spans="1:12" x14ac:dyDescent="0.25">
      <c r="A8" s="5">
        <v>0.108</v>
      </c>
      <c r="B8" s="6">
        <v>0.317</v>
      </c>
      <c r="C8" s="6">
        <v>0.13800000000000001</v>
      </c>
      <c r="D8" s="6">
        <v>0.22800000000000001</v>
      </c>
      <c r="E8" s="6">
        <v>0.442</v>
      </c>
      <c r="F8" s="6">
        <v>0.42799999999999999</v>
      </c>
      <c r="G8" s="6">
        <v>0.35899999999999999</v>
      </c>
      <c r="H8" s="6">
        <v>0.57400000000000007</v>
      </c>
      <c r="I8" s="6">
        <v>0.39</v>
      </c>
      <c r="J8" s="6">
        <v>0.35199999999999998</v>
      </c>
      <c r="K8" s="6">
        <v>0.55600000000000005</v>
      </c>
      <c r="L8" s="6">
        <v>0.45200000000000001</v>
      </c>
    </row>
    <row r="9" spans="1:12" x14ac:dyDescent="0.25">
      <c r="A9" s="6">
        <v>0.63600000000000001</v>
      </c>
      <c r="B9" s="6">
        <v>0.34500000000000003</v>
      </c>
      <c r="C9" s="6">
        <v>0.313</v>
      </c>
      <c r="D9" s="6">
        <v>0.29699999999999999</v>
      </c>
      <c r="E9" s="6">
        <v>0.38700000000000001</v>
      </c>
      <c r="F9" s="6">
        <v>0.375</v>
      </c>
      <c r="G9" s="6">
        <v>0.81400000000000006</v>
      </c>
      <c r="H9" s="6">
        <v>0.434</v>
      </c>
      <c r="I9" s="6">
        <v>0.63400000000000001</v>
      </c>
      <c r="J9" s="6">
        <v>0.41699999999999998</v>
      </c>
      <c r="K9" s="6">
        <v>0.45600000000000002</v>
      </c>
      <c r="L9" s="6">
        <v>0.23500000000000001</v>
      </c>
    </row>
    <row r="16" spans="1:12" x14ac:dyDescent="0.25">
      <c r="A16" s="31" t="s">
        <v>0</v>
      </c>
      <c r="B16" s="1" t="s">
        <v>1</v>
      </c>
      <c r="C16" s="1" t="s">
        <v>2</v>
      </c>
      <c r="D16" s="1" t="s">
        <v>3</v>
      </c>
      <c r="E16" s="1" t="s">
        <v>4</v>
      </c>
    </row>
    <row r="17" spans="1:13" x14ac:dyDescent="0.25">
      <c r="A17" s="31" t="s">
        <v>5</v>
      </c>
      <c r="B17" s="2">
        <v>1.8049999999999999</v>
      </c>
      <c r="C17" s="3">
        <f>B17-B23</f>
        <v>1.6969999999999998</v>
      </c>
      <c r="D17" s="3">
        <v>500</v>
      </c>
      <c r="E17" s="4">
        <f>(131.88*C17*C17)+(71.231*C17)+(0.7641)</f>
        <v>501.43231791999995</v>
      </c>
    </row>
    <row r="18" spans="1:13" x14ac:dyDescent="0.25">
      <c r="A18" s="31" t="s">
        <v>6</v>
      </c>
      <c r="B18" s="2">
        <v>1.222</v>
      </c>
      <c r="C18" s="3">
        <f>B18-B23</f>
        <v>1.1139999999999999</v>
      </c>
      <c r="D18" s="3">
        <v>250</v>
      </c>
      <c r="E18" s="4">
        <f t="shared" ref="E18:E23" si="0">(131.88*C18*C18)+(71.231*C18)+(0.7641)</f>
        <v>243.77798647999995</v>
      </c>
    </row>
    <row r="19" spans="1:13" x14ac:dyDescent="0.25">
      <c r="A19" s="31" t="s">
        <v>7</v>
      </c>
      <c r="B19" s="2">
        <v>0.86699999999999999</v>
      </c>
      <c r="C19" s="3">
        <f>B19-B23</f>
        <v>0.75900000000000001</v>
      </c>
      <c r="D19" s="3">
        <v>125</v>
      </c>
      <c r="E19" s="4">
        <f t="shared" si="0"/>
        <v>130.80199128000001</v>
      </c>
    </row>
    <row r="20" spans="1:13" x14ac:dyDescent="0.25">
      <c r="A20" s="31" t="s">
        <v>8</v>
      </c>
      <c r="B20" s="2">
        <v>0.58299999999999996</v>
      </c>
      <c r="C20" s="3">
        <f>B20-B23</f>
        <v>0.47499999999999998</v>
      </c>
      <c r="D20" s="3">
        <v>62.5</v>
      </c>
      <c r="E20" s="4">
        <f t="shared" si="0"/>
        <v>64.354249999999993</v>
      </c>
    </row>
    <row r="21" spans="1:13" x14ac:dyDescent="0.25">
      <c r="A21" s="31" t="s">
        <v>9</v>
      </c>
      <c r="B21" s="2">
        <v>0.374</v>
      </c>
      <c r="C21" s="3">
        <f>B21-B23</f>
        <v>0.26600000000000001</v>
      </c>
      <c r="D21" s="3">
        <v>31.25</v>
      </c>
      <c r="E21" s="4">
        <f t="shared" si="0"/>
        <v>29.04284728</v>
      </c>
    </row>
    <row r="22" spans="1:13" x14ac:dyDescent="0.25">
      <c r="A22" s="31" t="s">
        <v>287</v>
      </c>
      <c r="B22" s="2">
        <v>0.25600000000000001</v>
      </c>
      <c r="C22" s="3">
        <f>B22-B23</f>
        <v>0.14800000000000002</v>
      </c>
      <c r="D22" s="3">
        <v>15.63</v>
      </c>
      <c r="E22" s="4">
        <f t="shared" si="0"/>
        <v>14.194987520000002</v>
      </c>
    </row>
    <row r="23" spans="1:13" x14ac:dyDescent="0.25">
      <c r="A23" s="31" t="s">
        <v>10</v>
      </c>
      <c r="B23" s="5">
        <v>0.108</v>
      </c>
      <c r="C23" s="3">
        <f>B23-B23</f>
        <v>0</v>
      </c>
      <c r="D23" s="3">
        <v>0</v>
      </c>
      <c r="E23" s="4">
        <f t="shared" si="0"/>
        <v>0.7641</v>
      </c>
    </row>
    <row r="27" spans="1:13" x14ac:dyDescent="0.25">
      <c r="I27" s="9"/>
      <c r="K27" s="9" t="s">
        <v>290</v>
      </c>
      <c r="L27" s="9"/>
      <c r="M27" s="9"/>
    </row>
    <row r="31" spans="1:13" x14ac:dyDescent="0.25">
      <c r="A31" s="10" t="s">
        <v>11</v>
      </c>
      <c r="B31" s="6" t="s">
        <v>12</v>
      </c>
      <c r="C31" s="7" t="s">
        <v>10</v>
      </c>
      <c r="D31" s="3" t="s">
        <v>2</v>
      </c>
      <c r="E31" s="11" t="s">
        <v>291</v>
      </c>
    </row>
    <row r="32" spans="1:13" x14ac:dyDescent="0.25">
      <c r="A32" s="10" t="s">
        <v>14</v>
      </c>
      <c r="B32" s="6">
        <v>0.63600000000000001</v>
      </c>
      <c r="C32" s="5">
        <v>0.108</v>
      </c>
      <c r="D32" s="3">
        <f t="shared" ref="D32:D63" si="1">(B32-C32)</f>
        <v>0.52800000000000002</v>
      </c>
      <c r="E32" s="4">
        <f t="shared" ref="E32:E63" si="2">(131.88*D32*D32)+(71.231*D32)+(0.7641)</f>
        <v>75.140101919999992</v>
      </c>
    </row>
    <row r="33" spans="1:5" x14ac:dyDescent="0.25">
      <c r="A33" s="10" t="s">
        <v>15</v>
      </c>
      <c r="B33" s="6">
        <v>0.26400000000000001</v>
      </c>
      <c r="C33" s="5">
        <v>0.108</v>
      </c>
      <c r="D33" s="3">
        <f t="shared" si="1"/>
        <v>0.15600000000000003</v>
      </c>
      <c r="E33" s="4">
        <f t="shared" si="2"/>
        <v>15.085567680000004</v>
      </c>
    </row>
    <row r="34" spans="1:5" x14ac:dyDescent="0.25">
      <c r="A34" s="10" t="s">
        <v>16</v>
      </c>
      <c r="B34" s="6">
        <v>0.36199999999999999</v>
      </c>
      <c r="C34" s="5">
        <v>0.108</v>
      </c>
      <c r="D34" s="3">
        <f t="shared" si="1"/>
        <v>0.254</v>
      </c>
      <c r="E34" s="4">
        <f t="shared" si="2"/>
        <v>27.36514408</v>
      </c>
    </row>
    <row r="35" spans="1:5" x14ac:dyDescent="0.25">
      <c r="A35" s="10" t="s">
        <v>17</v>
      </c>
      <c r="B35" s="6">
        <v>0.56100000000000005</v>
      </c>
      <c r="C35" s="5">
        <v>0.108</v>
      </c>
      <c r="D35" s="3">
        <f t="shared" si="1"/>
        <v>0.45300000000000007</v>
      </c>
      <c r="E35" s="4">
        <f t="shared" si="2"/>
        <v>60.09470592000001</v>
      </c>
    </row>
    <row r="36" spans="1:5" x14ac:dyDescent="0.25">
      <c r="A36" s="10" t="s">
        <v>18</v>
      </c>
      <c r="B36" s="6">
        <v>0.40900000000000003</v>
      </c>
      <c r="C36" s="5">
        <v>0.108</v>
      </c>
      <c r="D36" s="3">
        <f t="shared" si="1"/>
        <v>0.30100000000000005</v>
      </c>
      <c r="E36" s="4">
        <f t="shared" si="2"/>
        <v>34.153090880000001</v>
      </c>
    </row>
    <row r="37" spans="1:5" x14ac:dyDescent="0.25">
      <c r="A37" s="10" t="s">
        <v>19</v>
      </c>
      <c r="B37" s="6">
        <v>0.20400000000000001</v>
      </c>
      <c r="C37" s="5">
        <v>0.108</v>
      </c>
      <c r="D37" s="3">
        <f t="shared" si="1"/>
        <v>9.6000000000000016E-2</v>
      </c>
      <c r="E37" s="4">
        <f t="shared" si="2"/>
        <v>8.8176820800000009</v>
      </c>
    </row>
    <row r="38" spans="1:5" x14ac:dyDescent="0.25">
      <c r="A38" s="10" t="s">
        <v>20</v>
      </c>
      <c r="B38" s="6">
        <v>0.29399999999999998</v>
      </c>
      <c r="C38" s="5">
        <v>0.108</v>
      </c>
      <c r="D38" s="3">
        <f t="shared" si="1"/>
        <v>0.186</v>
      </c>
      <c r="E38" s="4">
        <f t="shared" si="2"/>
        <v>18.575586479999998</v>
      </c>
    </row>
    <row r="39" spans="1:5" x14ac:dyDescent="0.25">
      <c r="A39" s="10" t="s">
        <v>21</v>
      </c>
      <c r="B39" s="6">
        <v>0.317</v>
      </c>
      <c r="C39" s="5">
        <v>0.108</v>
      </c>
      <c r="D39" s="3">
        <f t="shared" si="1"/>
        <v>0.20900000000000002</v>
      </c>
      <c r="E39" s="4">
        <f t="shared" si="2"/>
        <v>21.412029279999999</v>
      </c>
    </row>
    <row r="40" spans="1:5" x14ac:dyDescent="0.25">
      <c r="A40" s="10" t="s">
        <v>22</v>
      </c>
      <c r="B40" s="6">
        <v>0.34500000000000003</v>
      </c>
      <c r="C40" s="5">
        <v>0.108</v>
      </c>
      <c r="D40" s="3">
        <f t="shared" si="1"/>
        <v>0.23700000000000004</v>
      </c>
      <c r="E40" s="4">
        <f t="shared" si="2"/>
        <v>25.053414720000003</v>
      </c>
    </row>
    <row r="41" spans="1:5" x14ac:dyDescent="0.25">
      <c r="A41" s="10" t="s">
        <v>23</v>
      </c>
      <c r="B41" s="6">
        <v>0.22500000000000001</v>
      </c>
      <c r="C41" s="5">
        <v>0.108</v>
      </c>
      <c r="D41" s="3">
        <f t="shared" si="1"/>
        <v>0.11700000000000001</v>
      </c>
      <c r="E41" s="4">
        <f t="shared" si="2"/>
        <v>10.90343232</v>
      </c>
    </row>
    <row r="42" spans="1:5" x14ac:dyDescent="0.25">
      <c r="A42" s="10" t="s">
        <v>24</v>
      </c>
      <c r="B42" s="6">
        <v>0.46800000000000003</v>
      </c>
      <c r="C42" s="5">
        <v>0.108</v>
      </c>
      <c r="D42" s="3">
        <f t="shared" si="1"/>
        <v>0.36000000000000004</v>
      </c>
      <c r="E42" s="4">
        <f t="shared" si="2"/>
        <v>43.498908</v>
      </c>
    </row>
    <row r="43" spans="1:5" x14ac:dyDescent="0.25">
      <c r="A43" s="10" t="s">
        <v>25</v>
      </c>
      <c r="B43" s="6">
        <v>0.36099999999999999</v>
      </c>
      <c r="C43" s="5">
        <v>0.108</v>
      </c>
      <c r="D43" s="3">
        <f t="shared" si="1"/>
        <v>0.253</v>
      </c>
      <c r="E43" s="4">
        <f t="shared" si="2"/>
        <v>27.227049919999999</v>
      </c>
    </row>
    <row r="44" spans="1:5" x14ac:dyDescent="0.25">
      <c r="A44" s="10" t="s">
        <v>26</v>
      </c>
      <c r="B44" s="6">
        <v>0.23700000000000002</v>
      </c>
      <c r="C44" s="5">
        <v>0.108</v>
      </c>
      <c r="D44" s="3">
        <f t="shared" si="1"/>
        <v>0.129</v>
      </c>
      <c r="E44" s="4">
        <f t="shared" si="2"/>
        <v>12.147514080000001</v>
      </c>
    </row>
    <row r="45" spans="1:5" x14ac:dyDescent="0.25">
      <c r="A45" s="10" t="s">
        <v>27</v>
      </c>
      <c r="B45" s="6">
        <v>0.28700000000000003</v>
      </c>
      <c r="C45" s="5">
        <v>0.108</v>
      </c>
      <c r="D45" s="3">
        <f t="shared" si="1"/>
        <v>0.17900000000000005</v>
      </c>
      <c r="E45" s="4">
        <f t="shared" si="2"/>
        <v>17.740016080000004</v>
      </c>
    </row>
    <row r="46" spans="1:5" x14ac:dyDescent="0.25">
      <c r="A46" s="10" t="s">
        <v>28</v>
      </c>
      <c r="B46" s="6">
        <v>0.30299999999999999</v>
      </c>
      <c r="C46" s="5">
        <v>0.108</v>
      </c>
      <c r="D46" s="3">
        <f t="shared" si="1"/>
        <v>0.19500000000000001</v>
      </c>
      <c r="E46" s="4">
        <f t="shared" si="2"/>
        <v>19.668881999999996</v>
      </c>
    </row>
    <row r="47" spans="1:5" x14ac:dyDescent="0.25">
      <c r="A47" s="10" t="s">
        <v>29</v>
      </c>
      <c r="B47" s="6">
        <v>0.13800000000000001</v>
      </c>
      <c r="C47" s="5">
        <v>0.108</v>
      </c>
      <c r="D47" s="3">
        <f t="shared" si="1"/>
        <v>3.0000000000000013E-2</v>
      </c>
      <c r="E47" s="4">
        <f t="shared" si="2"/>
        <v>3.0197220000000011</v>
      </c>
    </row>
    <row r="48" spans="1:5" x14ac:dyDescent="0.25">
      <c r="A48" s="10" t="s">
        <v>30</v>
      </c>
      <c r="B48" s="6">
        <v>0.313</v>
      </c>
      <c r="C48" s="5">
        <v>0.108</v>
      </c>
      <c r="D48" s="3">
        <f t="shared" si="1"/>
        <v>0.20500000000000002</v>
      </c>
      <c r="E48" s="4">
        <f t="shared" si="2"/>
        <v>20.908712000000001</v>
      </c>
    </row>
    <row r="49" spans="1:5" x14ac:dyDescent="0.25">
      <c r="A49" s="10" t="s">
        <v>31</v>
      </c>
      <c r="B49" s="6">
        <v>0.33</v>
      </c>
      <c r="C49" s="5">
        <v>0.108</v>
      </c>
      <c r="D49" s="3">
        <f t="shared" si="1"/>
        <v>0.22200000000000003</v>
      </c>
      <c r="E49" s="4">
        <f t="shared" si="2"/>
        <v>23.076955920000003</v>
      </c>
    </row>
    <row r="50" spans="1:5" x14ac:dyDescent="0.25">
      <c r="A50" s="10" t="s">
        <v>32</v>
      </c>
      <c r="B50" s="6">
        <v>0.42399999999999999</v>
      </c>
      <c r="C50" s="5">
        <v>0.108</v>
      </c>
      <c r="D50" s="3">
        <f t="shared" si="1"/>
        <v>0.316</v>
      </c>
      <c r="E50" s="4">
        <f t="shared" si="2"/>
        <v>36.44210528</v>
      </c>
    </row>
    <row r="51" spans="1:5" x14ac:dyDescent="0.25">
      <c r="A51" s="10" t="s">
        <v>33</v>
      </c>
      <c r="B51" s="6">
        <v>0.34600000000000003</v>
      </c>
      <c r="C51" s="5">
        <v>0.108</v>
      </c>
      <c r="D51" s="3">
        <f t="shared" si="1"/>
        <v>0.23800000000000004</v>
      </c>
      <c r="E51" s="4">
        <f t="shared" si="2"/>
        <v>25.187288720000005</v>
      </c>
    </row>
    <row r="52" spans="1:5" x14ac:dyDescent="0.25">
      <c r="A52" s="10" t="s">
        <v>34</v>
      </c>
      <c r="B52" s="6">
        <v>0.39100000000000001</v>
      </c>
      <c r="C52" s="5">
        <v>0.108</v>
      </c>
      <c r="D52" s="3">
        <f t="shared" si="1"/>
        <v>0.28300000000000003</v>
      </c>
      <c r="E52" s="4">
        <f t="shared" si="2"/>
        <v>31.484610320000002</v>
      </c>
    </row>
    <row r="53" spans="1:5" x14ac:dyDescent="0.25">
      <c r="A53" s="10" t="s">
        <v>35</v>
      </c>
      <c r="B53" s="6">
        <v>0.27100000000000002</v>
      </c>
      <c r="C53" s="5">
        <v>0.108</v>
      </c>
      <c r="D53" s="3">
        <f t="shared" si="1"/>
        <v>0.16300000000000003</v>
      </c>
      <c r="E53" s="4">
        <f t="shared" si="2"/>
        <v>15.878672720000001</v>
      </c>
    </row>
    <row r="54" spans="1:5" x14ac:dyDescent="0.25">
      <c r="A54" s="10" t="s">
        <v>36</v>
      </c>
      <c r="B54" s="6">
        <v>0.20800000000000002</v>
      </c>
      <c r="C54" s="5">
        <v>0.108</v>
      </c>
      <c r="D54" s="3">
        <f t="shared" si="1"/>
        <v>0.10000000000000002</v>
      </c>
      <c r="E54" s="4">
        <f t="shared" si="2"/>
        <v>9.2059999999999995</v>
      </c>
    </row>
    <row r="55" spans="1:5" x14ac:dyDescent="0.25">
      <c r="A55" s="10" t="s">
        <v>37</v>
      </c>
      <c r="B55" s="6">
        <v>0.22800000000000001</v>
      </c>
      <c r="C55" s="5">
        <v>0.108</v>
      </c>
      <c r="D55" s="3">
        <f t="shared" si="1"/>
        <v>0.12000000000000001</v>
      </c>
      <c r="E55" s="4">
        <f t="shared" si="2"/>
        <v>11.210892000000001</v>
      </c>
    </row>
    <row r="56" spans="1:5" x14ac:dyDescent="0.25">
      <c r="A56" s="10" t="s">
        <v>38</v>
      </c>
      <c r="B56" s="6">
        <v>0.29699999999999999</v>
      </c>
      <c r="C56" s="5">
        <v>0.108</v>
      </c>
      <c r="D56" s="3">
        <f t="shared" si="1"/>
        <v>0.189</v>
      </c>
      <c r="E56" s="4">
        <f t="shared" si="2"/>
        <v>18.937644479999996</v>
      </c>
    </row>
    <row r="57" spans="1:5" x14ac:dyDescent="0.25">
      <c r="A57" s="10" t="s">
        <v>39</v>
      </c>
      <c r="B57" s="6">
        <v>0.65700000000000003</v>
      </c>
      <c r="C57" s="5">
        <v>0.108</v>
      </c>
      <c r="D57" s="3">
        <f t="shared" si="1"/>
        <v>0.54900000000000004</v>
      </c>
      <c r="E57" s="4">
        <f t="shared" si="2"/>
        <v>79.618682879999994</v>
      </c>
    </row>
    <row r="58" spans="1:5" x14ac:dyDescent="0.25">
      <c r="A58" s="10" t="s">
        <v>40</v>
      </c>
      <c r="B58" s="6">
        <v>0.37</v>
      </c>
      <c r="C58" s="5">
        <v>0.108</v>
      </c>
      <c r="D58" s="3">
        <f t="shared" si="1"/>
        <v>0.26200000000000001</v>
      </c>
      <c r="E58" s="4">
        <f t="shared" si="2"/>
        <v>28.47939272</v>
      </c>
    </row>
    <row r="59" spans="1:5" x14ac:dyDescent="0.25">
      <c r="A59" s="10" t="s">
        <v>41</v>
      </c>
      <c r="B59" s="6">
        <v>1.1120000000000001</v>
      </c>
      <c r="C59" s="5">
        <v>0.108</v>
      </c>
      <c r="D59" s="3">
        <f t="shared" si="1"/>
        <v>1.004</v>
      </c>
      <c r="E59" s="4">
        <f t="shared" si="2"/>
        <v>205.21717408000004</v>
      </c>
    </row>
    <row r="60" spans="1:5" x14ac:dyDescent="0.25">
      <c r="A60" s="10" t="s">
        <v>42</v>
      </c>
      <c r="B60" s="6">
        <v>0.44500000000000001</v>
      </c>
      <c r="C60" s="5">
        <v>0.108</v>
      </c>
      <c r="D60" s="3">
        <f t="shared" si="1"/>
        <v>0.33700000000000002</v>
      </c>
      <c r="E60" s="4">
        <f t="shared" si="2"/>
        <v>39.746426719999995</v>
      </c>
    </row>
    <row r="61" spans="1:5" x14ac:dyDescent="0.25">
      <c r="A61" s="10" t="s">
        <v>43</v>
      </c>
      <c r="B61" s="6">
        <v>0.39900000000000002</v>
      </c>
      <c r="C61" s="5">
        <v>0.108</v>
      </c>
      <c r="D61" s="3">
        <f t="shared" si="1"/>
        <v>0.29100000000000004</v>
      </c>
      <c r="E61" s="4">
        <f t="shared" si="2"/>
        <v>32.660051280000005</v>
      </c>
    </row>
    <row r="62" spans="1:5" x14ac:dyDescent="0.25">
      <c r="A62" s="10" t="s">
        <v>44</v>
      </c>
      <c r="B62" s="6">
        <v>0.318</v>
      </c>
      <c r="C62" s="5">
        <v>0.108</v>
      </c>
      <c r="D62" s="3">
        <f t="shared" si="1"/>
        <v>0.21000000000000002</v>
      </c>
      <c r="E62" s="4">
        <f t="shared" si="2"/>
        <v>21.538518</v>
      </c>
    </row>
    <row r="63" spans="1:5" x14ac:dyDescent="0.25">
      <c r="A63" s="10" t="s">
        <v>45</v>
      </c>
      <c r="B63" s="6">
        <v>0.442</v>
      </c>
      <c r="C63" s="5">
        <v>0.108</v>
      </c>
      <c r="D63" s="3">
        <f t="shared" si="1"/>
        <v>0.33400000000000002</v>
      </c>
      <c r="E63" s="4">
        <f t="shared" si="2"/>
        <v>39.267259279999998</v>
      </c>
    </row>
    <row r="64" spans="1:5" x14ac:dyDescent="0.25">
      <c r="A64" s="10" t="s">
        <v>46</v>
      </c>
      <c r="B64" s="6">
        <v>0.38700000000000001</v>
      </c>
      <c r="C64" s="5">
        <v>0.108</v>
      </c>
      <c r="D64" s="3">
        <f t="shared" ref="D64:D95" si="3">(B64-C64)</f>
        <v>0.27900000000000003</v>
      </c>
      <c r="E64" s="4">
        <f t="shared" ref="E64:E95" si="4">(131.88*D64*D64)+(71.231*D64)+(0.7641)</f>
        <v>30.903220080000004</v>
      </c>
    </row>
    <row r="65" spans="1:5" x14ac:dyDescent="0.25">
      <c r="A65" s="10" t="s">
        <v>47</v>
      </c>
      <c r="B65" s="6">
        <v>0.35799999999999998</v>
      </c>
      <c r="C65" s="5">
        <v>0.108</v>
      </c>
      <c r="D65" s="3">
        <f t="shared" si="3"/>
        <v>0.25</v>
      </c>
      <c r="E65" s="4">
        <f t="shared" si="4"/>
        <v>26.814349999999997</v>
      </c>
    </row>
    <row r="66" spans="1:5" x14ac:dyDescent="0.25">
      <c r="A66" s="10" t="s">
        <v>48</v>
      </c>
      <c r="B66" s="6">
        <v>0.35799999999999998</v>
      </c>
      <c r="C66" s="5">
        <v>0.108</v>
      </c>
      <c r="D66" s="3">
        <f t="shared" si="3"/>
        <v>0.25</v>
      </c>
      <c r="E66" s="4">
        <f t="shared" si="4"/>
        <v>26.814349999999997</v>
      </c>
    </row>
    <row r="67" spans="1:5" x14ac:dyDescent="0.25">
      <c r="A67" s="10" t="s">
        <v>49</v>
      </c>
      <c r="B67" s="6">
        <v>0.34200000000000003</v>
      </c>
      <c r="C67" s="5">
        <v>0.108</v>
      </c>
      <c r="D67" s="3">
        <f t="shared" si="3"/>
        <v>0.23400000000000004</v>
      </c>
      <c r="E67" s="4">
        <f t="shared" si="4"/>
        <v>24.653375280000002</v>
      </c>
    </row>
    <row r="68" spans="1:5" x14ac:dyDescent="0.25">
      <c r="A68" s="10" t="s">
        <v>50</v>
      </c>
      <c r="B68" s="6">
        <v>0.316</v>
      </c>
      <c r="C68" s="5">
        <v>0.108</v>
      </c>
      <c r="D68" s="3">
        <f t="shared" si="3"/>
        <v>0.20800000000000002</v>
      </c>
      <c r="E68" s="4">
        <f t="shared" si="4"/>
        <v>21.28580432</v>
      </c>
    </row>
    <row r="69" spans="1:5" x14ac:dyDescent="0.25">
      <c r="A69" s="10" t="s">
        <v>51</v>
      </c>
      <c r="B69" s="6">
        <v>0.20899999999999999</v>
      </c>
      <c r="C69" s="5">
        <v>0.108</v>
      </c>
      <c r="D69" s="3">
        <f t="shared" si="3"/>
        <v>0.10099999999999999</v>
      </c>
      <c r="E69" s="4">
        <f t="shared" si="4"/>
        <v>9.3037388799999974</v>
      </c>
    </row>
    <row r="70" spans="1:5" x14ac:dyDescent="0.25">
      <c r="A70" s="10" t="s">
        <v>52</v>
      </c>
      <c r="B70" s="6">
        <v>0.32900000000000001</v>
      </c>
      <c r="C70" s="5">
        <v>0.108</v>
      </c>
      <c r="D70" s="3">
        <f t="shared" si="3"/>
        <v>0.22100000000000003</v>
      </c>
      <c r="E70" s="4">
        <f t="shared" si="4"/>
        <v>22.947302080000004</v>
      </c>
    </row>
    <row r="71" spans="1:5" x14ac:dyDescent="0.25">
      <c r="A71" s="10" t="s">
        <v>53</v>
      </c>
      <c r="B71" s="6">
        <v>0.42799999999999999</v>
      </c>
      <c r="C71" s="5">
        <v>0.108</v>
      </c>
      <c r="D71" s="3">
        <f t="shared" si="3"/>
        <v>0.32</v>
      </c>
      <c r="E71" s="4">
        <f t="shared" si="4"/>
        <v>37.062531999999997</v>
      </c>
    </row>
    <row r="72" spans="1:5" x14ac:dyDescent="0.25">
      <c r="A72" s="10" t="s">
        <v>54</v>
      </c>
      <c r="B72" s="6">
        <v>0.375</v>
      </c>
      <c r="C72" s="5">
        <v>0.108</v>
      </c>
      <c r="D72" s="3">
        <f t="shared" si="3"/>
        <v>0.26700000000000002</v>
      </c>
      <c r="E72" s="4">
        <f t="shared" si="4"/>
        <v>29.184370319999999</v>
      </c>
    </row>
    <row r="73" spans="1:5" x14ac:dyDescent="0.25">
      <c r="A73" s="10" t="s">
        <v>55</v>
      </c>
      <c r="B73" s="6">
        <v>0.223</v>
      </c>
      <c r="C73" s="5">
        <v>0.108</v>
      </c>
      <c r="D73" s="3">
        <f t="shared" si="3"/>
        <v>0.115</v>
      </c>
      <c r="E73" s="4">
        <f t="shared" si="4"/>
        <v>10.699777999999998</v>
      </c>
    </row>
    <row r="74" spans="1:5" x14ac:dyDescent="0.25">
      <c r="A74" s="10" t="s">
        <v>56</v>
      </c>
      <c r="B74" s="6">
        <v>0.35699999999999998</v>
      </c>
      <c r="C74" s="5">
        <v>0.108</v>
      </c>
      <c r="D74" s="3">
        <f t="shared" si="3"/>
        <v>0.249</v>
      </c>
      <c r="E74" s="4">
        <f t="shared" si="4"/>
        <v>26.677310879999997</v>
      </c>
    </row>
    <row r="75" spans="1:5" x14ac:dyDescent="0.25">
      <c r="A75" s="10" t="s">
        <v>57</v>
      </c>
      <c r="B75" s="6">
        <v>0.24299999999999999</v>
      </c>
      <c r="C75" s="5">
        <v>0.108</v>
      </c>
      <c r="D75" s="3">
        <f t="shared" si="3"/>
        <v>0.13500000000000001</v>
      </c>
      <c r="E75" s="4">
        <f t="shared" si="4"/>
        <v>12.783798000000001</v>
      </c>
    </row>
    <row r="76" spans="1:5" x14ac:dyDescent="0.25">
      <c r="A76" s="10" t="s">
        <v>58</v>
      </c>
      <c r="B76" s="6">
        <v>0.36</v>
      </c>
      <c r="C76" s="5">
        <v>0.108</v>
      </c>
      <c r="D76" s="3">
        <f t="shared" si="3"/>
        <v>0.252</v>
      </c>
      <c r="E76" s="4">
        <f t="shared" si="4"/>
        <v>27.08921952</v>
      </c>
    </row>
    <row r="77" spans="1:5" x14ac:dyDescent="0.25">
      <c r="A77" s="10" t="s">
        <v>59</v>
      </c>
      <c r="B77" s="6">
        <v>0.39700000000000002</v>
      </c>
      <c r="C77" s="5">
        <v>0.108</v>
      </c>
      <c r="D77" s="3">
        <f t="shared" si="3"/>
        <v>0.28900000000000003</v>
      </c>
      <c r="E77" s="4">
        <f t="shared" si="4"/>
        <v>32.364608480000001</v>
      </c>
    </row>
    <row r="78" spans="1:5" x14ac:dyDescent="0.25">
      <c r="A78" s="10" t="s">
        <v>60</v>
      </c>
      <c r="B78" s="6">
        <v>0.36899999999999999</v>
      </c>
      <c r="C78" s="5">
        <v>0.108</v>
      </c>
      <c r="D78" s="3">
        <f t="shared" si="3"/>
        <v>0.26100000000000001</v>
      </c>
      <c r="E78" s="4">
        <f t="shared" si="4"/>
        <v>28.339188479999997</v>
      </c>
    </row>
    <row r="79" spans="1:5" x14ac:dyDescent="0.25">
      <c r="A79" s="10" t="s">
        <v>61</v>
      </c>
      <c r="B79" s="6">
        <v>0.35899999999999999</v>
      </c>
      <c r="C79" s="5">
        <v>0.108</v>
      </c>
      <c r="D79" s="3">
        <f t="shared" si="3"/>
        <v>0.251</v>
      </c>
      <c r="E79" s="4">
        <f t="shared" si="4"/>
        <v>26.951652879999997</v>
      </c>
    </row>
    <row r="80" spans="1:5" x14ac:dyDescent="0.25">
      <c r="A80" s="10" t="s">
        <v>62</v>
      </c>
      <c r="B80" s="6">
        <v>0.81400000000000006</v>
      </c>
      <c r="C80" s="5">
        <v>0.108</v>
      </c>
      <c r="D80" s="3">
        <f t="shared" si="3"/>
        <v>0.70600000000000007</v>
      </c>
      <c r="E80" s="4">
        <f t="shared" si="4"/>
        <v>116.78692568000001</v>
      </c>
    </row>
    <row r="81" spans="1:5" x14ac:dyDescent="0.25">
      <c r="A81" s="10" t="s">
        <v>63</v>
      </c>
      <c r="B81" s="6">
        <v>0.33400000000000002</v>
      </c>
      <c r="C81" s="5">
        <v>0.108</v>
      </c>
      <c r="D81" s="3">
        <f t="shared" si="3"/>
        <v>0.22600000000000003</v>
      </c>
      <c r="E81" s="4">
        <f t="shared" si="4"/>
        <v>23.598208880000001</v>
      </c>
    </row>
    <row r="82" spans="1:5" x14ac:dyDescent="0.25">
      <c r="A82" s="10" t="s">
        <v>64</v>
      </c>
      <c r="B82" s="6">
        <v>0.26400000000000001</v>
      </c>
      <c r="C82" s="5">
        <v>0.108</v>
      </c>
      <c r="D82" s="3">
        <f t="shared" si="3"/>
        <v>0.15600000000000003</v>
      </c>
      <c r="E82" s="4">
        <f t="shared" si="4"/>
        <v>15.085567680000004</v>
      </c>
    </row>
    <row r="83" spans="1:5" x14ac:dyDescent="0.25">
      <c r="A83" s="10" t="s">
        <v>65</v>
      </c>
      <c r="B83" s="6">
        <v>0.42</v>
      </c>
      <c r="C83" s="5">
        <v>0.108</v>
      </c>
      <c r="D83" s="3">
        <f t="shared" si="3"/>
        <v>0.312</v>
      </c>
      <c r="E83" s="4">
        <f t="shared" si="4"/>
        <v>35.825898719999998</v>
      </c>
    </row>
    <row r="84" spans="1:5" x14ac:dyDescent="0.25">
      <c r="A84" s="10" t="s">
        <v>66</v>
      </c>
      <c r="B84" s="6">
        <v>0.34300000000000003</v>
      </c>
      <c r="C84" s="5">
        <v>0.108</v>
      </c>
      <c r="D84" s="3">
        <f t="shared" si="3"/>
        <v>0.23500000000000004</v>
      </c>
      <c r="E84" s="4">
        <f t="shared" si="4"/>
        <v>24.786458000000003</v>
      </c>
    </row>
    <row r="85" spans="1:5" x14ac:dyDescent="0.25">
      <c r="A85" s="10" t="s">
        <v>67</v>
      </c>
      <c r="B85" s="6">
        <v>0.37</v>
      </c>
      <c r="C85" s="5">
        <v>0.108</v>
      </c>
      <c r="D85" s="3">
        <f t="shared" si="3"/>
        <v>0.26200000000000001</v>
      </c>
      <c r="E85" s="4">
        <f t="shared" si="4"/>
        <v>28.47939272</v>
      </c>
    </row>
    <row r="86" spans="1:5" x14ac:dyDescent="0.25">
      <c r="A86" s="10" t="s">
        <v>68</v>
      </c>
      <c r="B86" s="6">
        <v>0.30199999999999999</v>
      </c>
      <c r="C86" s="5">
        <v>0.108</v>
      </c>
      <c r="D86" s="3">
        <f t="shared" si="3"/>
        <v>0.19400000000000001</v>
      </c>
      <c r="E86" s="4">
        <f t="shared" si="4"/>
        <v>19.546349679999999</v>
      </c>
    </row>
    <row r="87" spans="1:5" x14ac:dyDescent="0.25">
      <c r="A87" s="10" t="s">
        <v>69</v>
      </c>
      <c r="B87" s="6">
        <v>0.57400000000000007</v>
      </c>
      <c r="C87" s="5">
        <v>0.108</v>
      </c>
      <c r="D87" s="3">
        <f t="shared" si="3"/>
        <v>0.46600000000000008</v>
      </c>
      <c r="E87" s="4">
        <f t="shared" si="4"/>
        <v>62.596279280000005</v>
      </c>
    </row>
    <row r="88" spans="1:5" x14ac:dyDescent="0.25">
      <c r="A88" s="10" t="s">
        <v>70</v>
      </c>
      <c r="B88" s="6">
        <v>0.434</v>
      </c>
      <c r="C88" s="5">
        <v>0.108</v>
      </c>
      <c r="D88" s="3">
        <f t="shared" si="3"/>
        <v>0.32600000000000001</v>
      </c>
      <c r="E88" s="4">
        <f t="shared" si="4"/>
        <v>38.001084880000001</v>
      </c>
    </row>
    <row r="89" spans="1:5" x14ac:dyDescent="0.25">
      <c r="A89" s="10" t="s">
        <v>71</v>
      </c>
      <c r="B89" s="6">
        <v>0.20700000000000002</v>
      </c>
      <c r="C89" s="5">
        <v>0.108</v>
      </c>
      <c r="D89" s="3">
        <f t="shared" si="3"/>
        <v>9.9000000000000019E-2</v>
      </c>
      <c r="E89" s="4">
        <f t="shared" si="4"/>
        <v>9.1085248800000009</v>
      </c>
    </row>
    <row r="90" spans="1:5" x14ac:dyDescent="0.25">
      <c r="A90" s="10" t="s">
        <v>72</v>
      </c>
      <c r="B90" s="6">
        <v>0.26600000000000001</v>
      </c>
      <c r="C90" s="5">
        <v>0.108</v>
      </c>
      <c r="D90" s="3">
        <f t="shared" si="3"/>
        <v>0.15800000000000003</v>
      </c>
      <c r="E90" s="4">
        <f t="shared" si="4"/>
        <v>15.310850320000004</v>
      </c>
    </row>
    <row r="91" spans="1:5" x14ac:dyDescent="0.25">
      <c r="A91" s="10" t="s">
        <v>73</v>
      </c>
      <c r="B91" s="6">
        <v>0.628</v>
      </c>
      <c r="C91" s="5">
        <v>0.108</v>
      </c>
      <c r="D91" s="3">
        <f t="shared" si="3"/>
        <v>0.52</v>
      </c>
      <c r="E91" s="4">
        <f t="shared" si="4"/>
        <v>73.464572000000004</v>
      </c>
    </row>
    <row r="92" spans="1:5" x14ac:dyDescent="0.25">
      <c r="A92" s="10" t="s">
        <v>74</v>
      </c>
      <c r="B92" s="6">
        <v>0.59599999999999997</v>
      </c>
      <c r="C92" s="5">
        <v>0.108</v>
      </c>
      <c r="D92" s="3">
        <f t="shared" si="3"/>
        <v>0.48799999999999999</v>
      </c>
      <c r="E92" s="4">
        <f t="shared" si="4"/>
        <v>66.931258719999988</v>
      </c>
    </row>
    <row r="93" spans="1:5" x14ac:dyDescent="0.25">
      <c r="A93" s="10" t="s">
        <v>75</v>
      </c>
      <c r="B93" s="6">
        <v>0.40100000000000002</v>
      </c>
      <c r="C93" s="5">
        <v>0.108</v>
      </c>
      <c r="D93" s="3">
        <f t="shared" si="3"/>
        <v>0.29300000000000004</v>
      </c>
      <c r="E93" s="4">
        <f t="shared" si="4"/>
        <v>32.956549120000005</v>
      </c>
    </row>
    <row r="94" spans="1:5" x14ac:dyDescent="0.25">
      <c r="A94" s="10" t="s">
        <v>76</v>
      </c>
      <c r="B94" s="6">
        <v>0.47200000000000003</v>
      </c>
      <c r="C94" s="5">
        <v>0.108</v>
      </c>
      <c r="D94" s="3">
        <f t="shared" si="3"/>
        <v>0.36400000000000005</v>
      </c>
      <c r="E94" s="4">
        <f t="shared" si="4"/>
        <v>44.165756480000006</v>
      </c>
    </row>
    <row r="95" spans="1:5" x14ac:dyDescent="0.25">
      <c r="A95" s="10" t="s">
        <v>77</v>
      </c>
      <c r="B95" s="6">
        <v>0.39</v>
      </c>
      <c r="C95" s="5">
        <v>0.108</v>
      </c>
      <c r="D95" s="3">
        <f t="shared" si="3"/>
        <v>0.28200000000000003</v>
      </c>
      <c r="E95" s="4">
        <f t="shared" si="4"/>
        <v>31.338867120000003</v>
      </c>
    </row>
    <row r="96" spans="1:5" x14ac:dyDescent="0.25">
      <c r="A96" s="10" t="s">
        <v>78</v>
      </c>
      <c r="B96" s="6">
        <v>0.63400000000000001</v>
      </c>
      <c r="C96" s="5">
        <v>0.108</v>
      </c>
      <c r="D96" s="3">
        <f t="shared" ref="D96:D127" si="5">(B96-C96)</f>
        <v>0.52600000000000002</v>
      </c>
      <c r="E96" s="4">
        <f t="shared" ref="E96:E127" si="6">(131.88*D96*D96)+(71.231*D96)+(0.7641)</f>
        <v>74.71963688000001</v>
      </c>
    </row>
    <row r="97" spans="1:5" x14ac:dyDescent="0.25">
      <c r="A97" s="10" t="s">
        <v>79</v>
      </c>
      <c r="B97" s="6">
        <v>0.185</v>
      </c>
      <c r="C97" s="5">
        <v>0.108</v>
      </c>
      <c r="D97" s="3">
        <f t="shared" si="5"/>
        <v>7.6999999999999999E-2</v>
      </c>
      <c r="E97" s="4">
        <f t="shared" si="6"/>
        <v>7.0308035200000001</v>
      </c>
    </row>
    <row r="98" spans="1:5" x14ac:dyDescent="0.25">
      <c r="A98" s="10" t="s">
        <v>80</v>
      </c>
      <c r="B98" s="6">
        <v>0.32600000000000001</v>
      </c>
      <c r="C98" s="5">
        <v>0.108</v>
      </c>
      <c r="D98" s="3">
        <f t="shared" si="5"/>
        <v>0.21800000000000003</v>
      </c>
      <c r="E98" s="4">
        <f t="shared" si="6"/>
        <v>22.559923120000001</v>
      </c>
    </row>
    <row r="99" spans="1:5" x14ac:dyDescent="0.25">
      <c r="A99" s="10" t="s">
        <v>81</v>
      </c>
      <c r="B99" s="6">
        <v>0.59499999999999997</v>
      </c>
      <c r="C99" s="5">
        <v>0.108</v>
      </c>
      <c r="D99" s="3">
        <f t="shared" si="5"/>
        <v>0.48699999999999999</v>
      </c>
      <c r="E99" s="4">
        <f t="shared" si="6"/>
        <v>66.731444719999999</v>
      </c>
    </row>
    <row r="100" spans="1:5" x14ac:dyDescent="0.25">
      <c r="A100" s="10" t="s">
        <v>82</v>
      </c>
      <c r="B100" s="6">
        <v>0.40300000000000002</v>
      </c>
      <c r="C100" s="5">
        <v>0.108</v>
      </c>
      <c r="D100" s="3">
        <f t="shared" si="5"/>
        <v>0.29500000000000004</v>
      </c>
      <c r="E100" s="4">
        <f t="shared" si="6"/>
        <v>33.254102000000003</v>
      </c>
    </row>
    <row r="101" spans="1:5" x14ac:dyDescent="0.25">
      <c r="A101" s="10" t="s">
        <v>83</v>
      </c>
      <c r="B101" s="6">
        <v>0.32900000000000001</v>
      </c>
      <c r="C101" s="5">
        <v>0.108</v>
      </c>
      <c r="D101" s="3">
        <f t="shared" si="5"/>
        <v>0.22100000000000003</v>
      </c>
      <c r="E101" s="4">
        <f t="shared" si="6"/>
        <v>22.947302080000004</v>
      </c>
    </row>
    <row r="102" spans="1:5" x14ac:dyDescent="0.25">
      <c r="A102" s="10" t="s">
        <v>84</v>
      </c>
      <c r="B102" s="6">
        <v>0.36299999999999999</v>
      </c>
      <c r="C102" s="5">
        <v>0.108</v>
      </c>
      <c r="D102" s="3">
        <f t="shared" si="5"/>
        <v>0.255</v>
      </c>
      <c r="E102" s="4">
        <f t="shared" si="6"/>
        <v>27.503501999999997</v>
      </c>
    </row>
    <row r="103" spans="1:5" x14ac:dyDescent="0.25">
      <c r="A103" s="10" t="s">
        <v>85</v>
      </c>
      <c r="B103" s="6">
        <v>0.35199999999999998</v>
      </c>
      <c r="C103" s="5">
        <v>0.108</v>
      </c>
      <c r="D103" s="3">
        <f t="shared" si="5"/>
        <v>0.24399999999999999</v>
      </c>
      <c r="E103" s="4">
        <f t="shared" si="6"/>
        <v>25.996071679999996</v>
      </c>
    </row>
    <row r="104" spans="1:5" x14ac:dyDescent="0.25">
      <c r="A104" s="10" t="s">
        <v>86</v>
      </c>
      <c r="B104" s="6">
        <v>0.41699999999999998</v>
      </c>
      <c r="C104" s="5">
        <v>0.108</v>
      </c>
      <c r="D104" s="3">
        <f t="shared" si="5"/>
        <v>0.309</v>
      </c>
      <c r="E104" s="4">
        <f t="shared" si="6"/>
        <v>35.366513279999992</v>
      </c>
    </row>
    <row r="105" spans="1:5" x14ac:dyDescent="0.25">
      <c r="A105" s="10" t="s">
        <v>87</v>
      </c>
      <c r="B105" s="6">
        <v>0.373</v>
      </c>
      <c r="C105" s="5">
        <v>0.108</v>
      </c>
      <c r="D105" s="3">
        <f t="shared" si="5"/>
        <v>0.26500000000000001</v>
      </c>
      <c r="E105" s="4">
        <f t="shared" si="6"/>
        <v>28.901587999999997</v>
      </c>
    </row>
    <row r="106" spans="1:5" x14ac:dyDescent="0.25">
      <c r="A106" s="10" t="s">
        <v>88</v>
      </c>
      <c r="B106" s="6">
        <v>0.29499999999999998</v>
      </c>
      <c r="C106" s="5">
        <v>0.108</v>
      </c>
      <c r="D106" s="3">
        <f t="shared" si="5"/>
        <v>0.187</v>
      </c>
      <c r="E106" s="4">
        <f t="shared" si="6"/>
        <v>18.696008719999998</v>
      </c>
    </row>
    <row r="107" spans="1:5" x14ac:dyDescent="0.25">
      <c r="A107" s="10" t="s">
        <v>89</v>
      </c>
      <c r="B107" s="6">
        <v>0.45300000000000001</v>
      </c>
      <c r="C107" s="5">
        <v>0.108</v>
      </c>
      <c r="D107" s="3">
        <f t="shared" si="5"/>
        <v>0.34500000000000003</v>
      </c>
      <c r="E107" s="4">
        <f t="shared" si="6"/>
        <v>41.035812</v>
      </c>
    </row>
    <row r="108" spans="1:5" x14ac:dyDescent="0.25">
      <c r="A108" s="10" t="s">
        <v>90</v>
      </c>
      <c r="B108" s="6">
        <v>0.45500000000000002</v>
      </c>
      <c r="C108" s="5">
        <v>0.108</v>
      </c>
      <c r="D108" s="3">
        <f t="shared" si="5"/>
        <v>0.34700000000000003</v>
      </c>
      <c r="E108" s="4">
        <f t="shared" si="6"/>
        <v>41.360795920000001</v>
      </c>
    </row>
    <row r="109" spans="1:5" x14ac:dyDescent="0.25">
      <c r="A109" s="10" t="s">
        <v>91</v>
      </c>
      <c r="B109" s="6">
        <v>0.41799999999999998</v>
      </c>
      <c r="C109" s="5">
        <v>0.108</v>
      </c>
      <c r="D109" s="3">
        <f t="shared" si="5"/>
        <v>0.31</v>
      </c>
      <c r="E109" s="4">
        <f t="shared" si="6"/>
        <v>35.519377999999996</v>
      </c>
    </row>
    <row r="110" spans="1:5" x14ac:dyDescent="0.25">
      <c r="A110" s="10" t="s">
        <v>92</v>
      </c>
      <c r="B110" s="6">
        <v>0.51200000000000001</v>
      </c>
      <c r="C110" s="5">
        <v>0.108</v>
      </c>
      <c r="D110" s="3">
        <f t="shared" si="5"/>
        <v>0.40400000000000003</v>
      </c>
      <c r="E110" s="4">
        <f t="shared" si="6"/>
        <v>51.066350080000007</v>
      </c>
    </row>
    <row r="111" spans="1:5" x14ac:dyDescent="0.25">
      <c r="A111" s="10" t="s">
        <v>93</v>
      </c>
      <c r="B111" s="6">
        <v>0.55600000000000005</v>
      </c>
      <c r="C111" s="5">
        <v>0.108</v>
      </c>
      <c r="D111" s="3">
        <f t="shared" si="5"/>
        <v>0.44800000000000006</v>
      </c>
      <c r="E111" s="4">
        <f t="shared" si="6"/>
        <v>59.144431520000012</v>
      </c>
    </row>
    <row r="112" spans="1:5" x14ac:dyDescent="0.25">
      <c r="A112" s="10" t="s">
        <v>94</v>
      </c>
      <c r="B112" s="6">
        <v>0.45600000000000002</v>
      </c>
      <c r="C112" s="5">
        <v>0.108</v>
      </c>
      <c r="D112" s="3">
        <f t="shared" si="5"/>
        <v>0.34800000000000003</v>
      </c>
      <c r="E112" s="4">
        <f t="shared" si="6"/>
        <v>41.523683520000006</v>
      </c>
    </row>
    <row r="113" spans="1:5" x14ac:dyDescent="0.25">
      <c r="A113" s="10" t="s">
        <v>95</v>
      </c>
      <c r="B113" s="6">
        <v>1.131</v>
      </c>
      <c r="C113" s="5">
        <v>0.108</v>
      </c>
      <c r="D113" s="3">
        <f t="shared" si="5"/>
        <v>1.0229999999999999</v>
      </c>
      <c r="E113" s="4">
        <f t="shared" si="6"/>
        <v>211.64965751999998</v>
      </c>
    </row>
    <row r="114" spans="1:5" x14ac:dyDescent="0.25">
      <c r="A114" s="10" t="s">
        <v>96</v>
      </c>
      <c r="B114" s="6">
        <v>0.377</v>
      </c>
      <c r="C114" s="5">
        <v>0.108</v>
      </c>
      <c r="D114" s="3">
        <f t="shared" si="5"/>
        <v>0.26900000000000002</v>
      </c>
      <c r="E114" s="4">
        <f t="shared" si="6"/>
        <v>29.468207679999999</v>
      </c>
    </row>
    <row r="115" spans="1:5" x14ac:dyDescent="0.25">
      <c r="A115" s="10" t="s">
        <v>97</v>
      </c>
      <c r="B115" s="6">
        <v>0.58299999999999996</v>
      </c>
      <c r="C115" s="5">
        <v>0.108</v>
      </c>
      <c r="D115" s="3">
        <f t="shared" si="5"/>
        <v>0.47499999999999998</v>
      </c>
      <c r="E115" s="4">
        <f t="shared" si="6"/>
        <v>64.354249999999993</v>
      </c>
    </row>
    <row r="116" spans="1:5" x14ac:dyDescent="0.25">
      <c r="A116" s="10" t="s">
        <v>98</v>
      </c>
      <c r="B116" s="6">
        <v>0.54100000000000004</v>
      </c>
      <c r="C116" s="5">
        <v>0.108</v>
      </c>
      <c r="D116" s="3">
        <f t="shared" si="5"/>
        <v>0.43300000000000005</v>
      </c>
      <c r="E116" s="4">
        <f t="shared" si="6"/>
        <v>56.333172320000003</v>
      </c>
    </row>
    <row r="117" spans="1:5" x14ac:dyDescent="0.25">
      <c r="A117" s="10" t="s">
        <v>99</v>
      </c>
      <c r="B117" s="6">
        <v>0.317</v>
      </c>
      <c r="C117" s="5">
        <v>0.108</v>
      </c>
      <c r="D117" s="3">
        <f t="shared" si="5"/>
        <v>0.20900000000000002</v>
      </c>
      <c r="E117" s="4">
        <f t="shared" si="6"/>
        <v>21.412029279999999</v>
      </c>
    </row>
    <row r="118" spans="1:5" x14ac:dyDescent="0.25">
      <c r="A118" s="10" t="s">
        <v>100</v>
      </c>
      <c r="B118" s="6">
        <v>0.311</v>
      </c>
      <c r="C118" s="5">
        <v>0.108</v>
      </c>
      <c r="D118" s="3">
        <f t="shared" si="5"/>
        <v>0.20300000000000001</v>
      </c>
      <c r="E118" s="4">
        <f t="shared" si="6"/>
        <v>20.658635919999998</v>
      </c>
    </row>
    <row r="119" spans="1:5" x14ac:dyDescent="0.25">
      <c r="A119" s="10" t="s">
        <v>101</v>
      </c>
      <c r="B119" s="6">
        <v>0.45200000000000001</v>
      </c>
      <c r="C119" s="5">
        <v>0.108</v>
      </c>
      <c r="D119" s="3">
        <f t="shared" si="5"/>
        <v>0.34400000000000003</v>
      </c>
      <c r="E119" s="4">
        <f t="shared" si="6"/>
        <v>40.873715680000004</v>
      </c>
    </row>
    <row r="120" spans="1:5" x14ac:dyDescent="0.25">
      <c r="A120" s="10" t="s">
        <v>102</v>
      </c>
      <c r="B120" s="6">
        <v>0.23500000000000001</v>
      </c>
      <c r="C120" s="5">
        <v>0.108</v>
      </c>
      <c r="D120" s="3">
        <f t="shared" si="5"/>
        <v>0.127</v>
      </c>
      <c r="E120" s="4">
        <f t="shared" si="6"/>
        <v>11.937529519999998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26"/>
  <sheetViews>
    <sheetView workbookViewId="0">
      <selection activeCell="S4" sqref="S4"/>
    </sheetView>
  </sheetViews>
  <sheetFormatPr defaultRowHeight="15" x14ac:dyDescent="0.25"/>
  <cols>
    <col min="1" max="1" width="13.7109375" customWidth="1"/>
    <col min="2" max="2" width="11.28515625" customWidth="1"/>
    <col min="3" max="3" width="10.85546875" customWidth="1"/>
    <col min="4" max="4" width="11.5703125" customWidth="1"/>
    <col min="5" max="5" width="16.7109375" customWidth="1"/>
  </cols>
  <sheetData>
    <row r="2" spans="1:12" x14ac:dyDescent="0.25">
      <c r="A2" s="2">
        <v>1.8240000000000001</v>
      </c>
      <c r="B2" s="6">
        <v>0.69800000000000006</v>
      </c>
      <c r="C2" s="6">
        <v>0.379</v>
      </c>
      <c r="D2" s="6">
        <v>0.37</v>
      </c>
      <c r="E2" s="6">
        <v>0.45</v>
      </c>
      <c r="F2" s="6">
        <v>0.29599999999999999</v>
      </c>
      <c r="G2" s="6">
        <v>1.4410000000000001</v>
      </c>
      <c r="H2" s="6">
        <v>0.53</v>
      </c>
      <c r="I2" s="6">
        <v>1.552</v>
      </c>
      <c r="J2" s="6">
        <v>0.46500000000000002</v>
      </c>
      <c r="K2" s="6">
        <v>0.29899999999999999</v>
      </c>
      <c r="L2" s="6">
        <v>0.52700000000000002</v>
      </c>
    </row>
    <row r="3" spans="1:12" x14ac:dyDescent="0.25">
      <c r="A3" s="2">
        <v>0.97899999999999998</v>
      </c>
      <c r="B3" s="6">
        <v>0.437</v>
      </c>
      <c r="C3" s="6">
        <v>0.41699999999999998</v>
      </c>
      <c r="D3" s="6">
        <v>0.35299999999999998</v>
      </c>
      <c r="E3" s="6">
        <v>0.34700000000000003</v>
      </c>
      <c r="F3" s="6">
        <v>0.254</v>
      </c>
      <c r="G3" s="6">
        <v>0.32</v>
      </c>
      <c r="H3" s="6">
        <v>0.63900000000000001</v>
      </c>
      <c r="I3" s="6">
        <v>0.379</v>
      </c>
      <c r="J3" s="6">
        <v>0.41300000000000003</v>
      </c>
      <c r="K3" s="6">
        <v>0.34500000000000003</v>
      </c>
      <c r="L3" s="6">
        <v>0.44</v>
      </c>
    </row>
    <row r="4" spans="1:12" x14ac:dyDescent="0.25">
      <c r="A4" s="2">
        <v>0.55800000000000005</v>
      </c>
      <c r="B4" s="6">
        <v>0.35899999999999999</v>
      </c>
      <c r="C4" s="6">
        <v>0.626</v>
      </c>
      <c r="D4" s="6">
        <v>0.32500000000000001</v>
      </c>
      <c r="E4" s="6">
        <v>0.51300000000000001</v>
      </c>
      <c r="F4" s="6">
        <v>0.45900000000000002</v>
      </c>
      <c r="G4" s="6">
        <v>0.502</v>
      </c>
      <c r="H4" s="6">
        <v>0.29599999999999999</v>
      </c>
      <c r="I4" s="6">
        <v>0.37</v>
      </c>
      <c r="J4" s="6">
        <v>0.45300000000000001</v>
      </c>
      <c r="K4" s="6">
        <v>0.3</v>
      </c>
      <c r="L4" s="6">
        <v>0.313</v>
      </c>
    </row>
    <row r="5" spans="1:12" x14ac:dyDescent="0.25">
      <c r="A5" s="2">
        <v>0.32200000000000001</v>
      </c>
      <c r="B5" s="6">
        <v>0.52500000000000002</v>
      </c>
      <c r="C5" s="6">
        <v>2.1419999999999999</v>
      </c>
      <c r="D5" s="6">
        <v>0.68800000000000006</v>
      </c>
      <c r="E5" s="6">
        <v>0.55400000000000005</v>
      </c>
      <c r="F5" s="6">
        <v>0.56200000000000006</v>
      </c>
      <c r="G5" s="6">
        <v>0.44700000000000001</v>
      </c>
      <c r="H5" s="6">
        <v>0.49199999999999999</v>
      </c>
      <c r="I5" s="6">
        <v>0.57500000000000007</v>
      </c>
      <c r="J5" s="6">
        <v>0.95600000000000007</v>
      </c>
      <c r="K5" s="6">
        <v>0.443</v>
      </c>
      <c r="L5" s="6">
        <v>0.44600000000000001</v>
      </c>
    </row>
    <row r="6" spans="1:12" x14ac:dyDescent="0.25">
      <c r="A6" s="2">
        <v>0.20899999999999999</v>
      </c>
      <c r="B6" s="6">
        <v>0.52200000000000002</v>
      </c>
      <c r="C6" s="6">
        <v>0.60899999999999999</v>
      </c>
      <c r="D6" s="6">
        <v>1.17</v>
      </c>
      <c r="E6" s="6">
        <v>0.47900000000000004</v>
      </c>
      <c r="F6" s="6">
        <v>0.43</v>
      </c>
      <c r="G6" s="6">
        <v>0.58799999999999997</v>
      </c>
      <c r="H6" s="6">
        <v>0.376</v>
      </c>
      <c r="I6" s="6">
        <v>0.48</v>
      </c>
      <c r="J6" s="6">
        <v>0.57300000000000006</v>
      </c>
      <c r="K6" s="6">
        <v>0.433</v>
      </c>
      <c r="L6" s="6">
        <v>0.58099999999999996</v>
      </c>
    </row>
    <row r="7" spans="1:12" x14ac:dyDescent="0.25">
      <c r="A7" s="5">
        <v>6.6000000000000003E-2</v>
      </c>
      <c r="B7" s="6">
        <v>0.68900000000000006</v>
      </c>
      <c r="C7" s="6">
        <v>0.92800000000000005</v>
      </c>
      <c r="D7" s="6">
        <v>0.437</v>
      </c>
      <c r="E7" s="6">
        <v>0.54700000000000004</v>
      </c>
      <c r="F7" s="6">
        <v>0.67300000000000004</v>
      </c>
      <c r="G7" s="6">
        <v>0.56600000000000006</v>
      </c>
      <c r="H7" s="6">
        <v>0.65800000000000003</v>
      </c>
      <c r="I7" s="6">
        <v>0.46200000000000002</v>
      </c>
      <c r="J7" s="6">
        <v>0.76700000000000002</v>
      </c>
      <c r="K7" s="6">
        <v>0.48199999999999998</v>
      </c>
      <c r="L7" s="6">
        <v>0.439</v>
      </c>
    </row>
    <row r="8" spans="1:12" x14ac:dyDescent="0.25">
      <c r="A8" s="6">
        <v>0.65400000000000003</v>
      </c>
      <c r="B8" s="6">
        <v>0.80700000000000005</v>
      </c>
      <c r="C8" s="6">
        <v>0.57100000000000006</v>
      </c>
      <c r="D8" s="6">
        <v>0.40500000000000003</v>
      </c>
      <c r="E8" s="6">
        <v>0.53700000000000003</v>
      </c>
      <c r="F8" s="6">
        <v>0.52300000000000002</v>
      </c>
      <c r="G8" s="6">
        <v>0.34400000000000003</v>
      </c>
      <c r="H8" s="6">
        <v>0.46200000000000002</v>
      </c>
      <c r="I8" s="6">
        <v>0.749</v>
      </c>
      <c r="J8" s="6">
        <v>0.42199999999999999</v>
      </c>
      <c r="K8" s="6">
        <v>0.32500000000000001</v>
      </c>
      <c r="L8" s="6">
        <v>0.34</v>
      </c>
    </row>
    <row r="9" spans="1:12" x14ac:dyDescent="0.25">
      <c r="A9" s="6">
        <v>0.59599999999999997</v>
      </c>
      <c r="B9" s="6">
        <v>0.35499999999999998</v>
      </c>
      <c r="C9" s="6">
        <v>0.377</v>
      </c>
      <c r="D9" s="6">
        <v>0.28200000000000003</v>
      </c>
      <c r="E9" s="6">
        <v>0.48099999999999998</v>
      </c>
      <c r="F9" s="6">
        <v>0.42799999999999999</v>
      </c>
      <c r="G9" s="6">
        <v>0.36199999999999999</v>
      </c>
      <c r="H9" s="6">
        <v>0.40600000000000003</v>
      </c>
      <c r="I9" s="6">
        <v>0.33100000000000002</v>
      </c>
      <c r="J9" s="6">
        <v>0.314</v>
      </c>
      <c r="K9" s="6">
        <v>0.19500000000000001</v>
      </c>
      <c r="L9" s="6">
        <v>0.248</v>
      </c>
    </row>
    <row r="17" spans="1:13" x14ac:dyDescent="0.25">
      <c r="A17" s="12"/>
      <c r="B17" s="1" t="s">
        <v>1</v>
      </c>
      <c r="C17" s="1" t="s">
        <v>2</v>
      </c>
      <c r="D17" s="1" t="s">
        <v>3</v>
      </c>
      <c r="E17" s="1" t="s">
        <v>4</v>
      </c>
    </row>
    <row r="18" spans="1:13" x14ac:dyDescent="0.25">
      <c r="A18" s="12" t="s">
        <v>5</v>
      </c>
      <c r="B18" s="2">
        <v>1.8240000000000001</v>
      </c>
      <c r="C18" s="3">
        <f>B18-B23</f>
        <v>1.758</v>
      </c>
      <c r="D18" s="3">
        <v>400</v>
      </c>
      <c r="E18" s="4">
        <f>(12.401*C18*C18)+(207.74*C18)-(2.9499)</f>
        <v>400.58310416400002</v>
      </c>
    </row>
    <row r="19" spans="1:13" x14ac:dyDescent="0.25">
      <c r="A19" s="12" t="s">
        <v>6</v>
      </c>
      <c r="B19" s="2">
        <v>0.97899999999999998</v>
      </c>
      <c r="C19" s="3">
        <f>B19-B23</f>
        <v>0.91300000000000003</v>
      </c>
      <c r="D19" s="3">
        <v>200</v>
      </c>
      <c r="E19" s="4">
        <f t="shared" ref="E19:E23" si="0">(12.401*C19*C19)+(207.74*C19)-(2.9499)</f>
        <v>197.053809169</v>
      </c>
    </row>
    <row r="20" spans="1:13" x14ac:dyDescent="0.25">
      <c r="A20" s="12" t="s">
        <v>7</v>
      </c>
      <c r="B20" s="2">
        <v>0.55800000000000005</v>
      </c>
      <c r="C20" s="3">
        <f>B20-B23</f>
        <v>0.49200000000000005</v>
      </c>
      <c r="D20" s="3">
        <v>100</v>
      </c>
      <c r="E20" s="4">
        <f t="shared" si="0"/>
        <v>102.26001566400001</v>
      </c>
    </row>
    <row r="21" spans="1:13" x14ac:dyDescent="0.25">
      <c r="A21" s="12" t="s">
        <v>8</v>
      </c>
      <c r="B21" s="2">
        <v>0.32200000000000001</v>
      </c>
      <c r="C21" s="3">
        <f>B21-B23</f>
        <v>0.25600000000000001</v>
      </c>
      <c r="D21" s="3">
        <v>50</v>
      </c>
      <c r="E21" s="4">
        <f t="shared" si="0"/>
        <v>51.044251936000002</v>
      </c>
    </row>
    <row r="22" spans="1:13" x14ac:dyDescent="0.25">
      <c r="A22" s="12" t="s">
        <v>9</v>
      </c>
      <c r="B22" s="2">
        <v>0.20899999999999999</v>
      </c>
      <c r="C22" s="3">
        <f>B22-B23</f>
        <v>0.14299999999999999</v>
      </c>
      <c r="D22" s="3">
        <v>25</v>
      </c>
      <c r="E22" s="4">
        <f t="shared" si="0"/>
        <v>27.010508049000002</v>
      </c>
    </row>
    <row r="23" spans="1:13" x14ac:dyDescent="0.25">
      <c r="A23" s="12" t="s">
        <v>10</v>
      </c>
      <c r="B23" s="5">
        <v>6.6000000000000003E-2</v>
      </c>
      <c r="C23" s="3">
        <f>B23-B23</f>
        <v>0</v>
      </c>
      <c r="D23" s="3">
        <v>0</v>
      </c>
      <c r="E23" s="4">
        <f t="shared" si="0"/>
        <v>-2.9499</v>
      </c>
    </row>
    <row r="29" spans="1:13" x14ac:dyDescent="0.25">
      <c r="I29" s="12"/>
      <c r="K29" s="9" t="s">
        <v>105</v>
      </c>
      <c r="L29" s="9"/>
      <c r="M29" s="9"/>
    </row>
    <row r="36" spans="1:5" x14ac:dyDescent="0.25">
      <c r="A36" s="10" t="s">
        <v>11</v>
      </c>
      <c r="B36" s="6" t="s">
        <v>12</v>
      </c>
      <c r="C36" s="7" t="s">
        <v>10</v>
      </c>
      <c r="D36" s="3" t="s">
        <v>2</v>
      </c>
      <c r="E36" s="11" t="s">
        <v>104</v>
      </c>
    </row>
    <row r="37" spans="1:5" x14ac:dyDescent="0.25">
      <c r="A37" s="10" t="s">
        <v>106</v>
      </c>
      <c r="B37" s="6">
        <v>0.65400000000000003</v>
      </c>
      <c r="C37" s="5">
        <v>6.6000000000000003E-2</v>
      </c>
      <c r="D37" s="3">
        <f t="shared" ref="D37:D68" si="1">(B37-C37)</f>
        <v>0.58800000000000008</v>
      </c>
      <c r="E37" s="4">
        <f t="shared" ref="E37:E68" si="2">(12.401*D37*D37)+(207.74*D37)-(2.9499)</f>
        <v>123.48879134400002</v>
      </c>
    </row>
    <row r="38" spans="1:5" x14ac:dyDescent="0.25">
      <c r="A38" s="10" t="s">
        <v>107</v>
      </c>
      <c r="B38" s="6">
        <v>0.59599999999999997</v>
      </c>
      <c r="C38" s="5">
        <v>6.6000000000000003E-2</v>
      </c>
      <c r="D38" s="3">
        <f t="shared" si="1"/>
        <v>0.53</v>
      </c>
      <c r="E38" s="4">
        <f t="shared" si="2"/>
        <v>110.63574090000002</v>
      </c>
    </row>
    <row r="39" spans="1:5" x14ac:dyDescent="0.25">
      <c r="A39" s="10" t="s">
        <v>108</v>
      </c>
      <c r="B39" s="6">
        <v>0.69800000000000006</v>
      </c>
      <c r="C39" s="5">
        <v>6.6000000000000003E-2</v>
      </c>
      <c r="D39" s="3">
        <f t="shared" si="1"/>
        <v>0.63200000000000012</v>
      </c>
      <c r="E39" s="4">
        <f t="shared" si="2"/>
        <v>133.29503702400004</v>
      </c>
    </row>
    <row r="40" spans="1:5" x14ac:dyDescent="0.25">
      <c r="A40" s="10" t="s">
        <v>109</v>
      </c>
      <c r="B40" s="6">
        <v>0.437</v>
      </c>
      <c r="C40" s="5">
        <v>6.6000000000000003E-2</v>
      </c>
      <c r="D40" s="3">
        <f t="shared" si="1"/>
        <v>0.371</v>
      </c>
      <c r="E40" s="4">
        <f t="shared" si="2"/>
        <v>75.828526041000003</v>
      </c>
    </row>
    <row r="41" spans="1:5" x14ac:dyDescent="0.25">
      <c r="A41" s="10" t="s">
        <v>110</v>
      </c>
      <c r="B41" s="6">
        <v>0.35899999999999999</v>
      </c>
      <c r="C41" s="5">
        <v>6.6000000000000003E-2</v>
      </c>
      <c r="D41" s="3">
        <f t="shared" si="1"/>
        <v>0.29299999999999998</v>
      </c>
      <c r="E41" s="4">
        <f t="shared" si="2"/>
        <v>58.982533449000002</v>
      </c>
    </row>
    <row r="42" spans="1:5" x14ac:dyDescent="0.25">
      <c r="A42" s="10" t="s">
        <v>111</v>
      </c>
      <c r="B42" s="6">
        <v>0.52500000000000002</v>
      </c>
      <c r="C42" s="5">
        <v>6.6000000000000003E-2</v>
      </c>
      <c r="D42" s="3">
        <f t="shared" si="1"/>
        <v>0.45900000000000002</v>
      </c>
      <c r="E42" s="4">
        <f t="shared" si="2"/>
        <v>95.015415081000015</v>
      </c>
    </row>
    <row r="43" spans="1:5" x14ac:dyDescent="0.25">
      <c r="A43" s="10" t="s">
        <v>112</v>
      </c>
      <c r="B43" s="6">
        <v>0.52200000000000002</v>
      </c>
      <c r="C43" s="5">
        <v>6.6000000000000003E-2</v>
      </c>
      <c r="D43" s="3">
        <f t="shared" si="1"/>
        <v>0.45600000000000002</v>
      </c>
      <c r="E43" s="4">
        <f t="shared" si="2"/>
        <v>94.358154336000013</v>
      </c>
    </row>
    <row r="44" spans="1:5" x14ac:dyDescent="0.25">
      <c r="A44" s="10" t="s">
        <v>113</v>
      </c>
      <c r="B44" s="6">
        <v>0.68900000000000006</v>
      </c>
      <c r="C44" s="5">
        <v>6.6000000000000003E-2</v>
      </c>
      <c r="D44" s="3">
        <f t="shared" si="1"/>
        <v>0.623</v>
      </c>
      <c r="E44" s="4">
        <f t="shared" si="2"/>
        <v>131.28530772899998</v>
      </c>
    </row>
    <row r="45" spans="1:5" x14ac:dyDescent="0.25">
      <c r="A45" s="10" t="s">
        <v>114</v>
      </c>
      <c r="B45" s="6">
        <v>0.80700000000000005</v>
      </c>
      <c r="C45" s="5">
        <v>6.6000000000000003E-2</v>
      </c>
      <c r="D45" s="3">
        <f t="shared" si="1"/>
        <v>0.7410000000000001</v>
      </c>
      <c r="E45" s="4">
        <f t="shared" si="2"/>
        <v>157.79459348100002</v>
      </c>
    </row>
    <row r="46" spans="1:5" x14ac:dyDescent="0.25">
      <c r="A46" s="10" t="s">
        <v>115</v>
      </c>
      <c r="B46" s="6">
        <v>0.35499999999999998</v>
      </c>
      <c r="C46" s="5">
        <v>6.6000000000000003E-2</v>
      </c>
      <c r="D46" s="3">
        <f t="shared" si="1"/>
        <v>0.28899999999999998</v>
      </c>
      <c r="E46" s="4">
        <f t="shared" si="2"/>
        <v>58.122703920999996</v>
      </c>
    </row>
    <row r="47" spans="1:5" x14ac:dyDescent="0.25">
      <c r="A47" s="10" t="s">
        <v>116</v>
      </c>
      <c r="B47" s="6">
        <v>0.379</v>
      </c>
      <c r="C47" s="5">
        <v>6.6000000000000003E-2</v>
      </c>
      <c r="D47" s="3">
        <f t="shared" si="1"/>
        <v>0.313</v>
      </c>
      <c r="E47" s="4">
        <f t="shared" si="2"/>
        <v>63.287633569000008</v>
      </c>
    </row>
    <row r="48" spans="1:5" x14ac:dyDescent="0.25">
      <c r="A48" s="10" t="s">
        <v>117</v>
      </c>
      <c r="B48" s="6">
        <v>0.41699999999999998</v>
      </c>
      <c r="C48" s="5">
        <v>6.6000000000000003E-2</v>
      </c>
      <c r="D48" s="3">
        <f t="shared" si="1"/>
        <v>0.35099999999999998</v>
      </c>
      <c r="E48" s="4">
        <f t="shared" si="2"/>
        <v>71.494655601000005</v>
      </c>
    </row>
    <row r="49" spans="1:5" x14ac:dyDescent="0.25">
      <c r="A49" s="10" t="s">
        <v>118</v>
      </c>
      <c r="B49" s="6">
        <v>0.626</v>
      </c>
      <c r="C49" s="5">
        <v>6.6000000000000003E-2</v>
      </c>
      <c r="D49" s="3">
        <f t="shared" si="1"/>
        <v>0.56000000000000005</v>
      </c>
      <c r="E49" s="4">
        <f t="shared" si="2"/>
        <v>117.27345360000002</v>
      </c>
    </row>
    <row r="50" spans="1:5" x14ac:dyDescent="0.25">
      <c r="A50" s="10" t="s">
        <v>119</v>
      </c>
      <c r="B50" s="6">
        <v>2.1419999999999999</v>
      </c>
      <c r="C50" s="5">
        <v>6.6000000000000003E-2</v>
      </c>
      <c r="D50" s="3">
        <f t="shared" si="1"/>
        <v>2.0760000000000001</v>
      </c>
      <c r="E50" s="4">
        <f t="shared" si="2"/>
        <v>481.76387217600001</v>
      </c>
    </row>
    <row r="51" spans="1:5" x14ac:dyDescent="0.25">
      <c r="A51" s="10" t="s">
        <v>120</v>
      </c>
      <c r="B51" s="6">
        <v>0.60899999999999999</v>
      </c>
      <c r="C51" s="5">
        <v>6.6000000000000003E-2</v>
      </c>
      <c r="D51" s="3">
        <f t="shared" si="1"/>
        <v>0.54299999999999993</v>
      </c>
      <c r="E51" s="4">
        <f t="shared" si="2"/>
        <v>113.50934244899999</v>
      </c>
    </row>
    <row r="52" spans="1:5" x14ac:dyDescent="0.25">
      <c r="A52" s="10" t="s">
        <v>121</v>
      </c>
      <c r="B52" s="6">
        <v>0.92800000000000005</v>
      </c>
      <c r="C52" s="5">
        <v>6.6000000000000003E-2</v>
      </c>
      <c r="D52" s="3">
        <f t="shared" si="1"/>
        <v>0.8620000000000001</v>
      </c>
      <c r="E52" s="4">
        <f t="shared" si="2"/>
        <v>185.33646864400001</v>
      </c>
    </row>
    <row r="53" spans="1:5" x14ac:dyDescent="0.25">
      <c r="A53" s="10" t="s">
        <v>122</v>
      </c>
      <c r="B53" s="6">
        <v>0.57100000000000006</v>
      </c>
      <c r="C53" s="5">
        <v>6.6000000000000003E-2</v>
      </c>
      <c r="D53" s="3">
        <f t="shared" si="1"/>
        <v>0.50500000000000012</v>
      </c>
      <c r="E53" s="4">
        <f t="shared" si="2"/>
        <v>105.12136502500003</v>
      </c>
    </row>
    <row r="54" spans="1:5" x14ac:dyDescent="0.25">
      <c r="A54" s="10" t="s">
        <v>123</v>
      </c>
      <c r="B54" s="6">
        <v>0.377</v>
      </c>
      <c r="C54" s="5">
        <v>6.6000000000000003E-2</v>
      </c>
      <c r="D54" s="3">
        <f t="shared" si="1"/>
        <v>0.311</v>
      </c>
      <c r="E54" s="4">
        <f t="shared" si="2"/>
        <v>62.856677121000004</v>
      </c>
    </row>
    <row r="55" spans="1:5" x14ac:dyDescent="0.25">
      <c r="A55" s="10" t="s">
        <v>124</v>
      </c>
      <c r="B55" s="6">
        <v>0.37</v>
      </c>
      <c r="C55" s="5">
        <v>6.6000000000000003E-2</v>
      </c>
      <c r="D55" s="3">
        <f t="shared" si="1"/>
        <v>0.30399999999999999</v>
      </c>
      <c r="E55" s="4">
        <f t="shared" si="2"/>
        <v>61.349110816000007</v>
      </c>
    </row>
    <row r="56" spans="1:5" x14ac:dyDescent="0.25">
      <c r="A56" s="10" t="s">
        <v>125</v>
      </c>
      <c r="B56" s="6">
        <v>0.35299999999999998</v>
      </c>
      <c r="C56" s="5">
        <v>6.6000000000000003E-2</v>
      </c>
      <c r="D56" s="3">
        <f t="shared" si="1"/>
        <v>0.28699999999999998</v>
      </c>
      <c r="E56" s="4">
        <f t="shared" si="2"/>
        <v>57.692937968999992</v>
      </c>
    </row>
    <row r="57" spans="1:5" x14ac:dyDescent="0.25">
      <c r="A57" s="10" t="s">
        <v>126</v>
      </c>
      <c r="B57" s="6">
        <v>0.32500000000000001</v>
      </c>
      <c r="C57" s="5">
        <v>6.6000000000000003E-2</v>
      </c>
      <c r="D57" s="3">
        <f t="shared" si="1"/>
        <v>0.25900000000000001</v>
      </c>
      <c r="E57" s="4">
        <f t="shared" si="2"/>
        <v>51.686631481000006</v>
      </c>
    </row>
    <row r="58" spans="1:5" x14ac:dyDescent="0.25">
      <c r="A58" s="10" t="s">
        <v>127</v>
      </c>
      <c r="B58" s="6">
        <v>0.68800000000000006</v>
      </c>
      <c r="C58" s="5">
        <v>6.6000000000000003E-2</v>
      </c>
      <c r="D58" s="3">
        <f t="shared" si="1"/>
        <v>0.62200000000000011</v>
      </c>
      <c r="E58" s="4">
        <f t="shared" si="2"/>
        <v>131.06212848400003</v>
      </c>
    </row>
    <row r="59" spans="1:5" x14ac:dyDescent="0.25">
      <c r="A59" s="10" t="s">
        <v>128</v>
      </c>
      <c r="B59" s="6">
        <v>1.17</v>
      </c>
      <c r="C59" s="5">
        <v>6.6000000000000003E-2</v>
      </c>
      <c r="D59" s="3">
        <f t="shared" si="1"/>
        <v>1.1039999999999999</v>
      </c>
      <c r="E59" s="4">
        <f t="shared" si="2"/>
        <v>241.50959721599997</v>
      </c>
    </row>
    <row r="60" spans="1:5" x14ac:dyDescent="0.25">
      <c r="A60" s="10" t="s">
        <v>129</v>
      </c>
      <c r="B60" s="6">
        <v>0.437</v>
      </c>
      <c r="C60" s="5">
        <v>6.6000000000000003E-2</v>
      </c>
      <c r="D60" s="3">
        <f t="shared" si="1"/>
        <v>0.371</v>
      </c>
      <c r="E60" s="4">
        <f t="shared" si="2"/>
        <v>75.828526041000003</v>
      </c>
    </row>
    <row r="61" spans="1:5" x14ac:dyDescent="0.25">
      <c r="A61" s="10" t="s">
        <v>130</v>
      </c>
      <c r="B61" s="6">
        <v>0.40500000000000003</v>
      </c>
      <c r="C61" s="5">
        <v>6.6000000000000003E-2</v>
      </c>
      <c r="D61" s="3">
        <f t="shared" si="1"/>
        <v>0.33900000000000002</v>
      </c>
      <c r="E61" s="4">
        <f t="shared" si="2"/>
        <v>68.899095321000004</v>
      </c>
    </row>
    <row r="62" spans="1:5" x14ac:dyDescent="0.25">
      <c r="A62" s="10" t="s">
        <v>131</v>
      </c>
      <c r="B62" s="6">
        <v>0.28200000000000003</v>
      </c>
      <c r="C62" s="5">
        <v>6.6000000000000003E-2</v>
      </c>
      <c r="D62" s="3">
        <f t="shared" si="1"/>
        <v>0.21600000000000003</v>
      </c>
      <c r="E62" s="4">
        <f t="shared" si="2"/>
        <v>42.500521056000004</v>
      </c>
    </row>
    <row r="63" spans="1:5" x14ac:dyDescent="0.25">
      <c r="A63" s="10" t="s">
        <v>132</v>
      </c>
      <c r="B63" s="6">
        <v>0.45</v>
      </c>
      <c r="C63" s="5">
        <v>6.6000000000000003E-2</v>
      </c>
      <c r="D63" s="3">
        <f t="shared" si="1"/>
        <v>0.38400000000000001</v>
      </c>
      <c r="E63" s="4">
        <f t="shared" si="2"/>
        <v>78.650861856000006</v>
      </c>
    </row>
    <row r="64" spans="1:5" x14ac:dyDescent="0.25">
      <c r="A64" s="10" t="s">
        <v>133</v>
      </c>
      <c r="B64" s="6">
        <v>0.34700000000000003</v>
      </c>
      <c r="C64" s="5">
        <v>6.6000000000000003E-2</v>
      </c>
      <c r="D64" s="3">
        <f t="shared" si="1"/>
        <v>0.28100000000000003</v>
      </c>
      <c r="E64" s="4">
        <f t="shared" si="2"/>
        <v>56.404235361000012</v>
      </c>
    </row>
    <row r="65" spans="1:5" x14ac:dyDescent="0.25">
      <c r="A65" s="10" t="s">
        <v>134</v>
      </c>
      <c r="B65" s="6">
        <v>0.51300000000000001</v>
      </c>
      <c r="C65" s="5">
        <v>6.6000000000000003E-2</v>
      </c>
      <c r="D65" s="3">
        <f t="shared" si="1"/>
        <v>0.44700000000000001</v>
      </c>
      <c r="E65" s="4">
        <f t="shared" si="2"/>
        <v>92.387711409000005</v>
      </c>
    </row>
    <row r="66" spans="1:5" x14ac:dyDescent="0.25">
      <c r="A66" s="10" t="s">
        <v>135</v>
      </c>
      <c r="B66" s="6">
        <v>0.55400000000000005</v>
      </c>
      <c r="C66" s="5">
        <v>6.6000000000000003E-2</v>
      </c>
      <c r="D66" s="3">
        <f t="shared" si="1"/>
        <v>0.48800000000000004</v>
      </c>
      <c r="E66" s="4">
        <f t="shared" si="2"/>
        <v>101.38044374400002</v>
      </c>
    </row>
    <row r="67" spans="1:5" x14ac:dyDescent="0.25">
      <c r="A67" s="10" t="s">
        <v>136</v>
      </c>
      <c r="B67" s="6">
        <v>0.47900000000000004</v>
      </c>
      <c r="C67" s="5">
        <v>6.6000000000000003E-2</v>
      </c>
      <c r="D67" s="3">
        <f t="shared" si="1"/>
        <v>0.41300000000000003</v>
      </c>
      <c r="E67" s="4">
        <f t="shared" si="2"/>
        <v>84.961946169000001</v>
      </c>
    </row>
    <row r="68" spans="1:5" x14ac:dyDescent="0.25">
      <c r="A68" s="10" t="s">
        <v>137</v>
      </c>
      <c r="B68" s="6">
        <v>0.54700000000000004</v>
      </c>
      <c r="C68" s="5">
        <v>6.6000000000000003E-2</v>
      </c>
      <c r="D68" s="3">
        <f t="shared" si="1"/>
        <v>0.48100000000000004</v>
      </c>
      <c r="E68" s="4">
        <f t="shared" si="2"/>
        <v>99.842147761000007</v>
      </c>
    </row>
    <row r="69" spans="1:5" x14ac:dyDescent="0.25">
      <c r="A69" s="10" t="s">
        <v>138</v>
      </c>
      <c r="B69" s="6">
        <v>0.53700000000000003</v>
      </c>
      <c r="C69" s="5">
        <v>6.6000000000000003E-2</v>
      </c>
      <c r="D69" s="3">
        <f t="shared" ref="D69:D100" si="3">(B69-C69)</f>
        <v>0.47100000000000003</v>
      </c>
      <c r="E69" s="4">
        <f t="shared" ref="E69:E100" si="4">(12.401*D69*D69)+(207.74*D69)-(2.9499)</f>
        <v>97.646690241000016</v>
      </c>
    </row>
    <row r="70" spans="1:5" x14ac:dyDescent="0.25">
      <c r="A70" s="10" t="s">
        <v>139</v>
      </c>
      <c r="B70" s="6">
        <v>0.48099999999999998</v>
      </c>
      <c r="C70" s="5">
        <v>6.6000000000000003E-2</v>
      </c>
      <c r="D70" s="3">
        <f t="shared" si="3"/>
        <v>0.41499999999999998</v>
      </c>
      <c r="E70" s="4">
        <f t="shared" si="4"/>
        <v>85.397962225000001</v>
      </c>
    </row>
    <row r="71" spans="1:5" x14ac:dyDescent="0.25">
      <c r="A71" s="10" t="s">
        <v>140</v>
      </c>
      <c r="B71" s="6">
        <v>0.29599999999999999</v>
      </c>
      <c r="C71" s="5">
        <v>6.6000000000000003E-2</v>
      </c>
      <c r="D71" s="3">
        <f t="shared" si="3"/>
        <v>0.22999999999999998</v>
      </c>
      <c r="E71" s="4">
        <f t="shared" si="4"/>
        <v>45.486312900000001</v>
      </c>
    </row>
    <row r="72" spans="1:5" x14ac:dyDescent="0.25">
      <c r="A72" s="10" t="s">
        <v>141</v>
      </c>
      <c r="B72" s="6">
        <v>0.254</v>
      </c>
      <c r="C72" s="5">
        <v>6.6000000000000003E-2</v>
      </c>
      <c r="D72" s="3">
        <f t="shared" si="3"/>
        <v>0.188</v>
      </c>
      <c r="E72" s="4">
        <f t="shared" si="4"/>
        <v>36.543520944000001</v>
      </c>
    </row>
    <row r="73" spans="1:5" x14ac:dyDescent="0.25">
      <c r="A73" s="10" t="s">
        <v>142</v>
      </c>
      <c r="B73" s="6">
        <v>0.45900000000000002</v>
      </c>
      <c r="C73" s="5">
        <v>6.6000000000000003E-2</v>
      </c>
      <c r="D73" s="3">
        <f t="shared" si="3"/>
        <v>0.39300000000000002</v>
      </c>
      <c r="E73" s="4">
        <f t="shared" si="4"/>
        <v>80.607242049000007</v>
      </c>
    </row>
    <row r="74" spans="1:5" x14ac:dyDescent="0.25">
      <c r="A74" s="10" t="s">
        <v>143</v>
      </c>
      <c r="B74" s="6">
        <v>0.56200000000000006</v>
      </c>
      <c r="C74" s="5">
        <v>6.6000000000000003E-2</v>
      </c>
      <c r="D74" s="3">
        <f t="shared" si="3"/>
        <v>0.49600000000000005</v>
      </c>
      <c r="E74" s="4">
        <f t="shared" si="4"/>
        <v>103.13998441600002</v>
      </c>
    </row>
    <row r="75" spans="1:5" x14ac:dyDescent="0.25">
      <c r="A75" s="10" t="s">
        <v>144</v>
      </c>
      <c r="B75" s="6">
        <v>0.43</v>
      </c>
      <c r="C75" s="5">
        <v>6.6000000000000003E-2</v>
      </c>
      <c r="D75" s="3">
        <f t="shared" si="3"/>
        <v>0.36399999999999999</v>
      </c>
      <c r="E75" s="4">
        <f t="shared" si="4"/>
        <v>74.310542896000001</v>
      </c>
    </row>
    <row r="76" spans="1:5" x14ac:dyDescent="0.25">
      <c r="A76" s="10" t="s">
        <v>145</v>
      </c>
      <c r="B76" s="6">
        <v>0.67300000000000004</v>
      </c>
      <c r="C76" s="5">
        <v>6.6000000000000003E-2</v>
      </c>
      <c r="D76" s="3">
        <f t="shared" si="3"/>
        <v>0.60699999999999998</v>
      </c>
      <c r="E76" s="4">
        <f t="shared" si="4"/>
        <v>127.71741604899999</v>
      </c>
    </row>
    <row r="77" spans="1:5" x14ac:dyDescent="0.25">
      <c r="A77" s="10" t="s">
        <v>146</v>
      </c>
      <c r="B77" s="6">
        <v>0.52300000000000002</v>
      </c>
      <c r="C77" s="5">
        <v>6.6000000000000003E-2</v>
      </c>
      <c r="D77" s="3">
        <f t="shared" si="3"/>
        <v>0.45700000000000002</v>
      </c>
      <c r="E77" s="4">
        <f t="shared" si="4"/>
        <v>94.577216449000019</v>
      </c>
    </row>
    <row r="78" spans="1:5" x14ac:dyDescent="0.25">
      <c r="A78" s="10" t="s">
        <v>147</v>
      </c>
      <c r="B78" s="6">
        <v>0.42799999999999999</v>
      </c>
      <c r="C78" s="5">
        <v>6.6000000000000003E-2</v>
      </c>
      <c r="D78" s="3">
        <f t="shared" si="3"/>
        <v>0.36199999999999999</v>
      </c>
      <c r="E78" s="4">
        <f t="shared" si="4"/>
        <v>73.877056644000007</v>
      </c>
    </row>
    <row r="79" spans="1:5" x14ac:dyDescent="0.25">
      <c r="A79" s="10" t="s">
        <v>148</v>
      </c>
      <c r="B79" s="6">
        <v>1.4410000000000001</v>
      </c>
      <c r="C79" s="5">
        <v>6.6000000000000003E-2</v>
      </c>
      <c r="D79" s="3">
        <f t="shared" si="3"/>
        <v>1.375</v>
      </c>
      <c r="E79" s="4">
        <f t="shared" si="4"/>
        <v>306.13824062500004</v>
      </c>
    </row>
    <row r="80" spans="1:5" x14ac:dyDescent="0.25">
      <c r="A80" s="10" t="s">
        <v>149</v>
      </c>
      <c r="B80" s="6">
        <v>0.32</v>
      </c>
      <c r="C80" s="5">
        <v>6.6000000000000003E-2</v>
      </c>
      <c r="D80" s="3">
        <f t="shared" si="3"/>
        <v>0.254</v>
      </c>
      <c r="E80" s="4">
        <f t="shared" si="4"/>
        <v>50.616122916000002</v>
      </c>
    </row>
    <row r="81" spans="1:5" x14ac:dyDescent="0.25">
      <c r="A81" s="10" t="s">
        <v>150</v>
      </c>
      <c r="B81" s="6">
        <v>0.502</v>
      </c>
      <c r="C81" s="5">
        <v>6.6000000000000003E-2</v>
      </c>
      <c r="D81" s="3">
        <f t="shared" si="3"/>
        <v>0.436</v>
      </c>
      <c r="E81" s="4">
        <f t="shared" si="4"/>
        <v>89.982120496000007</v>
      </c>
    </row>
    <row r="82" spans="1:5" x14ac:dyDescent="0.25">
      <c r="A82" s="10" t="s">
        <v>151</v>
      </c>
      <c r="B82" s="6">
        <v>0.44700000000000001</v>
      </c>
      <c r="C82" s="5">
        <v>6.6000000000000003E-2</v>
      </c>
      <c r="D82" s="3">
        <f t="shared" si="3"/>
        <v>0.38100000000000001</v>
      </c>
      <c r="E82" s="4">
        <f t="shared" si="4"/>
        <v>77.999181561000015</v>
      </c>
    </row>
    <row r="83" spans="1:5" x14ac:dyDescent="0.25">
      <c r="A83" s="10" t="s">
        <v>152</v>
      </c>
      <c r="B83" s="6">
        <v>0.58799999999999997</v>
      </c>
      <c r="C83" s="5">
        <v>6.6000000000000003E-2</v>
      </c>
      <c r="D83" s="3">
        <f t="shared" si="3"/>
        <v>0.52200000000000002</v>
      </c>
      <c r="E83" s="4">
        <f t="shared" si="4"/>
        <v>108.86945408400001</v>
      </c>
    </row>
    <row r="84" spans="1:5" x14ac:dyDescent="0.25">
      <c r="A84" s="10" t="s">
        <v>153</v>
      </c>
      <c r="B84" s="6">
        <v>0.56600000000000006</v>
      </c>
      <c r="C84" s="5">
        <v>6.6000000000000003E-2</v>
      </c>
      <c r="D84" s="3">
        <f t="shared" si="3"/>
        <v>0.5</v>
      </c>
      <c r="E84" s="4">
        <f t="shared" si="4"/>
        <v>104.02035000000001</v>
      </c>
    </row>
    <row r="85" spans="1:5" x14ac:dyDescent="0.25">
      <c r="A85" s="10" t="s">
        <v>154</v>
      </c>
      <c r="B85" s="6">
        <v>0.34400000000000003</v>
      </c>
      <c r="C85" s="5">
        <v>6.6000000000000003E-2</v>
      </c>
      <c r="D85" s="3">
        <f t="shared" si="3"/>
        <v>0.27800000000000002</v>
      </c>
      <c r="E85" s="4">
        <f t="shared" si="4"/>
        <v>55.760218884000004</v>
      </c>
    </row>
    <row r="86" spans="1:5" x14ac:dyDescent="0.25">
      <c r="A86" s="10" t="s">
        <v>155</v>
      </c>
      <c r="B86" s="6">
        <v>0.36199999999999999</v>
      </c>
      <c r="C86" s="5">
        <v>6.6000000000000003E-2</v>
      </c>
      <c r="D86" s="3">
        <f t="shared" si="3"/>
        <v>0.29599999999999999</v>
      </c>
      <c r="E86" s="4">
        <f t="shared" si="4"/>
        <v>59.627666015999999</v>
      </c>
    </row>
    <row r="87" spans="1:5" x14ac:dyDescent="0.25">
      <c r="A87" s="10" t="s">
        <v>156</v>
      </c>
      <c r="B87" s="6">
        <v>0.53</v>
      </c>
      <c r="C87" s="5">
        <v>6.6000000000000003E-2</v>
      </c>
      <c r="D87" s="3">
        <f t="shared" si="3"/>
        <v>0.46400000000000002</v>
      </c>
      <c r="E87" s="4">
        <f t="shared" si="4"/>
        <v>96.111345696000001</v>
      </c>
    </row>
    <row r="88" spans="1:5" x14ac:dyDescent="0.25">
      <c r="A88" s="10" t="s">
        <v>157</v>
      </c>
      <c r="B88" s="6">
        <v>0.63900000000000001</v>
      </c>
      <c r="C88" s="5">
        <v>6.6000000000000003E-2</v>
      </c>
      <c r="D88" s="3">
        <f t="shared" si="3"/>
        <v>0.57299999999999995</v>
      </c>
      <c r="E88" s="4">
        <f t="shared" si="4"/>
        <v>120.15672792899998</v>
      </c>
    </row>
    <row r="89" spans="1:5" x14ac:dyDescent="0.25">
      <c r="A89" s="10" t="s">
        <v>158</v>
      </c>
      <c r="B89" s="6">
        <v>0.29599999999999999</v>
      </c>
      <c r="C89" s="5">
        <v>6.6000000000000003E-2</v>
      </c>
      <c r="D89" s="3">
        <f t="shared" si="3"/>
        <v>0.22999999999999998</v>
      </c>
      <c r="E89" s="4">
        <f t="shared" si="4"/>
        <v>45.486312900000001</v>
      </c>
    </row>
    <row r="90" spans="1:5" x14ac:dyDescent="0.25">
      <c r="A90" s="10" t="s">
        <v>159</v>
      </c>
      <c r="B90" s="6">
        <v>0.49199999999999999</v>
      </c>
      <c r="C90" s="5">
        <v>6.6000000000000003E-2</v>
      </c>
      <c r="D90" s="3">
        <f t="shared" si="3"/>
        <v>0.42599999999999999</v>
      </c>
      <c r="E90" s="4">
        <f t="shared" si="4"/>
        <v>87.79782387600001</v>
      </c>
    </row>
    <row r="91" spans="1:5" x14ac:dyDescent="0.25">
      <c r="A91" s="10" t="s">
        <v>160</v>
      </c>
      <c r="B91" s="6">
        <v>0.376</v>
      </c>
      <c r="C91" s="5">
        <v>6.6000000000000003E-2</v>
      </c>
      <c r="D91" s="3">
        <f t="shared" si="3"/>
        <v>0.31</v>
      </c>
      <c r="E91" s="4">
        <f t="shared" si="4"/>
        <v>62.6412361</v>
      </c>
    </row>
    <row r="92" spans="1:5" x14ac:dyDescent="0.25">
      <c r="A92" s="10" t="s">
        <v>161</v>
      </c>
      <c r="B92" s="6">
        <v>0.65800000000000003</v>
      </c>
      <c r="C92" s="5">
        <v>6.6000000000000003E-2</v>
      </c>
      <c r="D92" s="3">
        <f t="shared" si="3"/>
        <v>0.59200000000000008</v>
      </c>
      <c r="E92" s="4">
        <f t="shared" si="4"/>
        <v>124.37828406400003</v>
      </c>
    </row>
    <row r="93" spans="1:5" x14ac:dyDescent="0.25">
      <c r="A93" s="10" t="s">
        <v>162</v>
      </c>
      <c r="B93" s="6">
        <v>0.46200000000000002</v>
      </c>
      <c r="C93" s="5">
        <v>6.6000000000000003E-2</v>
      </c>
      <c r="D93" s="3">
        <f t="shared" si="3"/>
        <v>0.39600000000000002</v>
      </c>
      <c r="E93" s="4">
        <f t="shared" si="4"/>
        <v>81.259815216000007</v>
      </c>
    </row>
    <row r="94" spans="1:5" x14ac:dyDescent="0.25">
      <c r="A94" s="10" t="s">
        <v>163</v>
      </c>
      <c r="B94" s="6">
        <v>0.40600000000000003</v>
      </c>
      <c r="C94" s="5">
        <v>6.6000000000000003E-2</v>
      </c>
      <c r="D94" s="3">
        <f t="shared" si="3"/>
        <v>0.34</v>
      </c>
      <c r="E94" s="4">
        <f t="shared" si="4"/>
        <v>69.115255600000012</v>
      </c>
    </row>
    <row r="95" spans="1:5" x14ac:dyDescent="0.25">
      <c r="A95" s="10" t="s">
        <v>164</v>
      </c>
      <c r="B95" s="6">
        <v>1.552</v>
      </c>
      <c r="C95" s="5">
        <v>6.6000000000000003E-2</v>
      </c>
      <c r="D95" s="3">
        <f t="shared" si="3"/>
        <v>1.486</v>
      </c>
      <c r="E95" s="4">
        <f t="shared" si="4"/>
        <v>333.13557859599996</v>
      </c>
    </row>
    <row r="96" spans="1:5" x14ac:dyDescent="0.25">
      <c r="A96" s="10" t="s">
        <v>165</v>
      </c>
      <c r="B96" s="6">
        <v>0.379</v>
      </c>
      <c r="C96" s="5">
        <v>6.6000000000000003E-2</v>
      </c>
      <c r="D96" s="3">
        <f t="shared" si="3"/>
        <v>0.313</v>
      </c>
      <c r="E96" s="4">
        <f t="shared" si="4"/>
        <v>63.287633569000008</v>
      </c>
    </row>
    <row r="97" spans="1:5" x14ac:dyDescent="0.25">
      <c r="A97" s="10" t="s">
        <v>166</v>
      </c>
      <c r="B97" s="6">
        <v>0.37</v>
      </c>
      <c r="C97" s="5">
        <v>6.6000000000000003E-2</v>
      </c>
      <c r="D97" s="3">
        <f t="shared" si="3"/>
        <v>0.30399999999999999</v>
      </c>
      <c r="E97" s="4">
        <f t="shared" si="4"/>
        <v>61.349110816000007</v>
      </c>
    </row>
    <row r="98" spans="1:5" x14ac:dyDescent="0.25">
      <c r="A98" s="10" t="s">
        <v>167</v>
      </c>
      <c r="B98" s="6">
        <v>0.57500000000000007</v>
      </c>
      <c r="C98" s="5">
        <v>6.6000000000000003E-2</v>
      </c>
      <c r="D98" s="3">
        <f t="shared" si="3"/>
        <v>0.50900000000000012</v>
      </c>
      <c r="E98" s="4">
        <f t="shared" si="4"/>
        <v>106.00262348100003</v>
      </c>
    </row>
    <row r="99" spans="1:5" x14ac:dyDescent="0.25">
      <c r="A99" s="10" t="s">
        <v>168</v>
      </c>
      <c r="B99" s="6">
        <v>0.48</v>
      </c>
      <c r="C99" s="5">
        <v>6.6000000000000003E-2</v>
      </c>
      <c r="D99" s="3">
        <f t="shared" si="3"/>
        <v>0.41399999999999998</v>
      </c>
      <c r="E99" s="4">
        <f t="shared" si="4"/>
        <v>85.179941796000008</v>
      </c>
    </row>
    <row r="100" spans="1:5" x14ac:dyDescent="0.25">
      <c r="A100" s="10" t="s">
        <v>169</v>
      </c>
      <c r="B100" s="6">
        <v>0.46200000000000002</v>
      </c>
      <c r="C100" s="5">
        <v>6.6000000000000003E-2</v>
      </c>
      <c r="D100" s="3">
        <f t="shared" si="3"/>
        <v>0.39600000000000002</v>
      </c>
      <c r="E100" s="4">
        <f t="shared" si="4"/>
        <v>81.259815216000007</v>
      </c>
    </row>
    <row r="101" spans="1:5" x14ac:dyDescent="0.25">
      <c r="A101" s="10" t="s">
        <v>170</v>
      </c>
      <c r="B101" s="6">
        <v>0.749</v>
      </c>
      <c r="C101" s="5">
        <v>6.6000000000000003E-2</v>
      </c>
      <c r="D101" s="3">
        <f t="shared" ref="D101:D132" si="5">(B101-C101)</f>
        <v>0.68300000000000005</v>
      </c>
      <c r="E101" s="4">
        <f t="shared" ref="E101:E132" si="6">(12.401*D101*D101)+(207.74*D101)-(2.9499)</f>
        <v>144.721450089</v>
      </c>
    </row>
    <row r="102" spans="1:5" x14ac:dyDescent="0.25">
      <c r="A102" s="10" t="s">
        <v>171</v>
      </c>
      <c r="B102" s="6">
        <v>0.33100000000000002</v>
      </c>
      <c r="C102" s="5">
        <v>6.6000000000000003E-2</v>
      </c>
      <c r="D102" s="3">
        <f t="shared" si="5"/>
        <v>0.26500000000000001</v>
      </c>
      <c r="E102" s="4">
        <f t="shared" si="6"/>
        <v>52.972060225000007</v>
      </c>
    </row>
    <row r="103" spans="1:5" x14ac:dyDescent="0.25">
      <c r="A103" s="10" t="s">
        <v>172</v>
      </c>
      <c r="B103" s="6">
        <v>0.46500000000000002</v>
      </c>
      <c r="C103" s="5">
        <v>6.6000000000000003E-2</v>
      </c>
      <c r="D103" s="3">
        <f t="shared" si="5"/>
        <v>0.39900000000000002</v>
      </c>
      <c r="E103" s="4">
        <f t="shared" si="6"/>
        <v>81.912611601000009</v>
      </c>
    </row>
    <row r="104" spans="1:5" x14ac:dyDescent="0.25">
      <c r="A104" s="10" t="s">
        <v>173</v>
      </c>
      <c r="B104" s="6">
        <v>0.41300000000000003</v>
      </c>
      <c r="C104" s="5">
        <v>6.6000000000000003E-2</v>
      </c>
      <c r="D104" s="3">
        <f t="shared" si="5"/>
        <v>0.34700000000000003</v>
      </c>
      <c r="E104" s="4">
        <f t="shared" si="6"/>
        <v>70.629072009000012</v>
      </c>
    </row>
    <row r="105" spans="1:5" x14ac:dyDescent="0.25">
      <c r="A105" s="10" t="s">
        <v>174</v>
      </c>
      <c r="B105" s="6">
        <v>0.45300000000000001</v>
      </c>
      <c r="C105" s="5">
        <v>6.6000000000000003E-2</v>
      </c>
      <c r="D105" s="3">
        <f t="shared" si="5"/>
        <v>0.38700000000000001</v>
      </c>
      <c r="E105" s="4">
        <f t="shared" si="6"/>
        <v>79.302765368999999</v>
      </c>
    </row>
    <row r="106" spans="1:5" x14ac:dyDescent="0.25">
      <c r="A106" s="10" t="s">
        <v>175</v>
      </c>
      <c r="B106" s="6">
        <v>0.95600000000000007</v>
      </c>
      <c r="C106" s="5">
        <v>6.6000000000000003E-2</v>
      </c>
      <c r="D106" s="3">
        <f t="shared" si="5"/>
        <v>0.89000000000000012</v>
      </c>
      <c r="E106" s="4">
        <f t="shared" si="6"/>
        <v>191.76153210000001</v>
      </c>
    </row>
    <row r="107" spans="1:5" x14ac:dyDescent="0.25">
      <c r="A107" s="10" t="s">
        <v>176</v>
      </c>
      <c r="B107" s="6">
        <v>0.57300000000000006</v>
      </c>
      <c r="C107" s="5">
        <v>6.6000000000000003E-2</v>
      </c>
      <c r="D107" s="3">
        <f t="shared" si="5"/>
        <v>0.50700000000000012</v>
      </c>
      <c r="E107" s="4">
        <f t="shared" si="6"/>
        <v>105.56194464900003</v>
      </c>
    </row>
    <row r="108" spans="1:5" x14ac:dyDescent="0.25">
      <c r="A108" s="10" t="s">
        <v>177</v>
      </c>
      <c r="B108" s="6">
        <v>0.76700000000000002</v>
      </c>
      <c r="C108" s="5">
        <v>6.6000000000000003E-2</v>
      </c>
      <c r="D108" s="3">
        <f t="shared" si="5"/>
        <v>0.70100000000000007</v>
      </c>
      <c r="E108" s="4">
        <f t="shared" si="6"/>
        <v>148.76970380099999</v>
      </c>
    </row>
    <row r="109" spans="1:5" x14ac:dyDescent="0.25">
      <c r="A109" s="10" t="s">
        <v>178</v>
      </c>
      <c r="B109" s="6">
        <v>0.42199999999999999</v>
      </c>
      <c r="C109" s="5">
        <v>6.6000000000000003E-2</v>
      </c>
      <c r="D109" s="3">
        <f t="shared" si="5"/>
        <v>0.35599999999999998</v>
      </c>
      <c r="E109" s="4">
        <f t="shared" si="6"/>
        <v>72.577193135999991</v>
      </c>
    </row>
    <row r="110" spans="1:5" x14ac:dyDescent="0.25">
      <c r="A110" s="10" t="s">
        <v>179</v>
      </c>
      <c r="B110" s="6">
        <v>0.314</v>
      </c>
      <c r="C110" s="5">
        <v>6.6000000000000003E-2</v>
      </c>
      <c r="D110" s="3">
        <f t="shared" si="5"/>
        <v>0.248</v>
      </c>
      <c r="E110" s="4">
        <f t="shared" si="6"/>
        <v>49.332331103999998</v>
      </c>
    </row>
    <row r="111" spans="1:5" x14ac:dyDescent="0.25">
      <c r="A111" s="10" t="s">
        <v>180</v>
      </c>
      <c r="B111" s="6">
        <v>0.29899999999999999</v>
      </c>
      <c r="C111" s="5">
        <v>6.6000000000000003E-2</v>
      </c>
      <c r="D111" s="3">
        <f t="shared" si="5"/>
        <v>0.23299999999999998</v>
      </c>
      <c r="E111" s="4">
        <f t="shared" si="6"/>
        <v>46.126757888999997</v>
      </c>
    </row>
    <row r="112" spans="1:5" x14ac:dyDescent="0.25">
      <c r="A112" s="10" t="s">
        <v>181</v>
      </c>
      <c r="B112" s="6">
        <v>0.34500000000000003</v>
      </c>
      <c r="C112" s="5">
        <v>6.6000000000000003E-2</v>
      </c>
      <c r="D112" s="3">
        <f t="shared" si="5"/>
        <v>0.27900000000000003</v>
      </c>
      <c r="E112" s="4">
        <f t="shared" si="6"/>
        <v>55.974866241000008</v>
      </c>
    </row>
    <row r="113" spans="1:5" x14ac:dyDescent="0.25">
      <c r="A113" s="10" t="s">
        <v>182</v>
      </c>
      <c r="B113" s="6">
        <v>0.3</v>
      </c>
      <c r="C113" s="5">
        <v>6.6000000000000003E-2</v>
      </c>
      <c r="D113" s="3">
        <f t="shared" si="5"/>
        <v>0.23399999999999999</v>
      </c>
      <c r="E113" s="4">
        <f t="shared" si="6"/>
        <v>46.340289155999997</v>
      </c>
    </row>
    <row r="114" spans="1:5" x14ac:dyDescent="0.25">
      <c r="A114" s="10" t="s">
        <v>183</v>
      </c>
      <c r="B114" s="6">
        <v>0.443</v>
      </c>
      <c r="C114" s="5">
        <v>6.6000000000000003E-2</v>
      </c>
      <c r="D114" s="3">
        <f t="shared" si="5"/>
        <v>0.377</v>
      </c>
      <c r="E114" s="4">
        <f t="shared" si="6"/>
        <v>77.130621729000012</v>
      </c>
    </row>
    <row r="115" spans="1:5" x14ac:dyDescent="0.25">
      <c r="A115" s="10" t="s">
        <v>184</v>
      </c>
      <c r="B115" s="6">
        <v>0.433</v>
      </c>
      <c r="C115" s="5">
        <v>6.6000000000000003E-2</v>
      </c>
      <c r="D115" s="3">
        <f t="shared" si="5"/>
        <v>0.36699999999999999</v>
      </c>
      <c r="E115" s="4">
        <f t="shared" si="6"/>
        <v>74.960958289000004</v>
      </c>
    </row>
    <row r="116" spans="1:5" x14ac:dyDescent="0.25">
      <c r="A116" s="10" t="s">
        <v>185</v>
      </c>
      <c r="B116" s="6">
        <v>0.48199999999999998</v>
      </c>
      <c r="C116" s="5">
        <v>6.6000000000000003E-2</v>
      </c>
      <c r="D116" s="3">
        <f t="shared" si="5"/>
        <v>0.41599999999999998</v>
      </c>
      <c r="E116" s="4">
        <f t="shared" si="6"/>
        <v>85.616007455999991</v>
      </c>
    </row>
    <row r="117" spans="1:5" x14ac:dyDescent="0.25">
      <c r="A117" s="10" t="s">
        <v>186</v>
      </c>
      <c r="B117" s="6">
        <v>0.32500000000000001</v>
      </c>
      <c r="C117" s="5">
        <v>6.6000000000000003E-2</v>
      </c>
      <c r="D117" s="3">
        <f t="shared" si="5"/>
        <v>0.25900000000000001</v>
      </c>
      <c r="E117" s="4">
        <f t="shared" si="6"/>
        <v>51.686631481000006</v>
      </c>
    </row>
    <row r="118" spans="1:5" x14ac:dyDescent="0.25">
      <c r="A118" s="10" t="s">
        <v>187</v>
      </c>
      <c r="B118" s="6">
        <v>0.19500000000000001</v>
      </c>
      <c r="C118" s="5">
        <v>6.6000000000000003E-2</v>
      </c>
      <c r="D118" s="3">
        <f t="shared" si="5"/>
        <v>0.129</v>
      </c>
      <c r="E118" s="4">
        <f t="shared" si="6"/>
        <v>24.054925041000004</v>
      </c>
    </row>
    <row r="119" spans="1:5" x14ac:dyDescent="0.25">
      <c r="A119" s="10" t="s">
        <v>188</v>
      </c>
      <c r="B119" s="6">
        <v>0.52700000000000002</v>
      </c>
      <c r="C119" s="5">
        <v>6.6000000000000003E-2</v>
      </c>
      <c r="D119" s="3">
        <f t="shared" si="5"/>
        <v>0.46100000000000002</v>
      </c>
      <c r="E119" s="4">
        <f t="shared" si="6"/>
        <v>95.453712921000005</v>
      </c>
    </row>
    <row r="120" spans="1:5" x14ac:dyDescent="0.25">
      <c r="A120" s="10" t="s">
        <v>189</v>
      </c>
      <c r="B120" s="6">
        <v>0.44</v>
      </c>
      <c r="C120" s="5">
        <v>6.6000000000000003E-2</v>
      </c>
      <c r="D120" s="3">
        <f t="shared" si="5"/>
        <v>0.374</v>
      </c>
      <c r="E120" s="4">
        <f t="shared" si="6"/>
        <v>76.479462276000007</v>
      </c>
    </row>
    <row r="121" spans="1:5" x14ac:dyDescent="0.25">
      <c r="A121" s="10" t="s">
        <v>190</v>
      </c>
      <c r="B121" s="6">
        <v>0.313</v>
      </c>
      <c r="C121" s="5">
        <v>6.6000000000000003E-2</v>
      </c>
      <c r="D121" s="3">
        <f t="shared" si="5"/>
        <v>0.247</v>
      </c>
      <c r="E121" s="4">
        <f t="shared" si="6"/>
        <v>49.118452609000002</v>
      </c>
    </row>
    <row r="122" spans="1:5" x14ac:dyDescent="0.25">
      <c r="A122" s="10" t="s">
        <v>191</v>
      </c>
      <c r="B122" s="6">
        <v>0.44600000000000001</v>
      </c>
      <c r="C122" s="5">
        <v>6.6000000000000003E-2</v>
      </c>
      <c r="D122" s="3">
        <f t="shared" si="5"/>
        <v>0.38</v>
      </c>
      <c r="E122" s="4">
        <f t="shared" si="6"/>
        <v>77.782004400000005</v>
      </c>
    </row>
    <row r="123" spans="1:5" x14ac:dyDescent="0.25">
      <c r="A123" s="10" t="s">
        <v>192</v>
      </c>
      <c r="B123" s="6">
        <v>0.58099999999999996</v>
      </c>
      <c r="C123" s="5">
        <v>6.6000000000000003E-2</v>
      </c>
      <c r="D123" s="3">
        <f t="shared" si="5"/>
        <v>0.5149999999999999</v>
      </c>
      <c r="E123" s="4">
        <f t="shared" si="6"/>
        <v>107.32525522499998</v>
      </c>
    </row>
    <row r="124" spans="1:5" x14ac:dyDescent="0.25">
      <c r="A124" s="10" t="s">
        <v>193</v>
      </c>
      <c r="B124" s="6">
        <v>0.439</v>
      </c>
      <c r="C124" s="5">
        <v>6.6000000000000003E-2</v>
      </c>
      <c r="D124" s="3">
        <f t="shared" si="5"/>
        <v>0.373</v>
      </c>
      <c r="E124" s="4">
        <f t="shared" si="6"/>
        <v>76.262458729000002</v>
      </c>
    </row>
    <row r="125" spans="1:5" x14ac:dyDescent="0.25">
      <c r="A125" s="10" t="s">
        <v>194</v>
      </c>
      <c r="B125" s="6">
        <v>0.34</v>
      </c>
      <c r="C125" s="5">
        <v>6.6000000000000003E-2</v>
      </c>
      <c r="D125" s="3">
        <f t="shared" si="5"/>
        <v>0.27400000000000002</v>
      </c>
      <c r="E125" s="4">
        <f t="shared" si="6"/>
        <v>54.90187747600001</v>
      </c>
    </row>
    <row r="126" spans="1:5" x14ac:dyDescent="0.25">
      <c r="A126" s="10" t="s">
        <v>195</v>
      </c>
      <c r="B126" s="6">
        <v>0.248</v>
      </c>
      <c r="C126" s="5">
        <v>6.6000000000000003E-2</v>
      </c>
      <c r="D126" s="3">
        <f t="shared" si="5"/>
        <v>0.182</v>
      </c>
      <c r="E126" s="4">
        <f t="shared" si="6"/>
        <v>35.269550724000005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M122"/>
  <sheetViews>
    <sheetView workbookViewId="0">
      <selection activeCell="P6" sqref="P6"/>
    </sheetView>
  </sheetViews>
  <sheetFormatPr defaultRowHeight="15" x14ac:dyDescent="0.25"/>
  <cols>
    <col min="1" max="1" width="18.7109375" customWidth="1"/>
    <col min="2" max="2" width="12.28515625" customWidth="1"/>
    <col min="3" max="3" width="11.85546875" customWidth="1"/>
    <col min="4" max="4" width="12.85546875" customWidth="1"/>
    <col min="5" max="5" width="17.7109375" customWidth="1"/>
  </cols>
  <sheetData>
    <row r="2" spans="1:12" x14ac:dyDescent="0.25">
      <c r="A2" s="2">
        <v>1.8149999999999999</v>
      </c>
      <c r="B2" s="6">
        <v>0.64700000000000002</v>
      </c>
      <c r="C2" s="6">
        <v>0.51600000000000001</v>
      </c>
      <c r="D2" s="6">
        <v>0.182</v>
      </c>
      <c r="E2" s="6">
        <v>0.72699999999999998</v>
      </c>
      <c r="F2" s="6">
        <v>0.17599999999999999</v>
      </c>
      <c r="G2" s="6">
        <v>0.33</v>
      </c>
      <c r="H2" s="6">
        <v>0.16900000000000001</v>
      </c>
      <c r="I2" s="6">
        <v>0.17400000000000002</v>
      </c>
      <c r="J2" s="6">
        <v>0.22500000000000001</v>
      </c>
      <c r="K2" s="6">
        <v>0.216</v>
      </c>
      <c r="L2" s="6">
        <v>0.30099999999999999</v>
      </c>
    </row>
    <row r="3" spans="1:12" x14ac:dyDescent="0.25">
      <c r="A3" s="2">
        <v>1.2170000000000001</v>
      </c>
      <c r="B3" s="6">
        <v>0.755</v>
      </c>
      <c r="C3" s="6">
        <v>0.33800000000000002</v>
      </c>
      <c r="D3" s="6">
        <v>0.11900000000000001</v>
      </c>
      <c r="E3" s="6">
        <v>0.32</v>
      </c>
      <c r="F3" s="6">
        <v>0.112</v>
      </c>
      <c r="G3" s="6">
        <v>0.29299999999999998</v>
      </c>
      <c r="H3" s="6">
        <v>0.17100000000000001</v>
      </c>
      <c r="I3" s="6">
        <v>0.19</v>
      </c>
      <c r="J3" s="6">
        <v>0.19</v>
      </c>
      <c r="K3" s="6">
        <v>0.221</v>
      </c>
      <c r="L3" s="6">
        <v>0.17899999999999999</v>
      </c>
    </row>
    <row r="4" spans="1:12" x14ac:dyDescent="0.25">
      <c r="A4" s="2">
        <v>0.85299999999999998</v>
      </c>
      <c r="B4" s="6">
        <v>0.46500000000000002</v>
      </c>
      <c r="C4" s="6">
        <v>0.39600000000000002</v>
      </c>
      <c r="D4" s="6">
        <v>0.18</v>
      </c>
      <c r="E4" s="6">
        <v>0.35000000000000003</v>
      </c>
      <c r="F4" s="6">
        <v>0.14400000000000002</v>
      </c>
      <c r="G4" s="6">
        <v>0.189</v>
      </c>
      <c r="H4" s="6">
        <v>0.18</v>
      </c>
      <c r="I4" s="6">
        <v>0.19800000000000001</v>
      </c>
      <c r="J4" s="6">
        <v>0.222</v>
      </c>
      <c r="K4" s="6">
        <v>0.26800000000000002</v>
      </c>
      <c r="L4" s="6">
        <v>0.17599999999999999</v>
      </c>
    </row>
    <row r="5" spans="1:12" x14ac:dyDescent="0.25">
      <c r="A5" s="2">
        <v>0.58799999999999997</v>
      </c>
      <c r="B5" s="6">
        <v>0.626</v>
      </c>
      <c r="C5" s="6">
        <v>0.24</v>
      </c>
      <c r="D5" s="6">
        <v>0.13600000000000001</v>
      </c>
      <c r="E5" s="6">
        <v>0.13400000000000001</v>
      </c>
      <c r="F5" s="6">
        <v>0.20200000000000001</v>
      </c>
      <c r="G5" s="6">
        <v>0.13900000000000001</v>
      </c>
      <c r="H5" s="6">
        <v>0.217</v>
      </c>
      <c r="I5" s="6">
        <v>0.22900000000000001</v>
      </c>
      <c r="J5" s="6">
        <v>0.24299999999999999</v>
      </c>
      <c r="K5" s="6">
        <v>0.38</v>
      </c>
      <c r="L5" s="6">
        <v>0.14300000000000002</v>
      </c>
    </row>
    <row r="6" spans="1:12" x14ac:dyDescent="0.25">
      <c r="A6" s="2">
        <v>0.373</v>
      </c>
      <c r="B6" s="6">
        <v>0.50900000000000001</v>
      </c>
      <c r="C6" s="6">
        <v>0.17200000000000001</v>
      </c>
      <c r="D6" s="6">
        <v>0.14200000000000002</v>
      </c>
      <c r="E6" s="6">
        <v>0.21299999999999999</v>
      </c>
      <c r="F6" s="6">
        <v>0.161</v>
      </c>
      <c r="G6" s="6">
        <v>0.14699999999999999</v>
      </c>
      <c r="H6" s="6">
        <v>0.249</v>
      </c>
      <c r="I6" s="6">
        <v>0.249</v>
      </c>
      <c r="J6" s="6">
        <v>0.22</v>
      </c>
      <c r="K6" s="6">
        <v>0.308</v>
      </c>
      <c r="L6" s="6">
        <v>0.222</v>
      </c>
    </row>
    <row r="7" spans="1:12" x14ac:dyDescent="0.25">
      <c r="A7" s="2">
        <v>0.23100000000000001</v>
      </c>
      <c r="B7" s="6">
        <v>0.36899999999999999</v>
      </c>
      <c r="C7" s="6">
        <v>0.26700000000000002</v>
      </c>
      <c r="D7" s="6">
        <v>0.14699999999999999</v>
      </c>
      <c r="E7" s="6">
        <v>0.114</v>
      </c>
      <c r="F7" s="6">
        <v>0.106</v>
      </c>
      <c r="G7" s="6">
        <v>0.182</v>
      </c>
      <c r="H7" s="6">
        <v>0.20600000000000002</v>
      </c>
      <c r="I7" s="6">
        <v>0.14499999999999999</v>
      </c>
      <c r="J7" s="6">
        <v>0.20100000000000001</v>
      </c>
      <c r="K7" s="6">
        <v>0.183</v>
      </c>
      <c r="L7" s="6">
        <v>0.17100000000000001</v>
      </c>
    </row>
    <row r="8" spans="1:12" x14ac:dyDescent="0.25">
      <c r="A8" s="5">
        <v>0.10100000000000001</v>
      </c>
      <c r="B8" s="6">
        <v>0.33600000000000002</v>
      </c>
      <c r="C8" s="6">
        <v>0.53</v>
      </c>
      <c r="D8" s="6">
        <v>0.126</v>
      </c>
      <c r="E8" s="6">
        <v>0.16700000000000001</v>
      </c>
      <c r="F8" s="6">
        <v>0.624</v>
      </c>
      <c r="G8" s="6">
        <v>0.17599999999999999</v>
      </c>
      <c r="H8" s="6">
        <v>0.24</v>
      </c>
      <c r="I8" s="6">
        <v>0.16</v>
      </c>
      <c r="J8" s="6">
        <v>0.14000000000000001</v>
      </c>
      <c r="K8" s="6">
        <v>0.29599999999999999</v>
      </c>
      <c r="L8" s="6">
        <v>0.128</v>
      </c>
    </row>
    <row r="9" spans="1:12" x14ac:dyDescent="0.25">
      <c r="A9" s="6">
        <v>0.54100000000000004</v>
      </c>
      <c r="B9" s="6">
        <v>0.40900000000000003</v>
      </c>
      <c r="C9" s="6">
        <v>0.69200000000000006</v>
      </c>
      <c r="D9" s="6">
        <v>0.14200000000000002</v>
      </c>
      <c r="E9" s="6">
        <v>0.50800000000000001</v>
      </c>
      <c r="F9" s="6">
        <v>0.14200000000000002</v>
      </c>
      <c r="G9" s="6">
        <v>0.192</v>
      </c>
      <c r="H9" s="6">
        <v>0.18099999999999999</v>
      </c>
      <c r="I9" s="6">
        <v>0.111</v>
      </c>
      <c r="J9" s="6">
        <v>0.17</v>
      </c>
      <c r="K9" s="6">
        <v>0.13100000000000001</v>
      </c>
      <c r="L9" s="6">
        <v>0.17100000000000001</v>
      </c>
    </row>
    <row r="16" spans="1:12" x14ac:dyDescent="0.25">
      <c r="A16" s="32" t="s">
        <v>0</v>
      </c>
      <c r="B16" s="1" t="s">
        <v>1</v>
      </c>
      <c r="C16" s="1" t="s">
        <v>2</v>
      </c>
      <c r="D16" s="1" t="s">
        <v>3</v>
      </c>
      <c r="E16" s="1" t="s">
        <v>4</v>
      </c>
    </row>
    <row r="17" spans="1:13" x14ac:dyDescent="0.25">
      <c r="A17" s="32" t="s">
        <v>5</v>
      </c>
      <c r="B17" s="2">
        <v>1.8149999999999999</v>
      </c>
      <c r="C17" s="3">
        <f>B17-B23</f>
        <v>1.714</v>
      </c>
      <c r="D17" s="3">
        <v>500</v>
      </c>
      <c r="E17" s="4">
        <f>(126.34*C17*C17)+(76.076*C17)+(0.4021)</f>
        <v>501.95751064000001</v>
      </c>
    </row>
    <row r="18" spans="1:13" x14ac:dyDescent="0.25">
      <c r="A18" s="32" t="s">
        <v>6</v>
      </c>
      <c r="B18" s="2">
        <v>1.2170000000000001</v>
      </c>
      <c r="C18" s="3">
        <f>B18-B23</f>
        <v>1.1160000000000001</v>
      </c>
      <c r="D18" s="3">
        <v>250</v>
      </c>
      <c r="E18" s="4">
        <f t="shared" ref="E18:E23" si="0">(126.34*C18*C18)+(76.076*C18)+(0.4021)</f>
        <v>242.65382704000004</v>
      </c>
    </row>
    <row r="19" spans="1:13" x14ac:dyDescent="0.25">
      <c r="A19" s="32" t="s">
        <v>7</v>
      </c>
      <c r="B19" s="2">
        <v>0.85299999999999998</v>
      </c>
      <c r="C19" s="3">
        <f>B19-B23</f>
        <v>0.752</v>
      </c>
      <c r="D19" s="3">
        <v>125</v>
      </c>
      <c r="E19" s="4">
        <f t="shared" si="0"/>
        <v>129.05702735999998</v>
      </c>
    </row>
    <row r="20" spans="1:13" x14ac:dyDescent="0.25">
      <c r="A20" s="32" t="s">
        <v>8</v>
      </c>
      <c r="B20" s="2">
        <v>0.58799999999999997</v>
      </c>
      <c r="C20" s="3">
        <f>B20-B23</f>
        <v>0.48699999999999999</v>
      </c>
      <c r="D20" s="3">
        <v>62.5</v>
      </c>
      <c r="E20" s="4">
        <f t="shared" si="0"/>
        <v>67.415043460000007</v>
      </c>
    </row>
    <row r="21" spans="1:13" x14ac:dyDescent="0.25">
      <c r="A21" s="32" t="s">
        <v>9</v>
      </c>
      <c r="B21" s="2">
        <v>0.373</v>
      </c>
      <c r="C21" s="3">
        <f>B21-B23</f>
        <v>0.27200000000000002</v>
      </c>
      <c r="D21" s="3">
        <v>31.25</v>
      </c>
      <c r="E21" s="4">
        <f t="shared" si="0"/>
        <v>30.44191056</v>
      </c>
    </row>
    <row r="22" spans="1:13" x14ac:dyDescent="0.25">
      <c r="A22" s="32" t="s">
        <v>287</v>
      </c>
      <c r="B22" s="2">
        <v>0.23100000000000001</v>
      </c>
      <c r="C22" s="3">
        <f>B22-B23</f>
        <v>0.13</v>
      </c>
      <c r="D22" s="3">
        <v>15.63</v>
      </c>
      <c r="E22" s="4">
        <f t="shared" si="0"/>
        <v>12.427126000000001</v>
      </c>
    </row>
    <row r="23" spans="1:13" x14ac:dyDescent="0.25">
      <c r="A23" s="32" t="s">
        <v>10</v>
      </c>
      <c r="B23" s="5">
        <v>0.10100000000000001</v>
      </c>
      <c r="C23" s="3">
        <f>B23-B23</f>
        <v>0</v>
      </c>
      <c r="D23" s="3">
        <v>0</v>
      </c>
      <c r="E23" s="4">
        <f t="shared" si="0"/>
        <v>0.40210000000000001</v>
      </c>
    </row>
    <row r="28" spans="1:13" x14ac:dyDescent="0.25">
      <c r="I28" s="32"/>
      <c r="K28" s="9" t="s">
        <v>290</v>
      </c>
      <c r="L28" s="9"/>
      <c r="M28" s="9"/>
    </row>
    <row r="33" spans="1:5" x14ac:dyDescent="0.25">
      <c r="A33" s="10" t="s">
        <v>11</v>
      </c>
      <c r="B33" s="6" t="s">
        <v>12</v>
      </c>
      <c r="C33" s="7" t="s">
        <v>10</v>
      </c>
      <c r="D33" s="3" t="s">
        <v>2</v>
      </c>
      <c r="E33" s="11" t="s">
        <v>291</v>
      </c>
    </row>
    <row r="34" spans="1:5" x14ac:dyDescent="0.25">
      <c r="A34" s="10" t="s">
        <v>103</v>
      </c>
      <c r="B34" s="6">
        <v>0.54100000000000004</v>
      </c>
      <c r="C34" s="5">
        <v>0.10100000000000001</v>
      </c>
      <c r="D34" s="3">
        <f t="shared" ref="D34:D65" si="1">(B34-C34)</f>
        <v>0.44000000000000006</v>
      </c>
      <c r="E34" s="4">
        <f t="shared" ref="E34:E65" si="2">(126.34*D34*D34)+(76.076*D34)+(0.4021)</f>
        <v>58.334964000000006</v>
      </c>
    </row>
    <row r="35" spans="1:5" x14ac:dyDescent="0.25">
      <c r="A35" s="10" t="s">
        <v>106</v>
      </c>
      <c r="B35" s="6">
        <v>0.64700000000000002</v>
      </c>
      <c r="C35" s="5">
        <v>0.10100000000000001</v>
      </c>
      <c r="D35" s="3">
        <f t="shared" si="1"/>
        <v>0.54600000000000004</v>
      </c>
      <c r="E35" s="4">
        <f t="shared" si="2"/>
        <v>79.60357144000001</v>
      </c>
    </row>
    <row r="36" spans="1:5" x14ac:dyDescent="0.25">
      <c r="A36" s="10" t="s">
        <v>107</v>
      </c>
      <c r="B36" s="6">
        <v>0.755</v>
      </c>
      <c r="C36" s="5">
        <v>0.10100000000000001</v>
      </c>
      <c r="D36" s="3">
        <f t="shared" si="1"/>
        <v>0.65400000000000003</v>
      </c>
      <c r="E36" s="4">
        <f t="shared" si="2"/>
        <v>104.19344344000001</v>
      </c>
    </row>
    <row r="37" spans="1:5" x14ac:dyDescent="0.25">
      <c r="A37" s="10" t="s">
        <v>108</v>
      </c>
      <c r="B37" s="6">
        <v>0.46500000000000002</v>
      </c>
      <c r="C37" s="5">
        <v>0.10100000000000001</v>
      </c>
      <c r="D37" s="3">
        <f t="shared" si="1"/>
        <v>0.36399999999999999</v>
      </c>
      <c r="E37" s="4">
        <f t="shared" si="2"/>
        <v>44.833308639999991</v>
      </c>
    </row>
    <row r="38" spans="1:5" x14ac:dyDescent="0.25">
      <c r="A38" s="10" t="s">
        <v>109</v>
      </c>
      <c r="B38" s="6">
        <v>0.626</v>
      </c>
      <c r="C38" s="5">
        <v>0.10100000000000001</v>
      </c>
      <c r="D38" s="3">
        <f t="shared" si="1"/>
        <v>0.52500000000000002</v>
      </c>
      <c r="E38" s="4">
        <f t="shared" si="2"/>
        <v>75.164462500000013</v>
      </c>
    </row>
    <row r="39" spans="1:5" x14ac:dyDescent="0.25">
      <c r="A39" s="10" t="s">
        <v>110</v>
      </c>
      <c r="B39" s="6">
        <v>0.50900000000000001</v>
      </c>
      <c r="C39" s="5">
        <v>0.10100000000000001</v>
      </c>
      <c r="D39" s="3">
        <f t="shared" si="1"/>
        <v>0.40800000000000003</v>
      </c>
      <c r="E39" s="4">
        <f t="shared" si="2"/>
        <v>52.47216976</v>
      </c>
    </row>
    <row r="40" spans="1:5" x14ac:dyDescent="0.25">
      <c r="A40" s="10" t="s">
        <v>111</v>
      </c>
      <c r="B40" s="6">
        <v>0.36899999999999999</v>
      </c>
      <c r="C40" s="5">
        <v>0.10100000000000001</v>
      </c>
      <c r="D40" s="3">
        <f t="shared" si="1"/>
        <v>0.26800000000000002</v>
      </c>
      <c r="E40" s="4">
        <f t="shared" si="2"/>
        <v>29.86471216</v>
      </c>
    </row>
    <row r="41" spans="1:5" x14ac:dyDescent="0.25">
      <c r="A41" s="10" t="s">
        <v>112</v>
      </c>
      <c r="B41" s="6">
        <v>0.33600000000000002</v>
      </c>
      <c r="C41" s="5">
        <v>0.10100000000000001</v>
      </c>
      <c r="D41" s="3">
        <f t="shared" si="1"/>
        <v>0.23500000000000001</v>
      </c>
      <c r="E41" s="4">
        <f t="shared" si="2"/>
        <v>25.2570865</v>
      </c>
    </row>
    <row r="42" spans="1:5" x14ac:dyDescent="0.25">
      <c r="A42" s="10" t="s">
        <v>113</v>
      </c>
      <c r="B42" s="6">
        <v>0.40900000000000003</v>
      </c>
      <c r="C42" s="5">
        <v>0.10100000000000001</v>
      </c>
      <c r="D42" s="3">
        <f t="shared" si="1"/>
        <v>0.30800000000000005</v>
      </c>
      <c r="E42" s="4">
        <f t="shared" si="2"/>
        <v>35.818625760000003</v>
      </c>
    </row>
    <row r="43" spans="1:5" x14ac:dyDescent="0.25">
      <c r="A43" s="10" t="s">
        <v>114</v>
      </c>
      <c r="B43" s="6">
        <v>0.51600000000000001</v>
      </c>
      <c r="C43" s="5">
        <v>0.10100000000000001</v>
      </c>
      <c r="D43" s="3">
        <f t="shared" si="1"/>
        <v>0.41500000000000004</v>
      </c>
      <c r="E43" s="4">
        <f t="shared" si="2"/>
        <v>53.732546500000005</v>
      </c>
    </row>
    <row r="44" spans="1:5" x14ac:dyDescent="0.25">
      <c r="A44" s="10" t="s">
        <v>115</v>
      </c>
      <c r="B44" s="6">
        <v>0.33800000000000002</v>
      </c>
      <c r="C44" s="5">
        <v>0.10100000000000001</v>
      </c>
      <c r="D44" s="3">
        <f t="shared" si="1"/>
        <v>0.23700000000000002</v>
      </c>
      <c r="E44" s="4">
        <f t="shared" si="2"/>
        <v>25.52850346</v>
      </c>
    </row>
    <row r="45" spans="1:5" x14ac:dyDescent="0.25">
      <c r="A45" s="10" t="s">
        <v>116</v>
      </c>
      <c r="B45" s="6">
        <v>0.39600000000000002</v>
      </c>
      <c r="C45" s="5">
        <v>0.10100000000000001</v>
      </c>
      <c r="D45" s="3">
        <f t="shared" si="1"/>
        <v>0.29500000000000004</v>
      </c>
      <c r="E45" s="4">
        <f t="shared" si="2"/>
        <v>33.839258500000007</v>
      </c>
    </row>
    <row r="46" spans="1:5" x14ac:dyDescent="0.25">
      <c r="A46" s="10" t="s">
        <v>117</v>
      </c>
      <c r="B46" s="6">
        <v>0.24</v>
      </c>
      <c r="C46" s="5">
        <v>0.10100000000000001</v>
      </c>
      <c r="D46" s="3">
        <f t="shared" si="1"/>
        <v>0.13899999999999998</v>
      </c>
      <c r="E46" s="4">
        <f t="shared" si="2"/>
        <v>13.417679139999999</v>
      </c>
    </row>
    <row r="47" spans="1:5" x14ac:dyDescent="0.25">
      <c r="A47" s="10" t="s">
        <v>118</v>
      </c>
      <c r="B47" s="6">
        <v>0.17200000000000001</v>
      </c>
      <c r="C47" s="5">
        <v>0.10100000000000001</v>
      </c>
      <c r="D47" s="3">
        <f t="shared" si="1"/>
        <v>7.1000000000000008E-2</v>
      </c>
      <c r="E47" s="4">
        <f t="shared" si="2"/>
        <v>6.44037594</v>
      </c>
    </row>
    <row r="48" spans="1:5" x14ac:dyDescent="0.25">
      <c r="A48" s="10" t="s">
        <v>119</v>
      </c>
      <c r="B48" s="6">
        <v>0.26700000000000002</v>
      </c>
      <c r="C48" s="5">
        <v>0.10100000000000001</v>
      </c>
      <c r="D48" s="3">
        <f t="shared" si="1"/>
        <v>0.16600000000000001</v>
      </c>
      <c r="E48" s="4">
        <f t="shared" si="2"/>
        <v>16.512141039999999</v>
      </c>
    </row>
    <row r="49" spans="1:5" x14ac:dyDescent="0.25">
      <c r="A49" s="10" t="s">
        <v>120</v>
      </c>
      <c r="B49" s="6">
        <v>0.53</v>
      </c>
      <c r="C49" s="5">
        <v>0.10100000000000001</v>
      </c>
      <c r="D49" s="3">
        <f t="shared" si="1"/>
        <v>0.42900000000000005</v>
      </c>
      <c r="E49" s="4">
        <f t="shared" si="2"/>
        <v>56.290443940000003</v>
      </c>
    </row>
    <row r="50" spans="1:5" x14ac:dyDescent="0.25">
      <c r="A50" s="10" t="s">
        <v>121</v>
      </c>
      <c r="B50" s="6">
        <v>0.69200000000000006</v>
      </c>
      <c r="C50" s="5">
        <v>0.10100000000000001</v>
      </c>
      <c r="D50" s="3">
        <f t="shared" si="1"/>
        <v>0.59100000000000008</v>
      </c>
      <c r="E50" s="4">
        <f t="shared" si="2"/>
        <v>89.491177540000024</v>
      </c>
    </row>
    <row r="51" spans="1:5" x14ac:dyDescent="0.25">
      <c r="A51" s="10" t="s">
        <v>122</v>
      </c>
      <c r="B51" s="6">
        <v>0.182</v>
      </c>
      <c r="C51" s="5">
        <v>0.10100000000000001</v>
      </c>
      <c r="D51" s="3">
        <f t="shared" si="1"/>
        <v>8.0999999999999989E-2</v>
      </c>
      <c r="E51" s="4">
        <f t="shared" si="2"/>
        <v>7.393172739999998</v>
      </c>
    </row>
    <row r="52" spans="1:5" x14ac:dyDescent="0.25">
      <c r="A52" s="10" t="s">
        <v>123</v>
      </c>
      <c r="B52" s="6">
        <v>0.11900000000000001</v>
      </c>
      <c r="C52" s="5">
        <v>0.10100000000000001</v>
      </c>
      <c r="D52" s="3">
        <f t="shared" si="1"/>
        <v>1.8000000000000002E-2</v>
      </c>
      <c r="E52" s="4">
        <f t="shared" si="2"/>
        <v>1.81240216</v>
      </c>
    </row>
    <row r="53" spans="1:5" x14ac:dyDescent="0.25">
      <c r="A53" s="10" t="s">
        <v>124</v>
      </c>
      <c r="B53" s="6">
        <v>0.18</v>
      </c>
      <c r="C53" s="5">
        <v>0.10100000000000001</v>
      </c>
      <c r="D53" s="3">
        <f t="shared" si="1"/>
        <v>7.8999999999999987E-2</v>
      </c>
      <c r="E53" s="4">
        <f t="shared" si="2"/>
        <v>7.200591939999998</v>
      </c>
    </row>
    <row r="54" spans="1:5" x14ac:dyDescent="0.25">
      <c r="A54" s="10" t="s">
        <v>125</v>
      </c>
      <c r="B54" s="6">
        <v>0.13600000000000001</v>
      </c>
      <c r="C54" s="5">
        <v>0.10100000000000001</v>
      </c>
      <c r="D54" s="3">
        <f t="shared" si="1"/>
        <v>3.5000000000000003E-2</v>
      </c>
      <c r="E54" s="4">
        <f t="shared" si="2"/>
        <v>3.2195264999999997</v>
      </c>
    </row>
    <row r="55" spans="1:5" x14ac:dyDescent="0.25">
      <c r="A55" s="10" t="s">
        <v>126</v>
      </c>
      <c r="B55" s="6">
        <v>0.14200000000000002</v>
      </c>
      <c r="C55" s="5">
        <v>0.10100000000000001</v>
      </c>
      <c r="D55" s="3">
        <f t="shared" si="1"/>
        <v>4.1000000000000009E-2</v>
      </c>
      <c r="E55" s="4">
        <f t="shared" si="2"/>
        <v>3.7335935400000002</v>
      </c>
    </row>
    <row r="56" spans="1:5" x14ac:dyDescent="0.25">
      <c r="A56" s="10" t="s">
        <v>127</v>
      </c>
      <c r="B56" s="6">
        <v>0.14699999999999999</v>
      </c>
      <c r="C56" s="5">
        <v>0.10100000000000001</v>
      </c>
      <c r="D56" s="3">
        <f t="shared" si="1"/>
        <v>4.5999999999999985E-2</v>
      </c>
      <c r="E56" s="4">
        <f t="shared" si="2"/>
        <v>4.1689314399999979</v>
      </c>
    </row>
    <row r="57" spans="1:5" x14ac:dyDescent="0.25">
      <c r="A57" s="10" t="s">
        <v>128</v>
      </c>
      <c r="B57" s="6">
        <v>0.126</v>
      </c>
      <c r="C57" s="5">
        <v>0.10100000000000001</v>
      </c>
      <c r="D57" s="3">
        <f t="shared" si="1"/>
        <v>2.4999999999999994E-2</v>
      </c>
      <c r="E57" s="4">
        <f t="shared" si="2"/>
        <v>2.3829624999999997</v>
      </c>
    </row>
    <row r="58" spans="1:5" x14ac:dyDescent="0.25">
      <c r="A58" s="10" t="s">
        <v>129</v>
      </c>
      <c r="B58" s="6">
        <v>0.14200000000000002</v>
      </c>
      <c r="C58" s="5">
        <v>0.10100000000000001</v>
      </c>
      <c r="D58" s="3">
        <f t="shared" si="1"/>
        <v>4.1000000000000009E-2</v>
      </c>
      <c r="E58" s="4">
        <f t="shared" si="2"/>
        <v>3.7335935400000002</v>
      </c>
    </row>
    <row r="59" spans="1:5" x14ac:dyDescent="0.25">
      <c r="A59" s="10" t="s">
        <v>130</v>
      </c>
      <c r="B59" s="6">
        <v>0.72699999999999998</v>
      </c>
      <c r="C59" s="5">
        <v>0.10100000000000001</v>
      </c>
      <c r="D59" s="3">
        <f t="shared" si="1"/>
        <v>0.626</v>
      </c>
      <c r="E59" s="4">
        <f t="shared" si="2"/>
        <v>97.535289840000004</v>
      </c>
    </row>
    <row r="60" spans="1:5" x14ac:dyDescent="0.25">
      <c r="A60" s="10" t="s">
        <v>131</v>
      </c>
      <c r="B60" s="6">
        <v>0.32</v>
      </c>
      <c r="C60" s="5">
        <v>0.10100000000000001</v>
      </c>
      <c r="D60" s="3">
        <f t="shared" si="1"/>
        <v>0.219</v>
      </c>
      <c r="E60" s="4">
        <f t="shared" si="2"/>
        <v>23.122136739999998</v>
      </c>
    </row>
    <row r="61" spans="1:5" x14ac:dyDescent="0.25">
      <c r="A61" s="10" t="s">
        <v>132</v>
      </c>
      <c r="B61" s="6">
        <v>0.35000000000000003</v>
      </c>
      <c r="C61" s="5">
        <v>0.10100000000000001</v>
      </c>
      <c r="D61" s="3">
        <f t="shared" si="1"/>
        <v>0.24900000000000003</v>
      </c>
      <c r="E61" s="4">
        <f t="shared" si="2"/>
        <v>27.178230340000002</v>
      </c>
    </row>
    <row r="62" spans="1:5" x14ac:dyDescent="0.25">
      <c r="A62" s="10" t="s">
        <v>133</v>
      </c>
      <c r="B62" s="6">
        <v>0.13400000000000001</v>
      </c>
      <c r="C62" s="5">
        <v>0.10100000000000001</v>
      </c>
      <c r="D62" s="3">
        <f t="shared" si="1"/>
        <v>3.3000000000000002E-2</v>
      </c>
      <c r="E62" s="4">
        <f t="shared" si="2"/>
        <v>3.0501922599999998</v>
      </c>
    </row>
    <row r="63" spans="1:5" x14ac:dyDescent="0.25">
      <c r="A63" s="10" t="s">
        <v>134</v>
      </c>
      <c r="B63" s="6">
        <v>0.21299999999999999</v>
      </c>
      <c r="C63" s="5">
        <v>0.10100000000000001</v>
      </c>
      <c r="D63" s="3">
        <f t="shared" si="1"/>
        <v>0.11199999999999999</v>
      </c>
      <c r="E63" s="4">
        <f t="shared" si="2"/>
        <v>10.507420959999999</v>
      </c>
    </row>
    <row r="64" spans="1:5" x14ac:dyDescent="0.25">
      <c r="A64" s="10" t="s">
        <v>135</v>
      </c>
      <c r="B64" s="6">
        <v>0.114</v>
      </c>
      <c r="C64" s="5">
        <v>0.10100000000000001</v>
      </c>
      <c r="D64" s="3">
        <f t="shared" si="1"/>
        <v>1.2999999999999998E-2</v>
      </c>
      <c r="E64" s="4">
        <f t="shared" si="2"/>
        <v>1.4124394599999999</v>
      </c>
    </row>
    <row r="65" spans="1:5" x14ac:dyDescent="0.25">
      <c r="A65" s="10" t="s">
        <v>136</v>
      </c>
      <c r="B65" s="6">
        <v>0.16700000000000001</v>
      </c>
      <c r="C65" s="5">
        <v>0.10100000000000001</v>
      </c>
      <c r="D65" s="3">
        <f t="shared" si="1"/>
        <v>6.6000000000000003E-2</v>
      </c>
      <c r="E65" s="4">
        <f t="shared" si="2"/>
        <v>5.9734530399999999</v>
      </c>
    </row>
    <row r="66" spans="1:5" x14ac:dyDescent="0.25">
      <c r="A66" s="10" t="s">
        <v>137</v>
      </c>
      <c r="B66" s="6">
        <v>0.50800000000000001</v>
      </c>
      <c r="C66" s="5">
        <v>0.10100000000000001</v>
      </c>
      <c r="D66" s="3">
        <f t="shared" ref="D66:D97" si="3">(B66-C66)</f>
        <v>0.40700000000000003</v>
      </c>
      <c r="E66" s="4">
        <f t="shared" ref="E66:E97" si="4">(126.34*D66*D66)+(76.076*D66)+(0.4021)</f>
        <v>52.293126659999999</v>
      </c>
    </row>
    <row r="67" spans="1:5" x14ac:dyDescent="0.25">
      <c r="A67" s="10" t="s">
        <v>138</v>
      </c>
      <c r="B67" s="6">
        <v>0.17599999999999999</v>
      </c>
      <c r="C67" s="5">
        <v>0.10100000000000001</v>
      </c>
      <c r="D67" s="3">
        <f t="shared" si="3"/>
        <v>7.4999999999999983E-2</v>
      </c>
      <c r="E67" s="4">
        <f t="shared" si="4"/>
        <v>6.8184624999999981</v>
      </c>
    </row>
    <row r="68" spans="1:5" x14ac:dyDescent="0.25">
      <c r="A68" s="10" t="s">
        <v>139</v>
      </c>
      <c r="B68" s="6">
        <v>0.112</v>
      </c>
      <c r="C68" s="5">
        <v>0.10100000000000001</v>
      </c>
      <c r="D68" s="3">
        <f t="shared" si="3"/>
        <v>1.0999999999999996E-2</v>
      </c>
      <c r="E68" s="4">
        <f t="shared" si="4"/>
        <v>1.2542231399999997</v>
      </c>
    </row>
    <row r="69" spans="1:5" x14ac:dyDescent="0.25">
      <c r="A69" s="10" t="s">
        <v>140</v>
      </c>
      <c r="B69" s="6">
        <v>0.14400000000000002</v>
      </c>
      <c r="C69" s="5">
        <v>0.10100000000000001</v>
      </c>
      <c r="D69" s="3">
        <f t="shared" si="3"/>
        <v>4.300000000000001E-2</v>
      </c>
      <c r="E69" s="4">
        <f t="shared" si="4"/>
        <v>3.9069706600000007</v>
      </c>
    </row>
    <row r="70" spans="1:5" x14ac:dyDescent="0.25">
      <c r="A70" s="10" t="s">
        <v>141</v>
      </c>
      <c r="B70" s="6">
        <v>0.20200000000000001</v>
      </c>
      <c r="C70" s="5">
        <v>0.10100000000000001</v>
      </c>
      <c r="D70" s="3">
        <f t="shared" si="3"/>
        <v>0.10100000000000001</v>
      </c>
      <c r="E70" s="4">
        <f t="shared" si="4"/>
        <v>9.3745703400000018</v>
      </c>
    </row>
    <row r="71" spans="1:5" x14ac:dyDescent="0.25">
      <c r="A71" s="10" t="s">
        <v>142</v>
      </c>
      <c r="B71" s="6">
        <v>0.161</v>
      </c>
      <c r="C71" s="5">
        <v>0.10100000000000001</v>
      </c>
      <c r="D71" s="3">
        <f t="shared" si="3"/>
        <v>0.06</v>
      </c>
      <c r="E71" s="4">
        <f t="shared" si="4"/>
        <v>5.4214839999999995</v>
      </c>
    </row>
    <row r="72" spans="1:5" x14ac:dyDescent="0.25">
      <c r="A72" s="10" t="s">
        <v>143</v>
      </c>
      <c r="B72" s="6">
        <v>0.106</v>
      </c>
      <c r="C72" s="5">
        <v>0.10100000000000001</v>
      </c>
      <c r="D72" s="3">
        <f t="shared" si="3"/>
        <v>4.9999999999999906E-3</v>
      </c>
      <c r="E72" s="4">
        <f t="shared" si="4"/>
        <v>0.78563849999999924</v>
      </c>
    </row>
    <row r="73" spans="1:5" x14ac:dyDescent="0.25">
      <c r="A73" s="10" t="s">
        <v>144</v>
      </c>
      <c r="B73" s="6">
        <v>0.624</v>
      </c>
      <c r="C73" s="5">
        <v>0.10100000000000001</v>
      </c>
      <c r="D73" s="3">
        <f t="shared" si="3"/>
        <v>0.52300000000000002</v>
      </c>
      <c r="E73" s="4">
        <f t="shared" si="4"/>
        <v>74.747501860000014</v>
      </c>
    </row>
    <row r="74" spans="1:5" x14ac:dyDescent="0.25">
      <c r="A74" s="10" t="s">
        <v>145</v>
      </c>
      <c r="B74" s="6">
        <v>0.14200000000000002</v>
      </c>
      <c r="C74" s="5">
        <v>0.10100000000000001</v>
      </c>
      <c r="D74" s="3">
        <f t="shared" si="3"/>
        <v>4.1000000000000009E-2</v>
      </c>
      <c r="E74" s="4">
        <f t="shared" si="4"/>
        <v>3.7335935400000002</v>
      </c>
    </row>
    <row r="75" spans="1:5" x14ac:dyDescent="0.25">
      <c r="A75" s="10" t="s">
        <v>146</v>
      </c>
      <c r="B75" s="6">
        <v>0.33</v>
      </c>
      <c r="C75" s="5">
        <v>0.10100000000000001</v>
      </c>
      <c r="D75" s="3">
        <f t="shared" si="3"/>
        <v>0.22900000000000001</v>
      </c>
      <c r="E75" s="4">
        <f t="shared" si="4"/>
        <v>24.44889994</v>
      </c>
    </row>
    <row r="76" spans="1:5" x14ac:dyDescent="0.25">
      <c r="A76" s="10" t="s">
        <v>147</v>
      </c>
      <c r="B76" s="6">
        <v>0.29299999999999998</v>
      </c>
      <c r="C76" s="5">
        <v>0.10100000000000001</v>
      </c>
      <c r="D76" s="3">
        <f t="shared" si="3"/>
        <v>0.19199999999999998</v>
      </c>
      <c r="E76" s="4">
        <f t="shared" si="4"/>
        <v>19.666089759999998</v>
      </c>
    </row>
    <row r="77" spans="1:5" x14ac:dyDescent="0.25">
      <c r="A77" s="10" t="s">
        <v>148</v>
      </c>
      <c r="B77" s="6">
        <v>0.189</v>
      </c>
      <c r="C77" s="5">
        <v>0.10100000000000001</v>
      </c>
      <c r="D77" s="3">
        <f t="shared" si="3"/>
        <v>8.7999999999999995E-2</v>
      </c>
      <c r="E77" s="4">
        <f t="shared" si="4"/>
        <v>8.0751649600000004</v>
      </c>
    </row>
    <row r="78" spans="1:5" x14ac:dyDescent="0.25">
      <c r="A78" s="10" t="s">
        <v>149</v>
      </c>
      <c r="B78" s="6">
        <v>0.13900000000000001</v>
      </c>
      <c r="C78" s="5">
        <v>0.10100000000000001</v>
      </c>
      <c r="D78" s="3">
        <f t="shared" si="3"/>
        <v>3.8000000000000006E-2</v>
      </c>
      <c r="E78" s="4">
        <f t="shared" si="4"/>
        <v>3.4754229600000004</v>
      </c>
    </row>
    <row r="79" spans="1:5" x14ac:dyDescent="0.25">
      <c r="A79" s="10" t="s">
        <v>150</v>
      </c>
      <c r="B79" s="6">
        <v>0.14699999999999999</v>
      </c>
      <c r="C79" s="5">
        <v>0.10100000000000001</v>
      </c>
      <c r="D79" s="3">
        <f t="shared" si="3"/>
        <v>4.5999999999999985E-2</v>
      </c>
      <c r="E79" s="4">
        <f t="shared" si="4"/>
        <v>4.1689314399999979</v>
      </c>
    </row>
    <row r="80" spans="1:5" x14ac:dyDescent="0.25">
      <c r="A80" s="10" t="s">
        <v>151</v>
      </c>
      <c r="B80" s="6">
        <v>0.182</v>
      </c>
      <c r="C80" s="5">
        <v>0.10100000000000001</v>
      </c>
      <c r="D80" s="3">
        <f t="shared" si="3"/>
        <v>8.0999999999999989E-2</v>
      </c>
      <c r="E80" s="4">
        <f t="shared" si="4"/>
        <v>7.393172739999998</v>
      </c>
    </row>
    <row r="81" spans="1:5" x14ac:dyDescent="0.25">
      <c r="A81" s="10" t="s">
        <v>152</v>
      </c>
      <c r="B81" s="6">
        <v>0.17599999999999999</v>
      </c>
      <c r="C81" s="5">
        <v>0.10100000000000001</v>
      </c>
      <c r="D81" s="3">
        <f t="shared" si="3"/>
        <v>7.4999999999999983E-2</v>
      </c>
      <c r="E81" s="4">
        <f t="shared" si="4"/>
        <v>6.8184624999999981</v>
      </c>
    </row>
    <row r="82" spans="1:5" x14ac:dyDescent="0.25">
      <c r="A82" s="10" t="s">
        <v>153</v>
      </c>
      <c r="B82" s="6">
        <v>0.192</v>
      </c>
      <c r="C82" s="5">
        <v>0.10100000000000001</v>
      </c>
      <c r="D82" s="3">
        <f t="shared" si="3"/>
        <v>9.0999999999999998E-2</v>
      </c>
      <c r="E82" s="4">
        <f t="shared" si="4"/>
        <v>8.3712375399999992</v>
      </c>
    </row>
    <row r="83" spans="1:5" x14ac:dyDescent="0.25">
      <c r="A83" s="10" t="s">
        <v>154</v>
      </c>
      <c r="B83" s="6">
        <v>0.16900000000000001</v>
      </c>
      <c r="C83" s="5">
        <v>0.10100000000000001</v>
      </c>
      <c r="D83" s="3">
        <f t="shared" si="3"/>
        <v>6.8000000000000005E-2</v>
      </c>
      <c r="E83" s="4">
        <f t="shared" si="4"/>
        <v>6.1594641599999997</v>
      </c>
    </row>
    <row r="84" spans="1:5" x14ac:dyDescent="0.25">
      <c r="A84" s="10" t="s">
        <v>155</v>
      </c>
      <c r="B84" s="6">
        <v>0.17100000000000001</v>
      </c>
      <c r="C84" s="5">
        <v>0.10100000000000001</v>
      </c>
      <c r="D84" s="3">
        <f t="shared" si="3"/>
        <v>7.0000000000000007E-2</v>
      </c>
      <c r="E84" s="4">
        <f t="shared" si="4"/>
        <v>6.3464859999999996</v>
      </c>
    </row>
    <row r="85" spans="1:5" x14ac:dyDescent="0.25">
      <c r="A85" s="10" t="s">
        <v>156</v>
      </c>
      <c r="B85" s="6">
        <v>0.18</v>
      </c>
      <c r="C85" s="5">
        <v>0.10100000000000001</v>
      </c>
      <c r="D85" s="3">
        <f t="shared" si="3"/>
        <v>7.8999999999999987E-2</v>
      </c>
      <c r="E85" s="4">
        <f t="shared" si="4"/>
        <v>7.200591939999998</v>
      </c>
    </row>
    <row r="86" spans="1:5" x14ac:dyDescent="0.25">
      <c r="A86" s="10" t="s">
        <v>157</v>
      </c>
      <c r="B86" s="6">
        <v>0.217</v>
      </c>
      <c r="C86" s="5">
        <v>0.10100000000000001</v>
      </c>
      <c r="D86" s="3">
        <f t="shared" si="3"/>
        <v>0.11599999999999999</v>
      </c>
      <c r="E86" s="4">
        <f t="shared" si="4"/>
        <v>10.926947039999998</v>
      </c>
    </row>
    <row r="87" spans="1:5" x14ac:dyDescent="0.25">
      <c r="A87" s="10" t="s">
        <v>158</v>
      </c>
      <c r="B87" s="6">
        <v>0.249</v>
      </c>
      <c r="C87" s="5">
        <v>0.10100000000000001</v>
      </c>
      <c r="D87" s="3">
        <f t="shared" si="3"/>
        <v>0.14799999999999999</v>
      </c>
      <c r="E87" s="4">
        <f t="shared" si="4"/>
        <v>14.428699359999998</v>
      </c>
    </row>
    <row r="88" spans="1:5" x14ac:dyDescent="0.25">
      <c r="A88" s="10" t="s">
        <v>159</v>
      </c>
      <c r="B88" s="6">
        <v>0.20600000000000002</v>
      </c>
      <c r="C88" s="5">
        <v>0.10100000000000001</v>
      </c>
      <c r="D88" s="3">
        <f t="shared" si="3"/>
        <v>0.10500000000000001</v>
      </c>
      <c r="E88" s="4">
        <f t="shared" si="4"/>
        <v>9.7829785000000022</v>
      </c>
    </row>
    <row r="89" spans="1:5" x14ac:dyDescent="0.25">
      <c r="A89" s="10" t="s">
        <v>160</v>
      </c>
      <c r="B89" s="6">
        <v>0.24</v>
      </c>
      <c r="C89" s="5">
        <v>0.10100000000000001</v>
      </c>
      <c r="D89" s="3">
        <f t="shared" si="3"/>
        <v>0.13899999999999998</v>
      </c>
      <c r="E89" s="4">
        <f t="shared" si="4"/>
        <v>13.417679139999999</v>
      </c>
    </row>
    <row r="90" spans="1:5" x14ac:dyDescent="0.25">
      <c r="A90" s="10" t="s">
        <v>161</v>
      </c>
      <c r="B90" s="6">
        <v>0.18099999999999999</v>
      </c>
      <c r="C90" s="5">
        <v>0.10100000000000001</v>
      </c>
      <c r="D90" s="3">
        <f t="shared" si="3"/>
        <v>7.9999999999999988E-2</v>
      </c>
      <c r="E90" s="4">
        <f t="shared" si="4"/>
        <v>7.2967559999999976</v>
      </c>
    </row>
    <row r="91" spans="1:5" x14ac:dyDescent="0.25">
      <c r="A91" s="10" t="s">
        <v>162</v>
      </c>
      <c r="B91" s="6">
        <v>0.17400000000000002</v>
      </c>
      <c r="C91" s="5">
        <v>0.10100000000000001</v>
      </c>
      <c r="D91" s="3">
        <f t="shared" si="3"/>
        <v>7.3000000000000009E-2</v>
      </c>
      <c r="E91" s="4">
        <f t="shared" si="4"/>
        <v>6.6289138599999999</v>
      </c>
    </row>
    <row r="92" spans="1:5" x14ac:dyDescent="0.25">
      <c r="A92" s="10" t="s">
        <v>163</v>
      </c>
      <c r="B92" s="6">
        <v>0.19</v>
      </c>
      <c r="C92" s="5">
        <v>0.10100000000000001</v>
      </c>
      <c r="D92" s="3">
        <f t="shared" si="3"/>
        <v>8.8999999999999996E-2</v>
      </c>
      <c r="E92" s="4">
        <f t="shared" si="4"/>
        <v>8.1736031399999991</v>
      </c>
    </row>
    <row r="93" spans="1:5" x14ac:dyDescent="0.25">
      <c r="A93" s="10" t="s">
        <v>164</v>
      </c>
      <c r="B93" s="6">
        <v>0.19800000000000001</v>
      </c>
      <c r="C93" s="5">
        <v>0.10100000000000001</v>
      </c>
      <c r="D93" s="3">
        <f t="shared" si="3"/>
        <v>9.7000000000000003E-2</v>
      </c>
      <c r="E93" s="4">
        <f t="shared" si="4"/>
        <v>8.9702050599999996</v>
      </c>
    </row>
    <row r="94" spans="1:5" x14ac:dyDescent="0.25">
      <c r="A94" s="10" t="s">
        <v>165</v>
      </c>
      <c r="B94" s="6">
        <v>0.22900000000000001</v>
      </c>
      <c r="C94" s="5">
        <v>0.10100000000000001</v>
      </c>
      <c r="D94" s="3">
        <f t="shared" si="3"/>
        <v>0.128</v>
      </c>
      <c r="E94" s="4">
        <f t="shared" si="4"/>
        <v>12.209782560000001</v>
      </c>
    </row>
    <row r="95" spans="1:5" x14ac:dyDescent="0.25">
      <c r="A95" s="10" t="s">
        <v>166</v>
      </c>
      <c r="B95" s="6">
        <v>0.249</v>
      </c>
      <c r="C95" s="5">
        <v>0.10100000000000001</v>
      </c>
      <c r="D95" s="3">
        <f t="shared" si="3"/>
        <v>0.14799999999999999</v>
      </c>
      <c r="E95" s="4">
        <f t="shared" si="4"/>
        <v>14.428699359999998</v>
      </c>
    </row>
    <row r="96" spans="1:5" x14ac:dyDescent="0.25">
      <c r="A96" s="10" t="s">
        <v>167</v>
      </c>
      <c r="B96" s="6">
        <v>0.14499999999999999</v>
      </c>
      <c r="C96" s="5">
        <v>0.10100000000000001</v>
      </c>
      <c r="D96" s="3">
        <f t="shared" si="3"/>
        <v>4.3999999999999984E-2</v>
      </c>
      <c r="E96" s="4">
        <f t="shared" si="4"/>
        <v>3.9940382399999979</v>
      </c>
    </row>
    <row r="97" spans="1:5" x14ac:dyDescent="0.25">
      <c r="A97" s="10" t="s">
        <v>168</v>
      </c>
      <c r="B97" s="6">
        <v>0.16</v>
      </c>
      <c r="C97" s="5">
        <v>0.10100000000000001</v>
      </c>
      <c r="D97" s="3">
        <f t="shared" si="3"/>
        <v>5.8999999999999997E-2</v>
      </c>
      <c r="E97" s="4">
        <f t="shared" si="4"/>
        <v>5.3303735399999992</v>
      </c>
    </row>
    <row r="98" spans="1:5" x14ac:dyDescent="0.25">
      <c r="A98" s="10" t="s">
        <v>169</v>
      </c>
      <c r="B98" s="6">
        <v>0.111</v>
      </c>
      <c r="C98" s="5">
        <v>0.10100000000000001</v>
      </c>
      <c r="D98" s="3">
        <f t="shared" ref="D98:D129" si="5">(B98-C98)</f>
        <v>9.999999999999995E-3</v>
      </c>
      <c r="E98" s="4">
        <f t="shared" ref="E98:E129" si="6">(126.34*D98*D98)+(76.076*D98)+(0.4021)</f>
        <v>1.1754939999999996</v>
      </c>
    </row>
    <row r="99" spans="1:5" x14ac:dyDescent="0.25">
      <c r="A99" s="10" t="s">
        <v>170</v>
      </c>
      <c r="B99" s="6">
        <v>0.22500000000000001</v>
      </c>
      <c r="C99" s="5">
        <v>0.10100000000000001</v>
      </c>
      <c r="D99" s="3">
        <f t="shared" si="5"/>
        <v>0.124</v>
      </c>
      <c r="E99" s="4">
        <f t="shared" si="6"/>
        <v>11.77812784</v>
      </c>
    </row>
    <row r="100" spans="1:5" x14ac:dyDescent="0.25">
      <c r="A100" s="10" t="s">
        <v>171</v>
      </c>
      <c r="B100" s="6">
        <v>0.19</v>
      </c>
      <c r="C100" s="5">
        <v>0.10100000000000001</v>
      </c>
      <c r="D100" s="3">
        <f t="shared" si="5"/>
        <v>8.8999999999999996E-2</v>
      </c>
      <c r="E100" s="4">
        <f t="shared" si="6"/>
        <v>8.1736031399999991</v>
      </c>
    </row>
    <row r="101" spans="1:5" x14ac:dyDescent="0.25">
      <c r="A101" s="10" t="s">
        <v>172</v>
      </c>
      <c r="B101" s="6">
        <v>0.222</v>
      </c>
      <c r="C101" s="5">
        <v>0.10100000000000001</v>
      </c>
      <c r="D101" s="3">
        <f t="shared" si="5"/>
        <v>0.121</v>
      </c>
      <c r="E101" s="4">
        <f t="shared" si="6"/>
        <v>11.45703994</v>
      </c>
    </row>
    <row r="102" spans="1:5" x14ac:dyDescent="0.25">
      <c r="A102" s="10" t="s">
        <v>173</v>
      </c>
      <c r="B102" s="6">
        <v>0.24299999999999999</v>
      </c>
      <c r="C102" s="5">
        <v>0.10100000000000001</v>
      </c>
      <c r="D102" s="3">
        <f t="shared" si="5"/>
        <v>0.14199999999999999</v>
      </c>
      <c r="E102" s="4">
        <f t="shared" si="6"/>
        <v>13.752411759999998</v>
      </c>
    </row>
    <row r="103" spans="1:5" x14ac:dyDescent="0.25">
      <c r="A103" s="10" t="s">
        <v>174</v>
      </c>
      <c r="B103" s="6">
        <v>0.22</v>
      </c>
      <c r="C103" s="5">
        <v>0.10100000000000001</v>
      </c>
      <c r="D103" s="3">
        <f t="shared" si="5"/>
        <v>0.11899999999999999</v>
      </c>
      <c r="E103" s="4">
        <f t="shared" si="6"/>
        <v>11.244244739999999</v>
      </c>
    </row>
    <row r="104" spans="1:5" x14ac:dyDescent="0.25">
      <c r="A104" s="10" t="s">
        <v>175</v>
      </c>
      <c r="B104" s="6">
        <v>0.20100000000000001</v>
      </c>
      <c r="C104" s="5">
        <v>0.10100000000000001</v>
      </c>
      <c r="D104" s="3">
        <f t="shared" si="5"/>
        <v>0.1</v>
      </c>
      <c r="E104" s="4">
        <f t="shared" si="6"/>
        <v>9.2731000000000012</v>
      </c>
    </row>
    <row r="105" spans="1:5" x14ac:dyDescent="0.25">
      <c r="A105" s="10" t="s">
        <v>176</v>
      </c>
      <c r="B105" s="6">
        <v>0.14000000000000001</v>
      </c>
      <c r="C105" s="5">
        <v>0.10100000000000001</v>
      </c>
      <c r="D105" s="3">
        <f t="shared" si="5"/>
        <v>3.9000000000000007E-2</v>
      </c>
      <c r="E105" s="4">
        <f t="shared" si="6"/>
        <v>3.5612271400000002</v>
      </c>
    </row>
    <row r="106" spans="1:5" x14ac:dyDescent="0.25">
      <c r="A106" s="10" t="s">
        <v>177</v>
      </c>
      <c r="B106" s="6">
        <v>0.17</v>
      </c>
      <c r="C106" s="5">
        <v>0.10100000000000001</v>
      </c>
      <c r="D106" s="3">
        <f t="shared" si="5"/>
        <v>6.9000000000000006E-2</v>
      </c>
      <c r="E106" s="4">
        <f t="shared" si="6"/>
        <v>6.2528487400000001</v>
      </c>
    </row>
    <row r="107" spans="1:5" x14ac:dyDescent="0.25">
      <c r="A107" s="10" t="s">
        <v>178</v>
      </c>
      <c r="B107" s="6">
        <v>0.216</v>
      </c>
      <c r="C107" s="5">
        <v>0.10100000000000001</v>
      </c>
      <c r="D107" s="3">
        <f t="shared" si="5"/>
        <v>0.11499999999999999</v>
      </c>
      <c r="E107" s="4">
        <f t="shared" si="6"/>
        <v>10.821686499999998</v>
      </c>
    </row>
    <row r="108" spans="1:5" x14ac:dyDescent="0.25">
      <c r="A108" s="10" t="s">
        <v>179</v>
      </c>
      <c r="B108" s="6">
        <v>0.221</v>
      </c>
      <c r="C108" s="5">
        <v>0.10100000000000001</v>
      </c>
      <c r="D108" s="3">
        <f t="shared" si="5"/>
        <v>0.12</v>
      </c>
      <c r="E108" s="4">
        <f t="shared" si="6"/>
        <v>11.350515999999999</v>
      </c>
    </row>
    <row r="109" spans="1:5" x14ac:dyDescent="0.25">
      <c r="A109" s="10" t="s">
        <v>180</v>
      </c>
      <c r="B109" s="6">
        <v>0.26800000000000002</v>
      </c>
      <c r="C109" s="5">
        <v>0.10100000000000001</v>
      </c>
      <c r="D109" s="3">
        <f t="shared" si="5"/>
        <v>0.16700000000000001</v>
      </c>
      <c r="E109" s="4">
        <f t="shared" si="6"/>
        <v>16.63028826</v>
      </c>
    </row>
    <row r="110" spans="1:5" x14ac:dyDescent="0.25">
      <c r="A110" s="10" t="s">
        <v>181</v>
      </c>
      <c r="B110" s="6">
        <v>0.38</v>
      </c>
      <c r="C110" s="5">
        <v>0.10100000000000001</v>
      </c>
      <c r="D110" s="3">
        <f t="shared" si="5"/>
        <v>0.27900000000000003</v>
      </c>
      <c r="E110" s="4">
        <f t="shared" si="6"/>
        <v>31.461735940000008</v>
      </c>
    </row>
    <row r="111" spans="1:5" x14ac:dyDescent="0.25">
      <c r="A111" s="10" t="s">
        <v>182</v>
      </c>
      <c r="B111" s="6">
        <v>0.308</v>
      </c>
      <c r="C111" s="5">
        <v>0.10100000000000001</v>
      </c>
      <c r="D111" s="3">
        <f t="shared" si="5"/>
        <v>0.20699999999999999</v>
      </c>
      <c r="E111" s="4">
        <f t="shared" si="6"/>
        <v>21.563374659999997</v>
      </c>
    </row>
    <row r="112" spans="1:5" x14ac:dyDescent="0.25">
      <c r="A112" s="10" t="s">
        <v>183</v>
      </c>
      <c r="B112" s="6">
        <v>0.183</v>
      </c>
      <c r="C112" s="5">
        <v>0.10100000000000001</v>
      </c>
      <c r="D112" s="3">
        <f t="shared" si="5"/>
        <v>8.199999999999999E-2</v>
      </c>
      <c r="E112" s="4">
        <f t="shared" si="6"/>
        <v>7.4898421599999976</v>
      </c>
    </row>
    <row r="113" spans="1:5" x14ac:dyDescent="0.25">
      <c r="A113" s="10" t="s">
        <v>184</v>
      </c>
      <c r="B113" s="6">
        <v>0.29599999999999999</v>
      </c>
      <c r="C113" s="5">
        <v>0.10100000000000001</v>
      </c>
      <c r="D113" s="3">
        <f t="shared" si="5"/>
        <v>0.19499999999999998</v>
      </c>
      <c r="E113" s="4">
        <f t="shared" si="6"/>
        <v>20.040998499999997</v>
      </c>
    </row>
    <row r="114" spans="1:5" x14ac:dyDescent="0.25">
      <c r="A114" s="10" t="s">
        <v>185</v>
      </c>
      <c r="B114" s="6">
        <v>0.13100000000000001</v>
      </c>
      <c r="C114" s="5">
        <v>0.10100000000000001</v>
      </c>
      <c r="D114" s="3">
        <f t="shared" si="5"/>
        <v>0.03</v>
      </c>
      <c r="E114" s="4">
        <f t="shared" si="6"/>
        <v>2.7980859999999996</v>
      </c>
    </row>
    <row r="115" spans="1:5" x14ac:dyDescent="0.25">
      <c r="A115" s="10" t="s">
        <v>186</v>
      </c>
      <c r="B115" s="6">
        <v>0.30099999999999999</v>
      </c>
      <c r="C115" s="5">
        <v>0.10100000000000001</v>
      </c>
      <c r="D115" s="3">
        <f t="shared" si="5"/>
        <v>0.19999999999999998</v>
      </c>
      <c r="E115" s="4">
        <f t="shared" si="6"/>
        <v>20.6709</v>
      </c>
    </row>
    <row r="116" spans="1:5" x14ac:dyDescent="0.25">
      <c r="A116" s="10" t="s">
        <v>187</v>
      </c>
      <c r="B116" s="6">
        <v>0.17899999999999999</v>
      </c>
      <c r="C116" s="5">
        <v>0.10100000000000001</v>
      </c>
      <c r="D116" s="3">
        <f t="shared" si="5"/>
        <v>7.7999999999999986E-2</v>
      </c>
      <c r="E116" s="4">
        <f t="shared" si="6"/>
        <v>7.1046805599999976</v>
      </c>
    </row>
    <row r="117" spans="1:5" x14ac:dyDescent="0.25">
      <c r="A117" s="10" t="s">
        <v>188</v>
      </c>
      <c r="B117" s="6">
        <v>0.17599999999999999</v>
      </c>
      <c r="C117" s="5">
        <v>0.10100000000000001</v>
      </c>
      <c r="D117" s="3">
        <f t="shared" si="5"/>
        <v>7.4999999999999983E-2</v>
      </c>
      <c r="E117" s="4">
        <f t="shared" si="6"/>
        <v>6.8184624999999981</v>
      </c>
    </row>
    <row r="118" spans="1:5" x14ac:dyDescent="0.25">
      <c r="A118" s="10" t="s">
        <v>189</v>
      </c>
      <c r="B118" s="6">
        <v>0.14300000000000002</v>
      </c>
      <c r="C118" s="5">
        <v>0.10100000000000001</v>
      </c>
      <c r="D118" s="3">
        <f t="shared" si="5"/>
        <v>4.200000000000001E-2</v>
      </c>
      <c r="E118" s="4">
        <f t="shared" si="6"/>
        <v>3.8201557600000005</v>
      </c>
    </row>
    <row r="119" spans="1:5" x14ac:dyDescent="0.25">
      <c r="A119" s="10" t="s">
        <v>190</v>
      </c>
      <c r="B119" s="6">
        <v>0.222</v>
      </c>
      <c r="C119" s="5">
        <v>0.10100000000000001</v>
      </c>
      <c r="D119" s="3">
        <f t="shared" si="5"/>
        <v>0.121</v>
      </c>
      <c r="E119" s="4">
        <f t="shared" si="6"/>
        <v>11.45703994</v>
      </c>
    </row>
    <row r="120" spans="1:5" x14ac:dyDescent="0.25">
      <c r="A120" s="10" t="s">
        <v>191</v>
      </c>
      <c r="B120" s="6">
        <v>0.17100000000000001</v>
      </c>
      <c r="C120" s="5">
        <v>0.10100000000000001</v>
      </c>
      <c r="D120" s="3">
        <f t="shared" si="5"/>
        <v>7.0000000000000007E-2</v>
      </c>
      <c r="E120" s="4">
        <f t="shared" si="6"/>
        <v>6.3464859999999996</v>
      </c>
    </row>
    <row r="121" spans="1:5" x14ac:dyDescent="0.25">
      <c r="A121" s="10" t="s">
        <v>192</v>
      </c>
      <c r="B121" s="6">
        <v>0.128</v>
      </c>
      <c r="C121" s="5">
        <v>0.10100000000000001</v>
      </c>
      <c r="D121" s="3">
        <f t="shared" si="5"/>
        <v>2.6999999999999996E-2</v>
      </c>
      <c r="E121" s="4">
        <f t="shared" si="6"/>
        <v>2.5482538599999995</v>
      </c>
    </row>
    <row r="122" spans="1:5" x14ac:dyDescent="0.25">
      <c r="A122" s="10" t="s">
        <v>193</v>
      </c>
      <c r="B122" s="6">
        <v>0.17100000000000001</v>
      </c>
      <c r="C122" s="5">
        <v>0.10100000000000001</v>
      </c>
      <c r="D122" s="3">
        <f t="shared" si="5"/>
        <v>7.0000000000000007E-2</v>
      </c>
      <c r="E122" s="4">
        <f t="shared" si="6"/>
        <v>6.3464859999999996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M122"/>
  <sheetViews>
    <sheetView workbookViewId="0">
      <selection activeCell="P5" sqref="P5"/>
    </sheetView>
  </sheetViews>
  <sheetFormatPr defaultRowHeight="15" x14ac:dyDescent="0.25"/>
  <cols>
    <col min="1" max="1" width="18.28515625" customWidth="1"/>
    <col min="2" max="2" width="13.28515625" customWidth="1"/>
    <col min="3" max="3" width="11" customWidth="1"/>
    <col min="4" max="4" width="11.5703125" customWidth="1"/>
    <col min="5" max="5" width="16.42578125" customWidth="1"/>
  </cols>
  <sheetData>
    <row r="2" spans="1:12" x14ac:dyDescent="0.25">
      <c r="A2" s="2">
        <v>1.8109999999999999</v>
      </c>
      <c r="B2" s="6">
        <v>0.435</v>
      </c>
      <c r="C2" s="6">
        <v>0.37</v>
      </c>
      <c r="D2" s="6">
        <v>0.47300000000000003</v>
      </c>
      <c r="E2" s="6">
        <v>0.13700000000000001</v>
      </c>
      <c r="F2" s="6">
        <v>0.28300000000000003</v>
      </c>
      <c r="G2" s="6">
        <v>0.29799999999999999</v>
      </c>
      <c r="H2" s="6">
        <v>0.14499999999999999</v>
      </c>
      <c r="I2" s="6">
        <v>0.19400000000000001</v>
      </c>
      <c r="J2" s="6">
        <v>0.246</v>
      </c>
      <c r="K2" s="6">
        <v>0.26900000000000002</v>
      </c>
      <c r="L2" s="6">
        <v>0.29099999999999998</v>
      </c>
    </row>
    <row r="3" spans="1:12" x14ac:dyDescent="0.25">
      <c r="A3" s="2">
        <v>1.2070000000000001</v>
      </c>
      <c r="B3" s="6">
        <v>0.54500000000000004</v>
      </c>
      <c r="C3" s="6">
        <v>0.14699999999999999</v>
      </c>
      <c r="D3" s="6">
        <v>0.28000000000000003</v>
      </c>
      <c r="E3" s="6">
        <v>0.20200000000000001</v>
      </c>
      <c r="F3" s="6">
        <v>0.17100000000000001</v>
      </c>
      <c r="G3" s="6">
        <v>0.14699999999999999</v>
      </c>
      <c r="H3" s="6">
        <v>0.14699999999999999</v>
      </c>
      <c r="I3" s="6">
        <v>0.152</v>
      </c>
      <c r="J3" s="6">
        <v>0.19</v>
      </c>
      <c r="K3" s="6">
        <v>0.27200000000000002</v>
      </c>
      <c r="L3" s="6">
        <v>0.16800000000000001</v>
      </c>
    </row>
    <row r="4" spans="1:12" x14ac:dyDescent="0.25">
      <c r="A4" s="2">
        <v>0.82299999999999995</v>
      </c>
      <c r="B4" s="6">
        <v>0.36699999999999999</v>
      </c>
      <c r="C4" s="6">
        <v>0.19400000000000001</v>
      </c>
      <c r="D4" s="6">
        <v>0.26</v>
      </c>
      <c r="E4" s="6">
        <v>0.20899999999999999</v>
      </c>
      <c r="F4" s="6">
        <v>0.26500000000000001</v>
      </c>
      <c r="G4" s="6">
        <v>0.14200000000000002</v>
      </c>
      <c r="H4" s="6">
        <v>0.17200000000000001</v>
      </c>
      <c r="I4" s="6">
        <v>0.155</v>
      </c>
      <c r="J4" s="6">
        <v>0.16400000000000001</v>
      </c>
      <c r="K4" s="6">
        <v>0.36899999999999999</v>
      </c>
      <c r="L4" s="6">
        <v>0.17300000000000001</v>
      </c>
    </row>
    <row r="5" spans="1:12" x14ac:dyDescent="0.25">
      <c r="A5" s="2">
        <v>0.54100000000000004</v>
      </c>
      <c r="B5" s="6">
        <v>0.59499999999999997</v>
      </c>
      <c r="C5" s="6">
        <v>0.23500000000000001</v>
      </c>
      <c r="D5" s="6">
        <v>0.28200000000000003</v>
      </c>
      <c r="E5" s="6">
        <v>0.19</v>
      </c>
      <c r="F5" s="6">
        <v>0.22800000000000001</v>
      </c>
      <c r="G5" s="6">
        <v>0.22800000000000001</v>
      </c>
      <c r="H5" s="6">
        <v>0.13700000000000001</v>
      </c>
      <c r="I5" s="6">
        <v>0.19900000000000001</v>
      </c>
      <c r="J5" s="6">
        <v>0.30099999999999999</v>
      </c>
      <c r="K5" s="6">
        <v>0.40200000000000002</v>
      </c>
      <c r="L5" s="6">
        <v>0.2</v>
      </c>
    </row>
    <row r="6" spans="1:12" x14ac:dyDescent="0.25">
      <c r="A6" s="2">
        <v>0.34300000000000003</v>
      </c>
      <c r="B6" s="6">
        <v>0.38100000000000001</v>
      </c>
      <c r="C6" s="6">
        <v>0.32500000000000001</v>
      </c>
      <c r="D6" s="6">
        <v>0.46200000000000002</v>
      </c>
      <c r="E6" s="6">
        <v>0.157</v>
      </c>
      <c r="F6" s="6">
        <v>0.26900000000000002</v>
      </c>
      <c r="G6" s="6">
        <v>0.17899999999999999</v>
      </c>
      <c r="H6" s="6">
        <v>0.161</v>
      </c>
      <c r="I6" s="6">
        <v>0.186</v>
      </c>
      <c r="J6" s="6">
        <v>0.16800000000000001</v>
      </c>
      <c r="K6" s="6">
        <v>0.252</v>
      </c>
      <c r="L6" s="6">
        <v>0.20500000000000002</v>
      </c>
    </row>
    <row r="7" spans="1:12" x14ac:dyDescent="0.25">
      <c r="A7" s="2">
        <v>0.221</v>
      </c>
      <c r="B7" s="6">
        <v>0.48899999999999999</v>
      </c>
      <c r="C7" s="6">
        <v>0.18099999999999999</v>
      </c>
      <c r="D7" s="6">
        <v>0.17599999999999999</v>
      </c>
      <c r="E7" s="6">
        <v>0.17400000000000002</v>
      </c>
      <c r="F7" s="6">
        <v>0.223</v>
      </c>
      <c r="G7" s="6">
        <v>0.14000000000000001</v>
      </c>
      <c r="H7" s="6">
        <v>0.2</v>
      </c>
      <c r="I7" s="6">
        <v>0.16600000000000001</v>
      </c>
      <c r="J7" s="6">
        <v>0.126</v>
      </c>
      <c r="K7" s="6">
        <v>0.26100000000000001</v>
      </c>
      <c r="L7" s="6">
        <v>0.13800000000000001</v>
      </c>
    </row>
    <row r="8" spans="1:12" x14ac:dyDescent="0.25">
      <c r="A8" s="5">
        <v>9.9000000000000005E-2</v>
      </c>
      <c r="B8" s="6">
        <v>0.55200000000000005</v>
      </c>
      <c r="C8" s="6">
        <v>0.15</v>
      </c>
      <c r="D8" s="6">
        <v>0.26200000000000001</v>
      </c>
      <c r="E8" s="6">
        <v>0.20600000000000002</v>
      </c>
      <c r="F8" s="6">
        <v>0.21099999999999999</v>
      </c>
      <c r="G8" s="6">
        <v>0.13300000000000001</v>
      </c>
      <c r="H8" s="6">
        <v>0.16800000000000001</v>
      </c>
      <c r="I8" s="6">
        <v>0.19</v>
      </c>
      <c r="J8" s="6">
        <v>0.13100000000000001</v>
      </c>
      <c r="K8" s="6">
        <v>0.26200000000000001</v>
      </c>
      <c r="L8" s="6">
        <v>0.13500000000000001</v>
      </c>
    </row>
    <row r="9" spans="1:12" x14ac:dyDescent="0.25">
      <c r="A9" s="6">
        <v>0.34200000000000003</v>
      </c>
      <c r="B9" s="6">
        <v>0.59</v>
      </c>
      <c r="C9" s="6">
        <v>0.3</v>
      </c>
      <c r="D9" s="6">
        <v>0.35100000000000003</v>
      </c>
      <c r="E9" s="6">
        <v>0.158</v>
      </c>
      <c r="F9" s="6">
        <v>0.184</v>
      </c>
      <c r="G9" s="6">
        <v>0.23500000000000001</v>
      </c>
      <c r="H9" s="6">
        <v>0.29799999999999999</v>
      </c>
      <c r="I9" s="6">
        <v>0.16</v>
      </c>
      <c r="J9" s="6">
        <v>0.152</v>
      </c>
      <c r="K9" s="6">
        <v>0.38400000000000001</v>
      </c>
      <c r="L9" s="6">
        <v>0.21199999999999999</v>
      </c>
    </row>
    <row r="16" spans="1:12" x14ac:dyDescent="0.25">
      <c r="A16" s="33" t="s">
        <v>0</v>
      </c>
      <c r="B16" s="1" t="s">
        <v>1</v>
      </c>
      <c r="C16" s="1" t="s">
        <v>2</v>
      </c>
      <c r="D16" s="1" t="s">
        <v>3</v>
      </c>
      <c r="E16" s="1" t="s">
        <v>4</v>
      </c>
    </row>
    <row r="17" spans="1:13" x14ac:dyDescent="0.25">
      <c r="A17" s="33" t="s">
        <v>5</v>
      </c>
      <c r="B17" s="2">
        <v>1.8109999999999999</v>
      </c>
      <c r="C17" s="3">
        <f>B17-B23</f>
        <v>1.712</v>
      </c>
      <c r="D17" s="3">
        <v>500</v>
      </c>
      <c r="E17" s="4">
        <f>(117.27*C17*C17)+(91.351*C17)+(0.8644)</f>
        <v>500.96911487999995</v>
      </c>
    </row>
    <row r="18" spans="1:13" x14ac:dyDescent="0.25">
      <c r="A18" s="33" t="s">
        <v>6</v>
      </c>
      <c r="B18" s="2">
        <v>1.2070000000000001</v>
      </c>
      <c r="C18" s="3">
        <f>B18-B23</f>
        <v>1.1080000000000001</v>
      </c>
      <c r="D18" s="3">
        <v>250</v>
      </c>
      <c r="E18" s="4">
        <f t="shared" ref="E18:E23" si="0">(117.27*C18*C18)+(91.351*C18)+(0.8644)</f>
        <v>246.04946527999999</v>
      </c>
    </row>
    <row r="19" spans="1:13" x14ac:dyDescent="0.25">
      <c r="A19" s="33" t="s">
        <v>7</v>
      </c>
      <c r="B19" s="2">
        <v>0.82299999999999995</v>
      </c>
      <c r="C19" s="3">
        <f>B19-B23</f>
        <v>0.72399999999999998</v>
      </c>
      <c r="D19" s="3">
        <v>125</v>
      </c>
      <c r="E19" s="4">
        <f t="shared" si="0"/>
        <v>128.47264351999996</v>
      </c>
    </row>
    <row r="20" spans="1:13" x14ac:dyDescent="0.25">
      <c r="A20" s="33" t="s">
        <v>8</v>
      </c>
      <c r="B20" s="2">
        <v>0.54100000000000004</v>
      </c>
      <c r="C20" s="3">
        <f>B20-B23</f>
        <v>0.44200000000000006</v>
      </c>
      <c r="D20" s="3">
        <v>62.5</v>
      </c>
      <c r="E20" s="4">
        <f t="shared" si="0"/>
        <v>64.15187828000002</v>
      </c>
    </row>
    <row r="21" spans="1:13" x14ac:dyDescent="0.25">
      <c r="A21" s="33" t="s">
        <v>9</v>
      </c>
      <c r="B21" s="2">
        <v>0.34300000000000003</v>
      </c>
      <c r="C21" s="3">
        <f>B21-B23</f>
        <v>0.24400000000000002</v>
      </c>
      <c r="D21" s="3">
        <v>31.25</v>
      </c>
      <c r="E21" s="4">
        <f t="shared" si="0"/>
        <v>30.135830720000005</v>
      </c>
    </row>
    <row r="22" spans="1:13" x14ac:dyDescent="0.25">
      <c r="A22" s="33" t="s">
        <v>287</v>
      </c>
      <c r="B22" s="2">
        <v>0.221</v>
      </c>
      <c r="C22" s="3">
        <f>B22-B23</f>
        <v>0.122</v>
      </c>
      <c r="D22" s="3">
        <v>15.63</v>
      </c>
      <c r="E22" s="4">
        <f t="shared" si="0"/>
        <v>13.75466868</v>
      </c>
    </row>
    <row r="23" spans="1:13" x14ac:dyDescent="0.25">
      <c r="A23" s="33" t="s">
        <v>10</v>
      </c>
      <c r="B23" s="5">
        <v>9.9000000000000005E-2</v>
      </c>
      <c r="C23" s="3">
        <f>B23-B23</f>
        <v>0</v>
      </c>
      <c r="D23" s="3">
        <v>0</v>
      </c>
      <c r="E23" s="4">
        <f t="shared" si="0"/>
        <v>0.86439999999999995</v>
      </c>
    </row>
    <row r="28" spans="1:13" x14ac:dyDescent="0.25">
      <c r="I28" s="33"/>
      <c r="K28" s="9" t="s">
        <v>290</v>
      </c>
      <c r="L28" s="9"/>
      <c r="M28" s="9"/>
    </row>
    <row r="33" spans="1:13" x14ac:dyDescent="0.25">
      <c r="A33" s="10" t="s">
        <v>11</v>
      </c>
      <c r="B33" s="6" t="s">
        <v>12</v>
      </c>
      <c r="C33" s="7" t="s">
        <v>10</v>
      </c>
      <c r="D33" s="3" t="s">
        <v>2</v>
      </c>
      <c r="E33" s="11" t="s">
        <v>291</v>
      </c>
    </row>
    <row r="34" spans="1:13" x14ac:dyDescent="0.25">
      <c r="A34" s="10" t="s">
        <v>194</v>
      </c>
      <c r="B34" s="6">
        <v>0.34200000000000003</v>
      </c>
      <c r="C34" s="5">
        <v>9.9000000000000005E-2</v>
      </c>
      <c r="D34" s="3">
        <f t="shared" ref="D34:D65" si="1">(B34-C34)</f>
        <v>0.24300000000000002</v>
      </c>
      <c r="E34" s="4">
        <f t="shared" ref="E34:E65" si="2">(117.27*D34*D34)+(91.351*D34)+(0.8644)</f>
        <v>29.987369230000002</v>
      </c>
    </row>
    <row r="35" spans="1:13" x14ac:dyDescent="0.25">
      <c r="A35" s="10" t="s">
        <v>195</v>
      </c>
      <c r="B35" s="6">
        <v>0.435</v>
      </c>
      <c r="C35" s="5">
        <v>9.9000000000000005E-2</v>
      </c>
      <c r="D35" s="3">
        <f t="shared" si="1"/>
        <v>0.33599999999999997</v>
      </c>
      <c r="E35" s="4">
        <f t="shared" si="2"/>
        <v>44.797649919999998</v>
      </c>
      <c r="M35" s="33"/>
    </row>
    <row r="36" spans="1:13" x14ac:dyDescent="0.25">
      <c r="A36" s="10" t="s">
        <v>196</v>
      </c>
      <c r="B36" s="6">
        <v>0.54500000000000004</v>
      </c>
      <c r="C36" s="5">
        <v>9.9000000000000005E-2</v>
      </c>
      <c r="D36" s="3">
        <f t="shared" si="1"/>
        <v>0.44600000000000006</v>
      </c>
      <c r="E36" s="4">
        <f t="shared" si="2"/>
        <v>64.933825320000011</v>
      </c>
      <c r="M36" s="33"/>
    </row>
    <row r="37" spans="1:13" x14ac:dyDescent="0.25">
      <c r="A37" s="10" t="s">
        <v>197</v>
      </c>
      <c r="B37" s="6">
        <v>0.36699999999999999</v>
      </c>
      <c r="C37" s="5">
        <v>9.9000000000000005E-2</v>
      </c>
      <c r="D37" s="3">
        <f t="shared" si="1"/>
        <v>0.26800000000000002</v>
      </c>
      <c r="E37" s="4">
        <f t="shared" si="2"/>
        <v>33.769268480000008</v>
      </c>
      <c r="M37" s="33"/>
    </row>
    <row r="38" spans="1:13" x14ac:dyDescent="0.25">
      <c r="A38" s="10" t="s">
        <v>198</v>
      </c>
      <c r="B38" s="6">
        <v>0.59499999999999997</v>
      </c>
      <c r="C38" s="5">
        <v>9.9000000000000005E-2</v>
      </c>
      <c r="D38" s="3">
        <f t="shared" si="1"/>
        <v>0.496</v>
      </c>
      <c r="E38" s="4">
        <f t="shared" si="2"/>
        <v>75.024792320000003</v>
      </c>
      <c r="M38" s="33"/>
    </row>
    <row r="39" spans="1:13" x14ac:dyDescent="0.25">
      <c r="A39" s="10" t="s">
        <v>199</v>
      </c>
      <c r="B39" s="6">
        <v>0.38100000000000001</v>
      </c>
      <c r="C39" s="5">
        <v>9.9000000000000005E-2</v>
      </c>
      <c r="D39" s="3">
        <f t="shared" si="1"/>
        <v>0.28200000000000003</v>
      </c>
      <c r="E39" s="4">
        <f t="shared" si="2"/>
        <v>35.95116148000001</v>
      </c>
      <c r="M39" s="33"/>
    </row>
    <row r="40" spans="1:13" x14ac:dyDescent="0.25">
      <c r="A40" s="10" t="s">
        <v>200</v>
      </c>
      <c r="B40" s="6">
        <v>0.48899999999999999</v>
      </c>
      <c r="C40" s="5">
        <v>9.9000000000000005E-2</v>
      </c>
      <c r="D40" s="3">
        <f t="shared" si="1"/>
        <v>0.39</v>
      </c>
      <c r="E40" s="4">
        <f t="shared" si="2"/>
        <v>54.328057000000008</v>
      </c>
      <c r="M40" s="33"/>
    </row>
    <row r="41" spans="1:13" x14ac:dyDescent="0.25">
      <c r="A41" s="10" t="s">
        <v>201</v>
      </c>
      <c r="B41" s="6">
        <v>0.55200000000000005</v>
      </c>
      <c r="C41" s="5">
        <v>9.9000000000000005E-2</v>
      </c>
      <c r="D41" s="3">
        <f t="shared" si="1"/>
        <v>0.45300000000000007</v>
      </c>
      <c r="E41" s="4">
        <f t="shared" si="2"/>
        <v>66.311262430000014</v>
      </c>
      <c r="M41" s="33"/>
    </row>
    <row r="42" spans="1:13" x14ac:dyDescent="0.25">
      <c r="A42" s="10" t="s">
        <v>202</v>
      </c>
      <c r="B42" s="6">
        <v>0.59</v>
      </c>
      <c r="C42" s="5">
        <v>9.9000000000000005E-2</v>
      </c>
      <c r="D42" s="3">
        <f t="shared" si="1"/>
        <v>0.49099999999999999</v>
      </c>
      <c r="E42" s="4">
        <f t="shared" si="2"/>
        <v>73.98930987</v>
      </c>
      <c r="M42" s="33"/>
    </row>
    <row r="43" spans="1:13" x14ac:dyDescent="0.25">
      <c r="A43" s="10" t="s">
        <v>203</v>
      </c>
      <c r="B43" s="6">
        <v>0.37</v>
      </c>
      <c r="C43" s="5">
        <v>9.9000000000000005E-2</v>
      </c>
      <c r="D43" s="3">
        <f t="shared" si="1"/>
        <v>0.27100000000000002</v>
      </c>
      <c r="E43" s="4">
        <f t="shared" si="2"/>
        <v>34.232947070000009</v>
      </c>
    </row>
    <row r="44" spans="1:13" x14ac:dyDescent="0.25">
      <c r="A44" s="10" t="s">
        <v>204</v>
      </c>
      <c r="B44" s="6">
        <v>0.14699999999999999</v>
      </c>
      <c r="C44" s="5">
        <v>9.9000000000000005E-2</v>
      </c>
      <c r="D44" s="3">
        <f t="shared" si="1"/>
        <v>4.7999999999999987E-2</v>
      </c>
      <c r="E44" s="4">
        <f t="shared" si="2"/>
        <v>5.5194380799999987</v>
      </c>
    </row>
    <row r="45" spans="1:13" x14ac:dyDescent="0.25">
      <c r="A45" s="10" t="s">
        <v>205</v>
      </c>
      <c r="B45" s="6">
        <v>0.19400000000000001</v>
      </c>
      <c r="C45" s="5">
        <v>9.9000000000000005E-2</v>
      </c>
      <c r="D45" s="3">
        <f t="shared" si="1"/>
        <v>9.5000000000000001E-2</v>
      </c>
      <c r="E45" s="4">
        <f t="shared" si="2"/>
        <v>10.60110675</v>
      </c>
    </row>
    <row r="46" spans="1:13" x14ac:dyDescent="0.25">
      <c r="A46" s="10" t="s">
        <v>206</v>
      </c>
      <c r="B46" s="6">
        <v>0.23500000000000001</v>
      </c>
      <c r="C46" s="5">
        <v>9.9000000000000005E-2</v>
      </c>
      <c r="D46" s="3">
        <f t="shared" si="1"/>
        <v>0.13600000000000001</v>
      </c>
      <c r="E46" s="4">
        <f t="shared" si="2"/>
        <v>15.457161920000001</v>
      </c>
    </row>
    <row r="47" spans="1:13" x14ac:dyDescent="0.25">
      <c r="A47" s="10" t="s">
        <v>207</v>
      </c>
      <c r="B47" s="6">
        <v>0.32500000000000001</v>
      </c>
      <c r="C47" s="5">
        <v>9.9000000000000005E-2</v>
      </c>
      <c r="D47" s="3">
        <f t="shared" si="1"/>
        <v>0.22600000000000001</v>
      </c>
      <c r="E47" s="4">
        <f t="shared" si="2"/>
        <v>27.499408519999999</v>
      </c>
    </row>
    <row r="48" spans="1:13" x14ac:dyDescent="0.25">
      <c r="A48" s="10" t="s">
        <v>208</v>
      </c>
      <c r="B48" s="6">
        <v>0.18099999999999999</v>
      </c>
      <c r="C48" s="5">
        <v>9.9000000000000005E-2</v>
      </c>
      <c r="D48" s="3">
        <f t="shared" si="1"/>
        <v>8.199999999999999E-2</v>
      </c>
      <c r="E48" s="4">
        <f t="shared" si="2"/>
        <v>9.1437054799999995</v>
      </c>
    </row>
    <row r="49" spans="1:5" x14ac:dyDescent="0.25">
      <c r="A49" s="10" t="s">
        <v>209</v>
      </c>
      <c r="B49" s="6">
        <v>0.15</v>
      </c>
      <c r="C49" s="5">
        <v>9.9000000000000005E-2</v>
      </c>
      <c r="D49" s="3">
        <f t="shared" si="1"/>
        <v>5.099999999999999E-2</v>
      </c>
      <c r="E49" s="4">
        <f t="shared" si="2"/>
        <v>5.828320269999999</v>
      </c>
    </row>
    <row r="50" spans="1:5" x14ac:dyDescent="0.25">
      <c r="A50" s="10" t="s">
        <v>210</v>
      </c>
      <c r="B50" s="6">
        <v>0.3</v>
      </c>
      <c r="C50" s="5">
        <v>9.9000000000000005E-2</v>
      </c>
      <c r="D50" s="3">
        <f t="shared" si="1"/>
        <v>0.20099999999999998</v>
      </c>
      <c r="E50" s="4">
        <f t="shared" si="2"/>
        <v>23.963776269999997</v>
      </c>
    </row>
    <row r="51" spans="1:5" x14ac:dyDescent="0.25">
      <c r="A51" s="10" t="s">
        <v>211</v>
      </c>
      <c r="B51" s="6">
        <v>0.47300000000000003</v>
      </c>
      <c r="C51" s="5">
        <v>9.9000000000000005E-2</v>
      </c>
      <c r="D51" s="3">
        <f t="shared" si="1"/>
        <v>0.374</v>
      </c>
      <c r="E51" s="4">
        <f t="shared" si="2"/>
        <v>51.432932519999994</v>
      </c>
    </row>
    <row r="52" spans="1:5" x14ac:dyDescent="0.25">
      <c r="A52" s="10" t="s">
        <v>212</v>
      </c>
      <c r="B52" s="6">
        <v>0.28000000000000003</v>
      </c>
      <c r="C52" s="5">
        <v>9.9000000000000005E-2</v>
      </c>
      <c r="D52" s="3">
        <f t="shared" si="1"/>
        <v>0.18100000000000002</v>
      </c>
      <c r="E52" s="4">
        <f t="shared" si="2"/>
        <v>21.240813470000003</v>
      </c>
    </row>
    <row r="53" spans="1:5" x14ac:dyDescent="0.25">
      <c r="A53" s="10" t="s">
        <v>213</v>
      </c>
      <c r="B53" s="6">
        <v>0.26</v>
      </c>
      <c r="C53" s="5">
        <v>9.9000000000000005E-2</v>
      </c>
      <c r="D53" s="3">
        <f t="shared" si="1"/>
        <v>0.161</v>
      </c>
      <c r="E53" s="4">
        <f t="shared" si="2"/>
        <v>18.611666670000002</v>
      </c>
    </row>
    <row r="54" spans="1:5" x14ac:dyDescent="0.25">
      <c r="A54" s="10" t="s">
        <v>214</v>
      </c>
      <c r="B54" s="6">
        <v>0.28200000000000003</v>
      </c>
      <c r="C54" s="5">
        <v>9.9000000000000005E-2</v>
      </c>
      <c r="D54" s="3">
        <f t="shared" si="1"/>
        <v>0.18300000000000002</v>
      </c>
      <c r="E54" s="4">
        <f t="shared" si="2"/>
        <v>21.508888030000001</v>
      </c>
    </row>
    <row r="55" spans="1:5" x14ac:dyDescent="0.25">
      <c r="A55" s="10" t="s">
        <v>215</v>
      </c>
      <c r="B55" s="6">
        <v>0.46200000000000002</v>
      </c>
      <c r="C55" s="5">
        <v>9.9000000000000005E-2</v>
      </c>
      <c r="D55" s="3">
        <f t="shared" si="1"/>
        <v>0.36299999999999999</v>
      </c>
      <c r="E55" s="4">
        <f t="shared" si="2"/>
        <v>49.477363629999999</v>
      </c>
    </row>
    <row r="56" spans="1:5" x14ac:dyDescent="0.25">
      <c r="A56" s="10" t="s">
        <v>216</v>
      </c>
      <c r="B56" s="6">
        <v>0.17599999999999999</v>
      </c>
      <c r="C56" s="5">
        <v>9.9000000000000005E-2</v>
      </c>
      <c r="D56" s="3">
        <f t="shared" si="1"/>
        <v>7.6999999999999985E-2</v>
      </c>
      <c r="E56" s="4">
        <f t="shared" si="2"/>
        <v>8.5937208299999988</v>
      </c>
    </row>
    <row r="57" spans="1:5" x14ac:dyDescent="0.25">
      <c r="A57" s="10" t="s">
        <v>217</v>
      </c>
      <c r="B57" s="6">
        <v>0.26200000000000001</v>
      </c>
      <c r="C57" s="5">
        <v>9.9000000000000005E-2</v>
      </c>
      <c r="D57" s="3">
        <f t="shared" si="1"/>
        <v>0.16300000000000001</v>
      </c>
      <c r="E57" s="4">
        <f t="shared" si="2"/>
        <v>18.870359629999999</v>
      </c>
    </row>
    <row r="58" spans="1:5" x14ac:dyDescent="0.25">
      <c r="A58" s="10" t="s">
        <v>218</v>
      </c>
      <c r="B58" s="6">
        <v>0.35100000000000003</v>
      </c>
      <c r="C58" s="5">
        <v>9.9000000000000005E-2</v>
      </c>
      <c r="D58" s="3">
        <f t="shared" si="1"/>
        <v>0.252</v>
      </c>
      <c r="E58" s="4">
        <f t="shared" si="2"/>
        <v>31.331966079999997</v>
      </c>
    </row>
    <row r="59" spans="1:5" x14ac:dyDescent="0.25">
      <c r="A59" s="10" t="s">
        <v>219</v>
      </c>
      <c r="B59" s="6">
        <v>0.13700000000000001</v>
      </c>
      <c r="C59" s="5">
        <v>9.9000000000000005E-2</v>
      </c>
      <c r="D59" s="3">
        <f t="shared" si="1"/>
        <v>3.8000000000000006E-2</v>
      </c>
      <c r="E59" s="4">
        <f t="shared" si="2"/>
        <v>4.5050758800000006</v>
      </c>
    </row>
    <row r="60" spans="1:5" x14ac:dyDescent="0.25">
      <c r="A60" s="10" t="s">
        <v>220</v>
      </c>
      <c r="B60" s="6">
        <v>0.20200000000000001</v>
      </c>
      <c r="C60" s="5">
        <v>9.9000000000000005E-2</v>
      </c>
      <c r="D60" s="3">
        <f t="shared" si="1"/>
        <v>0.10300000000000001</v>
      </c>
      <c r="E60" s="4">
        <f t="shared" si="2"/>
        <v>11.517670429999999</v>
      </c>
    </row>
    <row r="61" spans="1:5" x14ac:dyDescent="0.25">
      <c r="A61" s="10" t="s">
        <v>221</v>
      </c>
      <c r="B61" s="6">
        <v>0.20899999999999999</v>
      </c>
      <c r="C61" s="5">
        <v>9.9000000000000005E-2</v>
      </c>
      <c r="D61" s="3">
        <f t="shared" si="1"/>
        <v>0.10999999999999999</v>
      </c>
      <c r="E61" s="4">
        <f t="shared" si="2"/>
        <v>12.331976999999998</v>
      </c>
    </row>
    <row r="62" spans="1:5" x14ac:dyDescent="0.25">
      <c r="A62" s="10" t="s">
        <v>222</v>
      </c>
      <c r="B62" s="6">
        <v>0.19</v>
      </c>
      <c r="C62" s="5">
        <v>9.9000000000000005E-2</v>
      </c>
      <c r="D62" s="3">
        <f t="shared" si="1"/>
        <v>9.0999999999999998E-2</v>
      </c>
      <c r="E62" s="4">
        <f t="shared" si="2"/>
        <v>10.148453870000001</v>
      </c>
    </row>
    <row r="63" spans="1:5" x14ac:dyDescent="0.25">
      <c r="A63" s="10" t="s">
        <v>223</v>
      </c>
      <c r="B63" s="6">
        <v>0.157</v>
      </c>
      <c r="C63" s="5">
        <v>9.9000000000000005E-2</v>
      </c>
      <c r="D63" s="3">
        <f t="shared" si="1"/>
        <v>5.7999999999999996E-2</v>
      </c>
      <c r="E63" s="4">
        <f t="shared" si="2"/>
        <v>6.5572542799999995</v>
      </c>
    </row>
    <row r="64" spans="1:5" x14ac:dyDescent="0.25">
      <c r="A64" s="10" t="s">
        <v>224</v>
      </c>
      <c r="B64" s="6">
        <v>0.17400000000000002</v>
      </c>
      <c r="C64" s="5">
        <v>9.9000000000000005E-2</v>
      </c>
      <c r="D64" s="3">
        <f t="shared" si="1"/>
        <v>7.5000000000000011E-2</v>
      </c>
      <c r="E64" s="4">
        <f t="shared" si="2"/>
        <v>8.3753687500000016</v>
      </c>
    </row>
    <row r="65" spans="1:5" x14ac:dyDescent="0.25">
      <c r="A65" s="10" t="s">
        <v>225</v>
      </c>
      <c r="B65" s="6">
        <v>0.20600000000000002</v>
      </c>
      <c r="C65" s="5">
        <v>9.9000000000000005E-2</v>
      </c>
      <c r="D65" s="3">
        <f t="shared" si="1"/>
        <v>0.10700000000000001</v>
      </c>
      <c r="E65" s="4">
        <f t="shared" si="2"/>
        <v>11.981581230000002</v>
      </c>
    </row>
    <row r="66" spans="1:5" x14ac:dyDescent="0.25">
      <c r="A66" s="10" t="s">
        <v>226</v>
      </c>
      <c r="B66" s="6">
        <v>0.158</v>
      </c>
      <c r="C66" s="5">
        <v>9.9000000000000005E-2</v>
      </c>
      <c r="D66" s="3">
        <f t="shared" ref="D66:D97" si="3">(B66-C66)</f>
        <v>5.8999999999999997E-2</v>
      </c>
      <c r="E66" s="4">
        <f t="shared" ref="E66:E97" si="4">(117.27*D66*D66)+(91.351*D66)+(0.8644)</f>
        <v>6.6623258700000001</v>
      </c>
    </row>
    <row r="67" spans="1:5" x14ac:dyDescent="0.25">
      <c r="A67" s="10" t="s">
        <v>227</v>
      </c>
      <c r="B67" s="6">
        <v>0.28300000000000003</v>
      </c>
      <c r="C67" s="5">
        <v>9.9000000000000005E-2</v>
      </c>
      <c r="D67" s="3">
        <f t="shared" si="3"/>
        <v>0.18400000000000002</v>
      </c>
      <c r="E67" s="4">
        <f t="shared" si="4"/>
        <v>21.643277120000004</v>
      </c>
    </row>
    <row r="68" spans="1:5" x14ac:dyDescent="0.25">
      <c r="A68" s="10" t="s">
        <v>228</v>
      </c>
      <c r="B68" s="6">
        <v>0.17100000000000001</v>
      </c>
      <c r="C68" s="5">
        <v>9.9000000000000005E-2</v>
      </c>
      <c r="D68" s="3">
        <f t="shared" si="3"/>
        <v>7.2000000000000008E-2</v>
      </c>
      <c r="E68" s="4">
        <f t="shared" si="4"/>
        <v>8.0495996800000018</v>
      </c>
    </row>
    <row r="69" spans="1:5" x14ac:dyDescent="0.25">
      <c r="A69" s="10" t="s">
        <v>229</v>
      </c>
      <c r="B69" s="6">
        <v>0.26500000000000001</v>
      </c>
      <c r="C69" s="5">
        <v>9.9000000000000005E-2</v>
      </c>
      <c r="D69" s="3">
        <f t="shared" si="3"/>
        <v>0.16600000000000001</v>
      </c>
      <c r="E69" s="4">
        <f t="shared" si="4"/>
        <v>19.260158120000003</v>
      </c>
    </row>
    <row r="70" spans="1:5" x14ac:dyDescent="0.25">
      <c r="A70" s="10" t="s">
        <v>230</v>
      </c>
      <c r="B70" s="6">
        <v>0.22800000000000001</v>
      </c>
      <c r="C70" s="5">
        <v>9.9000000000000005E-2</v>
      </c>
      <c r="D70" s="3">
        <f t="shared" si="3"/>
        <v>0.129</v>
      </c>
      <c r="E70" s="4">
        <f t="shared" si="4"/>
        <v>14.60016907</v>
      </c>
    </row>
    <row r="71" spans="1:5" x14ac:dyDescent="0.25">
      <c r="A71" s="10" t="s">
        <v>231</v>
      </c>
      <c r="B71" s="6">
        <v>0.26900000000000002</v>
      </c>
      <c r="C71" s="5">
        <v>9.9000000000000005E-2</v>
      </c>
      <c r="D71" s="3">
        <f t="shared" si="3"/>
        <v>0.17</v>
      </c>
      <c r="E71" s="4">
        <f t="shared" si="4"/>
        <v>19.783173000000001</v>
      </c>
    </row>
    <row r="72" spans="1:5" x14ac:dyDescent="0.25">
      <c r="A72" s="10" t="s">
        <v>232</v>
      </c>
      <c r="B72" s="6">
        <v>0.223</v>
      </c>
      <c r="C72" s="5">
        <v>9.9000000000000005E-2</v>
      </c>
      <c r="D72" s="3">
        <f t="shared" si="3"/>
        <v>0.124</v>
      </c>
      <c r="E72" s="4">
        <f t="shared" si="4"/>
        <v>13.995067519999999</v>
      </c>
    </row>
    <row r="73" spans="1:5" x14ac:dyDescent="0.25">
      <c r="A73" s="10" t="s">
        <v>233</v>
      </c>
      <c r="B73" s="6">
        <v>0.21099999999999999</v>
      </c>
      <c r="C73" s="5">
        <v>9.9000000000000005E-2</v>
      </c>
      <c r="D73" s="3">
        <f t="shared" si="3"/>
        <v>0.11199999999999999</v>
      </c>
      <c r="E73" s="4">
        <f t="shared" si="4"/>
        <v>12.566746879999998</v>
      </c>
    </row>
    <row r="74" spans="1:5" x14ac:dyDescent="0.25">
      <c r="A74" s="10" t="s">
        <v>234</v>
      </c>
      <c r="B74" s="6">
        <v>0.184</v>
      </c>
      <c r="C74" s="5">
        <v>9.9000000000000005E-2</v>
      </c>
      <c r="D74" s="3">
        <f t="shared" si="3"/>
        <v>8.4999999999999992E-2</v>
      </c>
      <c r="E74" s="4">
        <f t="shared" si="4"/>
        <v>9.4765107499999992</v>
      </c>
    </row>
    <row r="75" spans="1:5" x14ac:dyDescent="0.25">
      <c r="A75" s="10" t="s">
        <v>235</v>
      </c>
      <c r="B75" s="6">
        <v>0.29799999999999999</v>
      </c>
      <c r="C75" s="5">
        <v>9.9000000000000005E-2</v>
      </c>
      <c r="D75" s="3">
        <f t="shared" si="3"/>
        <v>0.19899999999999998</v>
      </c>
      <c r="E75" s="4">
        <f t="shared" si="4"/>
        <v>23.687258269999997</v>
      </c>
    </row>
    <row r="76" spans="1:5" x14ac:dyDescent="0.25">
      <c r="A76" s="10" t="s">
        <v>236</v>
      </c>
      <c r="B76" s="6">
        <v>0.14699999999999999</v>
      </c>
      <c r="C76" s="5">
        <v>9.9000000000000005E-2</v>
      </c>
      <c r="D76" s="3">
        <f t="shared" si="3"/>
        <v>4.7999999999999987E-2</v>
      </c>
      <c r="E76" s="4">
        <f t="shared" si="4"/>
        <v>5.5194380799999987</v>
      </c>
    </row>
    <row r="77" spans="1:5" x14ac:dyDescent="0.25">
      <c r="A77" s="10" t="s">
        <v>237</v>
      </c>
      <c r="B77" s="6">
        <v>0.14200000000000002</v>
      </c>
      <c r="C77" s="5">
        <v>9.9000000000000005E-2</v>
      </c>
      <c r="D77" s="3">
        <f t="shared" si="3"/>
        <v>4.300000000000001E-2</v>
      </c>
      <c r="E77" s="4">
        <f t="shared" si="4"/>
        <v>5.0093252300000009</v>
      </c>
    </row>
    <row r="78" spans="1:5" x14ac:dyDescent="0.25">
      <c r="A78" s="10" t="s">
        <v>238</v>
      </c>
      <c r="B78" s="6">
        <v>0.22800000000000001</v>
      </c>
      <c r="C78" s="5">
        <v>9.9000000000000005E-2</v>
      </c>
      <c r="D78" s="3">
        <f t="shared" si="3"/>
        <v>0.129</v>
      </c>
      <c r="E78" s="4">
        <f t="shared" si="4"/>
        <v>14.60016907</v>
      </c>
    </row>
    <row r="79" spans="1:5" x14ac:dyDescent="0.25">
      <c r="A79" s="10" t="s">
        <v>239</v>
      </c>
      <c r="B79" s="6">
        <v>0.17899999999999999</v>
      </c>
      <c r="C79" s="5">
        <v>9.9000000000000005E-2</v>
      </c>
      <c r="D79" s="3">
        <f t="shared" si="3"/>
        <v>7.9999999999999988E-2</v>
      </c>
      <c r="E79" s="4">
        <f t="shared" si="4"/>
        <v>8.9230079999999976</v>
      </c>
    </row>
    <row r="80" spans="1:5" x14ac:dyDescent="0.25">
      <c r="A80" s="10" t="s">
        <v>240</v>
      </c>
      <c r="B80" s="6">
        <v>0.14000000000000001</v>
      </c>
      <c r="C80" s="5">
        <v>9.9000000000000005E-2</v>
      </c>
      <c r="D80" s="3">
        <f t="shared" si="3"/>
        <v>4.1000000000000009E-2</v>
      </c>
      <c r="E80" s="4">
        <f t="shared" si="4"/>
        <v>4.8069218700000009</v>
      </c>
    </row>
    <row r="81" spans="1:5" x14ac:dyDescent="0.25">
      <c r="A81" s="10" t="s">
        <v>241</v>
      </c>
      <c r="B81" s="6">
        <v>0.13300000000000001</v>
      </c>
      <c r="C81" s="5">
        <v>9.9000000000000005E-2</v>
      </c>
      <c r="D81" s="3">
        <f t="shared" si="3"/>
        <v>3.4000000000000002E-2</v>
      </c>
      <c r="E81" s="4">
        <f t="shared" si="4"/>
        <v>4.10589812</v>
      </c>
    </row>
    <row r="82" spans="1:5" x14ac:dyDescent="0.25">
      <c r="A82" s="10" t="s">
        <v>242</v>
      </c>
      <c r="B82" s="6">
        <v>0.23500000000000001</v>
      </c>
      <c r="C82" s="5">
        <v>9.9000000000000005E-2</v>
      </c>
      <c r="D82" s="3">
        <f t="shared" si="3"/>
        <v>0.13600000000000001</v>
      </c>
      <c r="E82" s="4">
        <f t="shared" si="4"/>
        <v>15.457161920000001</v>
      </c>
    </row>
    <row r="83" spans="1:5" x14ac:dyDescent="0.25">
      <c r="A83" s="10" t="s">
        <v>243</v>
      </c>
      <c r="B83" s="6">
        <v>0.14499999999999999</v>
      </c>
      <c r="C83" s="5">
        <v>9.9000000000000005E-2</v>
      </c>
      <c r="D83" s="3">
        <f t="shared" si="3"/>
        <v>4.5999999999999985E-2</v>
      </c>
      <c r="E83" s="4">
        <f t="shared" si="4"/>
        <v>5.3146893199999985</v>
      </c>
    </row>
    <row r="84" spans="1:5" x14ac:dyDescent="0.25">
      <c r="A84" s="10" t="s">
        <v>244</v>
      </c>
      <c r="B84" s="6">
        <v>0.14699999999999999</v>
      </c>
      <c r="C84" s="5">
        <v>9.9000000000000005E-2</v>
      </c>
      <c r="D84" s="3">
        <f t="shared" si="3"/>
        <v>4.7999999999999987E-2</v>
      </c>
      <c r="E84" s="4">
        <f t="shared" si="4"/>
        <v>5.5194380799999987</v>
      </c>
    </row>
    <row r="85" spans="1:5" x14ac:dyDescent="0.25">
      <c r="A85" s="10" t="s">
        <v>245</v>
      </c>
      <c r="B85" s="6">
        <v>0.17200000000000001</v>
      </c>
      <c r="C85" s="5">
        <v>9.9000000000000005E-2</v>
      </c>
      <c r="D85" s="3">
        <f t="shared" si="3"/>
        <v>7.3000000000000009E-2</v>
      </c>
      <c r="E85" s="4">
        <f t="shared" si="4"/>
        <v>8.1579548300000013</v>
      </c>
    </row>
    <row r="86" spans="1:5" x14ac:dyDescent="0.25">
      <c r="A86" s="10" t="s">
        <v>246</v>
      </c>
      <c r="B86" s="6">
        <v>0.13700000000000001</v>
      </c>
      <c r="C86" s="5">
        <v>9.9000000000000005E-2</v>
      </c>
      <c r="D86" s="3">
        <f t="shared" si="3"/>
        <v>3.8000000000000006E-2</v>
      </c>
      <c r="E86" s="4">
        <f t="shared" si="4"/>
        <v>4.5050758800000006</v>
      </c>
    </row>
    <row r="87" spans="1:5" x14ac:dyDescent="0.25">
      <c r="A87" s="10" t="s">
        <v>247</v>
      </c>
      <c r="B87" s="6">
        <v>0.161</v>
      </c>
      <c r="C87" s="5">
        <v>9.9000000000000005E-2</v>
      </c>
      <c r="D87" s="3">
        <f t="shared" si="3"/>
        <v>6.2E-2</v>
      </c>
      <c r="E87" s="4">
        <f t="shared" si="4"/>
        <v>6.9789478799999998</v>
      </c>
    </row>
    <row r="88" spans="1:5" x14ac:dyDescent="0.25">
      <c r="A88" s="10" t="s">
        <v>248</v>
      </c>
      <c r="B88" s="6">
        <v>0.2</v>
      </c>
      <c r="C88" s="5">
        <v>9.9000000000000005E-2</v>
      </c>
      <c r="D88" s="3">
        <f t="shared" si="3"/>
        <v>0.10100000000000001</v>
      </c>
      <c r="E88" s="4">
        <f t="shared" si="4"/>
        <v>11.287122270000001</v>
      </c>
    </row>
    <row r="89" spans="1:5" x14ac:dyDescent="0.25">
      <c r="A89" s="10" t="s">
        <v>249</v>
      </c>
      <c r="B89" s="6">
        <v>0.16800000000000001</v>
      </c>
      <c r="C89" s="5">
        <v>9.9000000000000005E-2</v>
      </c>
      <c r="D89" s="3">
        <f t="shared" si="3"/>
        <v>6.9000000000000006E-2</v>
      </c>
      <c r="E89" s="4">
        <f t="shared" si="4"/>
        <v>7.7259414700000004</v>
      </c>
    </row>
    <row r="90" spans="1:5" x14ac:dyDescent="0.25">
      <c r="A90" s="10" t="s">
        <v>250</v>
      </c>
      <c r="B90" s="6">
        <v>0.29799999999999999</v>
      </c>
      <c r="C90" s="5">
        <v>9.9000000000000005E-2</v>
      </c>
      <c r="D90" s="3">
        <f t="shared" si="3"/>
        <v>0.19899999999999998</v>
      </c>
      <c r="E90" s="4">
        <f t="shared" si="4"/>
        <v>23.687258269999997</v>
      </c>
    </row>
    <row r="91" spans="1:5" x14ac:dyDescent="0.25">
      <c r="A91" s="10" t="s">
        <v>251</v>
      </c>
      <c r="B91" s="6">
        <v>0.19400000000000001</v>
      </c>
      <c r="C91" s="5">
        <v>9.9000000000000005E-2</v>
      </c>
      <c r="D91" s="3">
        <f t="shared" si="3"/>
        <v>9.5000000000000001E-2</v>
      </c>
      <c r="E91" s="4">
        <f t="shared" si="4"/>
        <v>10.60110675</v>
      </c>
    </row>
    <row r="92" spans="1:5" x14ac:dyDescent="0.25">
      <c r="A92" s="10" t="s">
        <v>252</v>
      </c>
      <c r="B92" s="6">
        <v>0.152</v>
      </c>
      <c r="C92" s="5">
        <v>9.9000000000000005E-2</v>
      </c>
      <c r="D92" s="3">
        <f t="shared" si="3"/>
        <v>5.2999999999999992E-2</v>
      </c>
      <c r="E92" s="4">
        <f t="shared" si="4"/>
        <v>6.0354144299999986</v>
      </c>
    </row>
    <row r="93" spans="1:5" x14ac:dyDescent="0.25">
      <c r="A93" s="10" t="s">
        <v>253</v>
      </c>
      <c r="B93" s="6">
        <v>0.155</v>
      </c>
      <c r="C93" s="5">
        <v>9.9000000000000005E-2</v>
      </c>
      <c r="D93" s="3">
        <f t="shared" si="3"/>
        <v>5.5999999999999994E-2</v>
      </c>
      <c r="E93" s="4">
        <f t="shared" si="4"/>
        <v>6.3478147199999997</v>
      </c>
    </row>
    <row r="94" spans="1:5" x14ac:dyDescent="0.25">
      <c r="A94" s="10" t="s">
        <v>254</v>
      </c>
      <c r="B94" s="6">
        <v>0.19900000000000001</v>
      </c>
      <c r="C94" s="5">
        <v>9.9000000000000005E-2</v>
      </c>
      <c r="D94" s="3">
        <f t="shared" si="3"/>
        <v>0.1</v>
      </c>
      <c r="E94" s="4">
        <f t="shared" si="4"/>
        <v>11.1722</v>
      </c>
    </row>
    <row r="95" spans="1:5" x14ac:dyDescent="0.25">
      <c r="A95" s="10" t="s">
        <v>255</v>
      </c>
      <c r="B95" s="6">
        <v>0.186</v>
      </c>
      <c r="C95" s="5">
        <v>9.9000000000000005E-2</v>
      </c>
      <c r="D95" s="3">
        <f t="shared" si="3"/>
        <v>8.6999999999999994E-2</v>
      </c>
      <c r="E95" s="4">
        <f t="shared" si="4"/>
        <v>9.6995536299999987</v>
      </c>
    </row>
    <row r="96" spans="1:5" x14ac:dyDescent="0.25">
      <c r="A96" s="10" t="s">
        <v>256</v>
      </c>
      <c r="B96" s="6">
        <v>0.16600000000000001</v>
      </c>
      <c r="C96" s="5">
        <v>9.9000000000000005E-2</v>
      </c>
      <c r="D96" s="3">
        <f t="shared" si="3"/>
        <v>6.7000000000000004E-2</v>
      </c>
      <c r="E96" s="4">
        <f t="shared" si="4"/>
        <v>7.5113420300000007</v>
      </c>
    </row>
    <row r="97" spans="1:5" x14ac:dyDescent="0.25">
      <c r="A97" s="10" t="s">
        <v>257</v>
      </c>
      <c r="B97" s="6">
        <v>0.19</v>
      </c>
      <c r="C97" s="5">
        <v>9.9000000000000005E-2</v>
      </c>
      <c r="D97" s="3">
        <f t="shared" si="3"/>
        <v>9.0999999999999998E-2</v>
      </c>
      <c r="E97" s="4">
        <f t="shared" si="4"/>
        <v>10.148453870000001</v>
      </c>
    </row>
    <row r="98" spans="1:5" x14ac:dyDescent="0.25">
      <c r="A98" s="10" t="s">
        <v>258</v>
      </c>
      <c r="B98" s="6">
        <v>0.16</v>
      </c>
      <c r="C98" s="5">
        <v>9.9000000000000005E-2</v>
      </c>
      <c r="D98" s="3">
        <f t="shared" ref="D98:D129" si="5">(B98-C98)</f>
        <v>6.0999999999999999E-2</v>
      </c>
      <c r="E98" s="4">
        <f t="shared" ref="E98:E129" si="6">(117.27*D98*D98)+(91.351*D98)+(0.8644)</f>
        <v>6.8731726699999998</v>
      </c>
    </row>
    <row r="99" spans="1:5" x14ac:dyDescent="0.25">
      <c r="A99" s="10" t="s">
        <v>259</v>
      </c>
      <c r="B99" s="6">
        <v>0.246</v>
      </c>
      <c r="C99" s="5">
        <v>9.9000000000000005E-2</v>
      </c>
      <c r="D99" s="3">
        <f t="shared" si="5"/>
        <v>0.14699999999999999</v>
      </c>
      <c r="E99" s="4">
        <f t="shared" si="6"/>
        <v>16.827084429999999</v>
      </c>
    </row>
    <row r="100" spans="1:5" x14ac:dyDescent="0.25">
      <c r="A100" s="10" t="s">
        <v>260</v>
      </c>
      <c r="B100" s="6">
        <v>0.19</v>
      </c>
      <c r="C100" s="5">
        <v>9.9000000000000005E-2</v>
      </c>
      <c r="D100" s="3">
        <f t="shared" si="5"/>
        <v>9.0999999999999998E-2</v>
      </c>
      <c r="E100" s="4">
        <f t="shared" si="6"/>
        <v>10.148453870000001</v>
      </c>
    </row>
    <row r="101" spans="1:5" x14ac:dyDescent="0.25">
      <c r="A101" s="10" t="s">
        <v>261</v>
      </c>
      <c r="B101" s="6">
        <v>0.16400000000000001</v>
      </c>
      <c r="C101" s="5">
        <v>9.9000000000000005E-2</v>
      </c>
      <c r="D101" s="3">
        <f t="shared" si="5"/>
        <v>6.5000000000000002E-2</v>
      </c>
      <c r="E101" s="4">
        <f t="shared" si="6"/>
        <v>7.2976807500000005</v>
      </c>
    </row>
    <row r="102" spans="1:5" x14ac:dyDescent="0.25">
      <c r="A102" s="10" t="s">
        <v>262</v>
      </c>
      <c r="B102" s="6">
        <v>0.30099999999999999</v>
      </c>
      <c r="C102" s="5">
        <v>9.9000000000000005E-2</v>
      </c>
      <c r="D102" s="3">
        <f t="shared" si="5"/>
        <v>0.20199999999999999</v>
      </c>
      <c r="E102" s="4">
        <f t="shared" si="6"/>
        <v>24.102387079999996</v>
      </c>
    </row>
    <row r="103" spans="1:5" x14ac:dyDescent="0.25">
      <c r="A103" s="10" t="s">
        <v>263</v>
      </c>
      <c r="B103" s="6">
        <v>0.16800000000000001</v>
      </c>
      <c r="C103" s="5">
        <v>9.9000000000000005E-2</v>
      </c>
      <c r="D103" s="3">
        <f t="shared" si="5"/>
        <v>6.9000000000000006E-2</v>
      </c>
      <c r="E103" s="4">
        <f t="shared" si="6"/>
        <v>7.7259414700000004</v>
      </c>
    </row>
    <row r="104" spans="1:5" x14ac:dyDescent="0.25">
      <c r="A104" s="10" t="s">
        <v>264</v>
      </c>
      <c r="B104" s="6">
        <v>0.126</v>
      </c>
      <c r="C104" s="5">
        <v>9.9000000000000005E-2</v>
      </c>
      <c r="D104" s="3">
        <f t="shared" si="5"/>
        <v>2.6999999999999996E-2</v>
      </c>
      <c r="E104" s="4">
        <f t="shared" si="6"/>
        <v>3.4163668299999994</v>
      </c>
    </row>
    <row r="105" spans="1:5" x14ac:dyDescent="0.25">
      <c r="A105" s="10" t="s">
        <v>265</v>
      </c>
      <c r="B105" s="6">
        <v>0.13100000000000001</v>
      </c>
      <c r="C105" s="5">
        <v>9.9000000000000005E-2</v>
      </c>
      <c r="D105" s="3">
        <f t="shared" si="5"/>
        <v>3.2000000000000001E-2</v>
      </c>
      <c r="E105" s="4">
        <f t="shared" si="6"/>
        <v>3.9077164799999999</v>
      </c>
    </row>
    <row r="106" spans="1:5" x14ac:dyDescent="0.25">
      <c r="A106" s="10" t="s">
        <v>266</v>
      </c>
      <c r="B106" s="6">
        <v>0.152</v>
      </c>
      <c r="C106" s="5">
        <v>9.9000000000000005E-2</v>
      </c>
      <c r="D106" s="3">
        <f t="shared" si="5"/>
        <v>5.2999999999999992E-2</v>
      </c>
      <c r="E106" s="4">
        <f t="shared" si="6"/>
        <v>6.0354144299999986</v>
      </c>
    </row>
    <row r="107" spans="1:5" x14ac:dyDescent="0.25">
      <c r="A107" s="10" t="s">
        <v>267</v>
      </c>
      <c r="B107" s="6">
        <v>0.26900000000000002</v>
      </c>
      <c r="C107" s="5">
        <v>9.9000000000000005E-2</v>
      </c>
      <c r="D107" s="3">
        <f t="shared" si="5"/>
        <v>0.17</v>
      </c>
      <c r="E107" s="4">
        <f t="shared" si="6"/>
        <v>19.783173000000001</v>
      </c>
    </row>
    <row r="108" spans="1:5" x14ac:dyDescent="0.25">
      <c r="A108" s="10" t="s">
        <v>268</v>
      </c>
      <c r="B108" s="6">
        <v>0.27200000000000002</v>
      </c>
      <c r="C108" s="5">
        <v>9.9000000000000005E-2</v>
      </c>
      <c r="D108" s="3">
        <f t="shared" si="5"/>
        <v>0.17300000000000001</v>
      </c>
      <c r="E108" s="4">
        <f t="shared" si="6"/>
        <v>20.177896830000002</v>
      </c>
    </row>
    <row r="109" spans="1:5" x14ac:dyDescent="0.25">
      <c r="A109" s="10" t="s">
        <v>269</v>
      </c>
      <c r="B109" s="6">
        <v>0.36899999999999999</v>
      </c>
      <c r="C109" s="5">
        <v>9.9000000000000005E-2</v>
      </c>
      <c r="D109" s="3">
        <f t="shared" si="5"/>
        <v>0.27</v>
      </c>
      <c r="E109" s="4">
        <f t="shared" si="6"/>
        <v>34.078153000000007</v>
      </c>
    </row>
    <row r="110" spans="1:5" x14ac:dyDescent="0.25">
      <c r="A110" s="10" t="s">
        <v>270</v>
      </c>
      <c r="B110" s="6">
        <v>0.40200000000000002</v>
      </c>
      <c r="C110" s="5">
        <v>9.9000000000000005E-2</v>
      </c>
      <c r="D110" s="3">
        <f t="shared" si="5"/>
        <v>0.30300000000000005</v>
      </c>
      <c r="E110" s="4">
        <f t="shared" si="6"/>
        <v>39.31019443000001</v>
      </c>
    </row>
    <row r="111" spans="1:5" x14ac:dyDescent="0.25">
      <c r="A111" s="10" t="s">
        <v>271</v>
      </c>
      <c r="B111" s="6">
        <v>0.252</v>
      </c>
      <c r="C111" s="5">
        <v>9.9000000000000005E-2</v>
      </c>
      <c r="D111" s="3">
        <f t="shared" si="5"/>
        <v>0.153</v>
      </c>
      <c r="E111" s="4">
        <f t="shared" si="6"/>
        <v>17.586276429999998</v>
      </c>
    </row>
    <row r="112" spans="1:5" x14ac:dyDescent="0.25">
      <c r="A112" s="10" t="s">
        <v>272</v>
      </c>
      <c r="B112" s="6">
        <v>0.26100000000000001</v>
      </c>
      <c r="C112" s="5">
        <v>9.9000000000000005E-2</v>
      </c>
      <c r="D112" s="3">
        <f t="shared" si="5"/>
        <v>0.16200000000000001</v>
      </c>
      <c r="E112" s="4">
        <f t="shared" si="6"/>
        <v>18.74089588</v>
      </c>
    </row>
    <row r="113" spans="1:5" x14ac:dyDescent="0.25">
      <c r="A113" s="10" t="s">
        <v>273</v>
      </c>
      <c r="B113" s="6">
        <v>0.26200000000000001</v>
      </c>
      <c r="C113" s="5">
        <v>9.9000000000000005E-2</v>
      </c>
      <c r="D113" s="3">
        <f t="shared" si="5"/>
        <v>0.16300000000000001</v>
      </c>
      <c r="E113" s="4">
        <f t="shared" si="6"/>
        <v>18.870359629999999</v>
      </c>
    </row>
    <row r="114" spans="1:5" x14ac:dyDescent="0.25">
      <c r="A114" s="10" t="s">
        <v>274</v>
      </c>
      <c r="B114" s="6">
        <v>0.38400000000000001</v>
      </c>
      <c r="C114" s="5">
        <v>9.9000000000000005E-2</v>
      </c>
      <c r="D114" s="3">
        <f t="shared" si="5"/>
        <v>0.28500000000000003</v>
      </c>
      <c r="E114" s="4">
        <f t="shared" si="6"/>
        <v>36.424690750000011</v>
      </c>
    </row>
    <row r="115" spans="1:5" x14ac:dyDescent="0.25">
      <c r="A115" s="10" t="s">
        <v>275</v>
      </c>
      <c r="B115" s="6">
        <v>0.29099999999999998</v>
      </c>
      <c r="C115" s="5">
        <v>9.9000000000000005E-2</v>
      </c>
      <c r="D115" s="3">
        <f t="shared" si="5"/>
        <v>0.19199999999999998</v>
      </c>
      <c r="E115" s="4">
        <f t="shared" si="6"/>
        <v>22.726833279999997</v>
      </c>
    </row>
    <row r="116" spans="1:5" x14ac:dyDescent="0.25">
      <c r="A116" s="10" t="s">
        <v>276</v>
      </c>
      <c r="B116" s="6">
        <v>0.16800000000000001</v>
      </c>
      <c r="C116" s="5">
        <v>9.9000000000000005E-2</v>
      </c>
      <c r="D116" s="3">
        <f t="shared" si="5"/>
        <v>6.9000000000000006E-2</v>
      </c>
      <c r="E116" s="4">
        <f t="shared" si="6"/>
        <v>7.7259414700000004</v>
      </c>
    </row>
    <row r="117" spans="1:5" x14ac:dyDescent="0.25">
      <c r="A117" s="10" t="s">
        <v>277</v>
      </c>
      <c r="B117" s="6">
        <v>0.17300000000000001</v>
      </c>
      <c r="C117" s="5">
        <v>9.9000000000000005E-2</v>
      </c>
      <c r="D117" s="3">
        <f t="shared" si="5"/>
        <v>7.400000000000001E-2</v>
      </c>
      <c r="E117" s="4">
        <f t="shared" si="6"/>
        <v>8.2665445200000018</v>
      </c>
    </row>
    <row r="118" spans="1:5" x14ac:dyDescent="0.25">
      <c r="A118" s="10" t="s">
        <v>278</v>
      </c>
      <c r="B118" s="6">
        <v>0.2</v>
      </c>
      <c r="C118" s="5">
        <v>9.9000000000000005E-2</v>
      </c>
      <c r="D118" s="3">
        <f t="shared" si="5"/>
        <v>0.10100000000000001</v>
      </c>
      <c r="E118" s="4">
        <f t="shared" si="6"/>
        <v>11.287122270000001</v>
      </c>
    </row>
    <row r="119" spans="1:5" x14ac:dyDescent="0.25">
      <c r="A119" s="10" t="s">
        <v>279</v>
      </c>
      <c r="B119" s="6">
        <v>0.20500000000000002</v>
      </c>
      <c r="C119" s="5">
        <v>9.9000000000000005E-2</v>
      </c>
      <c r="D119" s="3">
        <f t="shared" si="5"/>
        <v>0.10600000000000001</v>
      </c>
      <c r="E119" s="4">
        <f t="shared" si="6"/>
        <v>11.86525172</v>
      </c>
    </row>
    <row r="120" spans="1:5" x14ac:dyDescent="0.25">
      <c r="A120" s="10" t="s">
        <v>280</v>
      </c>
      <c r="B120" s="6">
        <v>0.13800000000000001</v>
      </c>
      <c r="C120" s="5">
        <v>9.9000000000000005E-2</v>
      </c>
      <c r="D120" s="3">
        <f t="shared" si="5"/>
        <v>3.9000000000000007E-2</v>
      </c>
      <c r="E120" s="4">
        <f t="shared" si="6"/>
        <v>4.6054566700000006</v>
      </c>
    </row>
    <row r="121" spans="1:5" x14ac:dyDescent="0.25">
      <c r="A121" s="10" t="s">
        <v>281</v>
      </c>
      <c r="B121" s="6">
        <v>0.13500000000000001</v>
      </c>
      <c r="C121" s="5">
        <v>9.9000000000000005E-2</v>
      </c>
      <c r="D121" s="3">
        <f t="shared" si="5"/>
        <v>3.6000000000000004E-2</v>
      </c>
      <c r="E121" s="4">
        <f t="shared" si="6"/>
        <v>4.3050179200000001</v>
      </c>
    </row>
    <row r="122" spans="1:5" x14ac:dyDescent="0.25">
      <c r="A122" s="10" t="s">
        <v>282</v>
      </c>
      <c r="B122" s="6">
        <v>0.21199999999999999</v>
      </c>
      <c r="C122" s="5">
        <v>9.9000000000000005E-2</v>
      </c>
      <c r="D122" s="3">
        <f t="shared" si="5"/>
        <v>0.11299999999999999</v>
      </c>
      <c r="E122" s="4">
        <f t="shared" si="6"/>
        <v>12.684483629999999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M123"/>
  <sheetViews>
    <sheetView workbookViewId="0">
      <selection activeCell="Q6" sqref="Q6"/>
    </sheetView>
  </sheetViews>
  <sheetFormatPr defaultRowHeight="15" x14ac:dyDescent="0.25"/>
  <cols>
    <col min="1" max="1" width="16.7109375" customWidth="1"/>
    <col min="2" max="2" width="13.5703125" customWidth="1"/>
    <col min="3" max="3" width="11.5703125" customWidth="1"/>
    <col min="4" max="4" width="11.7109375" customWidth="1"/>
    <col min="5" max="5" width="21" customWidth="1"/>
  </cols>
  <sheetData>
    <row r="2" spans="1:12" x14ac:dyDescent="0.25">
      <c r="A2" s="2">
        <v>1.9470000000000001</v>
      </c>
      <c r="B2" s="6">
        <v>0.30399999999999999</v>
      </c>
      <c r="C2" s="6">
        <v>0.28800000000000003</v>
      </c>
      <c r="D2" s="6">
        <v>0.47700000000000004</v>
      </c>
      <c r="E2" s="6">
        <v>0.35699999999999998</v>
      </c>
      <c r="F2" s="6">
        <v>0.29099999999999998</v>
      </c>
      <c r="G2" s="6">
        <v>0.28600000000000003</v>
      </c>
      <c r="H2" s="6">
        <v>0.25700000000000001</v>
      </c>
      <c r="I2" s="6">
        <v>0.309</v>
      </c>
      <c r="J2" s="6">
        <v>0.26200000000000001</v>
      </c>
      <c r="K2" s="6">
        <v>0.34400000000000003</v>
      </c>
      <c r="L2" s="6">
        <v>1.0349999999999999</v>
      </c>
    </row>
    <row r="3" spans="1:12" x14ac:dyDescent="0.25">
      <c r="A3" s="2">
        <v>1.2609999999999999</v>
      </c>
      <c r="B3" s="6">
        <v>0.27700000000000002</v>
      </c>
      <c r="C3" s="6">
        <v>0.40600000000000003</v>
      </c>
      <c r="D3" s="6">
        <v>0.38700000000000001</v>
      </c>
      <c r="E3" s="6">
        <v>0.29299999999999998</v>
      </c>
      <c r="F3" s="6">
        <v>0.45400000000000001</v>
      </c>
      <c r="G3" s="6">
        <v>0.29399999999999998</v>
      </c>
      <c r="H3" s="6">
        <v>0.318</v>
      </c>
      <c r="I3" s="6">
        <v>0.26100000000000001</v>
      </c>
      <c r="J3" s="6">
        <v>0.35499999999999998</v>
      </c>
      <c r="K3" s="6">
        <v>1.1839999999999999</v>
      </c>
      <c r="L3" s="6">
        <v>0.70399999999999996</v>
      </c>
    </row>
    <row r="4" spans="1:12" x14ac:dyDescent="0.25">
      <c r="A4" s="2">
        <v>0.83799999999999997</v>
      </c>
      <c r="B4" s="6">
        <v>0.26600000000000001</v>
      </c>
      <c r="C4" s="6">
        <v>0.24299999999999999</v>
      </c>
      <c r="D4" s="6">
        <v>0.67900000000000005</v>
      </c>
      <c r="E4" s="6">
        <v>0.41600000000000004</v>
      </c>
      <c r="F4" s="6">
        <v>0.504</v>
      </c>
      <c r="G4" s="6">
        <v>0.32300000000000001</v>
      </c>
      <c r="H4" s="6">
        <v>0.32600000000000001</v>
      </c>
      <c r="I4" s="6">
        <v>0.34200000000000003</v>
      </c>
      <c r="J4" s="6">
        <v>0.39500000000000002</v>
      </c>
      <c r="K4" s="6">
        <v>1.4670000000000001</v>
      </c>
      <c r="L4" s="6">
        <v>0.58199999999999996</v>
      </c>
    </row>
    <row r="5" spans="1:12" x14ac:dyDescent="0.25">
      <c r="A5" s="2">
        <v>0.53700000000000003</v>
      </c>
      <c r="B5" s="6">
        <v>0.22800000000000001</v>
      </c>
      <c r="C5" s="6">
        <v>0.193</v>
      </c>
      <c r="D5" s="6">
        <v>0.32</v>
      </c>
      <c r="E5" s="6">
        <v>0.28300000000000003</v>
      </c>
      <c r="F5" s="6">
        <v>0.36299999999999999</v>
      </c>
      <c r="G5" s="6">
        <v>0.219</v>
      </c>
      <c r="H5" s="6">
        <v>0.16</v>
      </c>
      <c r="I5" s="6">
        <v>0.39600000000000002</v>
      </c>
      <c r="J5" s="6">
        <v>0.28400000000000003</v>
      </c>
      <c r="K5" s="6">
        <v>0.872</v>
      </c>
      <c r="L5" s="6">
        <v>0.58199999999999996</v>
      </c>
    </row>
    <row r="6" spans="1:12" x14ac:dyDescent="0.25">
      <c r="A6" s="2">
        <v>0.316</v>
      </c>
      <c r="B6" s="6">
        <v>0.17300000000000001</v>
      </c>
      <c r="C6" s="6">
        <v>0.254</v>
      </c>
      <c r="D6" s="6">
        <v>0.27900000000000003</v>
      </c>
      <c r="E6" s="6">
        <v>0.20100000000000001</v>
      </c>
      <c r="F6" s="6">
        <v>0.21099999999999999</v>
      </c>
      <c r="G6" s="6">
        <v>0.23700000000000002</v>
      </c>
      <c r="H6" s="6">
        <v>0.23800000000000002</v>
      </c>
      <c r="I6" s="6">
        <v>0.69000000000000006</v>
      </c>
      <c r="J6" s="6">
        <v>0.441</v>
      </c>
      <c r="K6" s="6">
        <v>0.86899999999999999</v>
      </c>
      <c r="L6" s="6">
        <v>0.43099999999999999</v>
      </c>
    </row>
    <row r="7" spans="1:12" x14ac:dyDescent="0.25">
      <c r="A7" s="2">
        <v>0.189</v>
      </c>
      <c r="B7" s="6">
        <v>0.159</v>
      </c>
      <c r="C7" s="6">
        <v>0.20899999999999999</v>
      </c>
      <c r="D7" s="6">
        <v>0.26400000000000001</v>
      </c>
      <c r="E7" s="6">
        <v>0.39100000000000001</v>
      </c>
      <c r="F7" s="6">
        <v>0.6</v>
      </c>
      <c r="G7" s="6">
        <v>0.34700000000000003</v>
      </c>
      <c r="H7" s="6">
        <v>0.34900000000000003</v>
      </c>
      <c r="I7" s="6">
        <v>0.33700000000000002</v>
      </c>
      <c r="J7" s="6">
        <v>0.214</v>
      </c>
      <c r="K7" s="6">
        <v>0.59899999999999998</v>
      </c>
      <c r="L7" s="6">
        <v>0.57000000000000006</v>
      </c>
    </row>
    <row r="8" spans="1:12" x14ac:dyDescent="0.25">
      <c r="A8" s="5">
        <v>8.1000000000000003E-2</v>
      </c>
      <c r="B8" s="6">
        <v>0.14699999999999999</v>
      </c>
      <c r="C8" s="6">
        <v>0.23300000000000001</v>
      </c>
      <c r="D8" s="6">
        <v>0.314</v>
      </c>
      <c r="E8" s="6">
        <v>0.21199999999999999</v>
      </c>
      <c r="F8" s="6">
        <v>0.63400000000000001</v>
      </c>
      <c r="G8" s="6">
        <v>0.35799999999999998</v>
      </c>
      <c r="H8" s="6">
        <v>0.221</v>
      </c>
      <c r="I8" s="6">
        <v>0.371</v>
      </c>
      <c r="J8" s="6">
        <v>0.23300000000000001</v>
      </c>
      <c r="K8" s="6">
        <v>0.51100000000000001</v>
      </c>
      <c r="L8" s="6">
        <v>0.75800000000000001</v>
      </c>
    </row>
    <row r="9" spans="1:12" x14ac:dyDescent="0.25">
      <c r="A9" s="6">
        <v>0.14899999999999999</v>
      </c>
      <c r="B9" s="6">
        <v>0.12</v>
      </c>
      <c r="C9" s="6">
        <v>0.153</v>
      </c>
      <c r="D9" s="6">
        <v>0.25600000000000001</v>
      </c>
      <c r="E9" s="6">
        <v>0.128</v>
      </c>
      <c r="F9" s="6">
        <v>0.24299999999999999</v>
      </c>
      <c r="G9" s="6">
        <v>0.17899999999999999</v>
      </c>
      <c r="H9" s="6">
        <v>0.21</v>
      </c>
      <c r="I9" s="6">
        <v>0.20200000000000001</v>
      </c>
      <c r="J9" s="6">
        <v>0.41500000000000004</v>
      </c>
      <c r="K9" s="6">
        <v>0.90700000000000003</v>
      </c>
      <c r="L9" s="6">
        <v>0.433</v>
      </c>
    </row>
    <row r="15" spans="1:12" x14ac:dyDescent="0.25">
      <c r="A15" s="34" t="s">
        <v>0</v>
      </c>
      <c r="B15" s="1" t="s">
        <v>1</v>
      </c>
      <c r="C15" s="1" t="s">
        <v>2</v>
      </c>
      <c r="D15" s="1" t="s">
        <v>3</v>
      </c>
      <c r="E15" s="1" t="s">
        <v>4</v>
      </c>
    </row>
    <row r="16" spans="1:12" x14ac:dyDescent="0.25">
      <c r="A16" s="34" t="s">
        <v>5</v>
      </c>
      <c r="B16" s="2">
        <v>1.9470000000000001</v>
      </c>
      <c r="C16" s="3">
        <f>B16-B22</f>
        <v>1.8660000000000001</v>
      </c>
      <c r="D16" s="3">
        <v>500</v>
      </c>
      <c r="E16" s="4">
        <f>(89.559*C16*C16)+(100.96*C16)+(1.0427)</f>
        <v>501.27455740400006</v>
      </c>
    </row>
    <row r="17" spans="1:13" x14ac:dyDescent="0.25">
      <c r="A17" s="34" t="s">
        <v>6</v>
      </c>
      <c r="B17" s="2">
        <v>1.2609999999999999</v>
      </c>
      <c r="C17" s="3">
        <f>B17-B22</f>
        <v>1.18</v>
      </c>
      <c r="D17" s="3">
        <v>250</v>
      </c>
      <c r="E17" s="4">
        <f t="shared" ref="E17:E22" si="0">(89.559*C17*C17)+(100.96*C17)+(1.0427)</f>
        <v>244.87745159999994</v>
      </c>
    </row>
    <row r="18" spans="1:13" x14ac:dyDescent="0.25">
      <c r="A18" s="34" t="s">
        <v>7</v>
      </c>
      <c r="B18" s="2">
        <v>0.83799999999999997</v>
      </c>
      <c r="C18" s="3">
        <f>B18-B22</f>
        <v>0.75700000000000001</v>
      </c>
      <c r="D18" s="3">
        <v>125</v>
      </c>
      <c r="E18" s="4">
        <f t="shared" si="0"/>
        <v>128.79111539099998</v>
      </c>
    </row>
    <row r="19" spans="1:13" x14ac:dyDescent="0.25">
      <c r="A19" s="34" t="s">
        <v>8</v>
      </c>
      <c r="B19" s="2">
        <v>0.53700000000000003</v>
      </c>
      <c r="C19" s="3">
        <f>B19-B22</f>
        <v>0.45600000000000002</v>
      </c>
      <c r="D19" s="3">
        <v>62.5</v>
      </c>
      <c r="E19" s="4">
        <f t="shared" si="0"/>
        <v>65.703000223999993</v>
      </c>
    </row>
    <row r="20" spans="1:13" x14ac:dyDescent="0.25">
      <c r="A20" s="34" t="s">
        <v>9</v>
      </c>
      <c r="B20" s="2">
        <v>0.316</v>
      </c>
      <c r="C20" s="3">
        <f>B20-B22</f>
        <v>0.23499999999999999</v>
      </c>
      <c r="D20" s="3">
        <v>31.25</v>
      </c>
      <c r="E20" s="4">
        <f t="shared" si="0"/>
        <v>29.714195774999997</v>
      </c>
    </row>
    <row r="21" spans="1:13" x14ac:dyDescent="0.25">
      <c r="A21" s="34" t="s">
        <v>287</v>
      </c>
      <c r="B21" s="2">
        <v>0.189</v>
      </c>
      <c r="C21" s="3">
        <f>B21-B22</f>
        <v>0.108</v>
      </c>
      <c r="D21" s="3">
        <v>15.63</v>
      </c>
      <c r="E21" s="4">
        <f t="shared" si="0"/>
        <v>12.990996175999999</v>
      </c>
    </row>
    <row r="22" spans="1:13" x14ac:dyDescent="0.25">
      <c r="A22" s="34" t="s">
        <v>10</v>
      </c>
      <c r="B22" s="5">
        <v>8.1000000000000003E-2</v>
      </c>
      <c r="C22" s="3">
        <f>B22-B22</f>
        <v>0</v>
      </c>
      <c r="D22" s="3">
        <v>0</v>
      </c>
      <c r="E22" s="4">
        <f t="shared" si="0"/>
        <v>1.0427</v>
      </c>
    </row>
    <row r="28" spans="1:13" x14ac:dyDescent="0.25">
      <c r="I28" s="34"/>
      <c r="K28" s="9" t="s">
        <v>290</v>
      </c>
      <c r="L28" s="9"/>
      <c r="M28" s="9"/>
    </row>
    <row r="34" spans="1:5" x14ac:dyDescent="0.25">
      <c r="A34" s="10" t="s">
        <v>11</v>
      </c>
      <c r="B34" s="6" t="s">
        <v>12</v>
      </c>
      <c r="C34" s="7" t="s">
        <v>10</v>
      </c>
      <c r="D34" s="3" t="s">
        <v>2</v>
      </c>
      <c r="E34" s="11" t="s">
        <v>291</v>
      </c>
    </row>
    <row r="35" spans="1:5" x14ac:dyDescent="0.25">
      <c r="A35" s="10" t="s">
        <v>14</v>
      </c>
      <c r="B35" s="6">
        <v>0.14899999999999999</v>
      </c>
      <c r="C35" s="5">
        <v>8.1000000000000003E-2</v>
      </c>
      <c r="D35" s="3">
        <f t="shared" ref="D35:D66" si="1">(B35-C35)</f>
        <v>6.7999999999999991E-2</v>
      </c>
      <c r="E35" s="4">
        <f t="shared" ref="E35:E66" si="2">(89.559*D35*D35)+(100.96*D35)+(1.0427)</f>
        <v>8.322100815999999</v>
      </c>
    </row>
    <row r="36" spans="1:5" x14ac:dyDescent="0.25">
      <c r="A36" s="10" t="s">
        <v>15</v>
      </c>
      <c r="B36" s="6">
        <v>0.30399999999999999</v>
      </c>
      <c r="C36" s="5">
        <v>8.1000000000000003E-2</v>
      </c>
      <c r="D36" s="3">
        <f t="shared" si="1"/>
        <v>0.22299999999999998</v>
      </c>
      <c r="E36" s="4">
        <f t="shared" si="2"/>
        <v>28.010459510999997</v>
      </c>
    </row>
    <row r="37" spans="1:5" x14ac:dyDescent="0.25">
      <c r="A37" s="10" t="s">
        <v>16</v>
      </c>
      <c r="B37" s="6">
        <v>0.27700000000000002</v>
      </c>
      <c r="C37" s="5">
        <v>8.1000000000000003E-2</v>
      </c>
      <c r="D37" s="3">
        <f t="shared" si="1"/>
        <v>0.19600000000000001</v>
      </c>
      <c r="E37" s="4">
        <f t="shared" si="2"/>
        <v>24.271358544000002</v>
      </c>
    </row>
    <row r="38" spans="1:5" x14ac:dyDescent="0.25">
      <c r="A38" s="10" t="s">
        <v>17</v>
      </c>
      <c r="B38" s="6">
        <v>0.26600000000000001</v>
      </c>
      <c r="C38" s="5">
        <v>8.1000000000000003E-2</v>
      </c>
      <c r="D38" s="3">
        <f t="shared" si="1"/>
        <v>0.185</v>
      </c>
      <c r="E38" s="4">
        <f t="shared" si="2"/>
        <v>22.785456774999997</v>
      </c>
    </row>
    <row r="39" spans="1:5" x14ac:dyDescent="0.25">
      <c r="A39" s="10" t="s">
        <v>18</v>
      </c>
      <c r="B39" s="6">
        <v>0.22800000000000001</v>
      </c>
      <c r="C39" s="5">
        <v>8.1000000000000003E-2</v>
      </c>
      <c r="D39" s="3">
        <f t="shared" si="1"/>
        <v>0.14700000000000002</v>
      </c>
      <c r="E39" s="4">
        <f t="shared" si="2"/>
        <v>17.819100431000003</v>
      </c>
    </row>
    <row r="40" spans="1:5" x14ac:dyDescent="0.25">
      <c r="A40" s="10" t="s">
        <v>19</v>
      </c>
      <c r="B40" s="6">
        <v>0.17300000000000001</v>
      </c>
      <c r="C40" s="5">
        <v>8.1000000000000003E-2</v>
      </c>
      <c r="D40" s="3">
        <f t="shared" si="1"/>
        <v>9.2000000000000012E-2</v>
      </c>
      <c r="E40" s="4">
        <f t="shared" si="2"/>
        <v>11.089047376</v>
      </c>
    </row>
    <row r="41" spans="1:5" x14ac:dyDescent="0.25">
      <c r="A41" s="10" t="s">
        <v>20</v>
      </c>
      <c r="B41" s="6">
        <v>0.159</v>
      </c>
      <c r="C41" s="5">
        <v>8.1000000000000003E-2</v>
      </c>
      <c r="D41" s="3">
        <f t="shared" si="1"/>
        <v>7.8E-2</v>
      </c>
      <c r="E41" s="4">
        <f t="shared" si="2"/>
        <v>9.4624569559999987</v>
      </c>
    </row>
    <row r="42" spans="1:5" x14ac:dyDescent="0.25">
      <c r="A42" s="10" t="s">
        <v>21</v>
      </c>
      <c r="B42" s="6">
        <v>0.14699999999999999</v>
      </c>
      <c r="C42" s="5">
        <v>8.1000000000000003E-2</v>
      </c>
      <c r="D42" s="3">
        <f t="shared" si="1"/>
        <v>6.5999999999999989E-2</v>
      </c>
      <c r="E42" s="4">
        <f t="shared" si="2"/>
        <v>8.0961790039999979</v>
      </c>
    </row>
    <row r="43" spans="1:5" x14ac:dyDescent="0.25">
      <c r="A43" s="10" t="s">
        <v>22</v>
      </c>
      <c r="B43" s="6">
        <v>0.12</v>
      </c>
      <c r="C43" s="5">
        <v>8.1000000000000003E-2</v>
      </c>
      <c r="D43" s="3">
        <f t="shared" si="1"/>
        <v>3.8999999999999993E-2</v>
      </c>
      <c r="E43" s="4">
        <f t="shared" si="2"/>
        <v>5.1163592389999994</v>
      </c>
    </row>
    <row r="44" spans="1:5" x14ac:dyDescent="0.25">
      <c r="A44" s="10" t="s">
        <v>23</v>
      </c>
      <c r="B44" s="6">
        <v>0.28800000000000003</v>
      </c>
      <c r="C44" s="5">
        <v>8.1000000000000003E-2</v>
      </c>
      <c r="D44" s="3">
        <f t="shared" si="1"/>
        <v>0.20700000000000002</v>
      </c>
      <c r="E44" s="4">
        <f t="shared" si="2"/>
        <v>25.778933591000001</v>
      </c>
    </row>
    <row r="45" spans="1:5" x14ac:dyDescent="0.25">
      <c r="A45" s="10" t="s">
        <v>24</v>
      </c>
      <c r="B45" s="6">
        <v>0.40600000000000003</v>
      </c>
      <c r="C45" s="5">
        <v>8.1000000000000003E-2</v>
      </c>
      <c r="D45" s="3">
        <f t="shared" si="1"/>
        <v>0.32500000000000001</v>
      </c>
      <c r="E45" s="4">
        <f t="shared" si="2"/>
        <v>43.314369374999998</v>
      </c>
    </row>
    <row r="46" spans="1:5" x14ac:dyDescent="0.25">
      <c r="A46" s="10" t="s">
        <v>25</v>
      </c>
      <c r="B46" s="6">
        <v>0.24299999999999999</v>
      </c>
      <c r="C46" s="5">
        <v>8.1000000000000003E-2</v>
      </c>
      <c r="D46" s="3">
        <f t="shared" si="1"/>
        <v>0.16199999999999998</v>
      </c>
      <c r="E46" s="4">
        <f t="shared" si="2"/>
        <v>19.748606395999996</v>
      </c>
    </row>
    <row r="47" spans="1:5" x14ac:dyDescent="0.25">
      <c r="A47" s="10" t="s">
        <v>26</v>
      </c>
      <c r="B47" s="6">
        <v>0.193</v>
      </c>
      <c r="C47" s="5">
        <v>8.1000000000000003E-2</v>
      </c>
      <c r="D47" s="3">
        <f t="shared" si="1"/>
        <v>0.112</v>
      </c>
      <c r="E47" s="4">
        <f t="shared" si="2"/>
        <v>13.473648096</v>
      </c>
    </row>
    <row r="48" spans="1:5" x14ac:dyDescent="0.25">
      <c r="A48" s="10" t="s">
        <v>27</v>
      </c>
      <c r="B48" s="6">
        <v>0.254</v>
      </c>
      <c r="C48" s="5">
        <v>8.1000000000000003E-2</v>
      </c>
      <c r="D48" s="3">
        <f t="shared" si="1"/>
        <v>0.17299999999999999</v>
      </c>
      <c r="E48" s="4">
        <f t="shared" si="2"/>
        <v>21.189191310999998</v>
      </c>
    </row>
    <row r="49" spans="1:5" x14ac:dyDescent="0.25">
      <c r="A49" s="10" t="s">
        <v>28</v>
      </c>
      <c r="B49" s="6">
        <v>0.20899999999999999</v>
      </c>
      <c r="C49" s="5">
        <v>8.1000000000000003E-2</v>
      </c>
      <c r="D49" s="3">
        <f t="shared" si="1"/>
        <v>0.128</v>
      </c>
      <c r="E49" s="4">
        <f t="shared" si="2"/>
        <v>15.432914655999999</v>
      </c>
    </row>
    <row r="50" spans="1:5" x14ac:dyDescent="0.25">
      <c r="A50" s="10" t="s">
        <v>29</v>
      </c>
      <c r="B50" s="6">
        <v>0.23300000000000001</v>
      </c>
      <c r="C50" s="5">
        <v>8.1000000000000003E-2</v>
      </c>
      <c r="D50" s="3">
        <f t="shared" si="1"/>
        <v>0.15200000000000002</v>
      </c>
      <c r="E50" s="4">
        <f t="shared" si="2"/>
        <v>18.457791136000001</v>
      </c>
    </row>
    <row r="51" spans="1:5" x14ac:dyDescent="0.25">
      <c r="A51" s="10" t="s">
        <v>30</v>
      </c>
      <c r="B51" s="6">
        <v>0.153</v>
      </c>
      <c r="C51" s="5">
        <v>8.1000000000000003E-2</v>
      </c>
      <c r="D51" s="3">
        <f t="shared" si="1"/>
        <v>7.1999999999999995E-2</v>
      </c>
      <c r="E51" s="4">
        <f t="shared" si="2"/>
        <v>8.7760938559999992</v>
      </c>
    </row>
    <row r="52" spans="1:5" x14ac:dyDescent="0.25">
      <c r="A52" s="10" t="s">
        <v>31</v>
      </c>
      <c r="B52" s="6">
        <v>0.47700000000000004</v>
      </c>
      <c r="C52" s="5">
        <v>8.1000000000000003E-2</v>
      </c>
      <c r="D52" s="3">
        <f t="shared" si="1"/>
        <v>0.39600000000000002</v>
      </c>
      <c r="E52" s="4">
        <f t="shared" si="2"/>
        <v>55.067144143999997</v>
      </c>
    </row>
    <row r="53" spans="1:5" x14ac:dyDescent="0.25">
      <c r="A53" s="10" t="s">
        <v>32</v>
      </c>
      <c r="B53" s="6">
        <v>0.38700000000000001</v>
      </c>
      <c r="C53" s="5">
        <v>8.1000000000000003E-2</v>
      </c>
      <c r="D53" s="3">
        <f t="shared" si="1"/>
        <v>0.30599999999999999</v>
      </c>
      <c r="E53" s="4">
        <f t="shared" si="2"/>
        <v>40.322406524000002</v>
      </c>
    </row>
    <row r="54" spans="1:5" x14ac:dyDescent="0.25">
      <c r="A54" s="10" t="s">
        <v>33</v>
      </c>
      <c r="B54" s="6">
        <v>0.67900000000000005</v>
      </c>
      <c r="C54" s="5">
        <v>8.1000000000000003E-2</v>
      </c>
      <c r="D54" s="3">
        <f t="shared" si="1"/>
        <v>0.59800000000000009</v>
      </c>
      <c r="E54" s="4">
        <f t="shared" si="2"/>
        <v>93.443436636000001</v>
      </c>
    </row>
    <row r="55" spans="1:5" x14ac:dyDescent="0.25">
      <c r="A55" s="10" t="s">
        <v>34</v>
      </c>
      <c r="B55" s="6">
        <v>0.32</v>
      </c>
      <c r="C55" s="5">
        <v>8.1000000000000003E-2</v>
      </c>
      <c r="D55" s="3">
        <f t="shared" si="1"/>
        <v>0.23899999999999999</v>
      </c>
      <c r="E55" s="4">
        <f t="shared" si="2"/>
        <v>30.287839638999998</v>
      </c>
    </row>
    <row r="56" spans="1:5" x14ac:dyDescent="0.25">
      <c r="A56" s="10" t="s">
        <v>35</v>
      </c>
      <c r="B56" s="6">
        <v>0.27900000000000003</v>
      </c>
      <c r="C56" s="5">
        <v>8.1000000000000003E-2</v>
      </c>
      <c r="D56" s="3">
        <f t="shared" si="1"/>
        <v>0.19800000000000001</v>
      </c>
      <c r="E56" s="4">
        <f t="shared" si="2"/>
        <v>24.543851036</v>
      </c>
    </row>
    <row r="57" spans="1:5" x14ac:dyDescent="0.25">
      <c r="A57" s="10" t="s">
        <v>36</v>
      </c>
      <c r="B57" s="6">
        <v>0.26400000000000001</v>
      </c>
      <c r="C57" s="5">
        <v>8.1000000000000003E-2</v>
      </c>
      <c r="D57" s="3">
        <f t="shared" si="1"/>
        <v>0.183</v>
      </c>
      <c r="E57" s="4">
        <f t="shared" si="2"/>
        <v>22.517621350999995</v>
      </c>
    </row>
    <row r="58" spans="1:5" x14ac:dyDescent="0.25">
      <c r="A58" s="10" t="s">
        <v>37</v>
      </c>
      <c r="B58" s="6">
        <v>0.314</v>
      </c>
      <c r="C58" s="5">
        <v>8.1000000000000003E-2</v>
      </c>
      <c r="D58" s="3">
        <f t="shared" si="1"/>
        <v>0.23299999999999998</v>
      </c>
      <c r="E58" s="4">
        <f t="shared" si="2"/>
        <v>29.428448550999995</v>
      </c>
    </row>
    <row r="59" spans="1:5" x14ac:dyDescent="0.25">
      <c r="A59" s="10" t="s">
        <v>38</v>
      </c>
      <c r="B59" s="6">
        <v>0.25600000000000001</v>
      </c>
      <c r="C59" s="5">
        <v>8.1000000000000003E-2</v>
      </c>
      <c r="D59" s="3">
        <f t="shared" si="1"/>
        <v>0.17499999999999999</v>
      </c>
      <c r="E59" s="4">
        <f t="shared" si="2"/>
        <v>21.453444375</v>
      </c>
    </row>
    <row r="60" spans="1:5" x14ac:dyDescent="0.25">
      <c r="A60" s="10" t="s">
        <v>39</v>
      </c>
      <c r="B60" s="6">
        <v>0.35699999999999998</v>
      </c>
      <c r="C60" s="5">
        <v>8.1000000000000003E-2</v>
      </c>
      <c r="D60" s="3">
        <f t="shared" si="1"/>
        <v>0.27599999999999997</v>
      </c>
      <c r="E60" s="4">
        <f t="shared" si="2"/>
        <v>35.729906383999989</v>
      </c>
    </row>
    <row r="61" spans="1:5" x14ac:dyDescent="0.25">
      <c r="A61" s="10" t="s">
        <v>40</v>
      </c>
      <c r="B61" s="6">
        <v>0.29299999999999998</v>
      </c>
      <c r="C61" s="5">
        <v>8.1000000000000003E-2</v>
      </c>
      <c r="D61" s="3">
        <f t="shared" si="1"/>
        <v>0.21199999999999997</v>
      </c>
      <c r="E61" s="4">
        <f t="shared" si="2"/>
        <v>26.471359695999997</v>
      </c>
    </row>
    <row r="62" spans="1:5" x14ac:dyDescent="0.25">
      <c r="A62" s="10" t="s">
        <v>41</v>
      </c>
      <c r="B62" s="6">
        <v>0.41600000000000004</v>
      </c>
      <c r="C62" s="5">
        <v>8.1000000000000003E-2</v>
      </c>
      <c r="D62" s="3">
        <f t="shared" si="1"/>
        <v>0.33500000000000002</v>
      </c>
      <c r="E62" s="4">
        <f t="shared" si="2"/>
        <v>44.915058774999991</v>
      </c>
    </row>
    <row r="63" spans="1:5" x14ac:dyDescent="0.25">
      <c r="A63" s="10" t="s">
        <v>42</v>
      </c>
      <c r="B63" s="6">
        <v>0.28300000000000003</v>
      </c>
      <c r="C63" s="5">
        <v>8.1000000000000003E-2</v>
      </c>
      <c r="D63" s="3">
        <f t="shared" si="1"/>
        <v>0.20200000000000001</v>
      </c>
      <c r="E63" s="4">
        <f t="shared" si="2"/>
        <v>25.090985436</v>
      </c>
    </row>
    <row r="64" spans="1:5" x14ac:dyDescent="0.25">
      <c r="A64" s="10" t="s">
        <v>43</v>
      </c>
      <c r="B64" s="6">
        <v>0.20100000000000001</v>
      </c>
      <c r="C64" s="5">
        <v>8.1000000000000003E-2</v>
      </c>
      <c r="D64" s="3">
        <f t="shared" si="1"/>
        <v>0.12000000000000001</v>
      </c>
      <c r="E64" s="4">
        <f t="shared" si="2"/>
        <v>14.4475496</v>
      </c>
    </row>
    <row r="65" spans="1:5" x14ac:dyDescent="0.25">
      <c r="A65" s="10" t="s">
        <v>44</v>
      </c>
      <c r="B65" s="6">
        <v>0.39100000000000001</v>
      </c>
      <c r="C65" s="5">
        <v>8.1000000000000003E-2</v>
      </c>
      <c r="D65" s="3">
        <f t="shared" si="1"/>
        <v>0.31</v>
      </c>
      <c r="E65" s="4">
        <f t="shared" si="2"/>
        <v>40.946919899999997</v>
      </c>
    </row>
    <row r="66" spans="1:5" x14ac:dyDescent="0.25">
      <c r="A66" s="10" t="s">
        <v>45</v>
      </c>
      <c r="B66" s="6">
        <v>0.21199999999999999</v>
      </c>
      <c r="C66" s="5">
        <v>8.1000000000000003E-2</v>
      </c>
      <c r="D66" s="3">
        <f t="shared" si="1"/>
        <v>0.13100000000000001</v>
      </c>
      <c r="E66" s="4">
        <f t="shared" si="2"/>
        <v>15.805381999</v>
      </c>
    </row>
    <row r="67" spans="1:5" x14ac:dyDescent="0.25">
      <c r="A67" s="10" t="s">
        <v>46</v>
      </c>
      <c r="B67" s="6">
        <v>0.128</v>
      </c>
      <c r="C67" s="5">
        <v>8.1000000000000003E-2</v>
      </c>
      <c r="D67" s="3">
        <f t="shared" ref="D67:D98" si="3">(B67-C67)</f>
        <v>4.7E-2</v>
      </c>
      <c r="E67" s="4">
        <f t="shared" ref="E67:E98" si="4">(89.559*D67*D67)+(100.96*D67)+(1.0427)</f>
        <v>5.9856558309999999</v>
      </c>
    </row>
    <row r="68" spans="1:5" x14ac:dyDescent="0.25">
      <c r="A68" s="10" t="s">
        <v>47</v>
      </c>
      <c r="B68" s="6">
        <v>0.29099999999999998</v>
      </c>
      <c r="C68" s="5">
        <v>8.1000000000000003E-2</v>
      </c>
      <c r="D68" s="3">
        <f t="shared" si="3"/>
        <v>0.20999999999999996</v>
      </c>
      <c r="E68" s="4">
        <f t="shared" si="4"/>
        <v>26.193851899999995</v>
      </c>
    </row>
    <row r="69" spans="1:5" x14ac:dyDescent="0.25">
      <c r="A69" s="10" t="s">
        <v>48</v>
      </c>
      <c r="B69" s="6">
        <v>0.45400000000000001</v>
      </c>
      <c r="C69" s="5">
        <v>8.1000000000000003E-2</v>
      </c>
      <c r="D69" s="3">
        <f t="shared" si="3"/>
        <v>0.373</v>
      </c>
      <c r="E69" s="4">
        <f t="shared" si="4"/>
        <v>51.161034110999992</v>
      </c>
    </row>
    <row r="70" spans="1:5" x14ac:dyDescent="0.25">
      <c r="A70" s="10" t="s">
        <v>49</v>
      </c>
      <c r="B70" s="6">
        <v>0.504</v>
      </c>
      <c r="C70" s="5">
        <v>8.1000000000000003E-2</v>
      </c>
      <c r="D70" s="3">
        <f t="shared" si="3"/>
        <v>0.42299999999999999</v>
      </c>
      <c r="E70" s="4">
        <f t="shared" si="4"/>
        <v>59.773482310999995</v>
      </c>
    </row>
    <row r="71" spans="1:5" x14ac:dyDescent="0.25">
      <c r="A71" s="10" t="s">
        <v>50</v>
      </c>
      <c r="B71" s="6">
        <v>0.36299999999999999</v>
      </c>
      <c r="C71" s="5">
        <v>8.1000000000000003E-2</v>
      </c>
      <c r="D71" s="3">
        <f t="shared" si="3"/>
        <v>0.28199999999999997</v>
      </c>
      <c r="E71" s="4">
        <f t="shared" si="4"/>
        <v>36.63550991599999</v>
      </c>
    </row>
    <row r="72" spans="1:5" x14ac:dyDescent="0.25">
      <c r="A72" s="10" t="s">
        <v>51</v>
      </c>
      <c r="B72" s="6">
        <v>0.21099999999999999</v>
      </c>
      <c r="C72" s="5">
        <v>8.1000000000000003E-2</v>
      </c>
      <c r="D72" s="3">
        <f t="shared" si="3"/>
        <v>0.13</v>
      </c>
      <c r="E72" s="4">
        <f t="shared" si="4"/>
        <v>15.681047100000001</v>
      </c>
    </row>
    <row r="73" spans="1:5" x14ac:dyDescent="0.25">
      <c r="A73" s="10" t="s">
        <v>52</v>
      </c>
      <c r="B73" s="6">
        <v>0.6</v>
      </c>
      <c r="C73" s="5">
        <v>8.1000000000000003E-2</v>
      </c>
      <c r="D73" s="3">
        <f t="shared" si="3"/>
        <v>0.51900000000000002</v>
      </c>
      <c r="E73" s="4">
        <f t="shared" si="4"/>
        <v>77.564641799</v>
      </c>
    </row>
    <row r="74" spans="1:5" x14ac:dyDescent="0.25">
      <c r="A74" s="10" t="s">
        <v>53</v>
      </c>
      <c r="B74" s="6">
        <v>0.63400000000000001</v>
      </c>
      <c r="C74" s="5">
        <v>8.1000000000000003E-2</v>
      </c>
      <c r="D74" s="3">
        <f t="shared" si="3"/>
        <v>0.55300000000000005</v>
      </c>
      <c r="E74" s="4">
        <f t="shared" si="4"/>
        <v>84.261528231</v>
      </c>
    </row>
    <row r="75" spans="1:5" x14ac:dyDescent="0.25">
      <c r="A75" s="10" t="s">
        <v>54</v>
      </c>
      <c r="B75" s="6">
        <v>0.24299999999999999</v>
      </c>
      <c r="C75" s="5">
        <v>8.1000000000000003E-2</v>
      </c>
      <c r="D75" s="3">
        <f t="shared" si="3"/>
        <v>0.16199999999999998</v>
      </c>
      <c r="E75" s="4">
        <f t="shared" si="4"/>
        <v>19.748606395999996</v>
      </c>
    </row>
    <row r="76" spans="1:5" x14ac:dyDescent="0.25">
      <c r="A76" s="10" t="s">
        <v>55</v>
      </c>
      <c r="B76" s="6">
        <v>0.28600000000000003</v>
      </c>
      <c r="C76" s="5">
        <v>8.1000000000000003E-2</v>
      </c>
      <c r="D76" s="3">
        <f t="shared" si="3"/>
        <v>0.20500000000000002</v>
      </c>
      <c r="E76" s="4">
        <f t="shared" si="4"/>
        <v>25.503216975000001</v>
      </c>
    </row>
    <row r="77" spans="1:5" x14ac:dyDescent="0.25">
      <c r="A77" s="10" t="s">
        <v>56</v>
      </c>
      <c r="B77" s="6">
        <v>0.29399999999999998</v>
      </c>
      <c r="C77" s="5">
        <v>8.1000000000000003E-2</v>
      </c>
      <c r="D77" s="3">
        <f t="shared" si="3"/>
        <v>0.21299999999999997</v>
      </c>
      <c r="E77" s="4">
        <f t="shared" si="4"/>
        <v>26.610382270999992</v>
      </c>
    </row>
    <row r="78" spans="1:5" x14ac:dyDescent="0.25">
      <c r="A78" s="10" t="s">
        <v>57</v>
      </c>
      <c r="B78" s="6">
        <v>0.32300000000000001</v>
      </c>
      <c r="C78" s="5">
        <v>8.1000000000000003E-2</v>
      </c>
      <c r="D78" s="3">
        <f t="shared" si="3"/>
        <v>0.24199999999999999</v>
      </c>
      <c r="E78" s="4">
        <f t="shared" si="4"/>
        <v>30.719953275999995</v>
      </c>
    </row>
    <row r="79" spans="1:5" x14ac:dyDescent="0.25">
      <c r="A79" s="10" t="s">
        <v>58</v>
      </c>
      <c r="B79" s="6">
        <v>0.219</v>
      </c>
      <c r="C79" s="5">
        <v>8.1000000000000003E-2</v>
      </c>
      <c r="D79" s="3">
        <f t="shared" si="3"/>
        <v>0.13800000000000001</v>
      </c>
      <c r="E79" s="4">
        <f t="shared" si="4"/>
        <v>16.680741596000001</v>
      </c>
    </row>
    <row r="80" spans="1:5" x14ac:dyDescent="0.25">
      <c r="A80" s="10" t="s">
        <v>59</v>
      </c>
      <c r="B80" s="6">
        <v>0.23700000000000002</v>
      </c>
      <c r="C80" s="5">
        <v>8.1000000000000003E-2</v>
      </c>
      <c r="D80" s="3">
        <f t="shared" si="3"/>
        <v>0.15600000000000003</v>
      </c>
      <c r="E80" s="4">
        <f t="shared" si="4"/>
        <v>18.971967824000004</v>
      </c>
    </row>
    <row r="81" spans="1:5" x14ac:dyDescent="0.25">
      <c r="A81" s="10" t="s">
        <v>60</v>
      </c>
      <c r="B81" s="6">
        <v>0.34700000000000003</v>
      </c>
      <c r="C81" s="5">
        <v>8.1000000000000003E-2</v>
      </c>
      <c r="D81" s="3">
        <f t="shared" si="3"/>
        <v>0.26600000000000001</v>
      </c>
      <c r="E81" s="4">
        <f t="shared" si="4"/>
        <v>34.234896603999999</v>
      </c>
    </row>
    <row r="82" spans="1:5" x14ac:dyDescent="0.25">
      <c r="A82" s="10" t="s">
        <v>61</v>
      </c>
      <c r="B82" s="6">
        <v>0.35799999999999998</v>
      </c>
      <c r="C82" s="5">
        <v>8.1000000000000003E-2</v>
      </c>
      <c r="D82" s="3">
        <f t="shared" si="3"/>
        <v>0.27699999999999997</v>
      </c>
      <c r="E82" s="4">
        <f t="shared" si="4"/>
        <v>35.880392510999997</v>
      </c>
    </row>
    <row r="83" spans="1:5" x14ac:dyDescent="0.25">
      <c r="A83" s="10" t="s">
        <v>62</v>
      </c>
      <c r="B83" s="6">
        <v>0.17899999999999999</v>
      </c>
      <c r="C83" s="5">
        <v>8.1000000000000003E-2</v>
      </c>
      <c r="D83" s="3">
        <f t="shared" si="3"/>
        <v>9.799999999999999E-2</v>
      </c>
      <c r="E83" s="4">
        <f t="shared" si="4"/>
        <v>11.796904635999999</v>
      </c>
    </row>
    <row r="84" spans="1:5" x14ac:dyDescent="0.25">
      <c r="A84" s="10" t="s">
        <v>63</v>
      </c>
      <c r="B84" s="6">
        <v>0.25700000000000001</v>
      </c>
      <c r="C84" s="5">
        <v>8.1000000000000003E-2</v>
      </c>
      <c r="D84" s="3">
        <f t="shared" si="3"/>
        <v>0.17599999999999999</v>
      </c>
      <c r="E84" s="4">
        <f t="shared" si="4"/>
        <v>21.585839583999995</v>
      </c>
    </row>
    <row r="85" spans="1:5" x14ac:dyDescent="0.25">
      <c r="A85" s="10" t="s">
        <v>64</v>
      </c>
      <c r="B85" s="6">
        <v>0.318</v>
      </c>
      <c r="C85" s="5">
        <v>8.1000000000000003E-2</v>
      </c>
      <c r="D85" s="3">
        <f t="shared" si="3"/>
        <v>0.23699999999999999</v>
      </c>
      <c r="E85" s="4">
        <f t="shared" si="4"/>
        <v>30.000659470999995</v>
      </c>
    </row>
    <row r="86" spans="1:5" x14ac:dyDescent="0.25">
      <c r="A86" s="10" t="s">
        <v>65</v>
      </c>
      <c r="B86" s="6">
        <v>0.32600000000000001</v>
      </c>
      <c r="C86" s="5">
        <v>8.1000000000000003E-2</v>
      </c>
      <c r="D86" s="3">
        <f t="shared" si="3"/>
        <v>0.245</v>
      </c>
      <c r="E86" s="4">
        <f t="shared" si="4"/>
        <v>31.153678974999998</v>
      </c>
    </row>
    <row r="87" spans="1:5" x14ac:dyDescent="0.25">
      <c r="A87" s="10" t="s">
        <v>66</v>
      </c>
      <c r="B87" s="6">
        <v>0.16</v>
      </c>
      <c r="C87" s="5">
        <v>8.1000000000000003E-2</v>
      </c>
      <c r="D87" s="3">
        <f t="shared" si="3"/>
        <v>7.9000000000000001E-2</v>
      </c>
      <c r="E87" s="4">
        <f t="shared" si="4"/>
        <v>9.5774777189999991</v>
      </c>
    </row>
    <row r="88" spans="1:5" x14ac:dyDescent="0.25">
      <c r="A88" s="10" t="s">
        <v>67</v>
      </c>
      <c r="B88" s="6">
        <v>0.23800000000000002</v>
      </c>
      <c r="C88" s="5">
        <v>8.1000000000000003E-2</v>
      </c>
      <c r="D88" s="3">
        <f t="shared" si="3"/>
        <v>0.15700000000000003</v>
      </c>
      <c r="E88" s="4">
        <f t="shared" si="4"/>
        <v>19.100959791000005</v>
      </c>
    </row>
    <row r="89" spans="1:5" x14ac:dyDescent="0.25">
      <c r="A89" s="10" t="s">
        <v>68</v>
      </c>
      <c r="B89" s="6">
        <v>0.34900000000000003</v>
      </c>
      <c r="C89" s="5">
        <v>8.1000000000000003E-2</v>
      </c>
      <c r="D89" s="3">
        <f t="shared" si="3"/>
        <v>0.26800000000000002</v>
      </c>
      <c r="E89" s="4">
        <f t="shared" si="4"/>
        <v>34.532465615999996</v>
      </c>
    </row>
    <row r="90" spans="1:5" x14ac:dyDescent="0.25">
      <c r="A90" s="10" t="s">
        <v>69</v>
      </c>
      <c r="B90" s="6">
        <v>0.221</v>
      </c>
      <c r="C90" s="5">
        <v>8.1000000000000003E-2</v>
      </c>
      <c r="D90" s="3">
        <f t="shared" si="3"/>
        <v>0.14000000000000001</v>
      </c>
      <c r="E90" s="4">
        <f t="shared" si="4"/>
        <v>16.9324564</v>
      </c>
    </row>
    <row r="91" spans="1:5" x14ac:dyDescent="0.25">
      <c r="A91" s="10" t="s">
        <v>70</v>
      </c>
      <c r="B91" s="6">
        <v>0.21</v>
      </c>
      <c r="C91" s="5">
        <v>8.1000000000000003E-2</v>
      </c>
      <c r="D91" s="3">
        <f t="shared" si="3"/>
        <v>0.129</v>
      </c>
      <c r="E91" s="4">
        <f t="shared" si="4"/>
        <v>15.556891319</v>
      </c>
    </row>
    <row r="92" spans="1:5" x14ac:dyDescent="0.25">
      <c r="A92" s="10" t="s">
        <v>71</v>
      </c>
      <c r="B92" s="6">
        <v>0.309</v>
      </c>
      <c r="C92" s="5">
        <v>8.1000000000000003E-2</v>
      </c>
      <c r="D92" s="3">
        <f t="shared" si="3"/>
        <v>0.22799999999999998</v>
      </c>
      <c r="E92" s="4">
        <f t="shared" si="4"/>
        <v>28.717215055999993</v>
      </c>
    </row>
    <row r="93" spans="1:5" x14ac:dyDescent="0.25">
      <c r="A93" s="10" t="s">
        <v>72</v>
      </c>
      <c r="B93" s="6">
        <v>0.26100000000000001</v>
      </c>
      <c r="C93" s="5">
        <v>8.1000000000000003E-2</v>
      </c>
      <c r="D93" s="3">
        <f t="shared" si="3"/>
        <v>0.18</v>
      </c>
      <c r="E93" s="4">
        <f t="shared" si="4"/>
        <v>22.117211599999997</v>
      </c>
    </row>
    <row r="94" spans="1:5" x14ac:dyDescent="0.25">
      <c r="A94" s="10" t="s">
        <v>73</v>
      </c>
      <c r="B94" s="6">
        <v>0.34200000000000003</v>
      </c>
      <c r="C94" s="5">
        <v>8.1000000000000003E-2</v>
      </c>
      <c r="D94" s="3">
        <f t="shared" si="3"/>
        <v>0.26100000000000001</v>
      </c>
      <c r="E94" s="4">
        <f t="shared" si="4"/>
        <v>33.494108639000004</v>
      </c>
    </row>
    <row r="95" spans="1:5" x14ac:dyDescent="0.25">
      <c r="A95" s="10" t="s">
        <v>74</v>
      </c>
      <c r="B95" s="6">
        <v>0.39600000000000002</v>
      </c>
      <c r="C95" s="5">
        <v>8.1000000000000003E-2</v>
      </c>
      <c r="D95" s="3">
        <f t="shared" si="3"/>
        <v>0.315</v>
      </c>
      <c r="E95" s="4">
        <f t="shared" si="4"/>
        <v>41.731591774999998</v>
      </c>
    </row>
    <row r="96" spans="1:5" x14ac:dyDescent="0.25">
      <c r="A96" s="10" t="s">
        <v>75</v>
      </c>
      <c r="B96" s="6">
        <v>0.69000000000000006</v>
      </c>
      <c r="C96" s="5">
        <v>8.1000000000000003E-2</v>
      </c>
      <c r="D96" s="3">
        <f t="shared" si="3"/>
        <v>0.6090000000000001</v>
      </c>
      <c r="E96" s="4">
        <f t="shared" si="4"/>
        <v>95.743071479000008</v>
      </c>
    </row>
    <row r="97" spans="1:5" x14ac:dyDescent="0.25">
      <c r="A97" s="10" t="s">
        <v>76</v>
      </c>
      <c r="B97" s="6">
        <v>0.33700000000000002</v>
      </c>
      <c r="C97" s="5">
        <v>8.1000000000000003E-2</v>
      </c>
      <c r="D97" s="3">
        <f t="shared" si="3"/>
        <v>0.25600000000000001</v>
      </c>
      <c r="E97" s="4">
        <f t="shared" si="4"/>
        <v>32.757798624000003</v>
      </c>
    </row>
    <row r="98" spans="1:5" x14ac:dyDescent="0.25">
      <c r="A98" s="10" t="s">
        <v>77</v>
      </c>
      <c r="B98" s="6">
        <v>0.371</v>
      </c>
      <c r="C98" s="5">
        <v>8.1000000000000003E-2</v>
      </c>
      <c r="D98" s="3">
        <f t="shared" si="3"/>
        <v>0.28999999999999998</v>
      </c>
      <c r="E98" s="4">
        <f t="shared" si="4"/>
        <v>37.853011899999998</v>
      </c>
    </row>
    <row r="99" spans="1:5" x14ac:dyDescent="0.25">
      <c r="A99" s="10" t="s">
        <v>78</v>
      </c>
      <c r="B99" s="6">
        <v>0.20200000000000001</v>
      </c>
      <c r="C99" s="5">
        <v>8.1000000000000003E-2</v>
      </c>
      <c r="D99" s="3">
        <f t="shared" ref="D99:D130" si="5">(B99-C99)</f>
        <v>0.12100000000000001</v>
      </c>
      <c r="E99" s="4">
        <f t="shared" ref="E99:E130" si="6">(89.559*D99*D99)+(100.96*D99)+(1.0427)</f>
        <v>14.570093319</v>
      </c>
    </row>
    <row r="100" spans="1:5" x14ac:dyDescent="0.25">
      <c r="A100" s="10" t="s">
        <v>79</v>
      </c>
      <c r="B100" s="6">
        <v>0.26200000000000001</v>
      </c>
      <c r="C100" s="5">
        <v>8.1000000000000003E-2</v>
      </c>
      <c r="D100" s="3">
        <f t="shared" si="5"/>
        <v>0.18099999999999999</v>
      </c>
      <c r="E100" s="4">
        <f t="shared" si="6"/>
        <v>22.250502398999998</v>
      </c>
    </row>
    <row r="101" spans="1:5" x14ac:dyDescent="0.25">
      <c r="A101" s="10" t="s">
        <v>80</v>
      </c>
      <c r="B101" s="6">
        <v>0.35499999999999998</v>
      </c>
      <c r="C101" s="5">
        <v>8.1000000000000003E-2</v>
      </c>
      <c r="D101" s="3">
        <f t="shared" si="5"/>
        <v>0.27399999999999997</v>
      </c>
      <c r="E101" s="4">
        <f t="shared" si="6"/>
        <v>35.42947148399999</v>
      </c>
    </row>
    <row r="102" spans="1:5" x14ac:dyDescent="0.25">
      <c r="A102" s="10" t="s">
        <v>81</v>
      </c>
      <c r="B102" s="6">
        <v>0.39500000000000002</v>
      </c>
      <c r="C102" s="5">
        <v>8.1000000000000003E-2</v>
      </c>
      <c r="D102" s="3">
        <f t="shared" si="5"/>
        <v>0.314</v>
      </c>
      <c r="E102" s="4">
        <f t="shared" si="6"/>
        <v>41.574299163999996</v>
      </c>
    </row>
    <row r="103" spans="1:5" x14ac:dyDescent="0.25">
      <c r="A103" s="10" t="s">
        <v>82</v>
      </c>
      <c r="B103" s="6">
        <v>0.28400000000000003</v>
      </c>
      <c r="C103" s="5">
        <v>8.1000000000000003E-2</v>
      </c>
      <c r="D103" s="3">
        <f t="shared" si="5"/>
        <v>0.20300000000000001</v>
      </c>
      <c r="E103" s="4">
        <f t="shared" si="6"/>
        <v>25.228216830999997</v>
      </c>
    </row>
    <row r="104" spans="1:5" x14ac:dyDescent="0.25">
      <c r="A104" s="10" t="s">
        <v>83</v>
      </c>
      <c r="B104" s="6">
        <v>0.441</v>
      </c>
      <c r="C104" s="5">
        <v>8.1000000000000003E-2</v>
      </c>
      <c r="D104" s="3">
        <f t="shared" si="5"/>
        <v>0.36</v>
      </c>
      <c r="E104" s="4">
        <f t="shared" si="6"/>
        <v>48.995146399999996</v>
      </c>
    </row>
    <row r="105" spans="1:5" x14ac:dyDescent="0.25">
      <c r="A105" s="10" t="s">
        <v>84</v>
      </c>
      <c r="B105" s="6">
        <v>0.214</v>
      </c>
      <c r="C105" s="5">
        <v>8.1000000000000003E-2</v>
      </c>
      <c r="D105" s="3">
        <f t="shared" si="5"/>
        <v>0.13300000000000001</v>
      </c>
      <c r="E105" s="4">
        <f t="shared" si="6"/>
        <v>16.054589151000002</v>
      </c>
    </row>
    <row r="106" spans="1:5" x14ac:dyDescent="0.25">
      <c r="A106" s="10" t="s">
        <v>85</v>
      </c>
      <c r="B106" s="6">
        <v>0.23300000000000001</v>
      </c>
      <c r="C106" s="5">
        <v>8.1000000000000003E-2</v>
      </c>
      <c r="D106" s="3">
        <f t="shared" si="5"/>
        <v>0.15200000000000002</v>
      </c>
      <c r="E106" s="4">
        <f t="shared" si="6"/>
        <v>18.457791136000001</v>
      </c>
    </row>
    <row r="107" spans="1:5" x14ac:dyDescent="0.25">
      <c r="A107" s="10" t="s">
        <v>86</v>
      </c>
      <c r="B107" s="6">
        <v>0.41500000000000004</v>
      </c>
      <c r="C107" s="5">
        <v>8.1000000000000003E-2</v>
      </c>
      <c r="D107" s="3">
        <f t="shared" si="5"/>
        <v>0.33400000000000002</v>
      </c>
      <c r="E107" s="4">
        <f t="shared" si="6"/>
        <v>44.754183804000007</v>
      </c>
    </row>
    <row r="108" spans="1:5" x14ac:dyDescent="0.25">
      <c r="A108" s="10" t="s">
        <v>87</v>
      </c>
      <c r="B108" s="6">
        <v>0.34400000000000003</v>
      </c>
      <c r="C108" s="5">
        <v>8.1000000000000003E-2</v>
      </c>
      <c r="D108" s="3">
        <f t="shared" si="5"/>
        <v>0.26300000000000001</v>
      </c>
      <c r="E108" s="4">
        <f t="shared" si="6"/>
        <v>33.789886471000003</v>
      </c>
    </row>
    <row r="109" spans="1:5" x14ac:dyDescent="0.25">
      <c r="A109" s="10" t="s">
        <v>88</v>
      </c>
      <c r="B109" s="6">
        <v>1.1839999999999999</v>
      </c>
      <c r="C109" s="5">
        <v>8.1000000000000003E-2</v>
      </c>
      <c r="D109" s="3">
        <f t="shared" si="5"/>
        <v>1.103</v>
      </c>
      <c r="E109" s="4">
        <f t="shared" si="6"/>
        <v>221.35986543099997</v>
      </c>
    </row>
    <row r="110" spans="1:5" x14ac:dyDescent="0.25">
      <c r="A110" s="10" t="s">
        <v>89</v>
      </c>
      <c r="B110" s="6">
        <v>1.4670000000000001</v>
      </c>
      <c r="C110" s="5">
        <v>8.1000000000000003E-2</v>
      </c>
      <c r="D110" s="3">
        <f t="shared" si="5"/>
        <v>1.3860000000000001</v>
      </c>
      <c r="E110" s="4">
        <f t="shared" si="6"/>
        <v>313.0157407640001</v>
      </c>
    </row>
    <row r="111" spans="1:5" x14ac:dyDescent="0.25">
      <c r="A111" s="10" t="s">
        <v>90</v>
      </c>
      <c r="B111" s="6">
        <v>0.872</v>
      </c>
      <c r="C111" s="5">
        <v>8.1000000000000003E-2</v>
      </c>
      <c r="D111" s="3">
        <f t="shared" si="5"/>
        <v>0.79100000000000004</v>
      </c>
      <c r="E111" s="4">
        <f t="shared" si="6"/>
        <v>136.937424679</v>
      </c>
    </row>
    <row r="112" spans="1:5" x14ac:dyDescent="0.25">
      <c r="A112" s="10" t="s">
        <v>91</v>
      </c>
      <c r="B112" s="6">
        <v>0.86899999999999999</v>
      </c>
      <c r="C112" s="5">
        <v>8.1000000000000003E-2</v>
      </c>
      <c r="D112" s="3">
        <f t="shared" si="5"/>
        <v>0.78800000000000003</v>
      </c>
      <c r="E112" s="4">
        <f t="shared" si="6"/>
        <v>136.21030369599998</v>
      </c>
    </row>
    <row r="113" spans="1:5" x14ac:dyDescent="0.25">
      <c r="A113" s="10" t="s">
        <v>92</v>
      </c>
      <c r="B113" s="6">
        <v>0.59899999999999998</v>
      </c>
      <c r="C113" s="5">
        <v>8.1000000000000003E-2</v>
      </c>
      <c r="D113" s="3">
        <f t="shared" si="5"/>
        <v>0.51800000000000002</v>
      </c>
      <c r="E113" s="4">
        <f t="shared" si="6"/>
        <v>77.370809116000004</v>
      </c>
    </row>
    <row r="114" spans="1:5" x14ac:dyDescent="0.25">
      <c r="A114" s="10" t="s">
        <v>93</v>
      </c>
      <c r="B114" s="6">
        <v>0.51100000000000001</v>
      </c>
      <c r="C114" s="5">
        <v>8.1000000000000003E-2</v>
      </c>
      <c r="D114" s="3">
        <f t="shared" si="5"/>
        <v>0.43</v>
      </c>
      <c r="E114" s="4">
        <f t="shared" si="6"/>
        <v>61.014959099999999</v>
      </c>
    </row>
    <row r="115" spans="1:5" x14ac:dyDescent="0.25">
      <c r="A115" s="10" t="s">
        <v>94</v>
      </c>
      <c r="B115" s="6">
        <v>0.90700000000000003</v>
      </c>
      <c r="C115" s="5">
        <v>8.1000000000000003E-2</v>
      </c>
      <c r="D115" s="3">
        <f t="shared" si="5"/>
        <v>0.82600000000000007</v>
      </c>
      <c r="E115" s="4">
        <f t="shared" si="6"/>
        <v>145.539616284</v>
      </c>
    </row>
    <row r="116" spans="1:5" x14ac:dyDescent="0.25">
      <c r="A116" s="10" t="s">
        <v>95</v>
      </c>
      <c r="B116" s="6">
        <v>1.0349999999999999</v>
      </c>
      <c r="C116" s="5">
        <v>8.1000000000000003E-2</v>
      </c>
      <c r="D116" s="3">
        <f t="shared" si="5"/>
        <v>0.95399999999999996</v>
      </c>
      <c r="E116" s="4">
        <f t="shared" si="6"/>
        <v>178.86761884399996</v>
      </c>
    </row>
    <row r="117" spans="1:5" x14ac:dyDescent="0.25">
      <c r="A117" s="10" t="s">
        <v>96</v>
      </c>
      <c r="B117" s="6">
        <v>0.70399999999999996</v>
      </c>
      <c r="C117" s="5">
        <v>8.1000000000000003E-2</v>
      </c>
      <c r="D117" s="3">
        <f t="shared" si="5"/>
        <v>0.623</v>
      </c>
      <c r="E117" s="4">
        <f t="shared" si="6"/>
        <v>98.701225110999985</v>
      </c>
    </row>
    <row r="118" spans="1:5" x14ac:dyDescent="0.25">
      <c r="A118" s="10" t="s">
        <v>97</v>
      </c>
      <c r="B118" s="6">
        <v>0.58199999999999996</v>
      </c>
      <c r="C118" s="5">
        <v>8.1000000000000003E-2</v>
      </c>
      <c r="D118" s="3">
        <f t="shared" si="5"/>
        <v>0.501</v>
      </c>
      <c r="E118" s="4">
        <f t="shared" si="6"/>
        <v>74.10305855899999</v>
      </c>
    </row>
    <row r="119" spans="1:5" x14ac:dyDescent="0.25">
      <c r="A119" s="10" t="s">
        <v>98</v>
      </c>
      <c r="B119" s="6">
        <v>0.58199999999999996</v>
      </c>
      <c r="C119" s="5">
        <v>8.1000000000000003E-2</v>
      </c>
      <c r="D119" s="3">
        <f t="shared" si="5"/>
        <v>0.501</v>
      </c>
      <c r="E119" s="4">
        <f t="shared" si="6"/>
        <v>74.10305855899999</v>
      </c>
    </row>
    <row r="120" spans="1:5" x14ac:dyDescent="0.25">
      <c r="A120" s="10" t="s">
        <v>99</v>
      </c>
      <c r="B120" s="6">
        <v>0.43099999999999999</v>
      </c>
      <c r="C120" s="5">
        <v>8.1000000000000003E-2</v>
      </c>
      <c r="D120" s="3">
        <f t="shared" si="5"/>
        <v>0.35</v>
      </c>
      <c r="E120" s="4">
        <f t="shared" si="6"/>
        <v>47.349677499999999</v>
      </c>
    </row>
    <row r="121" spans="1:5" x14ac:dyDescent="0.25">
      <c r="A121" s="10" t="s">
        <v>100</v>
      </c>
      <c r="B121" s="6">
        <v>0.57000000000000006</v>
      </c>
      <c r="C121" s="5">
        <v>8.1000000000000003E-2</v>
      </c>
      <c r="D121" s="3">
        <f t="shared" si="5"/>
        <v>0.48900000000000005</v>
      </c>
      <c r="E121" s="4">
        <f t="shared" si="6"/>
        <v>71.827577638999998</v>
      </c>
    </row>
    <row r="122" spans="1:5" x14ac:dyDescent="0.25">
      <c r="A122" s="10" t="s">
        <v>101</v>
      </c>
      <c r="B122" s="6">
        <v>0.75800000000000001</v>
      </c>
      <c r="C122" s="5">
        <v>8.1000000000000003E-2</v>
      </c>
      <c r="D122" s="3">
        <f t="shared" si="5"/>
        <v>0.67700000000000005</v>
      </c>
      <c r="E122" s="4">
        <f t="shared" si="6"/>
        <v>110.440106911</v>
      </c>
    </row>
    <row r="123" spans="1:5" x14ac:dyDescent="0.25">
      <c r="A123" s="10" t="s">
        <v>102</v>
      </c>
      <c r="B123" s="6">
        <v>0.433</v>
      </c>
      <c r="C123" s="5">
        <v>8.1000000000000003E-2</v>
      </c>
      <c r="D123" s="3">
        <f t="shared" si="5"/>
        <v>0.35199999999999998</v>
      </c>
      <c r="E123" s="4">
        <f t="shared" si="6"/>
        <v>47.677338335999991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M123"/>
  <sheetViews>
    <sheetView workbookViewId="0">
      <selection activeCell="P6" sqref="P6"/>
    </sheetView>
  </sheetViews>
  <sheetFormatPr defaultRowHeight="15" x14ac:dyDescent="0.25"/>
  <cols>
    <col min="1" max="1" width="17" customWidth="1"/>
    <col min="2" max="2" width="11.85546875" customWidth="1"/>
    <col min="3" max="3" width="11.140625" customWidth="1"/>
    <col min="4" max="4" width="11.28515625" customWidth="1"/>
    <col min="5" max="5" width="16.140625" customWidth="1"/>
  </cols>
  <sheetData>
    <row r="2" spans="1:12" x14ac:dyDescent="0.25">
      <c r="A2" s="2">
        <v>1.9370000000000001</v>
      </c>
      <c r="B2" s="6">
        <v>0.55300000000000005</v>
      </c>
      <c r="C2" s="6">
        <v>0.312</v>
      </c>
      <c r="D2" s="6">
        <v>0.41000000000000003</v>
      </c>
      <c r="E2" s="6">
        <v>0.41000000000000003</v>
      </c>
      <c r="F2" s="6">
        <v>0.435</v>
      </c>
      <c r="G2" s="6">
        <v>0.39400000000000002</v>
      </c>
      <c r="H2" s="6">
        <v>0.23800000000000002</v>
      </c>
      <c r="I2" s="6">
        <v>0.40700000000000003</v>
      </c>
      <c r="J2" s="6">
        <v>0.74299999999999999</v>
      </c>
      <c r="K2" s="6">
        <v>0.41899999999999998</v>
      </c>
      <c r="L2" s="6">
        <v>0.70200000000000007</v>
      </c>
    </row>
    <row r="3" spans="1:12" x14ac:dyDescent="0.25">
      <c r="A3" s="2">
        <v>1.266</v>
      </c>
      <c r="B3" s="6">
        <v>0.33800000000000002</v>
      </c>
      <c r="C3" s="6">
        <v>0.34300000000000003</v>
      </c>
      <c r="D3" s="6">
        <v>0.43</v>
      </c>
      <c r="E3" s="6">
        <v>0.26800000000000002</v>
      </c>
      <c r="F3" s="6">
        <v>0.64900000000000002</v>
      </c>
      <c r="G3" s="6">
        <v>0.46800000000000003</v>
      </c>
      <c r="H3" s="6">
        <v>0.443</v>
      </c>
      <c r="I3" s="6">
        <v>0.77300000000000002</v>
      </c>
      <c r="J3" s="6">
        <v>0.54600000000000004</v>
      </c>
      <c r="K3" s="6">
        <v>0.51800000000000002</v>
      </c>
      <c r="L3" s="6">
        <v>0.70799999999999996</v>
      </c>
    </row>
    <row r="4" spans="1:12" x14ac:dyDescent="0.25">
      <c r="A4" s="2">
        <v>0.82499999999999996</v>
      </c>
      <c r="B4" s="6">
        <v>0.36599999999999999</v>
      </c>
      <c r="C4" s="6">
        <v>0.186</v>
      </c>
      <c r="D4" s="6">
        <v>0.30099999999999999</v>
      </c>
      <c r="E4" s="6">
        <v>0.34500000000000003</v>
      </c>
      <c r="F4" s="6">
        <v>0.438</v>
      </c>
      <c r="G4" s="6">
        <v>0.52900000000000003</v>
      </c>
      <c r="H4" s="6">
        <v>0.63700000000000001</v>
      </c>
      <c r="I4" s="6">
        <v>0.51200000000000001</v>
      </c>
      <c r="J4" s="6">
        <v>0.436</v>
      </c>
      <c r="K4" s="6">
        <v>0.627</v>
      </c>
      <c r="L4" s="6">
        <v>0.75800000000000001</v>
      </c>
    </row>
    <row r="5" spans="1:12" x14ac:dyDescent="0.25">
      <c r="A5" s="2">
        <v>0.54100000000000004</v>
      </c>
      <c r="B5" s="6">
        <v>0.15</v>
      </c>
      <c r="C5" s="6">
        <v>0.36</v>
      </c>
      <c r="D5" s="6">
        <v>0.34100000000000003</v>
      </c>
      <c r="E5" s="6">
        <v>0.45500000000000002</v>
      </c>
      <c r="F5" s="6">
        <v>0.42199999999999999</v>
      </c>
      <c r="G5" s="6">
        <v>0.34300000000000003</v>
      </c>
      <c r="H5" s="6">
        <v>0.499</v>
      </c>
      <c r="I5" s="6">
        <v>0.73899999999999999</v>
      </c>
      <c r="J5" s="6">
        <v>0.42099999999999999</v>
      </c>
      <c r="K5" s="6">
        <v>0.45600000000000002</v>
      </c>
      <c r="L5" s="6">
        <v>0.39100000000000001</v>
      </c>
    </row>
    <row r="6" spans="1:12" x14ac:dyDescent="0.25">
      <c r="A6" s="2">
        <v>0.311</v>
      </c>
      <c r="B6" s="6">
        <v>0.27200000000000002</v>
      </c>
      <c r="C6" s="6">
        <v>0.17400000000000002</v>
      </c>
      <c r="D6" s="6">
        <v>0.39200000000000002</v>
      </c>
      <c r="E6" s="6">
        <v>0.35599999999999998</v>
      </c>
      <c r="F6" s="6">
        <v>0.32200000000000001</v>
      </c>
      <c r="G6" s="6">
        <v>0.46500000000000002</v>
      </c>
      <c r="H6" s="6">
        <v>0.3</v>
      </c>
      <c r="I6" s="6">
        <v>0.98099999999999998</v>
      </c>
      <c r="J6" s="6">
        <v>0.79700000000000004</v>
      </c>
      <c r="K6" s="6">
        <v>0.50700000000000001</v>
      </c>
      <c r="L6" s="6">
        <v>0.41000000000000003</v>
      </c>
    </row>
    <row r="7" spans="1:12" x14ac:dyDescent="0.25">
      <c r="A7" s="2">
        <v>0.19900000000000001</v>
      </c>
      <c r="B7" s="6">
        <v>0.32700000000000001</v>
      </c>
      <c r="C7" s="6">
        <v>0.39800000000000002</v>
      </c>
      <c r="D7" s="6">
        <v>0.28899999999999998</v>
      </c>
      <c r="E7" s="6">
        <v>0.65500000000000003</v>
      </c>
      <c r="F7" s="6">
        <v>0.314</v>
      </c>
      <c r="G7" s="6">
        <v>0.28200000000000003</v>
      </c>
      <c r="H7" s="6">
        <v>0.53</v>
      </c>
      <c r="I7" s="6">
        <v>0.55300000000000005</v>
      </c>
      <c r="J7" s="6">
        <v>0.33800000000000002</v>
      </c>
      <c r="K7" s="6">
        <v>0.38</v>
      </c>
      <c r="L7" s="6">
        <v>0.33300000000000002</v>
      </c>
    </row>
    <row r="8" spans="1:12" x14ac:dyDescent="0.25">
      <c r="A8" s="5">
        <v>8.3000000000000004E-2</v>
      </c>
      <c r="B8" s="6">
        <v>0.187</v>
      </c>
      <c r="C8" s="6">
        <v>0.23</v>
      </c>
      <c r="D8" s="6">
        <v>0.35899999999999999</v>
      </c>
      <c r="E8" s="6">
        <v>0.27100000000000002</v>
      </c>
      <c r="F8" s="6">
        <v>0.313</v>
      </c>
      <c r="G8" s="6">
        <v>0.26500000000000001</v>
      </c>
      <c r="H8" s="6">
        <v>0.38900000000000001</v>
      </c>
      <c r="I8" s="6">
        <v>0.46600000000000003</v>
      </c>
      <c r="J8" s="6">
        <v>0.32900000000000001</v>
      </c>
      <c r="K8" s="6">
        <v>0.51100000000000001</v>
      </c>
      <c r="L8" s="6">
        <v>0.38300000000000001</v>
      </c>
    </row>
    <row r="9" spans="1:12" x14ac:dyDescent="0.25">
      <c r="A9" s="6">
        <v>0.30399999999999999</v>
      </c>
      <c r="B9" s="6">
        <v>0.19900000000000001</v>
      </c>
      <c r="C9" s="6">
        <v>0.187</v>
      </c>
      <c r="D9" s="6">
        <v>0.24</v>
      </c>
      <c r="E9" s="6">
        <v>0.31900000000000001</v>
      </c>
      <c r="F9" s="6">
        <v>0.60599999999999998</v>
      </c>
      <c r="G9" s="6">
        <v>0.23100000000000001</v>
      </c>
      <c r="H9" s="6">
        <v>0.17799999999999999</v>
      </c>
      <c r="I9" s="6">
        <v>0.38800000000000001</v>
      </c>
      <c r="J9" s="6">
        <v>0.52900000000000003</v>
      </c>
      <c r="K9" s="6">
        <v>0.54200000000000004</v>
      </c>
      <c r="L9" s="6">
        <v>0.52600000000000002</v>
      </c>
    </row>
    <row r="16" spans="1:12" x14ac:dyDescent="0.25">
      <c r="A16" s="35" t="s">
        <v>0</v>
      </c>
      <c r="B16" s="1" t="s">
        <v>1</v>
      </c>
      <c r="C16" s="1" t="s">
        <v>2</v>
      </c>
      <c r="D16" s="1" t="s">
        <v>3</v>
      </c>
      <c r="E16" s="1" t="s">
        <v>4</v>
      </c>
    </row>
    <row r="17" spans="1:13" x14ac:dyDescent="0.25">
      <c r="A17" s="35" t="s">
        <v>5</v>
      </c>
      <c r="B17" s="2">
        <v>1.9370000000000001</v>
      </c>
      <c r="C17" s="3">
        <f>B17-B23</f>
        <v>1.8540000000000001</v>
      </c>
      <c r="D17" s="3">
        <v>500</v>
      </c>
      <c r="E17" s="4">
        <f>(91.092*C17*C17)+(100.54*C17)+(1.1389)</f>
        <v>500.65204907200001</v>
      </c>
    </row>
    <row r="18" spans="1:13" x14ac:dyDescent="0.25">
      <c r="A18" s="35" t="s">
        <v>6</v>
      </c>
      <c r="B18" s="2">
        <v>1.266</v>
      </c>
      <c r="C18" s="3">
        <f>B18-B23</f>
        <v>1.1830000000000001</v>
      </c>
      <c r="D18" s="3">
        <v>250</v>
      </c>
      <c r="E18" s="4">
        <f t="shared" ref="E18:E23" si="0">(91.092*C18*C18)+(100.54*C18)+(1.1389)</f>
        <v>247.559971988</v>
      </c>
    </row>
    <row r="19" spans="1:13" x14ac:dyDescent="0.25">
      <c r="A19" s="35" t="s">
        <v>7</v>
      </c>
      <c r="B19" s="2">
        <v>0.82499999999999996</v>
      </c>
      <c r="C19" s="3">
        <f>B19-B23</f>
        <v>0.74199999999999999</v>
      </c>
      <c r="D19" s="3">
        <v>125</v>
      </c>
      <c r="E19" s="4">
        <f t="shared" si="0"/>
        <v>125.891555888</v>
      </c>
    </row>
    <row r="20" spans="1:13" x14ac:dyDescent="0.25">
      <c r="A20" s="35" t="s">
        <v>8</v>
      </c>
      <c r="B20" s="2">
        <v>0.54100000000000004</v>
      </c>
      <c r="C20" s="3">
        <f>B20-B23</f>
        <v>0.45800000000000002</v>
      </c>
      <c r="D20" s="3">
        <v>62.5</v>
      </c>
      <c r="E20" s="4">
        <f t="shared" si="0"/>
        <v>66.294042288000014</v>
      </c>
    </row>
    <row r="21" spans="1:13" x14ac:dyDescent="0.25">
      <c r="A21" s="35" t="s">
        <v>9</v>
      </c>
      <c r="B21" s="2">
        <v>0.311</v>
      </c>
      <c r="C21" s="3">
        <f>B21-B23</f>
        <v>0.22799999999999998</v>
      </c>
      <c r="D21" s="3">
        <v>31.25</v>
      </c>
      <c r="E21" s="4">
        <f t="shared" si="0"/>
        <v>28.797346527999999</v>
      </c>
    </row>
    <row r="22" spans="1:13" x14ac:dyDescent="0.25">
      <c r="A22" s="35" t="s">
        <v>287</v>
      </c>
      <c r="B22" s="2">
        <v>0.19900000000000001</v>
      </c>
      <c r="C22" s="3">
        <f>B22-B23</f>
        <v>0.11600000000000001</v>
      </c>
      <c r="D22" s="3">
        <v>15.63</v>
      </c>
      <c r="E22" s="4">
        <f t="shared" si="0"/>
        <v>14.027273952000002</v>
      </c>
    </row>
    <row r="23" spans="1:13" x14ac:dyDescent="0.25">
      <c r="A23" s="35" t="s">
        <v>10</v>
      </c>
      <c r="B23" s="5">
        <v>8.3000000000000004E-2</v>
      </c>
      <c r="C23" s="3">
        <f>B23-B23</f>
        <v>0</v>
      </c>
      <c r="D23" s="3">
        <v>0</v>
      </c>
      <c r="E23" s="4">
        <f t="shared" si="0"/>
        <v>1.1389</v>
      </c>
    </row>
    <row r="29" spans="1:13" x14ac:dyDescent="0.25">
      <c r="I29" s="35"/>
      <c r="K29" s="9" t="s">
        <v>290</v>
      </c>
      <c r="L29" s="9"/>
      <c r="M29" s="9"/>
    </row>
    <row r="34" spans="1:5" x14ac:dyDescent="0.25">
      <c r="A34" s="10" t="s">
        <v>11</v>
      </c>
      <c r="B34" s="6" t="s">
        <v>12</v>
      </c>
      <c r="C34" s="7" t="s">
        <v>10</v>
      </c>
      <c r="D34" s="3" t="s">
        <v>2</v>
      </c>
      <c r="E34" s="11" t="s">
        <v>291</v>
      </c>
    </row>
    <row r="35" spans="1:5" x14ac:dyDescent="0.25">
      <c r="A35" s="10" t="s">
        <v>103</v>
      </c>
      <c r="B35" s="6">
        <v>0.30399999999999999</v>
      </c>
      <c r="C35" s="5">
        <v>8.3000000000000004E-2</v>
      </c>
      <c r="D35" s="3">
        <f t="shared" ref="D35:D66" si="1">(B35-C35)</f>
        <v>0.22099999999999997</v>
      </c>
      <c r="E35" s="4">
        <f t="shared" ref="E35:E66" si="2">(91.092*D35*D35)+(100.54*D35)+(1.1389)</f>
        <v>27.807264371999999</v>
      </c>
    </row>
    <row r="36" spans="1:5" x14ac:dyDescent="0.25">
      <c r="A36" s="10" t="s">
        <v>106</v>
      </c>
      <c r="B36" s="6">
        <v>0.55300000000000005</v>
      </c>
      <c r="C36" s="5">
        <v>8.3000000000000004E-2</v>
      </c>
      <c r="D36" s="3">
        <f t="shared" si="1"/>
        <v>0.47000000000000003</v>
      </c>
      <c r="E36" s="4">
        <f t="shared" si="2"/>
        <v>68.514922800000022</v>
      </c>
    </row>
    <row r="37" spans="1:5" x14ac:dyDescent="0.25">
      <c r="A37" s="10" t="s">
        <v>107</v>
      </c>
      <c r="B37" s="6">
        <v>0.33800000000000002</v>
      </c>
      <c r="C37" s="5">
        <v>8.3000000000000004E-2</v>
      </c>
      <c r="D37" s="3">
        <f t="shared" si="1"/>
        <v>0.255</v>
      </c>
      <c r="E37" s="4">
        <f t="shared" si="2"/>
        <v>32.699857300000005</v>
      </c>
    </row>
    <row r="38" spans="1:5" x14ac:dyDescent="0.25">
      <c r="A38" s="10" t="s">
        <v>108</v>
      </c>
      <c r="B38" s="6">
        <v>0.36599999999999999</v>
      </c>
      <c r="C38" s="5">
        <v>8.3000000000000004E-2</v>
      </c>
      <c r="D38" s="3">
        <f t="shared" si="1"/>
        <v>0.28299999999999997</v>
      </c>
      <c r="E38" s="4">
        <f t="shared" si="2"/>
        <v>36.887187187999999</v>
      </c>
    </row>
    <row r="39" spans="1:5" x14ac:dyDescent="0.25">
      <c r="A39" s="10" t="s">
        <v>109</v>
      </c>
      <c r="B39" s="6">
        <v>0.15</v>
      </c>
      <c r="C39" s="5">
        <v>8.3000000000000004E-2</v>
      </c>
      <c r="D39" s="3">
        <f t="shared" si="1"/>
        <v>6.699999999999999E-2</v>
      </c>
      <c r="E39" s="4">
        <f t="shared" si="2"/>
        <v>8.2839919879999986</v>
      </c>
    </row>
    <row r="40" spans="1:5" x14ac:dyDescent="0.25">
      <c r="A40" s="10" t="s">
        <v>110</v>
      </c>
      <c r="B40" s="6">
        <v>0.27200000000000002</v>
      </c>
      <c r="C40" s="5">
        <v>8.3000000000000004E-2</v>
      </c>
      <c r="D40" s="3">
        <f t="shared" si="1"/>
        <v>0.189</v>
      </c>
      <c r="E40" s="4">
        <f t="shared" si="2"/>
        <v>23.394857332000001</v>
      </c>
    </row>
    <row r="41" spans="1:5" x14ac:dyDescent="0.25">
      <c r="A41" s="10" t="s">
        <v>111</v>
      </c>
      <c r="B41" s="6">
        <v>0.32700000000000001</v>
      </c>
      <c r="C41" s="5">
        <v>8.3000000000000004E-2</v>
      </c>
      <c r="D41" s="3">
        <f t="shared" si="1"/>
        <v>0.24399999999999999</v>
      </c>
      <c r="E41" s="4">
        <f t="shared" si="2"/>
        <v>31.093913312000002</v>
      </c>
    </row>
    <row r="42" spans="1:5" x14ac:dyDescent="0.25">
      <c r="A42" s="10" t="s">
        <v>112</v>
      </c>
      <c r="B42" s="6">
        <v>0.187</v>
      </c>
      <c r="C42" s="5">
        <v>8.3000000000000004E-2</v>
      </c>
      <c r="D42" s="3">
        <f t="shared" si="1"/>
        <v>0.104</v>
      </c>
      <c r="E42" s="4">
        <f t="shared" si="2"/>
        <v>12.580311072000001</v>
      </c>
    </row>
    <row r="43" spans="1:5" x14ac:dyDescent="0.25">
      <c r="A43" s="10" t="s">
        <v>113</v>
      </c>
      <c r="B43" s="6">
        <v>0.19900000000000001</v>
      </c>
      <c r="C43" s="5">
        <v>8.3000000000000004E-2</v>
      </c>
      <c r="D43" s="3">
        <f t="shared" si="1"/>
        <v>0.11600000000000001</v>
      </c>
      <c r="E43" s="4">
        <f t="shared" si="2"/>
        <v>14.027273952000002</v>
      </c>
    </row>
    <row r="44" spans="1:5" x14ac:dyDescent="0.25">
      <c r="A44" s="10" t="s">
        <v>114</v>
      </c>
      <c r="B44" s="6">
        <v>0.312</v>
      </c>
      <c r="C44" s="5">
        <v>8.3000000000000004E-2</v>
      </c>
      <c r="D44" s="3">
        <f t="shared" si="1"/>
        <v>0.22899999999999998</v>
      </c>
      <c r="E44" s="4">
        <f t="shared" si="2"/>
        <v>28.939515571999998</v>
      </c>
    </row>
    <row r="45" spans="1:5" x14ac:dyDescent="0.25">
      <c r="A45" s="10" t="s">
        <v>115</v>
      </c>
      <c r="B45" s="6">
        <v>0.34300000000000003</v>
      </c>
      <c r="C45" s="5">
        <v>8.3000000000000004E-2</v>
      </c>
      <c r="D45" s="3">
        <f t="shared" si="1"/>
        <v>0.26</v>
      </c>
      <c r="E45" s="4">
        <f t="shared" si="2"/>
        <v>33.437119200000005</v>
      </c>
    </row>
    <row r="46" spans="1:5" x14ac:dyDescent="0.25">
      <c r="A46" s="10" t="s">
        <v>116</v>
      </c>
      <c r="B46" s="6">
        <v>0.186</v>
      </c>
      <c r="C46" s="5">
        <v>8.3000000000000004E-2</v>
      </c>
      <c r="D46" s="3">
        <f t="shared" si="1"/>
        <v>0.10299999999999999</v>
      </c>
      <c r="E46" s="4">
        <f t="shared" si="2"/>
        <v>12.460915027999999</v>
      </c>
    </row>
    <row r="47" spans="1:5" x14ac:dyDescent="0.25">
      <c r="A47" s="10" t="s">
        <v>117</v>
      </c>
      <c r="B47" s="6">
        <v>0.36</v>
      </c>
      <c r="C47" s="5">
        <v>8.3000000000000004E-2</v>
      </c>
      <c r="D47" s="3">
        <f t="shared" si="1"/>
        <v>0.27699999999999997</v>
      </c>
      <c r="E47" s="4">
        <f t="shared" si="2"/>
        <v>35.977878067999995</v>
      </c>
    </row>
    <row r="48" spans="1:5" x14ac:dyDescent="0.25">
      <c r="A48" s="10" t="s">
        <v>118</v>
      </c>
      <c r="B48" s="6">
        <v>0.17400000000000002</v>
      </c>
      <c r="C48" s="5">
        <v>8.3000000000000004E-2</v>
      </c>
      <c r="D48" s="3">
        <f t="shared" si="1"/>
        <v>9.1000000000000011E-2</v>
      </c>
      <c r="E48" s="4">
        <f t="shared" si="2"/>
        <v>11.042372852</v>
      </c>
    </row>
    <row r="49" spans="1:5" x14ac:dyDescent="0.25">
      <c r="A49" s="10" t="s">
        <v>119</v>
      </c>
      <c r="B49" s="6">
        <v>0.39800000000000002</v>
      </c>
      <c r="C49" s="5">
        <v>8.3000000000000004E-2</v>
      </c>
      <c r="D49" s="3">
        <f t="shared" si="1"/>
        <v>0.315</v>
      </c>
      <c r="E49" s="4">
        <f t="shared" si="2"/>
        <v>41.847603700000001</v>
      </c>
    </row>
    <row r="50" spans="1:5" x14ac:dyDescent="0.25">
      <c r="A50" s="10" t="s">
        <v>120</v>
      </c>
      <c r="B50" s="6">
        <v>0.23</v>
      </c>
      <c r="C50" s="5">
        <v>8.3000000000000004E-2</v>
      </c>
      <c r="D50" s="3">
        <f t="shared" si="1"/>
        <v>0.14700000000000002</v>
      </c>
      <c r="E50" s="4">
        <f t="shared" si="2"/>
        <v>17.886687028000004</v>
      </c>
    </row>
    <row r="51" spans="1:5" x14ac:dyDescent="0.25">
      <c r="A51" s="10" t="s">
        <v>121</v>
      </c>
      <c r="B51" s="6">
        <v>0.187</v>
      </c>
      <c r="C51" s="5">
        <v>8.3000000000000004E-2</v>
      </c>
      <c r="D51" s="3">
        <f t="shared" si="1"/>
        <v>0.104</v>
      </c>
      <c r="E51" s="4">
        <f t="shared" si="2"/>
        <v>12.580311072000001</v>
      </c>
    </row>
    <row r="52" spans="1:5" x14ac:dyDescent="0.25">
      <c r="A52" s="10" t="s">
        <v>122</v>
      </c>
      <c r="B52" s="6">
        <v>0.41000000000000003</v>
      </c>
      <c r="C52" s="5">
        <v>8.3000000000000004E-2</v>
      </c>
      <c r="D52" s="3">
        <f t="shared" si="1"/>
        <v>0.32700000000000001</v>
      </c>
      <c r="E52" s="4">
        <f t="shared" si="2"/>
        <v>43.755856468000005</v>
      </c>
    </row>
    <row r="53" spans="1:5" x14ac:dyDescent="0.25">
      <c r="A53" s="10" t="s">
        <v>123</v>
      </c>
      <c r="B53" s="6">
        <v>0.43</v>
      </c>
      <c r="C53" s="5">
        <v>8.3000000000000004E-2</v>
      </c>
      <c r="D53" s="3">
        <f t="shared" si="1"/>
        <v>0.34699999999999998</v>
      </c>
      <c r="E53" s="4">
        <f t="shared" si="2"/>
        <v>46.994576627999997</v>
      </c>
    </row>
    <row r="54" spans="1:5" x14ac:dyDescent="0.25">
      <c r="A54" s="10" t="s">
        <v>124</v>
      </c>
      <c r="B54" s="6">
        <v>0.30099999999999999</v>
      </c>
      <c r="C54" s="5">
        <v>8.3000000000000004E-2</v>
      </c>
      <c r="D54" s="3">
        <f t="shared" si="1"/>
        <v>0.21799999999999997</v>
      </c>
      <c r="E54" s="4">
        <f t="shared" si="2"/>
        <v>27.385676208</v>
      </c>
    </row>
    <row r="55" spans="1:5" x14ac:dyDescent="0.25">
      <c r="A55" s="10" t="s">
        <v>125</v>
      </c>
      <c r="B55" s="6">
        <v>0.34100000000000003</v>
      </c>
      <c r="C55" s="5">
        <v>8.3000000000000004E-2</v>
      </c>
      <c r="D55" s="3">
        <f t="shared" si="1"/>
        <v>0.25800000000000001</v>
      </c>
      <c r="E55" s="4">
        <f t="shared" si="2"/>
        <v>33.141667888000001</v>
      </c>
    </row>
    <row r="56" spans="1:5" x14ac:dyDescent="0.25">
      <c r="A56" s="10" t="s">
        <v>126</v>
      </c>
      <c r="B56" s="6">
        <v>0.39200000000000002</v>
      </c>
      <c r="C56" s="5">
        <v>8.3000000000000004E-2</v>
      </c>
      <c r="D56" s="3">
        <f t="shared" si="1"/>
        <v>0.309</v>
      </c>
      <c r="E56" s="4">
        <f t="shared" si="2"/>
        <v>40.903315251999999</v>
      </c>
    </row>
    <row r="57" spans="1:5" x14ac:dyDescent="0.25">
      <c r="A57" s="10" t="s">
        <v>127</v>
      </c>
      <c r="B57" s="6">
        <v>0.28899999999999998</v>
      </c>
      <c r="C57" s="5">
        <v>8.3000000000000004E-2</v>
      </c>
      <c r="D57" s="3">
        <f t="shared" si="1"/>
        <v>0.20599999999999996</v>
      </c>
      <c r="E57" s="4">
        <f t="shared" si="2"/>
        <v>25.715720111999996</v>
      </c>
    </row>
    <row r="58" spans="1:5" x14ac:dyDescent="0.25">
      <c r="A58" s="10" t="s">
        <v>128</v>
      </c>
      <c r="B58" s="6">
        <v>0.35899999999999999</v>
      </c>
      <c r="C58" s="5">
        <v>8.3000000000000004E-2</v>
      </c>
      <c r="D58" s="3">
        <f t="shared" si="1"/>
        <v>0.27599999999999997</v>
      </c>
      <c r="E58" s="4">
        <f t="shared" si="2"/>
        <v>35.826964191999998</v>
      </c>
    </row>
    <row r="59" spans="1:5" x14ac:dyDescent="0.25">
      <c r="A59" s="10" t="s">
        <v>129</v>
      </c>
      <c r="B59" s="6">
        <v>0.24</v>
      </c>
      <c r="C59" s="5">
        <v>8.3000000000000004E-2</v>
      </c>
      <c r="D59" s="3">
        <f t="shared" si="1"/>
        <v>0.15699999999999997</v>
      </c>
      <c r="E59" s="4">
        <f t="shared" si="2"/>
        <v>19.169006707999998</v>
      </c>
    </row>
    <row r="60" spans="1:5" x14ac:dyDescent="0.25">
      <c r="A60" s="10" t="s">
        <v>130</v>
      </c>
      <c r="B60" s="6">
        <v>0.41000000000000003</v>
      </c>
      <c r="C60" s="5">
        <v>8.3000000000000004E-2</v>
      </c>
      <c r="D60" s="3">
        <f t="shared" si="1"/>
        <v>0.32700000000000001</v>
      </c>
      <c r="E60" s="4">
        <f t="shared" si="2"/>
        <v>43.755856468000005</v>
      </c>
    </row>
    <row r="61" spans="1:5" x14ac:dyDescent="0.25">
      <c r="A61" s="10" t="s">
        <v>131</v>
      </c>
      <c r="B61" s="6">
        <v>0.26800000000000002</v>
      </c>
      <c r="C61" s="5">
        <v>8.3000000000000004E-2</v>
      </c>
      <c r="D61" s="3">
        <f t="shared" si="1"/>
        <v>0.185</v>
      </c>
      <c r="E61" s="4">
        <f t="shared" si="2"/>
        <v>22.856423700000001</v>
      </c>
    </row>
    <row r="62" spans="1:5" x14ac:dyDescent="0.25">
      <c r="A62" s="10" t="s">
        <v>132</v>
      </c>
      <c r="B62" s="6">
        <v>0.34500000000000003</v>
      </c>
      <c r="C62" s="5">
        <v>8.3000000000000004E-2</v>
      </c>
      <c r="D62" s="3">
        <f t="shared" si="1"/>
        <v>0.26200000000000001</v>
      </c>
      <c r="E62" s="4">
        <f t="shared" si="2"/>
        <v>33.733299248000002</v>
      </c>
    </row>
    <row r="63" spans="1:5" x14ac:dyDescent="0.25">
      <c r="A63" s="10" t="s">
        <v>133</v>
      </c>
      <c r="B63" s="6">
        <v>0.45500000000000002</v>
      </c>
      <c r="C63" s="5">
        <v>8.3000000000000004E-2</v>
      </c>
      <c r="D63" s="3">
        <f t="shared" si="1"/>
        <v>0.372</v>
      </c>
      <c r="E63" s="4">
        <f t="shared" si="2"/>
        <v>51.145455328000004</v>
      </c>
    </row>
    <row r="64" spans="1:5" x14ac:dyDescent="0.25">
      <c r="A64" s="10" t="s">
        <v>134</v>
      </c>
      <c r="B64" s="6">
        <v>0.35599999999999998</v>
      </c>
      <c r="C64" s="5">
        <v>8.3000000000000004E-2</v>
      </c>
      <c r="D64" s="3">
        <f t="shared" si="1"/>
        <v>0.27299999999999996</v>
      </c>
      <c r="E64" s="4">
        <f t="shared" si="2"/>
        <v>35.375315667999992</v>
      </c>
    </row>
    <row r="65" spans="1:5" x14ac:dyDescent="0.25">
      <c r="A65" s="10" t="s">
        <v>135</v>
      </c>
      <c r="B65" s="6">
        <v>0.65500000000000003</v>
      </c>
      <c r="C65" s="5">
        <v>8.3000000000000004E-2</v>
      </c>
      <c r="D65" s="3">
        <f t="shared" si="1"/>
        <v>0.57200000000000006</v>
      </c>
      <c r="E65" s="4">
        <f t="shared" si="2"/>
        <v>88.45162492800003</v>
      </c>
    </row>
    <row r="66" spans="1:5" x14ac:dyDescent="0.25">
      <c r="A66" s="10" t="s">
        <v>136</v>
      </c>
      <c r="B66" s="6">
        <v>0.27100000000000002</v>
      </c>
      <c r="C66" s="5">
        <v>8.3000000000000004E-2</v>
      </c>
      <c r="D66" s="3">
        <f t="shared" si="1"/>
        <v>0.188</v>
      </c>
      <c r="E66" s="4">
        <f t="shared" si="2"/>
        <v>23.259975648000001</v>
      </c>
    </row>
    <row r="67" spans="1:5" x14ac:dyDescent="0.25">
      <c r="A67" s="10" t="s">
        <v>137</v>
      </c>
      <c r="B67" s="6">
        <v>0.31900000000000001</v>
      </c>
      <c r="C67" s="5">
        <v>8.3000000000000004E-2</v>
      </c>
      <c r="D67" s="3">
        <f t="shared" ref="D67:D98" si="3">(B67-C67)</f>
        <v>0.23599999999999999</v>
      </c>
      <c r="E67" s="4">
        <f t="shared" ref="E67:E98" si="4">(91.092*D67*D67)+(100.54*D67)+(1.1389)</f>
        <v>29.939800032000001</v>
      </c>
    </row>
    <row r="68" spans="1:5" x14ac:dyDescent="0.25">
      <c r="A68" s="10" t="s">
        <v>138</v>
      </c>
      <c r="B68" s="6">
        <v>0.435</v>
      </c>
      <c r="C68" s="5">
        <v>8.3000000000000004E-2</v>
      </c>
      <c r="D68" s="3">
        <f t="shared" si="3"/>
        <v>0.35199999999999998</v>
      </c>
      <c r="E68" s="4">
        <f t="shared" si="4"/>
        <v>47.815643167999994</v>
      </c>
    </row>
    <row r="69" spans="1:5" x14ac:dyDescent="0.25">
      <c r="A69" s="10" t="s">
        <v>139</v>
      </c>
      <c r="B69" s="6">
        <v>0.64900000000000002</v>
      </c>
      <c r="C69" s="5">
        <v>8.3000000000000004E-2</v>
      </c>
      <c r="D69" s="3">
        <f t="shared" si="3"/>
        <v>0.56600000000000006</v>
      </c>
      <c r="E69" s="4">
        <f t="shared" si="4"/>
        <v>87.226408752000026</v>
      </c>
    </row>
    <row r="70" spans="1:5" x14ac:dyDescent="0.25">
      <c r="A70" s="10" t="s">
        <v>140</v>
      </c>
      <c r="B70" s="6">
        <v>0.438</v>
      </c>
      <c r="C70" s="5">
        <v>8.3000000000000004E-2</v>
      </c>
      <c r="D70" s="3">
        <f t="shared" si="3"/>
        <v>0.35499999999999998</v>
      </c>
      <c r="E70" s="4">
        <f t="shared" si="4"/>
        <v>48.310469299999994</v>
      </c>
    </row>
    <row r="71" spans="1:5" x14ac:dyDescent="0.25">
      <c r="A71" s="10" t="s">
        <v>141</v>
      </c>
      <c r="B71" s="6">
        <v>0.42199999999999999</v>
      </c>
      <c r="C71" s="5">
        <v>8.3000000000000004E-2</v>
      </c>
      <c r="D71" s="3">
        <f t="shared" si="3"/>
        <v>0.33899999999999997</v>
      </c>
      <c r="E71" s="4">
        <f t="shared" si="4"/>
        <v>45.690343731999995</v>
      </c>
    </row>
    <row r="72" spans="1:5" x14ac:dyDescent="0.25">
      <c r="A72" s="10" t="s">
        <v>142</v>
      </c>
      <c r="B72" s="6">
        <v>0.32200000000000001</v>
      </c>
      <c r="C72" s="5">
        <v>8.3000000000000004E-2</v>
      </c>
      <c r="D72" s="3">
        <f t="shared" si="3"/>
        <v>0.23899999999999999</v>
      </c>
      <c r="E72" s="4">
        <f t="shared" si="4"/>
        <v>30.371226132</v>
      </c>
    </row>
    <row r="73" spans="1:5" x14ac:dyDescent="0.25">
      <c r="A73" s="10" t="s">
        <v>143</v>
      </c>
      <c r="B73" s="6">
        <v>0.314</v>
      </c>
      <c r="C73" s="5">
        <v>8.3000000000000004E-2</v>
      </c>
      <c r="D73" s="3">
        <f t="shared" si="3"/>
        <v>0.23099999999999998</v>
      </c>
      <c r="E73" s="4">
        <f t="shared" si="4"/>
        <v>29.224400211999999</v>
      </c>
    </row>
    <row r="74" spans="1:5" x14ac:dyDescent="0.25">
      <c r="A74" s="10" t="s">
        <v>144</v>
      </c>
      <c r="B74" s="6">
        <v>0.313</v>
      </c>
      <c r="C74" s="5">
        <v>8.3000000000000004E-2</v>
      </c>
      <c r="D74" s="3">
        <f t="shared" si="3"/>
        <v>0.22999999999999998</v>
      </c>
      <c r="E74" s="4">
        <f t="shared" si="4"/>
        <v>29.081866799999997</v>
      </c>
    </row>
    <row r="75" spans="1:5" x14ac:dyDescent="0.25">
      <c r="A75" s="10" t="s">
        <v>145</v>
      </c>
      <c r="B75" s="6">
        <v>0.60599999999999998</v>
      </c>
      <c r="C75" s="5">
        <v>8.3000000000000004E-2</v>
      </c>
      <c r="D75" s="3">
        <f t="shared" si="3"/>
        <v>0.52300000000000002</v>
      </c>
      <c r="E75" s="4">
        <f t="shared" si="4"/>
        <v>78.637623668000018</v>
      </c>
    </row>
    <row r="76" spans="1:5" x14ac:dyDescent="0.25">
      <c r="A76" s="10" t="s">
        <v>146</v>
      </c>
      <c r="B76" s="6">
        <v>0.39400000000000002</v>
      </c>
      <c r="C76" s="5">
        <v>8.3000000000000004E-2</v>
      </c>
      <c r="D76" s="3">
        <f t="shared" si="3"/>
        <v>0.311</v>
      </c>
      <c r="E76" s="4">
        <f t="shared" si="4"/>
        <v>41.217349332000005</v>
      </c>
    </row>
    <row r="77" spans="1:5" x14ac:dyDescent="0.25">
      <c r="A77" s="10" t="s">
        <v>147</v>
      </c>
      <c r="B77" s="6">
        <v>0.46800000000000003</v>
      </c>
      <c r="C77" s="5">
        <v>8.3000000000000004E-2</v>
      </c>
      <c r="D77" s="3">
        <f t="shared" si="3"/>
        <v>0.38500000000000001</v>
      </c>
      <c r="E77" s="4">
        <f t="shared" si="4"/>
        <v>53.348911700000002</v>
      </c>
    </row>
    <row r="78" spans="1:5" x14ac:dyDescent="0.25">
      <c r="A78" s="10" t="s">
        <v>148</v>
      </c>
      <c r="B78" s="6">
        <v>0.52900000000000003</v>
      </c>
      <c r="C78" s="5">
        <v>8.3000000000000004E-2</v>
      </c>
      <c r="D78" s="3">
        <f t="shared" si="3"/>
        <v>0.44600000000000001</v>
      </c>
      <c r="E78" s="4">
        <f t="shared" si="4"/>
        <v>64.099396272000007</v>
      </c>
    </row>
    <row r="79" spans="1:5" x14ac:dyDescent="0.25">
      <c r="A79" s="10" t="s">
        <v>149</v>
      </c>
      <c r="B79" s="6">
        <v>0.34300000000000003</v>
      </c>
      <c r="C79" s="5">
        <v>8.3000000000000004E-2</v>
      </c>
      <c r="D79" s="3">
        <f t="shared" si="3"/>
        <v>0.26</v>
      </c>
      <c r="E79" s="4">
        <f t="shared" si="4"/>
        <v>33.437119200000005</v>
      </c>
    </row>
    <row r="80" spans="1:5" x14ac:dyDescent="0.25">
      <c r="A80" s="10" t="s">
        <v>150</v>
      </c>
      <c r="B80" s="6">
        <v>0.46500000000000002</v>
      </c>
      <c r="C80" s="5">
        <v>8.3000000000000004E-2</v>
      </c>
      <c r="D80" s="3">
        <f t="shared" si="3"/>
        <v>0.38200000000000001</v>
      </c>
      <c r="E80" s="4">
        <f t="shared" si="4"/>
        <v>52.837689008000005</v>
      </c>
    </row>
    <row r="81" spans="1:5" x14ac:dyDescent="0.25">
      <c r="A81" s="10" t="s">
        <v>151</v>
      </c>
      <c r="B81" s="6">
        <v>0.28200000000000003</v>
      </c>
      <c r="C81" s="5">
        <v>8.3000000000000004E-2</v>
      </c>
      <c r="D81" s="3">
        <f t="shared" si="3"/>
        <v>0.19900000000000001</v>
      </c>
      <c r="E81" s="4">
        <f t="shared" si="4"/>
        <v>24.753694292000002</v>
      </c>
    </row>
    <row r="82" spans="1:5" x14ac:dyDescent="0.25">
      <c r="A82" s="10" t="s">
        <v>152</v>
      </c>
      <c r="B82" s="6">
        <v>0.26500000000000001</v>
      </c>
      <c r="C82" s="5">
        <v>8.3000000000000004E-2</v>
      </c>
      <c r="D82" s="3">
        <f t="shared" si="3"/>
        <v>0.182</v>
      </c>
      <c r="E82" s="4">
        <f t="shared" si="4"/>
        <v>22.454511408000002</v>
      </c>
    </row>
    <row r="83" spans="1:5" x14ac:dyDescent="0.25">
      <c r="A83" s="10" t="s">
        <v>153</v>
      </c>
      <c r="B83" s="6">
        <v>0.23100000000000001</v>
      </c>
      <c r="C83" s="5">
        <v>8.3000000000000004E-2</v>
      </c>
      <c r="D83" s="3">
        <f t="shared" si="3"/>
        <v>0.14800000000000002</v>
      </c>
      <c r="E83" s="4">
        <f t="shared" si="4"/>
        <v>18.014099168000005</v>
      </c>
    </row>
    <row r="84" spans="1:5" x14ac:dyDescent="0.25">
      <c r="A84" s="10" t="s">
        <v>154</v>
      </c>
      <c r="B84" s="6">
        <v>0.23800000000000002</v>
      </c>
      <c r="C84" s="5">
        <v>8.3000000000000004E-2</v>
      </c>
      <c r="D84" s="3">
        <f t="shared" si="3"/>
        <v>0.15500000000000003</v>
      </c>
      <c r="E84" s="4">
        <f t="shared" si="4"/>
        <v>18.911085300000003</v>
      </c>
    </row>
    <row r="85" spans="1:5" x14ac:dyDescent="0.25">
      <c r="A85" s="10" t="s">
        <v>155</v>
      </c>
      <c r="B85" s="6">
        <v>0.443</v>
      </c>
      <c r="C85" s="5">
        <v>8.3000000000000004E-2</v>
      </c>
      <c r="D85" s="3">
        <f t="shared" si="3"/>
        <v>0.36</v>
      </c>
      <c r="E85" s="4">
        <f t="shared" si="4"/>
        <v>49.138823199999997</v>
      </c>
    </row>
    <row r="86" spans="1:5" x14ac:dyDescent="0.25">
      <c r="A86" s="10" t="s">
        <v>156</v>
      </c>
      <c r="B86" s="6">
        <v>0.63700000000000001</v>
      </c>
      <c r="C86" s="5">
        <v>8.3000000000000004E-2</v>
      </c>
      <c r="D86" s="3">
        <f t="shared" si="3"/>
        <v>0.55400000000000005</v>
      </c>
      <c r="E86" s="4">
        <f t="shared" si="4"/>
        <v>84.795652272000012</v>
      </c>
    </row>
    <row r="87" spans="1:5" x14ac:dyDescent="0.25">
      <c r="A87" s="10" t="s">
        <v>157</v>
      </c>
      <c r="B87" s="6">
        <v>0.499</v>
      </c>
      <c r="C87" s="5">
        <v>8.3000000000000004E-2</v>
      </c>
      <c r="D87" s="3">
        <f t="shared" si="3"/>
        <v>0.41599999999999998</v>
      </c>
      <c r="E87" s="4">
        <f t="shared" si="4"/>
        <v>58.727557152000003</v>
      </c>
    </row>
    <row r="88" spans="1:5" x14ac:dyDescent="0.25">
      <c r="A88" s="10" t="s">
        <v>158</v>
      </c>
      <c r="B88" s="6">
        <v>0.3</v>
      </c>
      <c r="C88" s="5">
        <v>8.3000000000000004E-2</v>
      </c>
      <c r="D88" s="3">
        <f t="shared" si="3"/>
        <v>0.21699999999999997</v>
      </c>
      <c r="E88" s="4">
        <f t="shared" si="4"/>
        <v>27.245511187999995</v>
      </c>
    </row>
    <row r="89" spans="1:5" x14ac:dyDescent="0.25">
      <c r="A89" s="10" t="s">
        <v>159</v>
      </c>
      <c r="B89" s="6">
        <v>0.53</v>
      </c>
      <c r="C89" s="5">
        <v>8.3000000000000004E-2</v>
      </c>
      <c r="D89" s="3">
        <f t="shared" si="3"/>
        <v>0.44700000000000001</v>
      </c>
      <c r="E89" s="4">
        <f t="shared" si="4"/>
        <v>64.281281428000014</v>
      </c>
    </row>
    <row r="90" spans="1:5" x14ac:dyDescent="0.25">
      <c r="A90" s="10" t="s">
        <v>160</v>
      </c>
      <c r="B90" s="6">
        <v>0.38900000000000001</v>
      </c>
      <c r="C90" s="5">
        <v>8.3000000000000004E-2</v>
      </c>
      <c r="D90" s="3">
        <f t="shared" si="3"/>
        <v>0.30599999999999999</v>
      </c>
      <c r="E90" s="4">
        <f t="shared" si="4"/>
        <v>40.433630512000001</v>
      </c>
    </row>
    <row r="91" spans="1:5" x14ac:dyDescent="0.25">
      <c r="A91" s="10" t="s">
        <v>161</v>
      </c>
      <c r="B91" s="6">
        <v>0.17799999999999999</v>
      </c>
      <c r="C91" s="5">
        <v>8.3000000000000004E-2</v>
      </c>
      <c r="D91" s="3">
        <f t="shared" si="3"/>
        <v>9.4999999999999987E-2</v>
      </c>
      <c r="E91" s="4">
        <f t="shared" si="4"/>
        <v>11.5123053</v>
      </c>
    </row>
    <row r="92" spans="1:5" x14ac:dyDescent="0.25">
      <c r="A92" s="10" t="s">
        <v>162</v>
      </c>
      <c r="B92" s="6">
        <v>0.40700000000000003</v>
      </c>
      <c r="C92" s="5">
        <v>8.3000000000000004E-2</v>
      </c>
      <c r="D92" s="3">
        <f t="shared" si="3"/>
        <v>0.32400000000000001</v>
      </c>
      <c r="E92" s="4">
        <f t="shared" si="4"/>
        <v>43.276333792000003</v>
      </c>
    </row>
    <row r="93" spans="1:5" x14ac:dyDescent="0.25">
      <c r="A93" s="10" t="s">
        <v>163</v>
      </c>
      <c r="B93" s="6">
        <v>0.77300000000000002</v>
      </c>
      <c r="C93" s="5">
        <v>8.3000000000000004E-2</v>
      </c>
      <c r="D93" s="3">
        <f t="shared" si="3"/>
        <v>0.69000000000000006</v>
      </c>
      <c r="E93" s="4">
        <f t="shared" si="4"/>
        <v>113.88040120000002</v>
      </c>
    </row>
    <row r="94" spans="1:5" x14ac:dyDescent="0.25">
      <c r="A94" s="10" t="s">
        <v>164</v>
      </c>
      <c r="B94" s="6">
        <v>0.51200000000000001</v>
      </c>
      <c r="C94" s="5">
        <v>8.3000000000000004E-2</v>
      </c>
      <c r="D94" s="3">
        <f t="shared" si="3"/>
        <v>0.42899999999999999</v>
      </c>
      <c r="E94" s="4">
        <f t="shared" si="4"/>
        <v>61.035222772000004</v>
      </c>
    </row>
    <row r="95" spans="1:5" x14ac:dyDescent="0.25">
      <c r="A95" s="10" t="s">
        <v>165</v>
      </c>
      <c r="B95" s="6">
        <v>0.73899999999999999</v>
      </c>
      <c r="C95" s="5">
        <v>8.3000000000000004E-2</v>
      </c>
      <c r="D95" s="3">
        <f t="shared" si="3"/>
        <v>0.65600000000000003</v>
      </c>
      <c r="E95" s="4">
        <f t="shared" si="4"/>
        <v>106.29330691200002</v>
      </c>
    </row>
    <row r="96" spans="1:5" x14ac:dyDescent="0.25">
      <c r="A96" s="10" t="s">
        <v>166</v>
      </c>
      <c r="B96" s="6">
        <v>0.98099999999999998</v>
      </c>
      <c r="C96" s="5">
        <v>8.3000000000000004E-2</v>
      </c>
      <c r="D96" s="3">
        <f t="shared" si="3"/>
        <v>0.89800000000000002</v>
      </c>
      <c r="E96" s="4">
        <f t="shared" si="4"/>
        <v>164.88077316800005</v>
      </c>
    </row>
    <row r="97" spans="1:5" x14ac:dyDescent="0.25">
      <c r="A97" s="10" t="s">
        <v>167</v>
      </c>
      <c r="B97" s="6">
        <v>0.55300000000000005</v>
      </c>
      <c r="C97" s="5">
        <v>8.3000000000000004E-2</v>
      </c>
      <c r="D97" s="3">
        <f t="shared" si="3"/>
        <v>0.47000000000000003</v>
      </c>
      <c r="E97" s="4">
        <f t="shared" si="4"/>
        <v>68.514922800000022</v>
      </c>
    </row>
    <row r="98" spans="1:5" x14ac:dyDescent="0.25">
      <c r="A98" s="10" t="s">
        <v>168</v>
      </c>
      <c r="B98" s="6">
        <v>0.46600000000000003</v>
      </c>
      <c r="C98" s="5">
        <v>8.3000000000000004E-2</v>
      </c>
      <c r="D98" s="3">
        <f t="shared" si="3"/>
        <v>0.38300000000000001</v>
      </c>
      <c r="E98" s="4">
        <f t="shared" si="4"/>
        <v>53.007914388000003</v>
      </c>
    </row>
    <row r="99" spans="1:5" x14ac:dyDescent="0.25">
      <c r="A99" s="10" t="s">
        <v>169</v>
      </c>
      <c r="B99" s="6">
        <v>0.38800000000000001</v>
      </c>
      <c r="C99" s="5">
        <v>8.3000000000000004E-2</v>
      </c>
      <c r="D99" s="3">
        <f t="shared" ref="D99:D130" si="5">(B99-C99)</f>
        <v>0.30499999999999999</v>
      </c>
      <c r="E99" s="4">
        <f t="shared" ref="E99:E130" si="6">(91.092*D99*D99)+(100.54*D99)+(1.1389)</f>
        <v>40.277433299999998</v>
      </c>
    </row>
    <row r="100" spans="1:5" x14ac:dyDescent="0.25">
      <c r="A100" s="10" t="s">
        <v>170</v>
      </c>
      <c r="B100" s="6">
        <v>0.74299999999999999</v>
      </c>
      <c r="C100" s="5">
        <v>8.3000000000000004E-2</v>
      </c>
      <c r="D100" s="3">
        <f t="shared" si="5"/>
        <v>0.66</v>
      </c>
      <c r="E100" s="4">
        <f t="shared" si="6"/>
        <v>107.17497520000001</v>
      </c>
    </row>
    <row r="101" spans="1:5" x14ac:dyDescent="0.25">
      <c r="A101" s="10" t="s">
        <v>171</v>
      </c>
      <c r="B101" s="6">
        <v>0.54600000000000004</v>
      </c>
      <c r="C101" s="5">
        <v>8.3000000000000004E-2</v>
      </c>
      <c r="D101" s="3">
        <f t="shared" si="5"/>
        <v>0.46300000000000002</v>
      </c>
      <c r="E101" s="4">
        <f t="shared" si="6"/>
        <v>67.216220948000014</v>
      </c>
    </row>
    <row r="102" spans="1:5" x14ac:dyDescent="0.25">
      <c r="A102" s="10" t="s">
        <v>172</v>
      </c>
      <c r="B102" s="6">
        <v>0.436</v>
      </c>
      <c r="C102" s="5">
        <v>8.3000000000000004E-2</v>
      </c>
      <c r="D102" s="3">
        <f t="shared" si="5"/>
        <v>0.35299999999999998</v>
      </c>
      <c r="E102" s="4">
        <f t="shared" si="6"/>
        <v>47.980403027999998</v>
      </c>
    </row>
    <row r="103" spans="1:5" x14ac:dyDescent="0.25">
      <c r="A103" s="10" t="s">
        <v>173</v>
      </c>
      <c r="B103" s="6">
        <v>0.42099999999999999</v>
      </c>
      <c r="C103" s="5">
        <v>8.3000000000000004E-2</v>
      </c>
      <c r="D103" s="3">
        <f t="shared" si="5"/>
        <v>0.33799999999999997</v>
      </c>
      <c r="E103" s="4">
        <f t="shared" si="6"/>
        <v>45.528134447999996</v>
      </c>
    </row>
    <row r="104" spans="1:5" x14ac:dyDescent="0.25">
      <c r="A104" s="10" t="s">
        <v>174</v>
      </c>
      <c r="B104" s="6">
        <v>0.79700000000000004</v>
      </c>
      <c r="C104" s="5">
        <v>8.3000000000000004E-2</v>
      </c>
      <c r="D104" s="3">
        <f t="shared" si="5"/>
        <v>0.71400000000000008</v>
      </c>
      <c r="E104" s="4">
        <f t="shared" si="6"/>
        <v>119.36279723200005</v>
      </c>
    </row>
    <row r="105" spans="1:5" x14ac:dyDescent="0.25">
      <c r="A105" s="10" t="s">
        <v>175</v>
      </c>
      <c r="B105" s="6">
        <v>0.33800000000000002</v>
      </c>
      <c r="C105" s="5">
        <v>8.3000000000000004E-2</v>
      </c>
      <c r="D105" s="3">
        <f t="shared" si="5"/>
        <v>0.255</v>
      </c>
      <c r="E105" s="4">
        <f t="shared" si="6"/>
        <v>32.699857300000005</v>
      </c>
    </row>
    <row r="106" spans="1:5" x14ac:dyDescent="0.25">
      <c r="A106" s="10" t="s">
        <v>176</v>
      </c>
      <c r="B106" s="6">
        <v>0.32900000000000001</v>
      </c>
      <c r="C106" s="5">
        <v>8.3000000000000004E-2</v>
      </c>
      <c r="D106" s="3">
        <f t="shared" si="5"/>
        <v>0.246</v>
      </c>
      <c r="E106" s="4">
        <f t="shared" si="6"/>
        <v>31.384263472000001</v>
      </c>
    </row>
    <row r="107" spans="1:5" x14ac:dyDescent="0.25">
      <c r="A107" s="10" t="s">
        <v>177</v>
      </c>
      <c r="B107" s="6">
        <v>0.52900000000000003</v>
      </c>
      <c r="C107" s="5">
        <v>8.3000000000000004E-2</v>
      </c>
      <c r="D107" s="3">
        <f t="shared" si="5"/>
        <v>0.44600000000000001</v>
      </c>
      <c r="E107" s="4">
        <f t="shared" si="6"/>
        <v>64.099396272000007</v>
      </c>
    </row>
    <row r="108" spans="1:5" x14ac:dyDescent="0.25">
      <c r="A108" s="10" t="s">
        <v>178</v>
      </c>
      <c r="B108" s="6">
        <v>0.41899999999999998</v>
      </c>
      <c r="C108" s="5">
        <v>8.3000000000000004E-2</v>
      </c>
      <c r="D108" s="3">
        <f t="shared" si="5"/>
        <v>0.33599999999999997</v>
      </c>
      <c r="E108" s="4">
        <f t="shared" si="6"/>
        <v>45.204262431999993</v>
      </c>
    </row>
    <row r="109" spans="1:5" x14ac:dyDescent="0.25">
      <c r="A109" s="10" t="s">
        <v>179</v>
      </c>
      <c r="B109" s="6">
        <v>0.51800000000000002</v>
      </c>
      <c r="C109" s="5">
        <v>8.3000000000000004E-2</v>
      </c>
      <c r="D109" s="3">
        <f t="shared" si="5"/>
        <v>0.435</v>
      </c>
      <c r="E109" s="4">
        <f t="shared" si="6"/>
        <v>62.110683700000003</v>
      </c>
    </row>
    <row r="110" spans="1:5" x14ac:dyDescent="0.25">
      <c r="A110" s="10" t="s">
        <v>180</v>
      </c>
      <c r="B110" s="6">
        <v>0.627</v>
      </c>
      <c r="C110" s="5">
        <v>8.3000000000000004E-2</v>
      </c>
      <c r="D110" s="3">
        <f t="shared" si="5"/>
        <v>0.54400000000000004</v>
      </c>
      <c r="E110" s="4">
        <f t="shared" si="6"/>
        <v>82.790062112000015</v>
      </c>
    </row>
    <row r="111" spans="1:5" x14ac:dyDescent="0.25">
      <c r="A111" s="10" t="s">
        <v>181</v>
      </c>
      <c r="B111" s="6">
        <v>0.45600000000000002</v>
      </c>
      <c r="C111" s="5">
        <v>8.3000000000000004E-2</v>
      </c>
      <c r="D111" s="3">
        <f t="shared" si="5"/>
        <v>0.373</v>
      </c>
      <c r="E111" s="4">
        <f t="shared" si="6"/>
        <v>51.313858868000004</v>
      </c>
    </row>
    <row r="112" spans="1:5" x14ac:dyDescent="0.25">
      <c r="A112" s="10" t="s">
        <v>182</v>
      </c>
      <c r="B112" s="6">
        <v>0.50700000000000001</v>
      </c>
      <c r="C112" s="5">
        <v>8.3000000000000004E-2</v>
      </c>
      <c r="D112" s="3">
        <f t="shared" si="5"/>
        <v>0.42399999999999999</v>
      </c>
      <c r="E112" s="4">
        <f t="shared" si="6"/>
        <v>60.144015391999993</v>
      </c>
    </row>
    <row r="113" spans="1:5" x14ac:dyDescent="0.25">
      <c r="A113" s="10" t="s">
        <v>183</v>
      </c>
      <c r="B113" s="6">
        <v>0.38</v>
      </c>
      <c r="C113" s="5">
        <v>8.3000000000000004E-2</v>
      </c>
      <c r="D113" s="3">
        <f t="shared" si="5"/>
        <v>0.29699999999999999</v>
      </c>
      <c r="E113" s="4">
        <f t="shared" si="6"/>
        <v>39.034414227999996</v>
      </c>
    </row>
    <row r="114" spans="1:5" x14ac:dyDescent="0.25">
      <c r="A114" s="10" t="s">
        <v>184</v>
      </c>
      <c r="B114" s="6">
        <v>0.51100000000000001</v>
      </c>
      <c r="C114" s="5">
        <v>8.3000000000000004E-2</v>
      </c>
      <c r="D114" s="3">
        <f t="shared" si="5"/>
        <v>0.42799999999999999</v>
      </c>
      <c r="E114" s="4">
        <f t="shared" si="6"/>
        <v>60.856616928000001</v>
      </c>
    </row>
    <row r="115" spans="1:5" x14ac:dyDescent="0.25">
      <c r="A115" s="10" t="s">
        <v>185</v>
      </c>
      <c r="B115" s="6">
        <v>0.54200000000000004</v>
      </c>
      <c r="C115" s="5">
        <v>8.3000000000000004E-2</v>
      </c>
      <c r="D115" s="3">
        <f t="shared" si="5"/>
        <v>0.45900000000000002</v>
      </c>
      <c r="E115" s="4">
        <f t="shared" si="6"/>
        <v>66.478113652000005</v>
      </c>
    </row>
    <row r="116" spans="1:5" x14ac:dyDescent="0.25">
      <c r="A116" s="10" t="s">
        <v>186</v>
      </c>
      <c r="B116" s="6">
        <v>0.70200000000000007</v>
      </c>
      <c r="C116" s="5">
        <v>8.3000000000000004E-2</v>
      </c>
      <c r="D116" s="3">
        <f t="shared" si="5"/>
        <v>0.61900000000000011</v>
      </c>
      <c r="E116" s="4">
        <f t="shared" si="6"/>
        <v>98.276061812000023</v>
      </c>
    </row>
    <row r="117" spans="1:5" x14ac:dyDescent="0.25">
      <c r="A117" s="10" t="s">
        <v>187</v>
      </c>
      <c r="B117" s="6">
        <v>0.70799999999999996</v>
      </c>
      <c r="C117" s="5">
        <v>8.3000000000000004E-2</v>
      </c>
      <c r="D117" s="3">
        <f t="shared" si="5"/>
        <v>0.625</v>
      </c>
      <c r="E117" s="4">
        <f t="shared" si="6"/>
        <v>99.559212500000001</v>
      </c>
    </row>
    <row r="118" spans="1:5" x14ac:dyDescent="0.25">
      <c r="A118" s="10" t="s">
        <v>188</v>
      </c>
      <c r="B118" s="6">
        <v>0.75800000000000001</v>
      </c>
      <c r="C118" s="5">
        <v>8.3000000000000004E-2</v>
      </c>
      <c r="D118" s="3">
        <f t="shared" si="5"/>
        <v>0.67500000000000004</v>
      </c>
      <c r="E118" s="4">
        <f t="shared" si="6"/>
        <v>110.50719250000002</v>
      </c>
    </row>
    <row r="119" spans="1:5" x14ac:dyDescent="0.25">
      <c r="A119" s="10" t="s">
        <v>189</v>
      </c>
      <c r="B119" s="6">
        <v>0.39100000000000001</v>
      </c>
      <c r="C119" s="5">
        <v>8.3000000000000004E-2</v>
      </c>
      <c r="D119" s="3">
        <f t="shared" si="5"/>
        <v>0.308</v>
      </c>
      <c r="E119" s="4">
        <f t="shared" si="6"/>
        <v>40.746571488000001</v>
      </c>
    </row>
    <row r="120" spans="1:5" x14ac:dyDescent="0.25">
      <c r="A120" s="10" t="s">
        <v>190</v>
      </c>
      <c r="B120" s="6">
        <v>0.41000000000000003</v>
      </c>
      <c r="C120" s="5">
        <v>8.3000000000000004E-2</v>
      </c>
      <c r="D120" s="3">
        <f t="shared" si="5"/>
        <v>0.32700000000000001</v>
      </c>
      <c r="E120" s="4">
        <f t="shared" si="6"/>
        <v>43.755856468000005</v>
      </c>
    </row>
    <row r="121" spans="1:5" x14ac:dyDescent="0.25">
      <c r="A121" s="10" t="s">
        <v>191</v>
      </c>
      <c r="B121" s="6">
        <v>0.33300000000000002</v>
      </c>
      <c r="C121" s="5">
        <v>8.3000000000000004E-2</v>
      </c>
      <c r="D121" s="3">
        <f t="shared" si="5"/>
        <v>0.25</v>
      </c>
      <c r="E121" s="4">
        <f t="shared" si="6"/>
        <v>31.96715</v>
      </c>
    </row>
    <row r="122" spans="1:5" x14ac:dyDescent="0.25">
      <c r="A122" s="10" t="s">
        <v>192</v>
      </c>
      <c r="B122" s="6">
        <v>0.38300000000000001</v>
      </c>
      <c r="C122" s="5">
        <v>8.3000000000000004E-2</v>
      </c>
      <c r="D122" s="3">
        <f t="shared" si="5"/>
        <v>0.3</v>
      </c>
      <c r="E122" s="4">
        <f t="shared" si="6"/>
        <v>39.499180000000003</v>
      </c>
    </row>
    <row r="123" spans="1:5" x14ac:dyDescent="0.25">
      <c r="A123" s="10" t="s">
        <v>193</v>
      </c>
      <c r="B123" s="6">
        <v>0.52600000000000002</v>
      </c>
      <c r="C123" s="5">
        <v>8.3000000000000004E-2</v>
      </c>
      <c r="D123" s="3">
        <f t="shared" si="5"/>
        <v>0.443</v>
      </c>
      <c r="E123" s="4">
        <f t="shared" si="6"/>
        <v>63.554833907999999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L123"/>
  <sheetViews>
    <sheetView workbookViewId="0">
      <selection activeCell="O9" sqref="O9"/>
    </sheetView>
  </sheetViews>
  <sheetFormatPr defaultRowHeight="15" x14ac:dyDescent="0.25"/>
  <cols>
    <col min="1" max="1" width="16.140625" customWidth="1"/>
    <col min="2" max="2" width="11.28515625" customWidth="1"/>
    <col min="3" max="3" width="11.7109375" customWidth="1"/>
    <col min="4" max="4" width="12.28515625" customWidth="1"/>
    <col min="5" max="5" width="16.42578125" customWidth="1"/>
  </cols>
  <sheetData>
    <row r="2" spans="1:12" x14ac:dyDescent="0.25">
      <c r="A2" s="2">
        <v>1.927</v>
      </c>
      <c r="B2" s="6">
        <v>0.57200000000000006</v>
      </c>
      <c r="C2" s="6">
        <v>0.17100000000000001</v>
      </c>
      <c r="D2" s="6">
        <v>0.26400000000000001</v>
      </c>
      <c r="E2" s="6">
        <v>0.24199999999999999</v>
      </c>
      <c r="F2" s="6">
        <v>0.25800000000000001</v>
      </c>
      <c r="G2" s="6">
        <v>0.28999999999999998</v>
      </c>
      <c r="H2" s="6">
        <v>0.31</v>
      </c>
      <c r="I2" s="6">
        <v>0.23900000000000002</v>
      </c>
      <c r="J2" s="6">
        <v>0.41300000000000003</v>
      </c>
      <c r="K2" s="6">
        <v>0.246</v>
      </c>
      <c r="L2" s="6">
        <v>0.34</v>
      </c>
    </row>
    <row r="3" spans="1:12" x14ac:dyDescent="0.25">
      <c r="A3" s="2">
        <v>1.268</v>
      </c>
      <c r="B3" s="6">
        <v>0.17699999999999999</v>
      </c>
      <c r="C3" s="6">
        <v>0.32</v>
      </c>
      <c r="D3" s="6">
        <v>0.23900000000000002</v>
      </c>
      <c r="E3" s="6">
        <v>0.252</v>
      </c>
      <c r="F3" s="6">
        <v>0.28600000000000003</v>
      </c>
      <c r="G3" s="6">
        <v>0.35799999999999998</v>
      </c>
      <c r="H3" s="6">
        <v>0.49299999999999999</v>
      </c>
      <c r="I3" s="6">
        <v>0.25600000000000001</v>
      </c>
      <c r="J3" s="6">
        <v>0.20300000000000001</v>
      </c>
      <c r="K3" s="6">
        <v>0.45800000000000002</v>
      </c>
      <c r="L3" s="6">
        <v>0.25600000000000001</v>
      </c>
    </row>
    <row r="4" spans="1:12" x14ac:dyDescent="0.25">
      <c r="A4" s="2">
        <v>0.83499999999999996</v>
      </c>
      <c r="B4" s="6">
        <v>0.34300000000000003</v>
      </c>
      <c r="C4" s="6">
        <v>0.29699999999999999</v>
      </c>
      <c r="D4" s="6">
        <v>0.32800000000000001</v>
      </c>
      <c r="E4" s="6">
        <v>0.46700000000000003</v>
      </c>
      <c r="F4" s="6">
        <v>0.216</v>
      </c>
      <c r="G4" s="6">
        <v>0.35699999999999998</v>
      </c>
      <c r="H4" s="6">
        <v>0.22500000000000001</v>
      </c>
      <c r="I4" s="6">
        <v>0.34900000000000003</v>
      </c>
      <c r="J4" s="6">
        <v>0.26900000000000002</v>
      </c>
      <c r="K4" s="6">
        <v>0.40300000000000002</v>
      </c>
      <c r="L4" s="6">
        <v>0.32300000000000001</v>
      </c>
    </row>
    <row r="5" spans="1:12" x14ac:dyDescent="0.25">
      <c r="A5" s="2">
        <v>0.52200000000000002</v>
      </c>
      <c r="B5" s="6">
        <v>0.23400000000000001</v>
      </c>
      <c r="C5" s="6">
        <v>0.26300000000000001</v>
      </c>
      <c r="D5" s="6">
        <v>0.157</v>
      </c>
      <c r="E5" s="6">
        <v>0.28999999999999998</v>
      </c>
      <c r="F5" s="6">
        <v>0.30399999999999999</v>
      </c>
      <c r="G5" s="6">
        <v>0.41100000000000003</v>
      </c>
      <c r="H5" s="6">
        <v>0.38500000000000001</v>
      </c>
      <c r="I5" s="6">
        <v>0.28899999999999998</v>
      </c>
      <c r="J5" s="6">
        <v>0.33500000000000002</v>
      </c>
      <c r="K5" s="6">
        <v>0.64600000000000002</v>
      </c>
      <c r="L5" s="6">
        <v>0.38900000000000001</v>
      </c>
    </row>
    <row r="6" spans="1:12" x14ac:dyDescent="0.25">
      <c r="A6" s="2">
        <v>0.318</v>
      </c>
      <c r="B6" s="6">
        <v>0.26</v>
      </c>
      <c r="C6" s="6">
        <v>0.55300000000000005</v>
      </c>
      <c r="D6" s="6">
        <v>0.29199999999999998</v>
      </c>
      <c r="E6" s="6">
        <v>0.214</v>
      </c>
      <c r="F6" s="6">
        <v>0.32800000000000001</v>
      </c>
      <c r="G6" s="6">
        <v>0.64</v>
      </c>
      <c r="H6" s="6">
        <v>0.28300000000000003</v>
      </c>
      <c r="I6" s="6">
        <v>0.313</v>
      </c>
      <c r="J6" s="6">
        <v>0.36299999999999999</v>
      </c>
      <c r="K6" s="6">
        <v>0.36599999999999999</v>
      </c>
      <c r="L6" s="6">
        <v>0.47500000000000003</v>
      </c>
    </row>
    <row r="7" spans="1:12" x14ac:dyDescent="0.25">
      <c r="A7" s="2">
        <v>0.20100000000000001</v>
      </c>
      <c r="B7" s="6">
        <v>0.44800000000000001</v>
      </c>
      <c r="C7" s="6">
        <v>0.28700000000000003</v>
      </c>
      <c r="D7" s="6">
        <v>0.38500000000000001</v>
      </c>
      <c r="E7" s="6">
        <v>0.29899999999999999</v>
      </c>
      <c r="F7" s="6">
        <v>0.24</v>
      </c>
      <c r="G7" s="6">
        <v>0.38500000000000001</v>
      </c>
      <c r="H7" s="6">
        <v>0.28200000000000003</v>
      </c>
      <c r="I7" s="6">
        <v>0.247</v>
      </c>
      <c r="J7" s="6">
        <v>0.29399999999999998</v>
      </c>
      <c r="K7" s="6">
        <v>0.441</v>
      </c>
      <c r="L7" s="6">
        <v>0.33900000000000002</v>
      </c>
    </row>
    <row r="8" spans="1:12" x14ac:dyDescent="0.25">
      <c r="A8" s="5">
        <v>8.5000000000000006E-2</v>
      </c>
      <c r="B8" s="6">
        <v>0.33800000000000002</v>
      </c>
      <c r="C8" s="6">
        <v>0.28100000000000003</v>
      </c>
      <c r="D8" s="6">
        <v>0.316</v>
      </c>
      <c r="E8" s="6">
        <v>0.38</v>
      </c>
      <c r="F8" s="6">
        <v>0.222</v>
      </c>
      <c r="G8" s="6">
        <v>0.372</v>
      </c>
      <c r="H8" s="6">
        <v>0.29299999999999998</v>
      </c>
      <c r="I8" s="6">
        <v>0.28400000000000003</v>
      </c>
      <c r="J8" s="6">
        <v>0.216</v>
      </c>
      <c r="K8" s="6">
        <v>0.38900000000000001</v>
      </c>
      <c r="L8" s="6">
        <v>0.44800000000000001</v>
      </c>
    </row>
    <row r="9" spans="1:12" x14ac:dyDescent="0.25">
      <c r="A9" s="6">
        <v>0.41600000000000004</v>
      </c>
      <c r="B9" s="6">
        <v>0.2</v>
      </c>
      <c r="C9" s="6">
        <v>0.75600000000000001</v>
      </c>
      <c r="D9" s="6">
        <v>0.45300000000000001</v>
      </c>
      <c r="E9" s="6">
        <v>0.27100000000000002</v>
      </c>
      <c r="F9" s="6">
        <v>0.23300000000000001</v>
      </c>
      <c r="G9" s="6">
        <v>0.40400000000000003</v>
      </c>
      <c r="H9" s="6">
        <v>0.19900000000000001</v>
      </c>
      <c r="I9" s="6">
        <v>0.19900000000000001</v>
      </c>
      <c r="J9" s="6">
        <v>0.32700000000000001</v>
      </c>
      <c r="K9" s="6">
        <v>0.216</v>
      </c>
      <c r="L9" s="6">
        <v>0.216</v>
      </c>
    </row>
    <row r="16" spans="1:12" x14ac:dyDescent="0.25">
      <c r="A16" s="36" t="s">
        <v>0</v>
      </c>
      <c r="B16" s="1" t="s">
        <v>1</v>
      </c>
      <c r="C16" s="1" t="s">
        <v>2</v>
      </c>
      <c r="D16" s="1" t="s">
        <v>3</v>
      </c>
      <c r="E16" s="1" t="s">
        <v>4</v>
      </c>
    </row>
    <row r="17" spans="1:12" x14ac:dyDescent="0.25">
      <c r="A17" s="36" t="s">
        <v>5</v>
      </c>
      <c r="B17" s="2">
        <v>1.927</v>
      </c>
      <c r="C17" s="3">
        <f>B17-B23</f>
        <v>1.8420000000000001</v>
      </c>
      <c r="D17" s="3">
        <v>500</v>
      </c>
      <c r="E17" s="4">
        <f>(94.11*C17*C17)+(97.229*C17)+(1.8021)</f>
        <v>500.20976004000005</v>
      </c>
    </row>
    <row r="18" spans="1:12" x14ac:dyDescent="0.25">
      <c r="A18" s="36" t="s">
        <v>6</v>
      </c>
      <c r="B18" s="2">
        <v>1.268</v>
      </c>
      <c r="C18" s="3">
        <f>B18-B23</f>
        <v>1.1830000000000001</v>
      </c>
      <c r="D18" s="3">
        <v>250</v>
      </c>
      <c r="E18" s="4">
        <f t="shared" ref="E18:E23" si="0">(94.11*C18*C18)+(97.229*C18)+(1.8021)</f>
        <v>248.52991679000002</v>
      </c>
    </row>
    <row r="19" spans="1:12" x14ac:dyDescent="0.25">
      <c r="A19" s="36" t="s">
        <v>7</v>
      </c>
      <c r="B19" s="2">
        <v>0.83499999999999996</v>
      </c>
      <c r="C19" s="3">
        <f>B19-B23</f>
        <v>0.75</v>
      </c>
      <c r="D19" s="3">
        <v>125</v>
      </c>
      <c r="E19" s="4">
        <f t="shared" si="0"/>
        <v>127.660725</v>
      </c>
    </row>
    <row r="20" spans="1:12" x14ac:dyDescent="0.25">
      <c r="A20" s="36" t="s">
        <v>8</v>
      </c>
      <c r="B20" s="2">
        <v>0.52200000000000002</v>
      </c>
      <c r="C20" s="3">
        <f>B20-B23</f>
        <v>0.437</v>
      </c>
      <c r="D20" s="3">
        <v>62.5</v>
      </c>
      <c r="E20" s="4">
        <f t="shared" si="0"/>
        <v>62.263265589999996</v>
      </c>
    </row>
    <row r="21" spans="1:12" x14ac:dyDescent="0.25">
      <c r="A21" s="36" t="s">
        <v>9</v>
      </c>
      <c r="B21" s="2">
        <v>0.318</v>
      </c>
      <c r="C21" s="3">
        <f>B21-B23</f>
        <v>0.23299999999999998</v>
      </c>
      <c r="D21" s="3">
        <v>31.25</v>
      </c>
      <c r="E21" s="4">
        <f t="shared" si="0"/>
        <v>29.565594789999995</v>
      </c>
    </row>
    <row r="22" spans="1:12" x14ac:dyDescent="0.25">
      <c r="A22" s="36" t="s">
        <v>287</v>
      </c>
      <c r="B22" s="2">
        <v>0.20100000000000001</v>
      </c>
      <c r="C22" s="3">
        <f>B22-B23</f>
        <v>0.11600000000000001</v>
      </c>
      <c r="D22" s="3">
        <v>15.63</v>
      </c>
      <c r="E22" s="4">
        <f t="shared" si="0"/>
        <v>14.347008160000001</v>
      </c>
    </row>
    <row r="23" spans="1:12" x14ac:dyDescent="0.25">
      <c r="A23" s="36" t="s">
        <v>10</v>
      </c>
      <c r="B23" s="5">
        <v>8.5000000000000006E-2</v>
      </c>
      <c r="C23" s="3">
        <f>B23-B23</f>
        <v>0</v>
      </c>
      <c r="D23" s="3">
        <v>0</v>
      </c>
      <c r="E23" s="4">
        <f t="shared" si="0"/>
        <v>1.8021</v>
      </c>
    </row>
    <row r="28" spans="1:12" x14ac:dyDescent="0.25">
      <c r="H28" s="36"/>
      <c r="J28" s="9" t="s">
        <v>290</v>
      </c>
      <c r="K28" s="9"/>
      <c r="L28" s="9"/>
    </row>
    <row r="34" spans="1:5" x14ac:dyDescent="0.25">
      <c r="A34" s="10" t="s">
        <v>11</v>
      </c>
      <c r="B34" s="6" t="s">
        <v>12</v>
      </c>
      <c r="C34" s="7" t="s">
        <v>10</v>
      </c>
      <c r="D34" s="3" t="s">
        <v>2</v>
      </c>
      <c r="E34" s="11" t="s">
        <v>291</v>
      </c>
    </row>
    <row r="35" spans="1:5" x14ac:dyDescent="0.25">
      <c r="A35" s="10" t="s">
        <v>194</v>
      </c>
      <c r="B35" s="6">
        <v>0.41600000000000004</v>
      </c>
      <c r="C35" s="5">
        <v>8.5000000000000006E-2</v>
      </c>
      <c r="D35" s="3">
        <f t="shared" ref="D35:D66" si="1">(B35-C35)</f>
        <v>0.33100000000000002</v>
      </c>
      <c r="E35" s="4">
        <f t="shared" ref="E35:E66" si="2">(94.11*D35*D35)+(97.229*D35)+(1.8021)</f>
        <v>44.29568471000001</v>
      </c>
    </row>
    <row r="36" spans="1:5" x14ac:dyDescent="0.25">
      <c r="A36" s="10" t="s">
        <v>195</v>
      </c>
      <c r="B36" s="6">
        <v>0.57200000000000006</v>
      </c>
      <c r="C36" s="5">
        <v>8.5000000000000006E-2</v>
      </c>
      <c r="D36" s="3">
        <f t="shared" si="1"/>
        <v>0.48700000000000004</v>
      </c>
      <c r="E36" s="4">
        <f t="shared" si="2"/>
        <v>71.472597590000007</v>
      </c>
    </row>
    <row r="37" spans="1:5" x14ac:dyDescent="0.25">
      <c r="A37" s="10" t="s">
        <v>196</v>
      </c>
      <c r="B37" s="6">
        <v>0.17699999999999999</v>
      </c>
      <c r="C37" s="5">
        <v>8.5000000000000006E-2</v>
      </c>
      <c r="D37" s="3">
        <f t="shared" si="1"/>
        <v>9.1999999999999985E-2</v>
      </c>
      <c r="E37" s="4">
        <f t="shared" si="2"/>
        <v>11.543715039999999</v>
      </c>
    </row>
    <row r="38" spans="1:5" x14ac:dyDescent="0.25">
      <c r="A38" s="10" t="s">
        <v>197</v>
      </c>
      <c r="B38" s="6">
        <v>0.34300000000000003</v>
      </c>
      <c r="C38" s="5">
        <v>8.5000000000000006E-2</v>
      </c>
      <c r="D38" s="3">
        <f t="shared" si="1"/>
        <v>0.25800000000000001</v>
      </c>
      <c r="E38" s="4">
        <f t="shared" si="2"/>
        <v>33.151520040000001</v>
      </c>
    </row>
    <row r="39" spans="1:5" x14ac:dyDescent="0.25">
      <c r="A39" s="10" t="s">
        <v>198</v>
      </c>
      <c r="B39" s="6">
        <v>0.23400000000000001</v>
      </c>
      <c r="C39" s="5">
        <v>8.5000000000000006E-2</v>
      </c>
      <c r="D39" s="3">
        <f t="shared" si="1"/>
        <v>0.14900000000000002</v>
      </c>
      <c r="E39" s="4">
        <f t="shared" si="2"/>
        <v>18.378557110000003</v>
      </c>
    </row>
    <row r="40" spans="1:5" x14ac:dyDescent="0.25">
      <c r="A40" s="10" t="s">
        <v>199</v>
      </c>
      <c r="B40" s="6">
        <v>0.26</v>
      </c>
      <c r="C40" s="5">
        <v>8.5000000000000006E-2</v>
      </c>
      <c r="D40" s="3">
        <f t="shared" si="1"/>
        <v>0.17499999999999999</v>
      </c>
      <c r="E40" s="4">
        <f t="shared" si="2"/>
        <v>21.699293749999999</v>
      </c>
    </row>
    <row r="41" spans="1:5" x14ac:dyDescent="0.25">
      <c r="A41" s="10" t="s">
        <v>200</v>
      </c>
      <c r="B41" s="6">
        <v>0.44800000000000001</v>
      </c>
      <c r="C41" s="5">
        <v>8.5000000000000006E-2</v>
      </c>
      <c r="D41" s="3">
        <f t="shared" si="1"/>
        <v>0.36299999999999999</v>
      </c>
      <c r="E41" s="4">
        <f t="shared" si="2"/>
        <v>49.497007589999996</v>
      </c>
    </row>
    <row r="42" spans="1:5" x14ac:dyDescent="0.25">
      <c r="A42" s="10" t="s">
        <v>201</v>
      </c>
      <c r="B42" s="6">
        <v>0.33800000000000002</v>
      </c>
      <c r="C42" s="5">
        <v>8.5000000000000006E-2</v>
      </c>
      <c r="D42" s="3">
        <f t="shared" si="1"/>
        <v>0.253</v>
      </c>
      <c r="E42" s="4">
        <f t="shared" si="2"/>
        <v>32.424923990000003</v>
      </c>
    </row>
    <row r="43" spans="1:5" x14ac:dyDescent="0.25">
      <c r="A43" s="10" t="s">
        <v>202</v>
      </c>
      <c r="B43" s="6">
        <v>0.2</v>
      </c>
      <c r="C43" s="5">
        <v>8.5000000000000006E-2</v>
      </c>
      <c r="D43" s="3">
        <f t="shared" si="1"/>
        <v>0.115</v>
      </c>
      <c r="E43" s="4">
        <f t="shared" si="2"/>
        <v>14.228039750000001</v>
      </c>
    </row>
    <row r="44" spans="1:5" x14ac:dyDescent="0.25">
      <c r="A44" s="10" t="s">
        <v>203</v>
      </c>
      <c r="B44" s="6">
        <v>0.17100000000000001</v>
      </c>
      <c r="C44" s="5">
        <v>8.5000000000000006E-2</v>
      </c>
      <c r="D44" s="3">
        <f t="shared" si="1"/>
        <v>8.6000000000000007E-2</v>
      </c>
      <c r="E44" s="4">
        <f t="shared" si="2"/>
        <v>10.85983156</v>
      </c>
    </row>
    <row r="45" spans="1:5" x14ac:dyDescent="0.25">
      <c r="A45" s="10" t="s">
        <v>204</v>
      </c>
      <c r="B45" s="6">
        <v>0.32</v>
      </c>
      <c r="C45" s="5">
        <v>8.5000000000000006E-2</v>
      </c>
      <c r="D45" s="3">
        <f t="shared" si="1"/>
        <v>0.23499999999999999</v>
      </c>
      <c r="E45" s="4">
        <f t="shared" si="2"/>
        <v>29.848139749999998</v>
      </c>
    </row>
    <row r="46" spans="1:5" x14ac:dyDescent="0.25">
      <c r="A46" s="10" t="s">
        <v>205</v>
      </c>
      <c r="B46" s="6">
        <v>0.29699999999999999</v>
      </c>
      <c r="C46" s="5">
        <v>8.5000000000000006E-2</v>
      </c>
      <c r="D46" s="3">
        <f t="shared" si="1"/>
        <v>0.21199999999999997</v>
      </c>
      <c r="E46" s="4">
        <f t="shared" si="2"/>
        <v>26.644327839999995</v>
      </c>
    </row>
    <row r="47" spans="1:5" x14ac:dyDescent="0.25">
      <c r="A47" s="10" t="s">
        <v>206</v>
      </c>
      <c r="B47" s="6">
        <v>0.26300000000000001</v>
      </c>
      <c r="C47" s="5">
        <v>8.5000000000000006E-2</v>
      </c>
      <c r="D47" s="3">
        <f t="shared" si="1"/>
        <v>0.17799999999999999</v>
      </c>
      <c r="E47" s="4">
        <f t="shared" si="2"/>
        <v>22.090643239999999</v>
      </c>
    </row>
    <row r="48" spans="1:5" x14ac:dyDescent="0.25">
      <c r="A48" s="10" t="s">
        <v>207</v>
      </c>
      <c r="B48" s="6">
        <v>0.55300000000000005</v>
      </c>
      <c r="C48" s="5">
        <v>8.5000000000000006E-2</v>
      </c>
      <c r="D48" s="3">
        <f t="shared" si="1"/>
        <v>0.46800000000000003</v>
      </c>
      <c r="E48" s="4">
        <f t="shared" si="2"/>
        <v>67.917620639999996</v>
      </c>
    </row>
    <row r="49" spans="1:5" x14ac:dyDescent="0.25">
      <c r="A49" s="10" t="s">
        <v>208</v>
      </c>
      <c r="B49" s="6">
        <v>0.28700000000000003</v>
      </c>
      <c r="C49" s="5">
        <v>8.5000000000000006E-2</v>
      </c>
      <c r="D49" s="3">
        <f t="shared" si="1"/>
        <v>0.20200000000000001</v>
      </c>
      <c r="E49" s="4">
        <f t="shared" si="2"/>
        <v>25.282422439999998</v>
      </c>
    </row>
    <row r="50" spans="1:5" x14ac:dyDescent="0.25">
      <c r="A50" s="10" t="s">
        <v>209</v>
      </c>
      <c r="B50" s="6">
        <v>0.28100000000000003</v>
      </c>
      <c r="C50" s="5">
        <v>8.5000000000000006E-2</v>
      </c>
      <c r="D50" s="3">
        <f t="shared" si="1"/>
        <v>0.19600000000000001</v>
      </c>
      <c r="E50" s="4">
        <f t="shared" si="2"/>
        <v>24.474313760000001</v>
      </c>
    </row>
    <row r="51" spans="1:5" x14ac:dyDescent="0.25">
      <c r="A51" s="10" t="s">
        <v>210</v>
      </c>
      <c r="B51" s="6">
        <v>0.75600000000000001</v>
      </c>
      <c r="C51" s="5">
        <v>8.5000000000000006E-2</v>
      </c>
      <c r="D51" s="3">
        <f t="shared" si="1"/>
        <v>0.67100000000000004</v>
      </c>
      <c r="E51" s="4">
        <f t="shared" si="2"/>
        <v>109.41493951000001</v>
      </c>
    </row>
    <row r="52" spans="1:5" x14ac:dyDescent="0.25">
      <c r="A52" s="10" t="s">
        <v>211</v>
      </c>
      <c r="B52" s="6">
        <v>0.26400000000000001</v>
      </c>
      <c r="C52" s="5">
        <v>8.5000000000000006E-2</v>
      </c>
      <c r="D52" s="3">
        <f t="shared" si="1"/>
        <v>0.17899999999999999</v>
      </c>
      <c r="E52" s="4">
        <f t="shared" si="2"/>
        <v>22.221469509999995</v>
      </c>
    </row>
    <row r="53" spans="1:5" x14ac:dyDescent="0.25">
      <c r="A53" s="10" t="s">
        <v>212</v>
      </c>
      <c r="B53" s="6">
        <v>0.23900000000000002</v>
      </c>
      <c r="C53" s="5">
        <v>8.5000000000000006E-2</v>
      </c>
      <c r="D53" s="3">
        <f t="shared" si="1"/>
        <v>0.15400000000000003</v>
      </c>
      <c r="E53" s="4">
        <f t="shared" si="2"/>
        <v>19.007278760000002</v>
      </c>
    </row>
    <row r="54" spans="1:5" x14ac:dyDescent="0.25">
      <c r="A54" s="10" t="s">
        <v>213</v>
      </c>
      <c r="B54" s="6">
        <v>0.32800000000000001</v>
      </c>
      <c r="C54" s="5">
        <v>8.5000000000000006E-2</v>
      </c>
      <c r="D54" s="3">
        <f t="shared" si="1"/>
        <v>0.24299999999999999</v>
      </c>
      <c r="E54" s="4">
        <f t="shared" si="2"/>
        <v>30.985848389999997</v>
      </c>
    </row>
    <row r="55" spans="1:5" x14ac:dyDescent="0.25">
      <c r="A55" s="10" t="s">
        <v>214</v>
      </c>
      <c r="B55" s="6">
        <v>0.157</v>
      </c>
      <c r="C55" s="5">
        <v>8.5000000000000006E-2</v>
      </c>
      <c r="D55" s="3">
        <f t="shared" si="1"/>
        <v>7.1999999999999995E-2</v>
      </c>
      <c r="E55" s="4">
        <f t="shared" si="2"/>
        <v>9.290454239999999</v>
      </c>
    </row>
    <row r="56" spans="1:5" x14ac:dyDescent="0.25">
      <c r="A56" s="10" t="s">
        <v>215</v>
      </c>
      <c r="B56" s="6">
        <v>0.29199999999999998</v>
      </c>
      <c r="C56" s="5">
        <v>8.5000000000000006E-2</v>
      </c>
      <c r="D56" s="3">
        <f t="shared" si="1"/>
        <v>0.20699999999999996</v>
      </c>
      <c r="E56" s="4">
        <f t="shared" si="2"/>
        <v>25.961022389999993</v>
      </c>
    </row>
    <row r="57" spans="1:5" x14ac:dyDescent="0.25">
      <c r="A57" s="10" t="s">
        <v>216</v>
      </c>
      <c r="B57" s="6">
        <v>0.38500000000000001</v>
      </c>
      <c r="C57" s="5">
        <v>8.5000000000000006E-2</v>
      </c>
      <c r="D57" s="3">
        <f t="shared" si="1"/>
        <v>0.3</v>
      </c>
      <c r="E57" s="4">
        <f t="shared" si="2"/>
        <v>39.4407</v>
      </c>
    </row>
    <row r="58" spans="1:5" x14ac:dyDescent="0.25">
      <c r="A58" s="10" t="s">
        <v>217</v>
      </c>
      <c r="B58" s="6">
        <v>0.316</v>
      </c>
      <c r="C58" s="5">
        <v>8.5000000000000006E-2</v>
      </c>
      <c r="D58" s="3">
        <f t="shared" si="1"/>
        <v>0.23099999999999998</v>
      </c>
      <c r="E58" s="4">
        <f t="shared" si="2"/>
        <v>29.283802709999996</v>
      </c>
    </row>
    <row r="59" spans="1:5" x14ac:dyDescent="0.25">
      <c r="A59" s="10" t="s">
        <v>218</v>
      </c>
      <c r="B59" s="6">
        <v>0.45300000000000001</v>
      </c>
      <c r="C59" s="5">
        <v>8.5000000000000006E-2</v>
      </c>
      <c r="D59" s="3">
        <f t="shared" si="1"/>
        <v>0.36799999999999999</v>
      </c>
      <c r="E59" s="4">
        <f t="shared" si="2"/>
        <v>50.327124640000001</v>
      </c>
    </row>
    <row r="60" spans="1:5" x14ac:dyDescent="0.25">
      <c r="A60" s="10" t="s">
        <v>219</v>
      </c>
      <c r="B60" s="6">
        <v>0.24199999999999999</v>
      </c>
      <c r="C60" s="5">
        <v>8.5000000000000006E-2</v>
      </c>
      <c r="D60" s="3">
        <f t="shared" si="1"/>
        <v>0.15699999999999997</v>
      </c>
      <c r="E60" s="4">
        <f t="shared" si="2"/>
        <v>19.386770389999995</v>
      </c>
    </row>
    <row r="61" spans="1:5" x14ac:dyDescent="0.25">
      <c r="A61" s="10" t="s">
        <v>220</v>
      </c>
      <c r="B61" s="6">
        <v>0.252</v>
      </c>
      <c r="C61" s="5">
        <v>8.5000000000000006E-2</v>
      </c>
      <c r="D61" s="3">
        <f t="shared" si="1"/>
        <v>0.16699999999999998</v>
      </c>
      <c r="E61" s="4">
        <f t="shared" si="2"/>
        <v>20.66397679</v>
      </c>
    </row>
    <row r="62" spans="1:5" x14ac:dyDescent="0.25">
      <c r="A62" s="10" t="s">
        <v>221</v>
      </c>
      <c r="B62" s="6">
        <v>0.46700000000000003</v>
      </c>
      <c r="C62" s="5">
        <v>8.5000000000000006E-2</v>
      </c>
      <c r="D62" s="3">
        <f t="shared" si="1"/>
        <v>0.38200000000000001</v>
      </c>
      <c r="E62" s="4">
        <f t="shared" si="2"/>
        <v>52.676485640000003</v>
      </c>
    </row>
    <row r="63" spans="1:5" x14ac:dyDescent="0.25">
      <c r="A63" s="10" t="s">
        <v>222</v>
      </c>
      <c r="B63" s="6">
        <v>0.28999999999999998</v>
      </c>
      <c r="C63" s="5">
        <v>8.5000000000000006E-2</v>
      </c>
      <c r="D63" s="3">
        <f t="shared" si="1"/>
        <v>0.20499999999999996</v>
      </c>
      <c r="E63" s="4">
        <f t="shared" si="2"/>
        <v>25.689017749999994</v>
      </c>
    </row>
    <row r="64" spans="1:5" x14ac:dyDescent="0.25">
      <c r="A64" s="10" t="s">
        <v>223</v>
      </c>
      <c r="B64" s="6">
        <v>0.214</v>
      </c>
      <c r="C64" s="5">
        <v>8.5000000000000006E-2</v>
      </c>
      <c r="D64" s="3">
        <f t="shared" si="1"/>
        <v>0.129</v>
      </c>
      <c r="E64" s="4">
        <f t="shared" si="2"/>
        <v>15.910725509999999</v>
      </c>
    </row>
    <row r="65" spans="1:5" x14ac:dyDescent="0.25">
      <c r="A65" s="10" t="s">
        <v>224</v>
      </c>
      <c r="B65" s="6">
        <v>0.29899999999999999</v>
      </c>
      <c r="C65" s="5">
        <v>8.5000000000000006E-2</v>
      </c>
      <c r="D65" s="3">
        <f t="shared" si="1"/>
        <v>0.21399999999999997</v>
      </c>
      <c r="E65" s="4">
        <f t="shared" si="2"/>
        <v>26.918967559999995</v>
      </c>
    </row>
    <row r="66" spans="1:5" x14ac:dyDescent="0.25">
      <c r="A66" s="10" t="s">
        <v>225</v>
      </c>
      <c r="B66" s="6">
        <v>0.38</v>
      </c>
      <c r="C66" s="5">
        <v>8.5000000000000006E-2</v>
      </c>
      <c r="D66" s="3">
        <f t="shared" si="1"/>
        <v>0.29499999999999998</v>
      </c>
      <c r="E66" s="4">
        <f t="shared" si="2"/>
        <v>38.674577749999997</v>
      </c>
    </row>
    <row r="67" spans="1:5" x14ac:dyDescent="0.25">
      <c r="A67" s="10" t="s">
        <v>226</v>
      </c>
      <c r="B67" s="6">
        <v>0.27100000000000002</v>
      </c>
      <c r="C67" s="5">
        <v>8.5000000000000006E-2</v>
      </c>
      <c r="D67" s="3">
        <f t="shared" ref="D67:D98" si="3">(B67-C67)</f>
        <v>0.186</v>
      </c>
      <c r="E67" s="4">
        <f t="shared" ref="E67:E98" si="4">(94.11*D67*D67)+(97.229*D67)+(1.8021)</f>
        <v>23.142523559999997</v>
      </c>
    </row>
    <row r="68" spans="1:5" x14ac:dyDescent="0.25">
      <c r="A68" s="10" t="s">
        <v>227</v>
      </c>
      <c r="B68" s="6">
        <v>0.25800000000000001</v>
      </c>
      <c r="C68" s="5">
        <v>8.5000000000000006E-2</v>
      </c>
      <c r="D68" s="3">
        <f t="shared" si="3"/>
        <v>0.17299999999999999</v>
      </c>
      <c r="E68" s="4">
        <f t="shared" si="4"/>
        <v>21.439335189999998</v>
      </c>
    </row>
    <row r="69" spans="1:5" x14ac:dyDescent="0.25">
      <c r="A69" s="10" t="s">
        <v>228</v>
      </c>
      <c r="B69" s="6">
        <v>0.28600000000000003</v>
      </c>
      <c r="C69" s="5">
        <v>8.5000000000000006E-2</v>
      </c>
      <c r="D69" s="3">
        <f t="shared" si="3"/>
        <v>0.20100000000000001</v>
      </c>
      <c r="E69" s="4">
        <f t="shared" si="4"/>
        <v>25.147267110000001</v>
      </c>
    </row>
    <row r="70" spans="1:5" x14ac:dyDescent="0.25">
      <c r="A70" s="10" t="s">
        <v>229</v>
      </c>
      <c r="B70" s="6">
        <v>0.216</v>
      </c>
      <c r="C70" s="5">
        <v>8.5000000000000006E-2</v>
      </c>
      <c r="D70" s="3">
        <f t="shared" si="3"/>
        <v>0.13100000000000001</v>
      </c>
      <c r="E70" s="4">
        <f t="shared" si="4"/>
        <v>16.154120710000001</v>
      </c>
    </row>
    <row r="71" spans="1:5" x14ac:dyDescent="0.25">
      <c r="A71" s="10" t="s">
        <v>230</v>
      </c>
      <c r="B71" s="6">
        <v>0.30399999999999999</v>
      </c>
      <c r="C71" s="5">
        <v>8.5000000000000006E-2</v>
      </c>
      <c r="D71" s="3">
        <f t="shared" si="3"/>
        <v>0.21899999999999997</v>
      </c>
      <c r="E71" s="4">
        <f t="shared" si="4"/>
        <v>27.608860709999998</v>
      </c>
    </row>
    <row r="72" spans="1:5" x14ac:dyDescent="0.25">
      <c r="A72" s="10" t="s">
        <v>231</v>
      </c>
      <c r="B72" s="6">
        <v>0.32800000000000001</v>
      </c>
      <c r="C72" s="5">
        <v>8.5000000000000006E-2</v>
      </c>
      <c r="D72" s="3">
        <f t="shared" si="3"/>
        <v>0.24299999999999999</v>
      </c>
      <c r="E72" s="4">
        <f t="shared" si="4"/>
        <v>30.985848389999997</v>
      </c>
    </row>
    <row r="73" spans="1:5" x14ac:dyDescent="0.25">
      <c r="A73" s="10" t="s">
        <v>232</v>
      </c>
      <c r="B73" s="6">
        <v>0.24</v>
      </c>
      <c r="C73" s="5">
        <v>8.5000000000000006E-2</v>
      </c>
      <c r="D73" s="3">
        <f t="shared" si="3"/>
        <v>0.15499999999999997</v>
      </c>
      <c r="E73" s="4">
        <f t="shared" si="4"/>
        <v>19.133587749999997</v>
      </c>
    </row>
    <row r="74" spans="1:5" x14ac:dyDescent="0.25">
      <c r="A74" s="10" t="s">
        <v>233</v>
      </c>
      <c r="B74" s="6">
        <v>0.222</v>
      </c>
      <c r="C74" s="5">
        <v>8.5000000000000006E-2</v>
      </c>
      <c r="D74" s="3">
        <f t="shared" si="3"/>
        <v>0.13700000000000001</v>
      </c>
      <c r="E74" s="4">
        <f t="shared" si="4"/>
        <v>16.888823590000001</v>
      </c>
    </row>
    <row r="75" spans="1:5" x14ac:dyDescent="0.25">
      <c r="A75" s="10" t="s">
        <v>234</v>
      </c>
      <c r="B75" s="6">
        <v>0.23300000000000001</v>
      </c>
      <c r="C75" s="5">
        <v>8.5000000000000006E-2</v>
      </c>
      <c r="D75" s="3">
        <f t="shared" si="3"/>
        <v>0.14800000000000002</v>
      </c>
      <c r="E75" s="4">
        <f t="shared" si="4"/>
        <v>18.253377440000001</v>
      </c>
    </row>
    <row r="76" spans="1:5" x14ac:dyDescent="0.25">
      <c r="A76" s="10" t="s">
        <v>235</v>
      </c>
      <c r="B76" s="6">
        <v>0.28999999999999998</v>
      </c>
      <c r="C76" s="5">
        <v>8.5000000000000006E-2</v>
      </c>
      <c r="D76" s="3">
        <f t="shared" si="3"/>
        <v>0.20499999999999996</v>
      </c>
      <c r="E76" s="4">
        <f t="shared" si="4"/>
        <v>25.689017749999994</v>
      </c>
    </row>
    <row r="77" spans="1:5" x14ac:dyDescent="0.25">
      <c r="A77" s="10" t="s">
        <v>236</v>
      </c>
      <c r="B77" s="6">
        <v>0.35799999999999998</v>
      </c>
      <c r="C77" s="5">
        <v>8.5000000000000006E-2</v>
      </c>
      <c r="D77" s="3">
        <f t="shared" si="3"/>
        <v>0.27299999999999996</v>
      </c>
      <c r="E77" s="4">
        <f t="shared" si="4"/>
        <v>35.359541190000002</v>
      </c>
    </row>
    <row r="78" spans="1:5" x14ac:dyDescent="0.25">
      <c r="A78" s="10" t="s">
        <v>237</v>
      </c>
      <c r="B78" s="6">
        <v>0.35699999999999998</v>
      </c>
      <c r="C78" s="5">
        <v>8.5000000000000006E-2</v>
      </c>
      <c r="D78" s="3">
        <f t="shared" si="3"/>
        <v>0.27199999999999996</v>
      </c>
      <c r="E78" s="4">
        <f t="shared" si="4"/>
        <v>35.211022239999998</v>
      </c>
    </row>
    <row r="79" spans="1:5" x14ac:dyDescent="0.25">
      <c r="A79" s="10" t="s">
        <v>238</v>
      </c>
      <c r="B79" s="6">
        <v>0.41100000000000003</v>
      </c>
      <c r="C79" s="5">
        <v>8.5000000000000006E-2</v>
      </c>
      <c r="D79" s="3">
        <f t="shared" si="3"/>
        <v>0.32600000000000001</v>
      </c>
      <c r="E79" s="4">
        <f t="shared" si="4"/>
        <v>43.500388360000009</v>
      </c>
    </row>
    <row r="80" spans="1:5" x14ac:dyDescent="0.25">
      <c r="A80" s="10" t="s">
        <v>239</v>
      </c>
      <c r="B80" s="6">
        <v>0.64</v>
      </c>
      <c r="C80" s="5">
        <v>8.5000000000000006E-2</v>
      </c>
      <c r="D80" s="3">
        <f t="shared" si="3"/>
        <v>0.55500000000000005</v>
      </c>
      <c r="E80" s="4">
        <f t="shared" si="4"/>
        <v>84.75242775000001</v>
      </c>
    </row>
    <row r="81" spans="1:5" x14ac:dyDescent="0.25">
      <c r="A81" s="10" t="s">
        <v>240</v>
      </c>
      <c r="B81" s="6">
        <v>0.38500000000000001</v>
      </c>
      <c r="C81" s="5">
        <v>8.5000000000000006E-2</v>
      </c>
      <c r="D81" s="3">
        <f t="shared" si="3"/>
        <v>0.3</v>
      </c>
      <c r="E81" s="4">
        <f t="shared" si="4"/>
        <v>39.4407</v>
      </c>
    </row>
    <row r="82" spans="1:5" x14ac:dyDescent="0.25">
      <c r="A82" s="10" t="s">
        <v>241</v>
      </c>
      <c r="B82" s="6">
        <v>0.372</v>
      </c>
      <c r="C82" s="5">
        <v>8.5000000000000006E-2</v>
      </c>
      <c r="D82" s="3">
        <f t="shared" si="3"/>
        <v>0.28699999999999998</v>
      </c>
      <c r="E82" s="4">
        <f t="shared" si="4"/>
        <v>37.458569589999996</v>
      </c>
    </row>
    <row r="83" spans="1:5" x14ac:dyDescent="0.25">
      <c r="A83" s="10" t="s">
        <v>242</v>
      </c>
      <c r="B83" s="6">
        <v>0.40400000000000003</v>
      </c>
      <c r="C83" s="5">
        <v>8.5000000000000006E-2</v>
      </c>
      <c r="D83" s="3">
        <f t="shared" si="3"/>
        <v>0.31900000000000001</v>
      </c>
      <c r="E83" s="4">
        <f t="shared" si="4"/>
        <v>42.394878710000008</v>
      </c>
    </row>
    <row r="84" spans="1:5" x14ac:dyDescent="0.25">
      <c r="A84" s="10" t="s">
        <v>243</v>
      </c>
      <c r="B84" s="6">
        <v>0.31</v>
      </c>
      <c r="C84" s="5">
        <v>8.5000000000000006E-2</v>
      </c>
      <c r="D84" s="3">
        <f t="shared" si="3"/>
        <v>0.22499999999999998</v>
      </c>
      <c r="E84" s="4">
        <f t="shared" si="4"/>
        <v>28.442943749999994</v>
      </c>
    </row>
    <row r="85" spans="1:5" x14ac:dyDescent="0.25">
      <c r="A85" s="10" t="s">
        <v>244</v>
      </c>
      <c r="B85" s="6">
        <v>0.49299999999999999</v>
      </c>
      <c r="C85" s="5">
        <v>8.5000000000000006E-2</v>
      </c>
      <c r="D85" s="3">
        <f t="shared" si="3"/>
        <v>0.40799999999999997</v>
      </c>
      <c r="E85" s="4">
        <f t="shared" si="4"/>
        <v>57.137459040000003</v>
      </c>
    </row>
    <row r="86" spans="1:5" x14ac:dyDescent="0.25">
      <c r="A86" s="10" t="s">
        <v>245</v>
      </c>
      <c r="B86" s="6">
        <v>0.22500000000000001</v>
      </c>
      <c r="C86" s="5">
        <v>8.5000000000000006E-2</v>
      </c>
      <c r="D86" s="3">
        <f t="shared" si="3"/>
        <v>0.14000000000000001</v>
      </c>
      <c r="E86" s="4">
        <f t="shared" si="4"/>
        <v>17.258716000000003</v>
      </c>
    </row>
    <row r="87" spans="1:5" x14ac:dyDescent="0.25">
      <c r="A87" s="10" t="s">
        <v>246</v>
      </c>
      <c r="B87" s="6">
        <v>0.38500000000000001</v>
      </c>
      <c r="C87" s="5">
        <v>8.5000000000000006E-2</v>
      </c>
      <c r="D87" s="3">
        <f t="shared" si="3"/>
        <v>0.3</v>
      </c>
      <c r="E87" s="4">
        <f t="shared" si="4"/>
        <v>39.4407</v>
      </c>
    </row>
    <row r="88" spans="1:5" x14ac:dyDescent="0.25">
      <c r="A88" s="10" t="s">
        <v>247</v>
      </c>
      <c r="B88" s="6">
        <v>0.28300000000000003</v>
      </c>
      <c r="C88" s="5">
        <v>8.5000000000000006E-2</v>
      </c>
      <c r="D88" s="3">
        <f t="shared" si="3"/>
        <v>0.19800000000000001</v>
      </c>
      <c r="E88" s="4">
        <f t="shared" si="4"/>
        <v>24.742930440000002</v>
      </c>
    </row>
    <row r="89" spans="1:5" x14ac:dyDescent="0.25">
      <c r="A89" s="10" t="s">
        <v>248</v>
      </c>
      <c r="B89" s="6">
        <v>0.28200000000000003</v>
      </c>
      <c r="C89" s="5">
        <v>8.5000000000000006E-2</v>
      </c>
      <c r="D89" s="3">
        <f t="shared" si="3"/>
        <v>0.19700000000000001</v>
      </c>
      <c r="E89" s="4">
        <f t="shared" si="4"/>
        <v>24.608527990000002</v>
      </c>
    </row>
    <row r="90" spans="1:5" x14ac:dyDescent="0.25">
      <c r="A90" s="10" t="s">
        <v>249</v>
      </c>
      <c r="B90" s="6">
        <v>0.29299999999999998</v>
      </c>
      <c r="C90" s="5">
        <v>8.5000000000000006E-2</v>
      </c>
      <c r="D90" s="3">
        <f t="shared" si="3"/>
        <v>0.20799999999999996</v>
      </c>
      <c r="E90" s="4">
        <f t="shared" si="4"/>
        <v>26.097307039999993</v>
      </c>
    </row>
    <row r="91" spans="1:5" x14ac:dyDescent="0.25">
      <c r="A91" s="10" t="s">
        <v>250</v>
      </c>
      <c r="B91" s="6">
        <v>0.19900000000000001</v>
      </c>
      <c r="C91" s="5">
        <v>8.5000000000000006E-2</v>
      </c>
      <c r="D91" s="3">
        <f t="shared" si="3"/>
        <v>0.114</v>
      </c>
      <c r="E91" s="4">
        <f t="shared" si="4"/>
        <v>14.10925956</v>
      </c>
    </row>
    <row r="92" spans="1:5" x14ac:dyDescent="0.25">
      <c r="A92" s="10" t="s">
        <v>251</v>
      </c>
      <c r="B92" s="6">
        <v>0.23900000000000002</v>
      </c>
      <c r="C92" s="5">
        <v>8.5000000000000006E-2</v>
      </c>
      <c r="D92" s="3">
        <f t="shared" si="3"/>
        <v>0.15400000000000003</v>
      </c>
      <c r="E92" s="4">
        <f t="shared" si="4"/>
        <v>19.007278760000002</v>
      </c>
    </row>
    <row r="93" spans="1:5" x14ac:dyDescent="0.25">
      <c r="A93" s="10" t="s">
        <v>252</v>
      </c>
      <c r="B93" s="6">
        <v>0.25600000000000001</v>
      </c>
      <c r="C93" s="5">
        <v>8.5000000000000006E-2</v>
      </c>
      <c r="D93" s="3">
        <f t="shared" si="3"/>
        <v>0.17099999999999999</v>
      </c>
      <c r="E93" s="4">
        <f t="shared" si="4"/>
        <v>21.180129509999997</v>
      </c>
    </row>
    <row r="94" spans="1:5" x14ac:dyDescent="0.25">
      <c r="A94" s="10" t="s">
        <v>253</v>
      </c>
      <c r="B94" s="6">
        <v>0.34900000000000003</v>
      </c>
      <c r="C94" s="5">
        <v>8.5000000000000006E-2</v>
      </c>
      <c r="D94" s="3">
        <f t="shared" si="3"/>
        <v>0.26400000000000001</v>
      </c>
      <c r="E94" s="4">
        <f t="shared" si="4"/>
        <v>34.029646560000003</v>
      </c>
    </row>
    <row r="95" spans="1:5" x14ac:dyDescent="0.25">
      <c r="A95" s="10" t="s">
        <v>254</v>
      </c>
      <c r="B95" s="6">
        <v>0.28899999999999998</v>
      </c>
      <c r="C95" s="5">
        <v>8.5000000000000006E-2</v>
      </c>
      <c r="D95" s="3">
        <f t="shared" si="3"/>
        <v>0.20399999999999996</v>
      </c>
      <c r="E95" s="4">
        <f t="shared" si="4"/>
        <v>25.553297759999996</v>
      </c>
    </row>
    <row r="96" spans="1:5" x14ac:dyDescent="0.25">
      <c r="A96" s="10" t="s">
        <v>255</v>
      </c>
      <c r="B96" s="6">
        <v>0.313</v>
      </c>
      <c r="C96" s="5">
        <v>8.5000000000000006E-2</v>
      </c>
      <c r="D96" s="3">
        <f t="shared" si="3"/>
        <v>0.22799999999999998</v>
      </c>
      <c r="E96" s="4">
        <f t="shared" si="4"/>
        <v>28.862526239999998</v>
      </c>
    </row>
    <row r="97" spans="1:5" x14ac:dyDescent="0.25">
      <c r="A97" s="10" t="s">
        <v>256</v>
      </c>
      <c r="B97" s="6">
        <v>0.247</v>
      </c>
      <c r="C97" s="5">
        <v>8.5000000000000006E-2</v>
      </c>
      <c r="D97" s="3">
        <f t="shared" si="3"/>
        <v>0.16199999999999998</v>
      </c>
      <c r="E97" s="4">
        <f t="shared" si="4"/>
        <v>20.023020839999997</v>
      </c>
    </row>
    <row r="98" spans="1:5" x14ac:dyDescent="0.25">
      <c r="A98" s="10" t="s">
        <v>257</v>
      </c>
      <c r="B98" s="6">
        <v>0.28400000000000003</v>
      </c>
      <c r="C98" s="5">
        <v>8.5000000000000006E-2</v>
      </c>
      <c r="D98" s="3">
        <f t="shared" si="3"/>
        <v>0.19900000000000001</v>
      </c>
      <c r="E98" s="4">
        <f t="shared" si="4"/>
        <v>24.87752111</v>
      </c>
    </row>
    <row r="99" spans="1:5" x14ac:dyDescent="0.25">
      <c r="A99" s="10" t="s">
        <v>258</v>
      </c>
      <c r="B99" s="6">
        <v>0.19900000000000001</v>
      </c>
      <c r="C99" s="5">
        <v>8.5000000000000006E-2</v>
      </c>
      <c r="D99" s="3">
        <f t="shared" ref="D99:D130" si="5">(B99-C99)</f>
        <v>0.114</v>
      </c>
      <c r="E99" s="4">
        <f t="shared" ref="E99:E130" si="6">(94.11*D99*D99)+(97.229*D99)+(1.8021)</f>
        <v>14.10925956</v>
      </c>
    </row>
    <row r="100" spans="1:5" x14ac:dyDescent="0.25">
      <c r="A100" s="10" t="s">
        <v>259</v>
      </c>
      <c r="B100" s="6">
        <v>0.41300000000000003</v>
      </c>
      <c r="C100" s="5">
        <v>8.5000000000000006E-2</v>
      </c>
      <c r="D100" s="3">
        <f t="shared" si="5"/>
        <v>0.32800000000000001</v>
      </c>
      <c r="E100" s="4">
        <f t="shared" si="6"/>
        <v>43.817942240000001</v>
      </c>
    </row>
    <row r="101" spans="1:5" x14ac:dyDescent="0.25">
      <c r="A101" s="10" t="s">
        <v>260</v>
      </c>
      <c r="B101" s="6">
        <v>0.20300000000000001</v>
      </c>
      <c r="C101" s="5">
        <v>8.5000000000000006E-2</v>
      </c>
      <c r="D101" s="3">
        <f t="shared" si="5"/>
        <v>0.11800000000000001</v>
      </c>
      <c r="E101" s="4">
        <f t="shared" si="6"/>
        <v>14.58550964</v>
      </c>
    </row>
    <row r="102" spans="1:5" x14ac:dyDescent="0.25">
      <c r="A102" s="10" t="s">
        <v>261</v>
      </c>
      <c r="B102" s="6">
        <v>0.26900000000000002</v>
      </c>
      <c r="C102" s="5">
        <v>8.5000000000000006E-2</v>
      </c>
      <c r="D102" s="3">
        <f t="shared" si="5"/>
        <v>0.184</v>
      </c>
      <c r="E102" s="4">
        <f t="shared" si="6"/>
        <v>22.878424159999998</v>
      </c>
    </row>
    <row r="103" spans="1:5" x14ac:dyDescent="0.25">
      <c r="A103" s="10" t="s">
        <v>262</v>
      </c>
      <c r="B103" s="6">
        <v>0.33500000000000002</v>
      </c>
      <c r="C103" s="5">
        <v>8.5000000000000006E-2</v>
      </c>
      <c r="D103" s="3">
        <f t="shared" si="5"/>
        <v>0.25</v>
      </c>
      <c r="E103" s="4">
        <f t="shared" si="6"/>
        <v>31.991225</v>
      </c>
    </row>
    <row r="104" spans="1:5" x14ac:dyDescent="0.25">
      <c r="A104" s="10" t="s">
        <v>263</v>
      </c>
      <c r="B104" s="6">
        <v>0.36299999999999999</v>
      </c>
      <c r="C104" s="5">
        <v>8.5000000000000006E-2</v>
      </c>
      <c r="D104" s="3">
        <f t="shared" si="5"/>
        <v>0.27799999999999997</v>
      </c>
      <c r="E104" s="4">
        <f t="shared" si="6"/>
        <v>36.104959239999999</v>
      </c>
    </row>
    <row r="105" spans="1:5" x14ac:dyDescent="0.25">
      <c r="A105" s="10" t="s">
        <v>264</v>
      </c>
      <c r="B105" s="6">
        <v>0.29399999999999998</v>
      </c>
      <c r="C105" s="5">
        <v>8.5000000000000006E-2</v>
      </c>
      <c r="D105" s="3">
        <f t="shared" si="5"/>
        <v>0.20899999999999996</v>
      </c>
      <c r="E105" s="4">
        <f t="shared" si="6"/>
        <v>26.233779909999996</v>
      </c>
    </row>
    <row r="106" spans="1:5" x14ac:dyDescent="0.25">
      <c r="A106" s="10" t="s">
        <v>265</v>
      </c>
      <c r="B106" s="6">
        <v>0.216</v>
      </c>
      <c r="C106" s="5">
        <v>8.5000000000000006E-2</v>
      </c>
      <c r="D106" s="3">
        <f t="shared" si="5"/>
        <v>0.13100000000000001</v>
      </c>
      <c r="E106" s="4">
        <f t="shared" si="6"/>
        <v>16.154120710000001</v>
      </c>
    </row>
    <row r="107" spans="1:5" x14ac:dyDescent="0.25">
      <c r="A107" s="10" t="s">
        <v>266</v>
      </c>
      <c r="B107" s="6">
        <v>0.32700000000000001</v>
      </c>
      <c r="C107" s="5">
        <v>8.5000000000000006E-2</v>
      </c>
      <c r="D107" s="3">
        <f t="shared" si="5"/>
        <v>0.24199999999999999</v>
      </c>
      <c r="E107" s="4">
        <f t="shared" si="6"/>
        <v>30.84297604</v>
      </c>
    </row>
    <row r="108" spans="1:5" x14ac:dyDescent="0.25">
      <c r="A108" s="10" t="s">
        <v>267</v>
      </c>
      <c r="B108" s="6">
        <v>0.246</v>
      </c>
      <c r="C108" s="5">
        <v>8.5000000000000006E-2</v>
      </c>
      <c r="D108" s="3">
        <f t="shared" si="5"/>
        <v>0.16099999999999998</v>
      </c>
      <c r="E108" s="4">
        <f t="shared" si="6"/>
        <v>19.895394309999997</v>
      </c>
    </row>
    <row r="109" spans="1:5" x14ac:dyDescent="0.25">
      <c r="A109" s="10" t="s">
        <v>268</v>
      </c>
      <c r="B109" s="6">
        <v>0.45800000000000002</v>
      </c>
      <c r="C109" s="5">
        <v>8.5000000000000006E-2</v>
      </c>
      <c r="D109" s="3">
        <f t="shared" si="5"/>
        <v>0.373</v>
      </c>
      <c r="E109" s="4">
        <f t="shared" si="6"/>
        <v>51.161947189999999</v>
      </c>
    </row>
    <row r="110" spans="1:5" x14ac:dyDescent="0.25">
      <c r="A110" s="10" t="s">
        <v>269</v>
      </c>
      <c r="B110" s="6">
        <v>0.40300000000000002</v>
      </c>
      <c r="C110" s="5">
        <v>8.5000000000000006E-2</v>
      </c>
      <c r="D110" s="3">
        <f t="shared" si="5"/>
        <v>0.318</v>
      </c>
      <c r="E110" s="4">
        <f t="shared" si="6"/>
        <v>42.237701640000004</v>
      </c>
    </row>
    <row r="111" spans="1:5" x14ac:dyDescent="0.25">
      <c r="A111" s="10" t="s">
        <v>270</v>
      </c>
      <c r="B111" s="6">
        <v>0.64600000000000002</v>
      </c>
      <c r="C111" s="5">
        <v>8.5000000000000006E-2</v>
      </c>
      <c r="D111" s="3">
        <f t="shared" si="5"/>
        <v>0.56100000000000005</v>
      </c>
      <c r="E111" s="4">
        <f t="shared" si="6"/>
        <v>85.965962310000009</v>
      </c>
    </row>
    <row r="112" spans="1:5" x14ac:dyDescent="0.25">
      <c r="A112" s="10" t="s">
        <v>271</v>
      </c>
      <c r="B112" s="6">
        <v>0.36599999999999999</v>
      </c>
      <c r="C112" s="5">
        <v>8.5000000000000006E-2</v>
      </c>
      <c r="D112" s="3">
        <f t="shared" si="5"/>
        <v>0.28099999999999997</v>
      </c>
      <c r="E112" s="4">
        <f t="shared" si="6"/>
        <v>36.554468710000002</v>
      </c>
    </row>
    <row r="113" spans="1:5" x14ac:dyDescent="0.25">
      <c r="A113" s="10" t="s">
        <v>272</v>
      </c>
      <c r="B113" s="6">
        <v>0.441</v>
      </c>
      <c r="C113" s="5">
        <v>8.5000000000000006E-2</v>
      </c>
      <c r="D113" s="3">
        <f t="shared" si="5"/>
        <v>0.35599999999999998</v>
      </c>
      <c r="E113" s="4">
        <f t="shared" si="6"/>
        <v>48.342748960000002</v>
      </c>
    </row>
    <row r="114" spans="1:5" x14ac:dyDescent="0.25">
      <c r="A114" s="10" t="s">
        <v>273</v>
      </c>
      <c r="B114" s="6">
        <v>0.38900000000000001</v>
      </c>
      <c r="C114" s="5">
        <v>8.5000000000000006E-2</v>
      </c>
      <c r="D114" s="3">
        <f t="shared" si="5"/>
        <v>0.30399999999999999</v>
      </c>
      <c r="E114" s="4">
        <f t="shared" si="6"/>
        <v>40.056985760000003</v>
      </c>
    </row>
    <row r="115" spans="1:5" x14ac:dyDescent="0.25">
      <c r="A115" s="10" t="s">
        <v>274</v>
      </c>
      <c r="B115" s="6">
        <v>0.216</v>
      </c>
      <c r="C115" s="5">
        <v>8.5000000000000006E-2</v>
      </c>
      <c r="D115" s="3">
        <f t="shared" si="5"/>
        <v>0.13100000000000001</v>
      </c>
      <c r="E115" s="4">
        <f t="shared" si="6"/>
        <v>16.154120710000001</v>
      </c>
    </row>
    <row r="116" spans="1:5" x14ac:dyDescent="0.25">
      <c r="A116" s="10" t="s">
        <v>275</v>
      </c>
      <c r="B116" s="6">
        <v>0.34</v>
      </c>
      <c r="C116" s="5">
        <v>8.5000000000000006E-2</v>
      </c>
      <c r="D116" s="3">
        <f t="shared" si="5"/>
        <v>0.255</v>
      </c>
      <c r="E116" s="4">
        <f t="shared" si="6"/>
        <v>32.714997750000002</v>
      </c>
    </row>
    <row r="117" spans="1:5" x14ac:dyDescent="0.25">
      <c r="A117" s="10" t="s">
        <v>276</v>
      </c>
      <c r="B117" s="6">
        <v>0.25600000000000001</v>
      </c>
      <c r="C117" s="5">
        <v>8.5000000000000006E-2</v>
      </c>
      <c r="D117" s="3">
        <f t="shared" si="5"/>
        <v>0.17099999999999999</v>
      </c>
      <c r="E117" s="4">
        <f t="shared" si="6"/>
        <v>21.180129509999997</v>
      </c>
    </row>
    <row r="118" spans="1:5" x14ac:dyDescent="0.25">
      <c r="A118" s="10" t="s">
        <v>277</v>
      </c>
      <c r="B118" s="6">
        <v>0.32300000000000001</v>
      </c>
      <c r="C118" s="5">
        <v>8.5000000000000006E-2</v>
      </c>
      <c r="D118" s="3">
        <f t="shared" si="5"/>
        <v>0.23799999999999999</v>
      </c>
      <c r="E118" s="4">
        <f t="shared" si="6"/>
        <v>30.273368839999996</v>
      </c>
    </row>
    <row r="119" spans="1:5" x14ac:dyDescent="0.25">
      <c r="A119" s="10" t="s">
        <v>278</v>
      </c>
      <c r="B119" s="6">
        <v>0.38900000000000001</v>
      </c>
      <c r="C119" s="5">
        <v>8.5000000000000006E-2</v>
      </c>
      <c r="D119" s="3">
        <f t="shared" si="5"/>
        <v>0.30399999999999999</v>
      </c>
      <c r="E119" s="4">
        <f t="shared" si="6"/>
        <v>40.056985760000003</v>
      </c>
    </row>
    <row r="120" spans="1:5" x14ac:dyDescent="0.25">
      <c r="A120" s="10" t="s">
        <v>279</v>
      </c>
      <c r="B120" s="6">
        <v>0.47500000000000003</v>
      </c>
      <c r="C120" s="5">
        <v>8.5000000000000006E-2</v>
      </c>
      <c r="D120" s="3">
        <f t="shared" si="5"/>
        <v>0.39</v>
      </c>
      <c r="E120" s="4">
        <f t="shared" si="6"/>
        <v>54.035541000000002</v>
      </c>
    </row>
    <row r="121" spans="1:5" x14ac:dyDescent="0.25">
      <c r="A121" s="10" t="s">
        <v>280</v>
      </c>
      <c r="B121" s="6">
        <v>0.33900000000000002</v>
      </c>
      <c r="C121" s="5">
        <v>8.5000000000000006E-2</v>
      </c>
      <c r="D121" s="3">
        <f t="shared" si="5"/>
        <v>0.254</v>
      </c>
      <c r="E121" s="4">
        <f t="shared" si="6"/>
        <v>32.569866760000004</v>
      </c>
    </row>
    <row r="122" spans="1:5" x14ac:dyDescent="0.25">
      <c r="A122" s="10" t="s">
        <v>281</v>
      </c>
      <c r="B122" s="6">
        <v>0.44800000000000001</v>
      </c>
      <c r="C122" s="5">
        <v>8.5000000000000006E-2</v>
      </c>
      <c r="D122" s="3">
        <f t="shared" si="5"/>
        <v>0.36299999999999999</v>
      </c>
      <c r="E122" s="4">
        <f t="shared" si="6"/>
        <v>49.497007589999996</v>
      </c>
    </row>
    <row r="123" spans="1:5" x14ac:dyDescent="0.25">
      <c r="A123" s="10" t="s">
        <v>282</v>
      </c>
      <c r="B123" s="6">
        <v>0.216</v>
      </c>
      <c r="C123" s="5">
        <v>8.5000000000000006E-2</v>
      </c>
      <c r="D123" s="3">
        <f t="shared" si="5"/>
        <v>0.13100000000000001</v>
      </c>
      <c r="E123" s="4">
        <f t="shared" si="6"/>
        <v>16.154120710000001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L122"/>
  <sheetViews>
    <sheetView workbookViewId="0">
      <selection activeCell="O5" sqref="O5"/>
    </sheetView>
  </sheetViews>
  <sheetFormatPr defaultRowHeight="15" x14ac:dyDescent="0.25"/>
  <cols>
    <col min="1" max="1" width="17.7109375" customWidth="1"/>
    <col min="2" max="2" width="12" customWidth="1"/>
    <col min="3" max="3" width="11.140625" customWidth="1"/>
    <col min="4" max="4" width="13.28515625" customWidth="1"/>
    <col min="5" max="5" width="19.28515625" customWidth="1"/>
  </cols>
  <sheetData>
    <row r="2" spans="1:12" x14ac:dyDescent="0.25">
      <c r="A2" s="2">
        <v>1.847</v>
      </c>
      <c r="B2" s="6">
        <v>0.28400000000000003</v>
      </c>
      <c r="C2" s="6">
        <v>0.5</v>
      </c>
      <c r="D2" s="6">
        <v>0.52200000000000002</v>
      </c>
      <c r="E2" s="6">
        <v>0.21199999999999999</v>
      </c>
      <c r="F2" s="6">
        <v>0.16600000000000001</v>
      </c>
      <c r="G2" s="6">
        <v>0.16</v>
      </c>
      <c r="H2" s="6">
        <v>0.17699999999999999</v>
      </c>
      <c r="I2" s="6">
        <v>0.27300000000000002</v>
      </c>
      <c r="J2" s="6">
        <v>0.14000000000000001</v>
      </c>
      <c r="K2" s="6">
        <v>0.2</v>
      </c>
      <c r="L2" s="6">
        <v>0.16</v>
      </c>
    </row>
    <row r="3" spans="1:12" x14ac:dyDescent="0.25">
      <c r="A3" s="2">
        <v>1.161</v>
      </c>
      <c r="B3" s="6">
        <v>0.161</v>
      </c>
      <c r="C3" s="6">
        <v>0.22700000000000001</v>
      </c>
      <c r="D3" s="6">
        <v>0.159</v>
      </c>
      <c r="E3" s="6">
        <v>0.14400000000000002</v>
      </c>
      <c r="F3" s="6">
        <v>0.55700000000000005</v>
      </c>
      <c r="G3" s="6">
        <v>0.17500000000000002</v>
      </c>
      <c r="H3" s="6">
        <v>0.19900000000000001</v>
      </c>
      <c r="I3" s="6">
        <v>0.17500000000000002</v>
      </c>
      <c r="J3" s="6">
        <v>0.152</v>
      </c>
      <c r="K3" s="6">
        <v>0.127</v>
      </c>
      <c r="L3" s="6">
        <v>0.14200000000000002</v>
      </c>
    </row>
    <row r="4" spans="1:12" x14ac:dyDescent="0.25">
      <c r="A4" s="2">
        <v>0.82699999999999996</v>
      </c>
      <c r="B4" s="6">
        <v>0.182</v>
      </c>
      <c r="C4" s="6">
        <v>0.20400000000000001</v>
      </c>
      <c r="D4" s="6">
        <v>0.14300000000000002</v>
      </c>
      <c r="E4" s="6">
        <v>0.16700000000000001</v>
      </c>
      <c r="F4" s="6">
        <v>0.29099999999999998</v>
      </c>
      <c r="G4" s="6">
        <v>0.438</v>
      </c>
      <c r="H4" s="6">
        <v>0.33400000000000002</v>
      </c>
      <c r="I4" s="6">
        <v>0.51700000000000002</v>
      </c>
      <c r="J4" s="6">
        <v>0.192</v>
      </c>
      <c r="K4" s="6">
        <v>0.11600000000000001</v>
      </c>
      <c r="L4" s="6">
        <v>0.14100000000000001</v>
      </c>
    </row>
    <row r="5" spans="1:12" x14ac:dyDescent="0.25">
      <c r="A5" s="2">
        <v>0.433</v>
      </c>
      <c r="B5" s="6">
        <v>0.26700000000000002</v>
      </c>
      <c r="C5" s="6">
        <v>0.11900000000000001</v>
      </c>
      <c r="D5" s="6">
        <v>0.157</v>
      </c>
      <c r="E5" s="6">
        <v>0.317</v>
      </c>
      <c r="F5" s="6">
        <v>0.17500000000000002</v>
      </c>
      <c r="G5" s="6">
        <v>0.36899999999999999</v>
      </c>
      <c r="H5" s="6">
        <v>0.16400000000000001</v>
      </c>
      <c r="I5" s="6">
        <v>0.47700000000000004</v>
      </c>
      <c r="J5" s="6">
        <v>0.19400000000000001</v>
      </c>
      <c r="K5" s="6">
        <v>0.27900000000000003</v>
      </c>
      <c r="L5" s="6">
        <v>0.13800000000000001</v>
      </c>
    </row>
    <row r="6" spans="1:12" x14ac:dyDescent="0.25">
      <c r="A6" s="2">
        <v>0.35599999999999998</v>
      </c>
      <c r="B6" s="6">
        <v>0.185</v>
      </c>
      <c r="C6" s="6">
        <v>0.25</v>
      </c>
      <c r="D6" s="6">
        <v>0.17100000000000001</v>
      </c>
      <c r="E6" s="6">
        <v>0.27200000000000002</v>
      </c>
      <c r="F6" s="6">
        <v>0.216</v>
      </c>
      <c r="G6" s="6">
        <v>0.34900000000000003</v>
      </c>
      <c r="H6" s="6">
        <v>0.18</v>
      </c>
      <c r="I6" s="6">
        <v>0.192</v>
      </c>
      <c r="J6" s="6">
        <v>0.434</v>
      </c>
      <c r="K6" s="6">
        <v>0.156</v>
      </c>
      <c r="L6" s="6">
        <v>0.153</v>
      </c>
    </row>
    <row r="7" spans="1:12" x14ac:dyDescent="0.25">
      <c r="A7" s="2">
        <v>0.17699999999999999</v>
      </c>
      <c r="B7" s="6">
        <v>0.14899999999999999</v>
      </c>
      <c r="C7" s="6">
        <v>0.191</v>
      </c>
      <c r="D7" s="6">
        <v>0.14000000000000001</v>
      </c>
      <c r="E7" s="6">
        <v>0.15</v>
      </c>
      <c r="F7" s="6">
        <v>0.36399999999999999</v>
      </c>
      <c r="G7" s="6">
        <v>0.53600000000000003</v>
      </c>
      <c r="H7" s="6">
        <v>0.224</v>
      </c>
      <c r="I7" s="6">
        <v>0.22700000000000001</v>
      </c>
      <c r="J7" s="6">
        <v>0.28400000000000003</v>
      </c>
      <c r="K7" s="6">
        <v>0.21199999999999999</v>
      </c>
      <c r="L7" s="6">
        <v>0.32100000000000001</v>
      </c>
    </row>
    <row r="8" spans="1:12" x14ac:dyDescent="0.25">
      <c r="A8" s="5">
        <v>8.4000000000000005E-2</v>
      </c>
      <c r="B8" s="6">
        <v>0.158</v>
      </c>
      <c r="C8" s="6">
        <v>0.13500000000000001</v>
      </c>
      <c r="D8" s="6">
        <v>0.55700000000000005</v>
      </c>
      <c r="E8" s="6">
        <v>0.20100000000000001</v>
      </c>
      <c r="F8" s="6">
        <v>0.26500000000000001</v>
      </c>
      <c r="G8" s="6">
        <v>0.92500000000000004</v>
      </c>
      <c r="H8" s="6">
        <v>0.63700000000000001</v>
      </c>
      <c r="I8" s="6">
        <v>0.32200000000000001</v>
      </c>
      <c r="J8" s="6">
        <v>0.184</v>
      </c>
      <c r="K8" s="6">
        <v>0.26600000000000001</v>
      </c>
      <c r="L8" s="6">
        <v>0.14899999999999999</v>
      </c>
    </row>
    <row r="9" spans="1:12" x14ac:dyDescent="0.25">
      <c r="A9" s="6">
        <v>0.47900000000000004</v>
      </c>
      <c r="B9" s="6">
        <v>0.17400000000000002</v>
      </c>
      <c r="C9" s="6">
        <v>0.13600000000000001</v>
      </c>
      <c r="D9" s="6">
        <v>0.27700000000000002</v>
      </c>
      <c r="E9" s="6">
        <v>0.187</v>
      </c>
      <c r="F9" s="6">
        <v>0.183</v>
      </c>
      <c r="G9" s="6">
        <v>0.85799999999999998</v>
      </c>
      <c r="H9" s="6">
        <v>0.50600000000000001</v>
      </c>
      <c r="I9" s="6">
        <v>0.30199999999999999</v>
      </c>
      <c r="J9" s="6">
        <v>0.51900000000000002</v>
      </c>
      <c r="K9" s="6">
        <v>0.25</v>
      </c>
      <c r="L9" s="6">
        <v>0.125</v>
      </c>
    </row>
    <row r="17" spans="1:12" x14ac:dyDescent="0.25">
      <c r="A17" s="37" t="s">
        <v>0</v>
      </c>
      <c r="B17" s="1" t="s">
        <v>1</v>
      </c>
      <c r="C17" s="1" t="s">
        <v>2</v>
      </c>
      <c r="D17" s="1" t="s">
        <v>3</v>
      </c>
      <c r="E17" s="1" t="s">
        <v>4</v>
      </c>
    </row>
    <row r="18" spans="1:12" x14ac:dyDescent="0.25">
      <c r="A18" s="37" t="s">
        <v>5</v>
      </c>
      <c r="B18" s="2">
        <v>1.847</v>
      </c>
      <c r="C18" s="3">
        <f>B18-B24</f>
        <v>1.7629999999999999</v>
      </c>
      <c r="D18" s="3">
        <v>100</v>
      </c>
      <c r="E18" s="4">
        <f>(18.931*C18*C18)+(23.572*C18)+(0.0675)</f>
        <v>100.46568333899998</v>
      </c>
    </row>
    <row r="19" spans="1:12" x14ac:dyDescent="0.25">
      <c r="A19" s="37" t="s">
        <v>6</v>
      </c>
      <c r="B19" s="2">
        <v>1.161</v>
      </c>
      <c r="C19" s="3">
        <f>B19-B24</f>
        <v>1.077</v>
      </c>
      <c r="D19" s="3">
        <v>50</v>
      </c>
      <c r="E19" s="4">
        <f t="shared" ref="E19:E24" si="0">(18.931*C19*C19)+(23.572*C19)+(0.0675)</f>
        <v>47.413159899</v>
      </c>
    </row>
    <row r="20" spans="1:12" x14ac:dyDescent="0.25">
      <c r="A20" s="37" t="s">
        <v>7</v>
      </c>
      <c r="B20" s="2">
        <v>0.82699999999999996</v>
      </c>
      <c r="C20" s="3">
        <f>B20-B24</f>
        <v>0.74299999999999999</v>
      </c>
      <c r="D20" s="3">
        <v>25</v>
      </c>
      <c r="E20" s="4">
        <f t="shared" si="0"/>
        <v>28.032335618999998</v>
      </c>
    </row>
    <row r="21" spans="1:12" x14ac:dyDescent="0.25">
      <c r="A21" s="37" t="s">
        <v>8</v>
      </c>
      <c r="B21" s="2">
        <v>0.433</v>
      </c>
      <c r="C21" s="3">
        <f>B21-B24</f>
        <v>0.34899999999999998</v>
      </c>
      <c r="D21" s="3">
        <v>12.5</v>
      </c>
      <c r="E21" s="4">
        <f t="shared" si="0"/>
        <v>10.599942731000001</v>
      </c>
    </row>
    <row r="22" spans="1:12" x14ac:dyDescent="0.25">
      <c r="A22" s="37" t="s">
        <v>9</v>
      </c>
      <c r="B22" s="2">
        <v>0.35599999999999998</v>
      </c>
      <c r="C22" s="3">
        <f>B22-B24</f>
        <v>0.27199999999999996</v>
      </c>
      <c r="D22" s="3">
        <v>6.25</v>
      </c>
      <c r="E22" s="4">
        <f t="shared" si="0"/>
        <v>7.8796751039999977</v>
      </c>
    </row>
    <row r="23" spans="1:12" x14ac:dyDescent="0.25">
      <c r="A23" s="37" t="s">
        <v>287</v>
      </c>
      <c r="B23" s="2">
        <v>0.17699999999999999</v>
      </c>
      <c r="C23" s="3">
        <f>B23-B24</f>
        <v>9.2999999999999985E-2</v>
      </c>
      <c r="D23" s="3">
        <v>3.13</v>
      </c>
      <c r="E23" s="4">
        <f t="shared" si="0"/>
        <v>2.4234302189999992</v>
      </c>
    </row>
    <row r="24" spans="1:12" x14ac:dyDescent="0.25">
      <c r="A24" s="37" t="s">
        <v>10</v>
      </c>
      <c r="B24" s="5">
        <v>8.4000000000000005E-2</v>
      </c>
      <c r="C24" s="3">
        <f>B24-B24</f>
        <v>0</v>
      </c>
      <c r="D24" s="3">
        <v>0</v>
      </c>
      <c r="E24" s="4">
        <f t="shared" si="0"/>
        <v>6.7500000000000004E-2</v>
      </c>
    </row>
    <row r="28" spans="1:12" x14ac:dyDescent="0.25">
      <c r="H28" s="37"/>
      <c r="J28" s="9" t="s">
        <v>290</v>
      </c>
      <c r="K28" s="9"/>
      <c r="L28" s="9"/>
    </row>
    <row r="33" spans="1:5" x14ac:dyDescent="0.25">
      <c r="A33" s="10" t="s">
        <v>11</v>
      </c>
      <c r="B33" s="6" t="s">
        <v>12</v>
      </c>
      <c r="C33" s="7" t="s">
        <v>10</v>
      </c>
      <c r="D33" s="3" t="s">
        <v>2</v>
      </c>
      <c r="E33" s="11" t="s">
        <v>291</v>
      </c>
    </row>
    <row r="34" spans="1:5" x14ac:dyDescent="0.25">
      <c r="A34" s="10" t="s">
        <v>14</v>
      </c>
      <c r="B34" s="6">
        <v>0.47900000000000004</v>
      </c>
      <c r="C34" s="5">
        <v>8.4000000000000005E-2</v>
      </c>
      <c r="D34" s="3">
        <f t="shared" ref="D34:D65" si="1">(B34-C34)</f>
        <v>0.39500000000000002</v>
      </c>
      <c r="E34" s="4">
        <f t="shared" ref="E34:E65" si="2">(18.931*D34*D34)+(23.572*D34)+(0.0675)</f>
        <v>12.332149275000001</v>
      </c>
    </row>
    <row r="35" spans="1:5" x14ac:dyDescent="0.25">
      <c r="A35" s="10" t="s">
        <v>15</v>
      </c>
      <c r="B35" s="6">
        <v>0.28400000000000003</v>
      </c>
      <c r="C35" s="5">
        <v>8.4000000000000005E-2</v>
      </c>
      <c r="D35" s="3">
        <f t="shared" si="1"/>
        <v>0.2</v>
      </c>
      <c r="E35" s="4">
        <f t="shared" si="2"/>
        <v>5.5391400000000006</v>
      </c>
    </row>
    <row r="36" spans="1:5" x14ac:dyDescent="0.25">
      <c r="A36" s="10" t="s">
        <v>16</v>
      </c>
      <c r="B36" s="6">
        <v>0.161</v>
      </c>
      <c r="C36" s="5">
        <v>8.4000000000000005E-2</v>
      </c>
      <c r="D36" s="3">
        <f t="shared" si="1"/>
        <v>7.6999999999999999E-2</v>
      </c>
      <c r="E36" s="4">
        <f t="shared" si="2"/>
        <v>1.994785899</v>
      </c>
    </row>
    <row r="37" spans="1:5" x14ac:dyDescent="0.25">
      <c r="A37" s="10" t="s">
        <v>17</v>
      </c>
      <c r="B37" s="6">
        <v>0.182</v>
      </c>
      <c r="C37" s="5">
        <v>8.4000000000000005E-2</v>
      </c>
      <c r="D37" s="3">
        <f t="shared" si="1"/>
        <v>9.799999999999999E-2</v>
      </c>
      <c r="E37" s="4">
        <f t="shared" si="2"/>
        <v>2.5593693239999999</v>
      </c>
    </row>
    <row r="38" spans="1:5" x14ac:dyDescent="0.25">
      <c r="A38" s="10" t="s">
        <v>18</v>
      </c>
      <c r="B38" s="6">
        <v>0.26700000000000002</v>
      </c>
      <c r="C38" s="5">
        <v>8.4000000000000005E-2</v>
      </c>
      <c r="D38" s="3">
        <f t="shared" si="1"/>
        <v>0.183</v>
      </c>
      <c r="E38" s="4">
        <f t="shared" si="2"/>
        <v>5.0151562590000003</v>
      </c>
    </row>
    <row r="39" spans="1:5" x14ac:dyDescent="0.25">
      <c r="A39" s="10" t="s">
        <v>19</v>
      </c>
      <c r="B39" s="6">
        <v>0.185</v>
      </c>
      <c r="C39" s="5">
        <v>8.4000000000000005E-2</v>
      </c>
      <c r="D39" s="3">
        <f t="shared" si="1"/>
        <v>0.10099999999999999</v>
      </c>
      <c r="E39" s="4">
        <f t="shared" si="2"/>
        <v>2.6413871309999997</v>
      </c>
    </row>
    <row r="40" spans="1:5" x14ac:dyDescent="0.25">
      <c r="A40" s="10" t="s">
        <v>20</v>
      </c>
      <c r="B40" s="6">
        <v>0.14899999999999999</v>
      </c>
      <c r="C40" s="5">
        <v>8.4000000000000005E-2</v>
      </c>
      <c r="D40" s="3">
        <f t="shared" si="1"/>
        <v>6.4999999999999988E-2</v>
      </c>
      <c r="E40" s="4">
        <f t="shared" si="2"/>
        <v>1.6796634749999995</v>
      </c>
    </row>
    <row r="41" spans="1:5" x14ac:dyDescent="0.25">
      <c r="A41" s="10" t="s">
        <v>21</v>
      </c>
      <c r="B41" s="6">
        <v>0.158</v>
      </c>
      <c r="C41" s="5">
        <v>8.4000000000000005E-2</v>
      </c>
      <c r="D41" s="3">
        <f t="shared" si="1"/>
        <v>7.3999999999999996E-2</v>
      </c>
      <c r="E41" s="4">
        <f t="shared" si="2"/>
        <v>1.9154941559999998</v>
      </c>
    </row>
    <row r="42" spans="1:5" x14ac:dyDescent="0.25">
      <c r="A42" s="10" t="s">
        <v>22</v>
      </c>
      <c r="B42" s="6">
        <v>0.17400000000000002</v>
      </c>
      <c r="C42" s="5">
        <v>8.4000000000000005E-2</v>
      </c>
      <c r="D42" s="3">
        <f t="shared" si="1"/>
        <v>9.0000000000000011E-2</v>
      </c>
      <c r="E42" s="4">
        <f t="shared" si="2"/>
        <v>2.3423210999999999</v>
      </c>
    </row>
    <row r="43" spans="1:5" x14ac:dyDescent="0.25">
      <c r="A43" s="10" t="s">
        <v>23</v>
      </c>
      <c r="B43" s="6">
        <v>0.5</v>
      </c>
      <c r="C43" s="5">
        <v>8.4000000000000005E-2</v>
      </c>
      <c r="D43" s="3">
        <f t="shared" si="1"/>
        <v>0.41599999999999998</v>
      </c>
      <c r="E43" s="4">
        <f t="shared" si="2"/>
        <v>13.149575136000001</v>
      </c>
    </row>
    <row r="44" spans="1:5" x14ac:dyDescent="0.25">
      <c r="A44" s="10" t="s">
        <v>24</v>
      </c>
      <c r="B44" s="6">
        <v>0.22700000000000001</v>
      </c>
      <c r="C44" s="5">
        <v>8.4000000000000005E-2</v>
      </c>
      <c r="D44" s="3">
        <f t="shared" si="1"/>
        <v>0.14300000000000002</v>
      </c>
      <c r="E44" s="4">
        <f t="shared" si="2"/>
        <v>3.8254160190000004</v>
      </c>
    </row>
    <row r="45" spans="1:5" x14ac:dyDescent="0.25">
      <c r="A45" s="10" t="s">
        <v>25</v>
      </c>
      <c r="B45" s="6">
        <v>0.20400000000000001</v>
      </c>
      <c r="C45" s="5">
        <v>8.4000000000000005E-2</v>
      </c>
      <c r="D45" s="3">
        <f t="shared" si="1"/>
        <v>0.12000000000000001</v>
      </c>
      <c r="E45" s="4">
        <f t="shared" si="2"/>
        <v>3.1687463999999999</v>
      </c>
    </row>
    <row r="46" spans="1:5" x14ac:dyDescent="0.25">
      <c r="A46" s="10" t="s">
        <v>26</v>
      </c>
      <c r="B46" s="6">
        <v>0.11900000000000001</v>
      </c>
      <c r="C46" s="5">
        <v>8.4000000000000005E-2</v>
      </c>
      <c r="D46" s="3">
        <f t="shared" si="1"/>
        <v>3.5000000000000003E-2</v>
      </c>
      <c r="E46" s="4">
        <f t="shared" si="2"/>
        <v>0.91571047500000013</v>
      </c>
    </row>
    <row r="47" spans="1:5" x14ac:dyDescent="0.25">
      <c r="A47" s="10" t="s">
        <v>27</v>
      </c>
      <c r="B47" s="6">
        <v>0.25</v>
      </c>
      <c r="C47" s="5">
        <v>8.4000000000000005E-2</v>
      </c>
      <c r="D47" s="3">
        <f t="shared" si="1"/>
        <v>0.16599999999999998</v>
      </c>
      <c r="E47" s="4">
        <f t="shared" si="2"/>
        <v>4.5021146359999991</v>
      </c>
    </row>
    <row r="48" spans="1:5" x14ac:dyDescent="0.25">
      <c r="A48" s="10" t="s">
        <v>28</v>
      </c>
      <c r="B48" s="6">
        <v>0.191</v>
      </c>
      <c r="C48" s="5">
        <v>8.4000000000000005E-2</v>
      </c>
      <c r="D48" s="3">
        <f t="shared" si="1"/>
        <v>0.107</v>
      </c>
      <c r="E48" s="4">
        <f t="shared" si="2"/>
        <v>2.8064450189999999</v>
      </c>
    </row>
    <row r="49" spans="1:5" x14ac:dyDescent="0.25">
      <c r="A49" s="10" t="s">
        <v>29</v>
      </c>
      <c r="B49" s="6">
        <v>0.13500000000000001</v>
      </c>
      <c r="C49" s="5">
        <v>8.4000000000000005E-2</v>
      </c>
      <c r="D49" s="3">
        <f t="shared" si="1"/>
        <v>5.1000000000000004E-2</v>
      </c>
      <c r="E49" s="4">
        <f t="shared" si="2"/>
        <v>1.3189115309999999</v>
      </c>
    </row>
    <row r="50" spans="1:5" x14ac:dyDescent="0.25">
      <c r="A50" s="10" t="s">
        <v>30</v>
      </c>
      <c r="B50" s="6">
        <v>0.13600000000000001</v>
      </c>
      <c r="C50" s="5">
        <v>8.4000000000000005E-2</v>
      </c>
      <c r="D50" s="3">
        <f t="shared" si="1"/>
        <v>5.2000000000000005E-2</v>
      </c>
      <c r="E50" s="4">
        <f t="shared" si="2"/>
        <v>1.344433424</v>
      </c>
    </row>
    <row r="51" spans="1:5" x14ac:dyDescent="0.25">
      <c r="A51" s="10" t="s">
        <v>31</v>
      </c>
      <c r="B51" s="6">
        <v>0.52200000000000002</v>
      </c>
      <c r="C51" s="5">
        <v>8.4000000000000005E-2</v>
      </c>
      <c r="D51" s="3">
        <f t="shared" si="1"/>
        <v>0.438</v>
      </c>
      <c r="E51" s="4">
        <f t="shared" si="2"/>
        <v>14.023834764000002</v>
      </c>
    </row>
    <row r="52" spans="1:5" x14ac:dyDescent="0.25">
      <c r="A52" s="10" t="s">
        <v>32</v>
      </c>
      <c r="B52" s="6">
        <v>0.159</v>
      </c>
      <c r="C52" s="5">
        <v>8.4000000000000005E-2</v>
      </c>
      <c r="D52" s="3">
        <f t="shared" si="1"/>
        <v>7.4999999999999997E-2</v>
      </c>
      <c r="E52" s="4">
        <f t="shared" si="2"/>
        <v>1.9418868749999998</v>
      </c>
    </row>
    <row r="53" spans="1:5" x14ac:dyDescent="0.25">
      <c r="A53" s="10" t="s">
        <v>33</v>
      </c>
      <c r="B53" s="6">
        <v>0.14300000000000002</v>
      </c>
      <c r="C53" s="5">
        <v>8.4000000000000005E-2</v>
      </c>
      <c r="D53" s="3">
        <f t="shared" si="1"/>
        <v>5.9000000000000011E-2</v>
      </c>
      <c r="E53" s="4">
        <f t="shared" si="2"/>
        <v>1.524146811</v>
      </c>
    </row>
    <row r="54" spans="1:5" x14ac:dyDescent="0.25">
      <c r="A54" s="10" t="s">
        <v>34</v>
      </c>
      <c r="B54" s="6">
        <v>0.157</v>
      </c>
      <c r="C54" s="5">
        <v>8.4000000000000005E-2</v>
      </c>
      <c r="D54" s="3">
        <f t="shared" si="1"/>
        <v>7.2999999999999995E-2</v>
      </c>
      <c r="E54" s="4">
        <f t="shared" si="2"/>
        <v>1.8891392989999995</v>
      </c>
    </row>
    <row r="55" spans="1:5" x14ac:dyDescent="0.25">
      <c r="A55" s="10" t="s">
        <v>35</v>
      </c>
      <c r="B55" s="6">
        <v>0.17100000000000001</v>
      </c>
      <c r="C55" s="5">
        <v>8.4000000000000005E-2</v>
      </c>
      <c r="D55" s="3">
        <f t="shared" si="1"/>
        <v>8.7000000000000008E-2</v>
      </c>
      <c r="E55" s="4">
        <f t="shared" si="2"/>
        <v>2.2615527389999999</v>
      </c>
    </row>
    <row r="56" spans="1:5" x14ac:dyDescent="0.25">
      <c r="A56" s="10" t="s">
        <v>36</v>
      </c>
      <c r="B56" s="6">
        <v>0.14000000000000001</v>
      </c>
      <c r="C56" s="5">
        <v>8.4000000000000005E-2</v>
      </c>
      <c r="D56" s="3">
        <f t="shared" si="1"/>
        <v>5.6000000000000008E-2</v>
      </c>
      <c r="E56" s="4">
        <f t="shared" si="2"/>
        <v>1.4468996160000001</v>
      </c>
    </row>
    <row r="57" spans="1:5" x14ac:dyDescent="0.25">
      <c r="A57" s="10" t="s">
        <v>37</v>
      </c>
      <c r="B57" s="6">
        <v>0.55700000000000005</v>
      </c>
      <c r="C57" s="5">
        <v>8.4000000000000005E-2</v>
      </c>
      <c r="D57" s="3">
        <f t="shared" si="1"/>
        <v>0.47300000000000003</v>
      </c>
      <c r="E57" s="4">
        <f t="shared" si="2"/>
        <v>15.452469699000002</v>
      </c>
    </row>
    <row r="58" spans="1:5" x14ac:dyDescent="0.25">
      <c r="A58" s="10" t="s">
        <v>38</v>
      </c>
      <c r="B58" s="6">
        <v>0.27700000000000002</v>
      </c>
      <c r="C58" s="5">
        <v>8.4000000000000005E-2</v>
      </c>
      <c r="D58" s="3">
        <f t="shared" si="1"/>
        <v>0.193</v>
      </c>
      <c r="E58" s="4">
        <f t="shared" si="2"/>
        <v>5.3220568190000002</v>
      </c>
    </row>
    <row r="59" spans="1:5" x14ac:dyDescent="0.25">
      <c r="A59" s="10" t="s">
        <v>39</v>
      </c>
      <c r="B59" s="6">
        <v>0.21199999999999999</v>
      </c>
      <c r="C59" s="5">
        <v>8.4000000000000005E-2</v>
      </c>
      <c r="D59" s="3">
        <f t="shared" si="1"/>
        <v>0.128</v>
      </c>
      <c r="E59" s="4">
        <f t="shared" si="2"/>
        <v>3.3948815039999998</v>
      </c>
    </row>
    <row r="60" spans="1:5" x14ac:dyDescent="0.25">
      <c r="A60" s="10" t="s">
        <v>40</v>
      </c>
      <c r="B60" s="6">
        <v>0.14400000000000002</v>
      </c>
      <c r="C60" s="5">
        <v>8.4000000000000005E-2</v>
      </c>
      <c r="D60" s="3">
        <f t="shared" si="1"/>
        <v>6.0000000000000012E-2</v>
      </c>
      <c r="E60" s="4">
        <f t="shared" si="2"/>
        <v>1.5499716000000001</v>
      </c>
    </row>
    <row r="61" spans="1:5" x14ac:dyDescent="0.25">
      <c r="A61" s="10" t="s">
        <v>41</v>
      </c>
      <c r="B61" s="6">
        <v>0.16700000000000001</v>
      </c>
      <c r="C61" s="5">
        <v>8.4000000000000005E-2</v>
      </c>
      <c r="D61" s="3">
        <f t="shared" si="1"/>
        <v>8.3000000000000004E-2</v>
      </c>
      <c r="E61" s="4">
        <f t="shared" si="2"/>
        <v>2.1543916589999998</v>
      </c>
    </row>
    <row r="62" spans="1:5" x14ac:dyDescent="0.25">
      <c r="A62" s="10" t="s">
        <v>42</v>
      </c>
      <c r="B62" s="6">
        <v>0.317</v>
      </c>
      <c r="C62" s="5">
        <v>8.4000000000000005E-2</v>
      </c>
      <c r="D62" s="3">
        <f t="shared" si="1"/>
        <v>0.23299999999999998</v>
      </c>
      <c r="E62" s="4">
        <f t="shared" si="2"/>
        <v>6.5875210589999993</v>
      </c>
    </row>
    <row r="63" spans="1:5" x14ac:dyDescent="0.25">
      <c r="A63" s="10" t="s">
        <v>43</v>
      </c>
      <c r="B63" s="6">
        <v>0.27200000000000002</v>
      </c>
      <c r="C63" s="5">
        <v>8.4000000000000005E-2</v>
      </c>
      <c r="D63" s="3">
        <f t="shared" si="1"/>
        <v>0.188</v>
      </c>
      <c r="E63" s="4">
        <f t="shared" si="2"/>
        <v>5.1681332639999997</v>
      </c>
    </row>
    <row r="64" spans="1:5" x14ac:dyDescent="0.25">
      <c r="A64" s="10" t="s">
        <v>44</v>
      </c>
      <c r="B64" s="6">
        <v>0.15</v>
      </c>
      <c r="C64" s="5">
        <v>8.4000000000000005E-2</v>
      </c>
      <c r="D64" s="3">
        <f t="shared" si="1"/>
        <v>6.5999999999999989E-2</v>
      </c>
      <c r="E64" s="4">
        <f t="shared" si="2"/>
        <v>1.7057154359999998</v>
      </c>
    </row>
    <row r="65" spans="1:5" x14ac:dyDescent="0.25">
      <c r="A65" s="10" t="s">
        <v>45</v>
      </c>
      <c r="B65" s="6">
        <v>0.20100000000000001</v>
      </c>
      <c r="C65" s="5">
        <v>8.4000000000000005E-2</v>
      </c>
      <c r="D65" s="3">
        <f t="shared" si="1"/>
        <v>0.11700000000000001</v>
      </c>
      <c r="E65" s="4">
        <f t="shared" si="2"/>
        <v>3.084570459</v>
      </c>
    </row>
    <row r="66" spans="1:5" x14ac:dyDescent="0.25">
      <c r="A66" s="10" t="s">
        <v>46</v>
      </c>
      <c r="B66" s="6">
        <v>0.187</v>
      </c>
      <c r="C66" s="5">
        <v>8.4000000000000005E-2</v>
      </c>
      <c r="D66" s="3">
        <f t="shared" ref="D66:D97" si="3">(B66-C66)</f>
        <v>0.10299999999999999</v>
      </c>
      <c r="E66" s="4">
        <f t="shared" ref="E66:E97" si="4">(18.931*D66*D66)+(23.572*D66)+(0.0675)</f>
        <v>2.6962549789999994</v>
      </c>
    </row>
    <row r="67" spans="1:5" x14ac:dyDescent="0.25">
      <c r="A67" s="10" t="s">
        <v>47</v>
      </c>
      <c r="B67" s="6">
        <v>0.16600000000000001</v>
      </c>
      <c r="C67" s="5">
        <v>8.4000000000000005E-2</v>
      </c>
      <c r="D67" s="3">
        <f t="shared" si="3"/>
        <v>8.2000000000000003E-2</v>
      </c>
      <c r="E67" s="4">
        <f t="shared" si="4"/>
        <v>2.1276960439999999</v>
      </c>
    </row>
    <row r="68" spans="1:5" x14ac:dyDescent="0.25">
      <c r="A68" s="10" t="s">
        <v>48</v>
      </c>
      <c r="B68" s="6">
        <v>0.55700000000000005</v>
      </c>
      <c r="C68" s="5">
        <v>8.4000000000000005E-2</v>
      </c>
      <c r="D68" s="3">
        <f t="shared" si="3"/>
        <v>0.47300000000000003</v>
      </c>
      <c r="E68" s="4">
        <f t="shared" si="4"/>
        <v>15.452469699000002</v>
      </c>
    </row>
    <row r="69" spans="1:5" x14ac:dyDescent="0.25">
      <c r="A69" s="10" t="s">
        <v>49</v>
      </c>
      <c r="B69" s="6">
        <v>0.29099999999999998</v>
      </c>
      <c r="C69" s="5">
        <v>8.4000000000000005E-2</v>
      </c>
      <c r="D69" s="3">
        <f t="shared" si="3"/>
        <v>0.20699999999999996</v>
      </c>
      <c r="E69" s="4">
        <f t="shared" si="4"/>
        <v>5.7580784189999985</v>
      </c>
    </row>
    <row r="70" spans="1:5" x14ac:dyDescent="0.25">
      <c r="A70" s="10" t="s">
        <v>50</v>
      </c>
      <c r="B70" s="6">
        <v>0.17500000000000002</v>
      </c>
      <c r="C70" s="5">
        <v>8.4000000000000005E-2</v>
      </c>
      <c r="D70" s="3">
        <f t="shared" si="3"/>
        <v>9.1000000000000011E-2</v>
      </c>
      <c r="E70" s="4">
        <f t="shared" si="4"/>
        <v>2.3693196110000003</v>
      </c>
    </row>
    <row r="71" spans="1:5" x14ac:dyDescent="0.25">
      <c r="A71" s="10" t="s">
        <v>51</v>
      </c>
      <c r="B71" s="6">
        <v>0.216</v>
      </c>
      <c r="C71" s="5">
        <v>8.4000000000000005E-2</v>
      </c>
      <c r="D71" s="3">
        <f t="shared" si="3"/>
        <v>0.13200000000000001</v>
      </c>
      <c r="E71" s="4">
        <f t="shared" si="4"/>
        <v>3.5088577440000002</v>
      </c>
    </row>
    <row r="72" spans="1:5" x14ac:dyDescent="0.25">
      <c r="A72" s="10" t="s">
        <v>52</v>
      </c>
      <c r="B72" s="6">
        <v>0.36399999999999999</v>
      </c>
      <c r="C72" s="5">
        <v>8.4000000000000005E-2</v>
      </c>
      <c r="D72" s="3">
        <f t="shared" si="3"/>
        <v>0.27999999999999997</v>
      </c>
      <c r="E72" s="4">
        <f t="shared" si="4"/>
        <v>8.1518503999999989</v>
      </c>
    </row>
    <row r="73" spans="1:5" x14ac:dyDescent="0.25">
      <c r="A73" s="10" t="s">
        <v>53</v>
      </c>
      <c r="B73" s="6">
        <v>0.26500000000000001</v>
      </c>
      <c r="C73" s="5">
        <v>8.4000000000000005E-2</v>
      </c>
      <c r="D73" s="3">
        <f t="shared" si="3"/>
        <v>0.18099999999999999</v>
      </c>
      <c r="E73" s="4">
        <f t="shared" si="4"/>
        <v>4.9542304909999997</v>
      </c>
    </row>
    <row r="74" spans="1:5" x14ac:dyDescent="0.25">
      <c r="A74" s="10" t="s">
        <v>54</v>
      </c>
      <c r="B74" s="6">
        <v>0.183</v>
      </c>
      <c r="C74" s="5">
        <v>8.4000000000000005E-2</v>
      </c>
      <c r="D74" s="3">
        <f t="shared" si="3"/>
        <v>9.8999999999999991E-2</v>
      </c>
      <c r="E74" s="4">
        <f t="shared" si="4"/>
        <v>2.5866707309999994</v>
      </c>
    </row>
    <row r="75" spans="1:5" x14ac:dyDescent="0.25">
      <c r="A75" s="10" t="s">
        <v>55</v>
      </c>
      <c r="B75" s="6">
        <v>0.16</v>
      </c>
      <c r="C75" s="5">
        <v>8.4000000000000005E-2</v>
      </c>
      <c r="D75" s="3">
        <f t="shared" si="3"/>
        <v>7.5999999999999998E-2</v>
      </c>
      <c r="E75" s="4">
        <f t="shared" si="4"/>
        <v>1.9683174559999999</v>
      </c>
    </row>
    <row r="76" spans="1:5" x14ac:dyDescent="0.25">
      <c r="A76" s="10" t="s">
        <v>56</v>
      </c>
      <c r="B76" s="6">
        <v>0.17500000000000002</v>
      </c>
      <c r="C76" s="5">
        <v>8.4000000000000005E-2</v>
      </c>
      <c r="D76" s="3">
        <f t="shared" si="3"/>
        <v>9.1000000000000011E-2</v>
      </c>
      <c r="E76" s="4">
        <f t="shared" si="4"/>
        <v>2.3693196110000003</v>
      </c>
    </row>
    <row r="77" spans="1:5" x14ac:dyDescent="0.25">
      <c r="A77" s="10" t="s">
        <v>57</v>
      </c>
      <c r="B77" s="6">
        <v>0.438</v>
      </c>
      <c r="C77" s="5">
        <v>8.4000000000000005E-2</v>
      </c>
      <c r="D77" s="3">
        <f t="shared" si="3"/>
        <v>0.35399999999999998</v>
      </c>
      <c r="E77" s="4">
        <f t="shared" si="4"/>
        <v>10.784345196</v>
      </c>
    </row>
    <row r="78" spans="1:5" x14ac:dyDescent="0.25">
      <c r="A78" s="10" t="s">
        <v>58</v>
      </c>
      <c r="B78" s="6">
        <v>0.36899999999999999</v>
      </c>
      <c r="C78" s="5">
        <v>8.4000000000000005E-2</v>
      </c>
      <c r="D78" s="3">
        <f t="shared" si="3"/>
        <v>0.28499999999999998</v>
      </c>
      <c r="E78" s="4">
        <f t="shared" si="4"/>
        <v>8.3231904750000005</v>
      </c>
    </row>
    <row r="79" spans="1:5" x14ac:dyDescent="0.25">
      <c r="A79" s="10" t="s">
        <v>59</v>
      </c>
      <c r="B79" s="6">
        <v>0.34900000000000003</v>
      </c>
      <c r="C79" s="5">
        <v>8.4000000000000005E-2</v>
      </c>
      <c r="D79" s="3">
        <f t="shared" si="3"/>
        <v>0.26500000000000001</v>
      </c>
      <c r="E79" s="4">
        <f t="shared" si="4"/>
        <v>7.6435094750000001</v>
      </c>
    </row>
    <row r="80" spans="1:5" x14ac:dyDescent="0.25">
      <c r="A80" s="10" t="s">
        <v>60</v>
      </c>
      <c r="B80" s="6">
        <v>0.53600000000000003</v>
      </c>
      <c r="C80" s="5">
        <v>8.4000000000000005E-2</v>
      </c>
      <c r="D80" s="3">
        <f t="shared" si="3"/>
        <v>0.45200000000000001</v>
      </c>
      <c r="E80" s="4">
        <f t="shared" si="4"/>
        <v>14.589723024000001</v>
      </c>
    </row>
    <row r="81" spans="1:5" x14ac:dyDescent="0.25">
      <c r="A81" s="10" t="s">
        <v>61</v>
      </c>
      <c r="B81" s="6">
        <v>0.92500000000000004</v>
      </c>
      <c r="C81" s="5">
        <v>8.4000000000000005E-2</v>
      </c>
      <c r="D81" s="3">
        <f t="shared" si="3"/>
        <v>0.84100000000000008</v>
      </c>
      <c r="E81" s="4">
        <f t="shared" si="4"/>
        <v>33.281088611000008</v>
      </c>
    </row>
    <row r="82" spans="1:5" x14ac:dyDescent="0.25">
      <c r="A82" s="10" t="s">
        <v>62</v>
      </c>
      <c r="B82" s="6">
        <v>0.85799999999999998</v>
      </c>
      <c r="C82" s="5">
        <v>8.4000000000000005E-2</v>
      </c>
      <c r="D82" s="3">
        <f t="shared" si="3"/>
        <v>0.77400000000000002</v>
      </c>
      <c r="E82" s="4">
        <f t="shared" si="4"/>
        <v>29.653335756000001</v>
      </c>
    </row>
    <row r="83" spans="1:5" x14ac:dyDescent="0.25">
      <c r="A83" s="10" t="s">
        <v>63</v>
      </c>
      <c r="B83" s="6">
        <v>0.17699999999999999</v>
      </c>
      <c r="C83" s="5">
        <v>8.4000000000000005E-2</v>
      </c>
      <c r="D83" s="3">
        <f t="shared" si="3"/>
        <v>9.2999999999999985E-2</v>
      </c>
      <c r="E83" s="4">
        <f t="shared" si="4"/>
        <v>2.4234302189999992</v>
      </c>
    </row>
    <row r="84" spans="1:5" x14ac:dyDescent="0.25">
      <c r="A84" s="10" t="s">
        <v>64</v>
      </c>
      <c r="B84" s="6">
        <v>0.19900000000000001</v>
      </c>
      <c r="C84" s="5">
        <v>8.4000000000000005E-2</v>
      </c>
      <c r="D84" s="3">
        <f t="shared" si="3"/>
        <v>0.115</v>
      </c>
      <c r="E84" s="4">
        <f t="shared" si="4"/>
        <v>3.0286424750000003</v>
      </c>
    </row>
    <row r="85" spans="1:5" x14ac:dyDescent="0.25">
      <c r="A85" s="10" t="s">
        <v>65</v>
      </c>
      <c r="B85" s="6">
        <v>0.33400000000000002</v>
      </c>
      <c r="C85" s="5">
        <v>8.4000000000000005E-2</v>
      </c>
      <c r="D85" s="3">
        <f t="shared" si="3"/>
        <v>0.25</v>
      </c>
      <c r="E85" s="4">
        <f t="shared" si="4"/>
        <v>7.1436874999999995</v>
      </c>
    </row>
    <row r="86" spans="1:5" x14ac:dyDescent="0.25">
      <c r="A86" s="10" t="s">
        <v>66</v>
      </c>
      <c r="B86" s="6">
        <v>0.16400000000000001</v>
      </c>
      <c r="C86" s="5">
        <v>8.4000000000000005E-2</v>
      </c>
      <c r="D86" s="3">
        <f t="shared" si="3"/>
        <v>0.08</v>
      </c>
      <c r="E86" s="4">
        <f t="shared" si="4"/>
        <v>2.0744183999999999</v>
      </c>
    </row>
    <row r="87" spans="1:5" x14ac:dyDescent="0.25">
      <c r="A87" s="10" t="s">
        <v>67</v>
      </c>
      <c r="B87" s="6">
        <v>0.18</v>
      </c>
      <c r="C87" s="5">
        <v>8.4000000000000005E-2</v>
      </c>
      <c r="D87" s="3">
        <f t="shared" si="3"/>
        <v>9.5999999999999988E-2</v>
      </c>
      <c r="E87" s="4">
        <f t="shared" si="4"/>
        <v>2.5048800959999995</v>
      </c>
    </row>
    <row r="88" spans="1:5" x14ac:dyDescent="0.25">
      <c r="A88" s="10" t="s">
        <v>68</v>
      </c>
      <c r="B88" s="6">
        <v>0.224</v>
      </c>
      <c r="C88" s="5">
        <v>8.4000000000000005E-2</v>
      </c>
      <c r="D88" s="3">
        <f t="shared" si="3"/>
        <v>0.14000000000000001</v>
      </c>
      <c r="E88" s="4">
        <f t="shared" si="4"/>
        <v>3.7386276000000005</v>
      </c>
    </row>
    <row r="89" spans="1:5" x14ac:dyDescent="0.25">
      <c r="A89" s="10" t="s">
        <v>69</v>
      </c>
      <c r="B89" s="6">
        <v>0.63700000000000001</v>
      </c>
      <c r="C89" s="5">
        <v>8.4000000000000005E-2</v>
      </c>
      <c r="D89" s="3">
        <f t="shared" si="3"/>
        <v>0.55300000000000005</v>
      </c>
      <c r="E89" s="4">
        <f t="shared" si="4"/>
        <v>18.892086179</v>
      </c>
    </row>
    <row r="90" spans="1:5" x14ac:dyDescent="0.25">
      <c r="A90" s="10" t="s">
        <v>70</v>
      </c>
      <c r="B90" s="6">
        <v>0.50600000000000001</v>
      </c>
      <c r="C90" s="5">
        <v>8.4000000000000005E-2</v>
      </c>
      <c r="D90" s="3">
        <f t="shared" si="3"/>
        <v>0.42199999999999999</v>
      </c>
      <c r="E90" s="4">
        <f t="shared" si="4"/>
        <v>13.386192204</v>
      </c>
    </row>
    <row r="91" spans="1:5" x14ac:dyDescent="0.25">
      <c r="A91" s="10" t="s">
        <v>71</v>
      </c>
      <c r="B91" s="6">
        <v>0.27300000000000002</v>
      </c>
      <c r="C91" s="5">
        <v>8.4000000000000005E-2</v>
      </c>
      <c r="D91" s="3">
        <f t="shared" si="3"/>
        <v>0.189</v>
      </c>
      <c r="E91" s="4">
        <f t="shared" si="4"/>
        <v>5.1988422510000003</v>
      </c>
    </row>
    <row r="92" spans="1:5" x14ac:dyDescent="0.25">
      <c r="A92" s="10" t="s">
        <v>72</v>
      </c>
      <c r="B92" s="6">
        <v>0.17500000000000002</v>
      </c>
      <c r="C92" s="5">
        <v>8.4000000000000005E-2</v>
      </c>
      <c r="D92" s="3">
        <f t="shared" si="3"/>
        <v>9.1000000000000011E-2</v>
      </c>
      <c r="E92" s="4">
        <f t="shared" si="4"/>
        <v>2.3693196110000003</v>
      </c>
    </row>
    <row r="93" spans="1:5" x14ac:dyDescent="0.25">
      <c r="A93" s="10" t="s">
        <v>73</v>
      </c>
      <c r="B93" s="6">
        <v>0.51700000000000002</v>
      </c>
      <c r="C93" s="5">
        <v>8.4000000000000005E-2</v>
      </c>
      <c r="D93" s="3">
        <f t="shared" si="3"/>
        <v>0.433</v>
      </c>
      <c r="E93" s="4">
        <f t="shared" si="4"/>
        <v>13.823530259</v>
      </c>
    </row>
    <row r="94" spans="1:5" x14ac:dyDescent="0.25">
      <c r="A94" s="10" t="s">
        <v>74</v>
      </c>
      <c r="B94" s="6">
        <v>0.47700000000000004</v>
      </c>
      <c r="C94" s="5">
        <v>8.4000000000000005E-2</v>
      </c>
      <c r="D94" s="3">
        <f t="shared" si="3"/>
        <v>0.39300000000000002</v>
      </c>
      <c r="E94" s="4">
        <f t="shared" si="4"/>
        <v>12.255170018999999</v>
      </c>
    </row>
    <row r="95" spans="1:5" x14ac:dyDescent="0.25">
      <c r="A95" s="10" t="s">
        <v>75</v>
      </c>
      <c r="B95" s="6">
        <v>0.192</v>
      </c>
      <c r="C95" s="5">
        <v>8.4000000000000005E-2</v>
      </c>
      <c r="D95" s="3">
        <f t="shared" si="3"/>
        <v>0.108</v>
      </c>
      <c r="E95" s="4">
        <f t="shared" si="4"/>
        <v>2.8340871839999999</v>
      </c>
    </row>
    <row r="96" spans="1:5" x14ac:dyDescent="0.25">
      <c r="A96" s="10" t="s">
        <v>76</v>
      </c>
      <c r="B96" s="6">
        <v>0.22700000000000001</v>
      </c>
      <c r="C96" s="5">
        <v>8.4000000000000005E-2</v>
      </c>
      <c r="D96" s="3">
        <f t="shared" si="3"/>
        <v>0.14300000000000002</v>
      </c>
      <c r="E96" s="4">
        <f t="shared" si="4"/>
        <v>3.8254160190000004</v>
      </c>
    </row>
    <row r="97" spans="1:5" x14ac:dyDescent="0.25">
      <c r="A97" s="10" t="s">
        <v>77</v>
      </c>
      <c r="B97" s="6">
        <v>0.32200000000000001</v>
      </c>
      <c r="C97" s="5">
        <v>8.4000000000000005E-2</v>
      </c>
      <c r="D97" s="3">
        <f t="shared" si="3"/>
        <v>0.23799999999999999</v>
      </c>
      <c r="E97" s="4">
        <f t="shared" si="4"/>
        <v>6.7499635639999997</v>
      </c>
    </row>
    <row r="98" spans="1:5" x14ac:dyDescent="0.25">
      <c r="A98" s="10" t="s">
        <v>78</v>
      </c>
      <c r="B98" s="6">
        <v>0.30199999999999999</v>
      </c>
      <c r="C98" s="5">
        <v>8.4000000000000005E-2</v>
      </c>
      <c r="D98" s="3">
        <f t="shared" ref="D98:D129" si="5">(B98-C98)</f>
        <v>0.21799999999999997</v>
      </c>
      <c r="E98" s="4">
        <f t="shared" ref="E98:E129" si="6">(18.931*D98*D98)+(23.572*D98)+(0.0675)</f>
        <v>6.1058728439999994</v>
      </c>
    </row>
    <row r="99" spans="1:5" x14ac:dyDescent="0.25">
      <c r="A99" s="10" t="s">
        <v>79</v>
      </c>
      <c r="B99" s="6">
        <v>0.14000000000000001</v>
      </c>
      <c r="C99" s="5">
        <v>8.4000000000000005E-2</v>
      </c>
      <c r="D99" s="3">
        <f t="shared" si="5"/>
        <v>5.6000000000000008E-2</v>
      </c>
      <c r="E99" s="4">
        <f t="shared" si="6"/>
        <v>1.4468996160000001</v>
      </c>
    </row>
    <row r="100" spans="1:5" x14ac:dyDescent="0.25">
      <c r="A100" s="10" t="s">
        <v>80</v>
      </c>
      <c r="B100" s="6">
        <v>0.152</v>
      </c>
      <c r="C100" s="5">
        <v>8.4000000000000005E-2</v>
      </c>
      <c r="D100" s="3">
        <f t="shared" si="5"/>
        <v>6.7999999999999991E-2</v>
      </c>
      <c r="E100" s="4">
        <f t="shared" si="6"/>
        <v>1.7579329439999998</v>
      </c>
    </row>
    <row r="101" spans="1:5" x14ac:dyDescent="0.25">
      <c r="A101" s="10" t="s">
        <v>81</v>
      </c>
      <c r="B101" s="6">
        <v>0.192</v>
      </c>
      <c r="C101" s="5">
        <v>8.4000000000000005E-2</v>
      </c>
      <c r="D101" s="3">
        <f t="shared" si="5"/>
        <v>0.108</v>
      </c>
      <c r="E101" s="4">
        <f t="shared" si="6"/>
        <v>2.8340871839999999</v>
      </c>
    </row>
    <row r="102" spans="1:5" x14ac:dyDescent="0.25">
      <c r="A102" s="10" t="s">
        <v>82</v>
      </c>
      <c r="B102" s="6">
        <v>0.19400000000000001</v>
      </c>
      <c r="C102" s="5">
        <v>8.4000000000000005E-2</v>
      </c>
      <c r="D102" s="3">
        <f t="shared" si="5"/>
        <v>0.11</v>
      </c>
      <c r="E102" s="4">
        <f t="shared" si="6"/>
        <v>2.8894850999999999</v>
      </c>
    </row>
    <row r="103" spans="1:5" x14ac:dyDescent="0.25">
      <c r="A103" s="10" t="s">
        <v>83</v>
      </c>
      <c r="B103" s="6">
        <v>0.434</v>
      </c>
      <c r="C103" s="5">
        <v>8.4000000000000005E-2</v>
      </c>
      <c r="D103" s="3">
        <f t="shared" si="5"/>
        <v>0.35</v>
      </c>
      <c r="E103" s="4">
        <f t="shared" si="6"/>
        <v>10.6367475</v>
      </c>
    </row>
    <row r="104" spans="1:5" x14ac:dyDescent="0.25">
      <c r="A104" s="10" t="s">
        <v>84</v>
      </c>
      <c r="B104" s="6">
        <v>0.28400000000000003</v>
      </c>
      <c r="C104" s="5">
        <v>8.4000000000000005E-2</v>
      </c>
      <c r="D104" s="3">
        <f t="shared" si="5"/>
        <v>0.2</v>
      </c>
      <c r="E104" s="4">
        <f t="shared" si="6"/>
        <v>5.5391400000000006</v>
      </c>
    </row>
    <row r="105" spans="1:5" x14ac:dyDescent="0.25">
      <c r="A105" s="10" t="s">
        <v>85</v>
      </c>
      <c r="B105" s="6">
        <v>0.184</v>
      </c>
      <c r="C105" s="5">
        <v>8.4000000000000005E-2</v>
      </c>
      <c r="D105" s="3">
        <f t="shared" si="5"/>
        <v>9.9999999999999992E-2</v>
      </c>
      <c r="E105" s="4">
        <f t="shared" si="6"/>
        <v>2.6140099999999995</v>
      </c>
    </row>
    <row r="106" spans="1:5" x14ac:dyDescent="0.25">
      <c r="A106" s="10" t="s">
        <v>86</v>
      </c>
      <c r="B106" s="6">
        <v>0.51900000000000002</v>
      </c>
      <c r="C106" s="5">
        <v>8.4000000000000005E-2</v>
      </c>
      <c r="D106" s="3">
        <f t="shared" si="5"/>
        <v>0.435</v>
      </c>
      <c r="E106" s="4">
        <f t="shared" si="6"/>
        <v>13.903538475</v>
      </c>
    </row>
    <row r="107" spans="1:5" x14ac:dyDescent="0.25">
      <c r="A107" s="10" t="s">
        <v>87</v>
      </c>
      <c r="B107" s="6">
        <v>0.2</v>
      </c>
      <c r="C107" s="5">
        <v>8.4000000000000005E-2</v>
      </c>
      <c r="D107" s="3">
        <f t="shared" si="5"/>
        <v>0.11600000000000001</v>
      </c>
      <c r="E107" s="4">
        <f t="shared" si="6"/>
        <v>3.0565875359999999</v>
      </c>
    </row>
    <row r="108" spans="1:5" x14ac:dyDescent="0.25">
      <c r="A108" s="10" t="s">
        <v>88</v>
      </c>
      <c r="B108" s="6">
        <v>0.127</v>
      </c>
      <c r="C108" s="5">
        <v>8.4000000000000005E-2</v>
      </c>
      <c r="D108" s="3">
        <f t="shared" si="5"/>
        <v>4.2999999999999997E-2</v>
      </c>
      <c r="E108" s="4">
        <f t="shared" si="6"/>
        <v>1.1160994189999998</v>
      </c>
    </row>
    <row r="109" spans="1:5" x14ac:dyDescent="0.25">
      <c r="A109" s="10" t="s">
        <v>89</v>
      </c>
      <c r="B109" s="6">
        <v>0.11600000000000001</v>
      </c>
      <c r="C109" s="5">
        <v>8.4000000000000005E-2</v>
      </c>
      <c r="D109" s="3">
        <f t="shared" si="5"/>
        <v>3.2000000000000001E-2</v>
      </c>
      <c r="E109" s="4">
        <f t="shared" si="6"/>
        <v>0.84118934400000001</v>
      </c>
    </row>
    <row r="110" spans="1:5" x14ac:dyDescent="0.25">
      <c r="A110" s="10" t="s">
        <v>90</v>
      </c>
      <c r="B110" s="6">
        <v>0.27900000000000003</v>
      </c>
      <c r="C110" s="5">
        <v>8.4000000000000005E-2</v>
      </c>
      <c r="D110" s="3">
        <f t="shared" si="5"/>
        <v>0.19500000000000001</v>
      </c>
      <c r="E110" s="4">
        <f t="shared" si="6"/>
        <v>5.3838912749999999</v>
      </c>
    </row>
    <row r="111" spans="1:5" x14ac:dyDescent="0.25">
      <c r="A111" s="10" t="s">
        <v>91</v>
      </c>
      <c r="B111" s="6">
        <v>0.156</v>
      </c>
      <c r="C111" s="5">
        <v>8.4000000000000005E-2</v>
      </c>
      <c r="D111" s="3">
        <f t="shared" si="5"/>
        <v>7.1999999999999995E-2</v>
      </c>
      <c r="E111" s="4">
        <f t="shared" si="6"/>
        <v>1.8628223039999998</v>
      </c>
    </row>
    <row r="112" spans="1:5" x14ac:dyDescent="0.25">
      <c r="A112" s="10" t="s">
        <v>92</v>
      </c>
      <c r="B112" s="6">
        <v>0.21199999999999999</v>
      </c>
      <c r="C112" s="5">
        <v>8.4000000000000005E-2</v>
      </c>
      <c r="D112" s="3">
        <f t="shared" si="5"/>
        <v>0.128</v>
      </c>
      <c r="E112" s="4">
        <f t="shared" si="6"/>
        <v>3.3948815039999998</v>
      </c>
    </row>
    <row r="113" spans="1:5" x14ac:dyDescent="0.25">
      <c r="A113" s="10" t="s">
        <v>93</v>
      </c>
      <c r="B113" s="6">
        <v>0.26600000000000001</v>
      </c>
      <c r="C113" s="5">
        <v>8.4000000000000005E-2</v>
      </c>
      <c r="D113" s="3">
        <f t="shared" si="5"/>
        <v>0.182</v>
      </c>
      <c r="E113" s="4">
        <f t="shared" si="6"/>
        <v>4.9846744439999995</v>
      </c>
    </row>
    <row r="114" spans="1:5" x14ac:dyDescent="0.25">
      <c r="A114" s="10" t="s">
        <v>94</v>
      </c>
      <c r="B114" s="6">
        <v>0.25</v>
      </c>
      <c r="C114" s="5">
        <v>8.4000000000000005E-2</v>
      </c>
      <c r="D114" s="3">
        <f t="shared" si="5"/>
        <v>0.16599999999999998</v>
      </c>
      <c r="E114" s="4">
        <f t="shared" si="6"/>
        <v>4.5021146359999991</v>
      </c>
    </row>
    <row r="115" spans="1:5" x14ac:dyDescent="0.25">
      <c r="A115" s="10" t="s">
        <v>95</v>
      </c>
      <c r="B115" s="6">
        <v>0.16</v>
      </c>
      <c r="C115" s="5">
        <v>8.4000000000000005E-2</v>
      </c>
      <c r="D115" s="3">
        <f t="shared" si="5"/>
        <v>7.5999999999999998E-2</v>
      </c>
      <c r="E115" s="4">
        <f t="shared" si="6"/>
        <v>1.9683174559999999</v>
      </c>
    </row>
    <row r="116" spans="1:5" x14ac:dyDescent="0.25">
      <c r="A116" s="10" t="s">
        <v>96</v>
      </c>
      <c r="B116" s="6">
        <v>0.14200000000000002</v>
      </c>
      <c r="C116" s="5">
        <v>8.4000000000000005E-2</v>
      </c>
      <c r="D116" s="3">
        <f t="shared" si="5"/>
        <v>5.800000000000001E-2</v>
      </c>
      <c r="E116" s="4">
        <f t="shared" si="6"/>
        <v>1.4983598840000001</v>
      </c>
    </row>
    <row r="117" spans="1:5" x14ac:dyDescent="0.25">
      <c r="A117" s="10" t="s">
        <v>97</v>
      </c>
      <c r="B117" s="6">
        <v>0.14100000000000001</v>
      </c>
      <c r="C117" s="5">
        <v>8.4000000000000005E-2</v>
      </c>
      <c r="D117" s="3">
        <f t="shared" si="5"/>
        <v>5.7000000000000009E-2</v>
      </c>
      <c r="E117" s="4">
        <f t="shared" si="6"/>
        <v>1.4726108190000002</v>
      </c>
    </row>
    <row r="118" spans="1:5" x14ac:dyDescent="0.25">
      <c r="A118" s="10" t="s">
        <v>98</v>
      </c>
      <c r="B118" s="6">
        <v>0.13800000000000001</v>
      </c>
      <c r="C118" s="5">
        <v>8.4000000000000005E-2</v>
      </c>
      <c r="D118" s="3">
        <f t="shared" si="5"/>
        <v>5.4000000000000006E-2</v>
      </c>
      <c r="E118" s="4">
        <f t="shared" si="6"/>
        <v>1.395590796</v>
      </c>
    </row>
    <row r="119" spans="1:5" x14ac:dyDescent="0.25">
      <c r="A119" s="10" t="s">
        <v>99</v>
      </c>
      <c r="B119" s="6">
        <v>0.153</v>
      </c>
      <c r="C119" s="5">
        <v>8.4000000000000005E-2</v>
      </c>
      <c r="D119" s="3">
        <f t="shared" si="5"/>
        <v>6.8999999999999992E-2</v>
      </c>
      <c r="E119" s="4">
        <f t="shared" si="6"/>
        <v>1.784098491</v>
      </c>
    </row>
    <row r="120" spans="1:5" x14ac:dyDescent="0.25">
      <c r="A120" s="10" t="s">
        <v>100</v>
      </c>
      <c r="B120" s="6">
        <v>0.32100000000000001</v>
      </c>
      <c r="C120" s="5">
        <v>8.4000000000000005E-2</v>
      </c>
      <c r="D120" s="3">
        <f t="shared" si="5"/>
        <v>0.23699999999999999</v>
      </c>
      <c r="E120" s="4">
        <f t="shared" si="6"/>
        <v>6.7173993389999991</v>
      </c>
    </row>
    <row r="121" spans="1:5" x14ac:dyDescent="0.25">
      <c r="A121" s="10" t="s">
        <v>101</v>
      </c>
      <c r="B121" s="6">
        <v>0.14899999999999999</v>
      </c>
      <c r="C121" s="5">
        <v>8.4000000000000005E-2</v>
      </c>
      <c r="D121" s="3">
        <f t="shared" si="5"/>
        <v>6.4999999999999988E-2</v>
      </c>
      <c r="E121" s="4">
        <f t="shared" si="6"/>
        <v>1.6796634749999995</v>
      </c>
    </row>
    <row r="122" spans="1:5" x14ac:dyDescent="0.25">
      <c r="A122" s="10" t="s">
        <v>102</v>
      </c>
      <c r="B122" s="6">
        <v>0.125</v>
      </c>
      <c r="C122" s="5">
        <v>8.4000000000000005E-2</v>
      </c>
      <c r="D122" s="3">
        <f t="shared" si="5"/>
        <v>4.0999999999999995E-2</v>
      </c>
      <c r="E122" s="4">
        <f t="shared" si="6"/>
        <v>1.0657750109999999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M121"/>
  <sheetViews>
    <sheetView workbookViewId="0">
      <selection activeCell="O8" sqref="O8"/>
    </sheetView>
  </sheetViews>
  <sheetFormatPr defaultRowHeight="15" x14ac:dyDescent="0.25"/>
  <cols>
    <col min="1" max="1" width="17.7109375" customWidth="1"/>
    <col min="2" max="2" width="11.7109375" customWidth="1"/>
    <col min="3" max="3" width="11.28515625" customWidth="1"/>
    <col min="4" max="4" width="11.7109375" customWidth="1"/>
    <col min="5" max="5" width="19.28515625" customWidth="1"/>
  </cols>
  <sheetData>
    <row r="2" spans="1:12" x14ac:dyDescent="0.25">
      <c r="A2" s="2">
        <v>1.8320000000000001</v>
      </c>
      <c r="B2" s="6">
        <v>0.376</v>
      </c>
      <c r="C2" s="6">
        <v>0.13200000000000001</v>
      </c>
      <c r="D2" s="6">
        <v>0.11600000000000001</v>
      </c>
      <c r="E2" s="6">
        <v>0.26100000000000001</v>
      </c>
      <c r="F2" s="6">
        <v>0.17100000000000001</v>
      </c>
      <c r="G2" s="6">
        <v>0.128</v>
      </c>
      <c r="H2" s="6">
        <v>0.22700000000000001</v>
      </c>
      <c r="I2" s="6">
        <v>0.36799999999999999</v>
      </c>
      <c r="J2" s="6">
        <v>0.224</v>
      </c>
      <c r="K2" s="6">
        <v>0.29599999999999999</v>
      </c>
      <c r="L2" s="6">
        <v>0.48599999999999999</v>
      </c>
    </row>
    <row r="3" spans="1:12" x14ac:dyDescent="0.25">
      <c r="A3" s="2">
        <v>1.1659999999999999</v>
      </c>
      <c r="B3" s="6">
        <v>0.442</v>
      </c>
      <c r="C3" s="6">
        <v>0.252</v>
      </c>
      <c r="D3" s="6">
        <v>0.45</v>
      </c>
      <c r="E3" s="6">
        <v>0.215</v>
      </c>
      <c r="F3" s="6">
        <v>0.222</v>
      </c>
      <c r="G3" s="6">
        <v>0.16300000000000001</v>
      </c>
      <c r="H3" s="6">
        <v>0.307</v>
      </c>
      <c r="I3" s="6">
        <v>0.224</v>
      </c>
      <c r="J3" s="6">
        <v>0.33500000000000002</v>
      </c>
      <c r="K3" s="6">
        <v>0.53700000000000003</v>
      </c>
      <c r="L3" s="6">
        <v>0.73599999999999999</v>
      </c>
    </row>
    <row r="4" spans="1:12" x14ac:dyDescent="0.25">
      <c r="A4" s="2">
        <v>0.81799999999999995</v>
      </c>
      <c r="B4" s="6">
        <v>0.20400000000000001</v>
      </c>
      <c r="C4" s="6">
        <v>0.26900000000000002</v>
      </c>
      <c r="D4" s="6">
        <v>0.38</v>
      </c>
      <c r="E4" s="6">
        <v>0.35799999999999998</v>
      </c>
      <c r="F4" s="6">
        <v>0.186</v>
      </c>
      <c r="G4" s="6">
        <v>0.22500000000000001</v>
      </c>
      <c r="H4" s="6">
        <v>0.48</v>
      </c>
      <c r="I4" s="6">
        <v>0.41300000000000003</v>
      </c>
      <c r="J4" s="6">
        <v>0.30299999999999999</v>
      </c>
      <c r="K4" s="6">
        <v>0.24299999999999999</v>
      </c>
      <c r="L4" s="6">
        <v>0.314</v>
      </c>
    </row>
    <row r="5" spans="1:12" x14ac:dyDescent="0.25">
      <c r="A5" s="2">
        <v>0.436</v>
      </c>
      <c r="B5" s="6">
        <v>0.223</v>
      </c>
      <c r="C5" s="6">
        <v>0.28200000000000003</v>
      </c>
      <c r="D5" s="6">
        <v>0.377</v>
      </c>
      <c r="E5" s="6">
        <v>0.315</v>
      </c>
      <c r="F5" s="6">
        <v>0.44700000000000001</v>
      </c>
      <c r="G5" s="6">
        <v>0.17799999999999999</v>
      </c>
      <c r="H5" s="6">
        <v>0.38900000000000001</v>
      </c>
      <c r="I5" s="6">
        <v>0.34200000000000003</v>
      </c>
      <c r="J5" s="6">
        <v>0.311</v>
      </c>
      <c r="K5" s="6">
        <v>0.224</v>
      </c>
      <c r="L5" s="6">
        <v>0.17500000000000002</v>
      </c>
    </row>
    <row r="6" spans="1:12" x14ac:dyDescent="0.25">
      <c r="A6" s="2">
        <v>0.34300000000000003</v>
      </c>
      <c r="B6" s="6">
        <v>0.55900000000000005</v>
      </c>
      <c r="C6" s="6">
        <v>0.29799999999999999</v>
      </c>
      <c r="D6" s="6">
        <v>0.45600000000000002</v>
      </c>
      <c r="E6" s="6">
        <v>0.52700000000000002</v>
      </c>
      <c r="F6" s="6">
        <v>0.379</v>
      </c>
      <c r="G6" s="6">
        <v>0.29199999999999998</v>
      </c>
      <c r="H6" s="6">
        <v>0.25800000000000001</v>
      </c>
      <c r="I6" s="6">
        <v>0.219</v>
      </c>
      <c r="J6" s="6">
        <v>0.253</v>
      </c>
      <c r="K6" s="6">
        <v>0.22500000000000001</v>
      </c>
      <c r="L6" s="6">
        <v>0.214</v>
      </c>
    </row>
    <row r="7" spans="1:12" x14ac:dyDescent="0.25">
      <c r="A7" s="2">
        <v>0.17899999999999999</v>
      </c>
      <c r="B7" s="6">
        <v>0.33500000000000002</v>
      </c>
      <c r="C7" s="6">
        <v>0.26900000000000002</v>
      </c>
      <c r="D7" s="6">
        <v>0.65500000000000003</v>
      </c>
      <c r="E7" s="6">
        <v>0.4</v>
      </c>
      <c r="F7" s="6">
        <v>0.215</v>
      </c>
      <c r="G7" s="6">
        <v>0.216</v>
      </c>
      <c r="H7" s="6">
        <v>0.314</v>
      </c>
      <c r="I7" s="6">
        <v>0.33100000000000002</v>
      </c>
      <c r="J7" s="6">
        <v>0.30599999999999999</v>
      </c>
      <c r="K7" s="6">
        <v>0.46900000000000003</v>
      </c>
      <c r="L7" s="6">
        <v>0.441</v>
      </c>
    </row>
    <row r="8" spans="1:12" x14ac:dyDescent="0.25">
      <c r="A8" s="5">
        <v>8.5999999999999993E-2</v>
      </c>
      <c r="B8" s="6">
        <v>0.52800000000000002</v>
      </c>
      <c r="C8" s="6">
        <v>0.56200000000000006</v>
      </c>
      <c r="D8" s="6">
        <v>0.33200000000000002</v>
      </c>
      <c r="E8" s="6">
        <v>0.42799999999999999</v>
      </c>
      <c r="F8" s="6">
        <v>0.28800000000000003</v>
      </c>
      <c r="G8" s="6">
        <v>0.222</v>
      </c>
      <c r="H8" s="6">
        <v>0.25</v>
      </c>
      <c r="I8" s="6">
        <v>0.71499999999999997</v>
      </c>
      <c r="J8" s="6">
        <v>0.40500000000000003</v>
      </c>
      <c r="K8" s="6">
        <v>0.48499999999999999</v>
      </c>
      <c r="L8" s="6">
        <v>0.28000000000000003</v>
      </c>
    </row>
    <row r="9" spans="1:12" x14ac:dyDescent="0.25">
      <c r="A9" s="6">
        <v>0.186</v>
      </c>
      <c r="B9" s="6">
        <v>0.14200000000000002</v>
      </c>
      <c r="C9" s="6">
        <v>0.254</v>
      </c>
      <c r="D9" s="6">
        <v>0.33400000000000002</v>
      </c>
      <c r="E9" s="6">
        <v>0.19</v>
      </c>
      <c r="F9" s="6">
        <v>0.17400000000000002</v>
      </c>
      <c r="G9" s="6">
        <v>0.192</v>
      </c>
      <c r="H9" s="6">
        <v>0.372</v>
      </c>
      <c r="I9" s="6">
        <v>0.73099999999999998</v>
      </c>
      <c r="J9" s="6">
        <v>0.66800000000000004</v>
      </c>
      <c r="K9" s="6">
        <v>0.27500000000000002</v>
      </c>
      <c r="L9" s="6">
        <v>0.55700000000000005</v>
      </c>
    </row>
    <row r="16" spans="1:12" x14ac:dyDescent="0.25">
      <c r="A16" s="38" t="s">
        <v>0</v>
      </c>
      <c r="B16" s="1" t="s">
        <v>1</v>
      </c>
      <c r="C16" s="1" t="s">
        <v>2</v>
      </c>
      <c r="D16" s="1" t="s">
        <v>3</v>
      </c>
      <c r="E16" s="1" t="s">
        <v>4</v>
      </c>
    </row>
    <row r="17" spans="1:13" x14ac:dyDescent="0.25">
      <c r="A17" s="38" t="s">
        <v>5</v>
      </c>
      <c r="B17" s="2">
        <v>1.8320000000000001</v>
      </c>
      <c r="C17" s="3">
        <f>B17-B23</f>
        <v>1.746</v>
      </c>
      <c r="D17" s="3">
        <v>100</v>
      </c>
      <c r="E17" s="4">
        <f>(19.651*C17*C17)+(23.033*C17)+(0.225)</f>
        <v>100.347005916</v>
      </c>
    </row>
    <row r="18" spans="1:13" x14ac:dyDescent="0.25">
      <c r="A18" s="38" t="s">
        <v>6</v>
      </c>
      <c r="B18" s="2">
        <v>1.1659999999999999</v>
      </c>
      <c r="C18" s="3">
        <f>B18-B23</f>
        <v>1.0799999999999998</v>
      </c>
      <c r="D18" s="3">
        <v>50</v>
      </c>
      <c r="E18" s="4">
        <f t="shared" ref="E18:E23" si="0">(19.651*C18*C18)+(23.033*C18)+(0.225)</f>
        <v>48.02156639999999</v>
      </c>
    </row>
    <row r="19" spans="1:13" x14ac:dyDescent="0.25">
      <c r="A19" s="38" t="s">
        <v>7</v>
      </c>
      <c r="B19" s="2">
        <v>0.81799999999999995</v>
      </c>
      <c r="C19" s="3">
        <f>B19-B23</f>
        <v>0.73199999999999998</v>
      </c>
      <c r="D19" s="3">
        <v>25</v>
      </c>
      <c r="E19" s="4">
        <f t="shared" si="0"/>
        <v>27.614633424000001</v>
      </c>
    </row>
    <row r="20" spans="1:13" x14ac:dyDescent="0.25">
      <c r="A20" s="38" t="s">
        <v>8</v>
      </c>
      <c r="B20" s="2">
        <v>0.436</v>
      </c>
      <c r="C20" s="3">
        <f>B20-B23</f>
        <v>0.35</v>
      </c>
      <c r="D20" s="3">
        <v>12.5</v>
      </c>
      <c r="E20" s="4">
        <f t="shared" si="0"/>
        <v>10.693797500000001</v>
      </c>
    </row>
    <row r="21" spans="1:13" x14ac:dyDescent="0.25">
      <c r="A21" s="38" t="s">
        <v>9</v>
      </c>
      <c r="B21" s="2">
        <v>0.34300000000000003</v>
      </c>
      <c r="C21" s="3">
        <f>B21-B23</f>
        <v>0.25700000000000001</v>
      </c>
      <c r="D21" s="3">
        <v>6.25</v>
      </c>
      <c r="E21" s="4">
        <f t="shared" si="0"/>
        <v>7.4424098989999994</v>
      </c>
    </row>
    <row r="22" spans="1:13" x14ac:dyDescent="0.25">
      <c r="A22" s="38" t="s">
        <v>287</v>
      </c>
      <c r="B22" s="2">
        <v>0.17899999999999999</v>
      </c>
      <c r="C22" s="3">
        <f>B22-B23</f>
        <v>9.2999999999999999E-2</v>
      </c>
      <c r="D22" s="3">
        <v>3.13</v>
      </c>
      <c r="E22" s="4">
        <f t="shared" si="0"/>
        <v>2.5370304990000001</v>
      </c>
    </row>
    <row r="23" spans="1:13" x14ac:dyDescent="0.25">
      <c r="A23" s="38" t="s">
        <v>10</v>
      </c>
      <c r="B23" s="5">
        <v>8.5999999999999993E-2</v>
      </c>
      <c r="C23" s="3">
        <f>B23-B23</f>
        <v>0</v>
      </c>
      <c r="D23" s="3">
        <v>0</v>
      </c>
      <c r="E23" s="4">
        <f t="shared" si="0"/>
        <v>0.22500000000000001</v>
      </c>
    </row>
    <row r="27" spans="1:13" x14ac:dyDescent="0.25">
      <c r="I27" s="38"/>
      <c r="K27" s="9" t="s">
        <v>290</v>
      </c>
      <c r="L27" s="9"/>
      <c r="M27" s="9"/>
    </row>
    <row r="32" spans="1:13" x14ac:dyDescent="0.25">
      <c r="A32" s="10" t="s">
        <v>11</v>
      </c>
      <c r="B32" s="6" t="s">
        <v>12</v>
      </c>
      <c r="C32" s="7" t="s">
        <v>10</v>
      </c>
      <c r="D32" s="3" t="s">
        <v>2</v>
      </c>
      <c r="E32" s="11" t="s">
        <v>291</v>
      </c>
    </row>
    <row r="33" spans="1:5" x14ac:dyDescent="0.25">
      <c r="A33" s="10" t="s">
        <v>103</v>
      </c>
      <c r="B33" s="6">
        <v>0.186</v>
      </c>
      <c r="C33" s="5">
        <v>8.5999999999999993E-2</v>
      </c>
      <c r="D33" s="3">
        <f t="shared" ref="D33:D64" si="1">(B33-C33)</f>
        <v>0.1</v>
      </c>
      <c r="E33" s="4">
        <f t="shared" ref="E33:E64" si="2">(19.651*D33*D33)+(23.033*D33)+(0.225)</f>
        <v>2.7248100000000002</v>
      </c>
    </row>
    <row r="34" spans="1:5" x14ac:dyDescent="0.25">
      <c r="A34" s="10" t="s">
        <v>106</v>
      </c>
      <c r="B34" s="6">
        <v>0.376</v>
      </c>
      <c r="C34" s="5">
        <v>8.5999999999999993E-2</v>
      </c>
      <c r="D34" s="3">
        <f t="shared" si="1"/>
        <v>0.29000000000000004</v>
      </c>
      <c r="E34" s="4">
        <f t="shared" si="2"/>
        <v>8.5572191000000011</v>
      </c>
    </row>
    <row r="35" spans="1:5" x14ac:dyDescent="0.25">
      <c r="A35" s="10" t="s">
        <v>107</v>
      </c>
      <c r="B35" s="6">
        <v>0.442</v>
      </c>
      <c r="C35" s="5">
        <v>8.5999999999999993E-2</v>
      </c>
      <c r="D35" s="3">
        <f t="shared" si="1"/>
        <v>0.35599999999999998</v>
      </c>
      <c r="E35" s="4">
        <f t="shared" si="2"/>
        <v>10.915237135999998</v>
      </c>
    </row>
    <row r="36" spans="1:5" x14ac:dyDescent="0.25">
      <c r="A36" s="10" t="s">
        <v>108</v>
      </c>
      <c r="B36" s="6">
        <v>0.20400000000000001</v>
      </c>
      <c r="C36" s="5">
        <v>8.5999999999999993E-2</v>
      </c>
      <c r="D36" s="3">
        <f t="shared" si="1"/>
        <v>0.11800000000000002</v>
      </c>
      <c r="E36" s="4">
        <f t="shared" si="2"/>
        <v>3.2165145240000008</v>
      </c>
    </row>
    <row r="37" spans="1:5" x14ac:dyDescent="0.25">
      <c r="A37" s="10" t="s">
        <v>109</v>
      </c>
      <c r="B37" s="6">
        <v>0.223</v>
      </c>
      <c r="C37" s="5">
        <v>8.5999999999999993E-2</v>
      </c>
      <c r="D37" s="3">
        <f t="shared" si="1"/>
        <v>0.13700000000000001</v>
      </c>
      <c r="E37" s="4">
        <f t="shared" si="2"/>
        <v>3.7493506190000003</v>
      </c>
    </row>
    <row r="38" spans="1:5" x14ac:dyDescent="0.25">
      <c r="A38" s="10" t="s">
        <v>110</v>
      </c>
      <c r="B38" s="6">
        <v>0.55900000000000005</v>
      </c>
      <c r="C38" s="5">
        <v>8.5999999999999993E-2</v>
      </c>
      <c r="D38" s="3">
        <f t="shared" si="1"/>
        <v>0.47300000000000009</v>
      </c>
      <c r="E38" s="4">
        <f t="shared" si="2"/>
        <v>15.516107579000005</v>
      </c>
    </row>
    <row r="39" spans="1:5" x14ac:dyDescent="0.25">
      <c r="A39" s="10" t="s">
        <v>111</v>
      </c>
      <c r="B39" s="6">
        <v>0.33500000000000002</v>
      </c>
      <c r="C39" s="5">
        <v>8.5999999999999993E-2</v>
      </c>
      <c r="D39" s="3">
        <f t="shared" si="1"/>
        <v>0.24900000000000003</v>
      </c>
      <c r="E39" s="4">
        <f t="shared" si="2"/>
        <v>7.1785986510000015</v>
      </c>
    </row>
    <row r="40" spans="1:5" x14ac:dyDescent="0.25">
      <c r="A40" s="10" t="s">
        <v>112</v>
      </c>
      <c r="B40" s="6">
        <v>0.52800000000000002</v>
      </c>
      <c r="C40" s="5">
        <v>8.5999999999999993E-2</v>
      </c>
      <c r="D40" s="3">
        <f t="shared" si="1"/>
        <v>0.44200000000000006</v>
      </c>
      <c r="E40" s="4">
        <f t="shared" si="2"/>
        <v>14.244683964000002</v>
      </c>
    </row>
    <row r="41" spans="1:5" x14ac:dyDescent="0.25">
      <c r="A41" s="10" t="s">
        <v>113</v>
      </c>
      <c r="B41" s="6">
        <v>0.14200000000000002</v>
      </c>
      <c r="C41" s="5">
        <v>8.5999999999999993E-2</v>
      </c>
      <c r="D41" s="3">
        <f t="shared" si="1"/>
        <v>5.6000000000000022E-2</v>
      </c>
      <c r="E41" s="4">
        <f t="shared" si="2"/>
        <v>1.5764735360000006</v>
      </c>
    </row>
    <row r="42" spans="1:5" x14ac:dyDescent="0.25">
      <c r="A42" s="10" t="s">
        <v>114</v>
      </c>
      <c r="B42" s="6">
        <v>0.13200000000000001</v>
      </c>
      <c r="C42" s="5">
        <v>8.5999999999999993E-2</v>
      </c>
      <c r="D42" s="3">
        <f t="shared" si="1"/>
        <v>4.6000000000000013E-2</v>
      </c>
      <c r="E42" s="4">
        <f t="shared" si="2"/>
        <v>1.3260995160000004</v>
      </c>
    </row>
    <row r="43" spans="1:5" x14ac:dyDescent="0.25">
      <c r="A43" s="10" t="s">
        <v>115</v>
      </c>
      <c r="B43" s="6">
        <v>0.252</v>
      </c>
      <c r="C43" s="5">
        <v>8.5999999999999993E-2</v>
      </c>
      <c r="D43" s="3">
        <f t="shared" si="1"/>
        <v>0.16600000000000001</v>
      </c>
      <c r="E43" s="4">
        <f t="shared" si="2"/>
        <v>4.5899809560000007</v>
      </c>
    </row>
    <row r="44" spans="1:5" x14ac:dyDescent="0.25">
      <c r="A44" s="10" t="s">
        <v>116</v>
      </c>
      <c r="B44" s="6">
        <v>0.26900000000000002</v>
      </c>
      <c r="C44" s="5">
        <v>8.5999999999999993E-2</v>
      </c>
      <c r="D44" s="3">
        <f t="shared" si="1"/>
        <v>0.18300000000000002</v>
      </c>
      <c r="E44" s="4">
        <f t="shared" si="2"/>
        <v>5.0981313390000009</v>
      </c>
    </row>
    <row r="45" spans="1:5" x14ac:dyDescent="0.25">
      <c r="A45" s="10" t="s">
        <v>117</v>
      </c>
      <c r="B45" s="6">
        <v>0.28200000000000003</v>
      </c>
      <c r="C45" s="5">
        <v>8.5999999999999993E-2</v>
      </c>
      <c r="D45" s="3">
        <f t="shared" si="1"/>
        <v>0.19600000000000004</v>
      </c>
      <c r="E45" s="4">
        <f t="shared" si="2"/>
        <v>5.4943808160000005</v>
      </c>
    </row>
    <row r="46" spans="1:5" x14ac:dyDescent="0.25">
      <c r="A46" s="10" t="s">
        <v>118</v>
      </c>
      <c r="B46" s="6">
        <v>0.29799999999999999</v>
      </c>
      <c r="C46" s="5">
        <v>8.5999999999999993E-2</v>
      </c>
      <c r="D46" s="3">
        <f t="shared" si="1"/>
        <v>0.21199999999999999</v>
      </c>
      <c r="E46" s="4">
        <f t="shared" si="2"/>
        <v>5.9911905440000002</v>
      </c>
    </row>
    <row r="47" spans="1:5" x14ac:dyDescent="0.25">
      <c r="A47" s="10" t="s">
        <v>119</v>
      </c>
      <c r="B47" s="6">
        <v>0.26900000000000002</v>
      </c>
      <c r="C47" s="5">
        <v>8.5999999999999993E-2</v>
      </c>
      <c r="D47" s="3">
        <f t="shared" si="1"/>
        <v>0.18300000000000002</v>
      </c>
      <c r="E47" s="4">
        <f t="shared" si="2"/>
        <v>5.0981313390000009</v>
      </c>
    </row>
    <row r="48" spans="1:5" x14ac:dyDescent="0.25">
      <c r="A48" s="10" t="s">
        <v>120</v>
      </c>
      <c r="B48" s="6">
        <v>0.56200000000000006</v>
      </c>
      <c r="C48" s="5">
        <v>8.5999999999999993E-2</v>
      </c>
      <c r="D48" s="3">
        <f t="shared" si="1"/>
        <v>0.47600000000000009</v>
      </c>
      <c r="E48" s="4">
        <f t="shared" si="2"/>
        <v>15.641152976000003</v>
      </c>
    </row>
    <row r="49" spans="1:5" x14ac:dyDescent="0.25">
      <c r="A49" s="10" t="s">
        <v>121</v>
      </c>
      <c r="B49" s="6">
        <v>0.254</v>
      </c>
      <c r="C49" s="5">
        <v>8.5999999999999993E-2</v>
      </c>
      <c r="D49" s="3">
        <f t="shared" si="1"/>
        <v>0.16800000000000001</v>
      </c>
      <c r="E49" s="4">
        <f t="shared" si="2"/>
        <v>4.649173824</v>
      </c>
    </row>
    <row r="50" spans="1:5" x14ac:dyDescent="0.25">
      <c r="A50" s="10" t="s">
        <v>122</v>
      </c>
      <c r="B50" s="6">
        <v>0.11600000000000001</v>
      </c>
      <c r="C50" s="5">
        <v>8.5999999999999993E-2</v>
      </c>
      <c r="D50" s="3">
        <f t="shared" si="1"/>
        <v>3.0000000000000013E-2</v>
      </c>
      <c r="E50" s="4">
        <f t="shared" si="2"/>
        <v>0.93367590000000034</v>
      </c>
    </row>
    <row r="51" spans="1:5" x14ac:dyDescent="0.25">
      <c r="A51" s="10" t="s">
        <v>123</v>
      </c>
      <c r="B51" s="6">
        <v>0.45</v>
      </c>
      <c r="C51" s="5">
        <v>8.5999999999999993E-2</v>
      </c>
      <c r="D51" s="3">
        <f t="shared" si="1"/>
        <v>0.36399999999999999</v>
      </c>
      <c r="E51" s="4">
        <f t="shared" si="2"/>
        <v>11.212690896</v>
      </c>
    </row>
    <row r="52" spans="1:5" x14ac:dyDescent="0.25">
      <c r="A52" s="10" t="s">
        <v>124</v>
      </c>
      <c r="B52" s="6">
        <v>0.38</v>
      </c>
      <c r="C52" s="5">
        <v>8.5999999999999993E-2</v>
      </c>
      <c r="D52" s="3">
        <f t="shared" si="1"/>
        <v>0.29400000000000004</v>
      </c>
      <c r="E52" s="4">
        <f t="shared" si="2"/>
        <v>8.6952558360000012</v>
      </c>
    </row>
    <row r="53" spans="1:5" x14ac:dyDescent="0.25">
      <c r="A53" s="10" t="s">
        <v>125</v>
      </c>
      <c r="B53" s="6">
        <v>0.377</v>
      </c>
      <c r="C53" s="5">
        <v>8.5999999999999993E-2</v>
      </c>
      <c r="D53" s="3">
        <f t="shared" si="1"/>
        <v>0.29100000000000004</v>
      </c>
      <c r="E53" s="4">
        <f t="shared" si="2"/>
        <v>8.5916693310000021</v>
      </c>
    </row>
    <row r="54" spans="1:5" x14ac:dyDescent="0.25">
      <c r="A54" s="10" t="s">
        <v>126</v>
      </c>
      <c r="B54" s="6">
        <v>0.45600000000000002</v>
      </c>
      <c r="C54" s="5">
        <v>8.5999999999999993E-2</v>
      </c>
      <c r="D54" s="3">
        <f t="shared" si="1"/>
        <v>0.37</v>
      </c>
      <c r="E54" s="4">
        <f t="shared" si="2"/>
        <v>11.4374319</v>
      </c>
    </row>
    <row r="55" spans="1:5" x14ac:dyDescent="0.25">
      <c r="A55" s="10" t="s">
        <v>127</v>
      </c>
      <c r="B55" s="6">
        <v>0.65500000000000003</v>
      </c>
      <c r="C55" s="5">
        <v>8.5999999999999993E-2</v>
      </c>
      <c r="D55" s="3">
        <f t="shared" si="1"/>
        <v>0.56900000000000006</v>
      </c>
      <c r="E55" s="4">
        <f t="shared" si="2"/>
        <v>19.693004411000004</v>
      </c>
    </row>
    <row r="56" spans="1:5" x14ac:dyDescent="0.25">
      <c r="A56" s="10" t="s">
        <v>128</v>
      </c>
      <c r="B56" s="6">
        <v>0.33200000000000002</v>
      </c>
      <c r="C56" s="5">
        <v>8.5999999999999993E-2</v>
      </c>
      <c r="D56" s="3">
        <f t="shared" si="1"/>
        <v>0.24600000000000002</v>
      </c>
      <c r="E56" s="4">
        <f t="shared" si="2"/>
        <v>7.0803179160000003</v>
      </c>
    </row>
    <row r="57" spans="1:5" x14ac:dyDescent="0.25">
      <c r="A57" s="10" t="s">
        <v>129</v>
      </c>
      <c r="B57" s="6">
        <v>0.33400000000000002</v>
      </c>
      <c r="C57" s="5">
        <v>8.5999999999999993E-2</v>
      </c>
      <c r="D57" s="3">
        <f t="shared" si="1"/>
        <v>0.24800000000000003</v>
      </c>
      <c r="E57" s="4">
        <f t="shared" si="2"/>
        <v>7.1457991040000008</v>
      </c>
    </row>
    <row r="58" spans="1:5" x14ac:dyDescent="0.25">
      <c r="A58" s="10" t="s">
        <v>130</v>
      </c>
      <c r="B58" s="6">
        <v>0.26100000000000001</v>
      </c>
      <c r="C58" s="5">
        <v>8.5999999999999993E-2</v>
      </c>
      <c r="D58" s="3">
        <f t="shared" si="1"/>
        <v>0.17500000000000002</v>
      </c>
      <c r="E58" s="4">
        <f t="shared" si="2"/>
        <v>4.857586875</v>
      </c>
    </row>
    <row r="59" spans="1:5" x14ac:dyDescent="0.25">
      <c r="A59" s="10" t="s">
        <v>131</v>
      </c>
      <c r="B59" s="6">
        <v>0.215</v>
      </c>
      <c r="C59" s="5">
        <v>8.5999999999999993E-2</v>
      </c>
      <c r="D59" s="3">
        <f t="shared" si="1"/>
        <v>0.129</v>
      </c>
      <c r="E59" s="4">
        <f t="shared" si="2"/>
        <v>3.5232692910000001</v>
      </c>
    </row>
    <row r="60" spans="1:5" x14ac:dyDescent="0.25">
      <c r="A60" s="10" t="s">
        <v>132</v>
      </c>
      <c r="B60" s="6">
        <v>0.35799999999999998</v>
      </c>
      <c r="C60" s="5">
        <v>8.5999999999999993E-2</v>
      </c>
      <c r="D60" s="3">
        <f t="shared" si="1"/>
        <v>0.27200000000000002</v>
      </c>
      <c r="E60" s="4">
        <f t="shared" si="2"/>
        <v>7.9438355840000003</v>
      </c>
    </row>
    <row r="61" spans="1:5" x14ac:dyDescent="0.25">
      <c r="A61" s="10" t="s">
        <v>133</v>
      </c>
      <c r="B61" s="6">
        <v>0.315</v>
      </c>
      <c r="C61" s="5">
        <v>8.5999999999999993E-2</v>
      </c>
      <c r="D61" s="3">
        <f t="shared" si="1"/>
        <v>0.22900000000000001</v>
      </c>
      <c r="E61" s="4">
        <f t="shared" si="2"/>
        <v>6.5300750910000005</v>
      </c>
    </row>
    <row r="62" spans="1:5" x14ac:dyDescent="0.25">
      <c r="A62" s="10" t="s">
        <v>134</v>
      </c>
      <c r="B62" s="6">
        <v>0.52700000000000002</v>
      </c>
      <c r="C62" s="5">
        <v>8.5999999999999993E-2</v>
      </c>
      <c r="D62" s="3">
        <f t="shared" si="1"/>
        <v>0.44100000000000006</v>
      </c>
      <c r="E62" s="4">
        <f t="shared" si="2"/>
        <v>14.204299131000003</v>
      </c>
    </row>
    <row r="63" spans="1:5" x14ac:dyDescent="0.25">
      <c r="A63" s="10" t="s">
        <v>135</v>
      </c>
      <c r="B63" s="6">
        <v>0.4</v>
      </c>
      <c r="C63" s="5">
        <v>8.5999999999999993E-2</v>
      </c>
      <c r="D63" s="3">
        <f t="shared" si="1"/>
        <v>0.31400000000000006</v>
      </c>
      <c r="E63" s="4">
        <f t="shared" si="2"/>
        <v>9.3948719960000027</v>
      </c>
    </row>
    <row r="64" spans="1:5" x14ac:dyDescent="0.25">
      <c r="A64" s="10" t="s">
        <v>136</v>
      </c>
      <c r="B64" s="6">
        <v>0.42799999999999999</v>
      </c>
      <c r="C64" s="5">
        <v>8.5999999999999993E-2</v>
      </c>
      <c r="D64" s="3">
        <f t="shared" si="1"/>
        <v>0.34199999999999997</v>
      </c>
      <c r="E64" s="4">
        <f t="shared" si="2"/>
        <v>10.400745563999999</v>
      </c>
    </row>
    <row r="65" spans="1:5" x14ac:dyDescent="0.25">
      <c r="A65" s="10" t="s">
        <v>137</v>
      </c>
      <c r="B65" s="6">
        <v>0.19</v>
      </c>
      <c r="C65" s="5">
        <v>8.5999999999999993E-2</v>
      </c>
      <c r="D65" s="3">
        <f t="shared" ref="D65:D96" si="3">(B65-C65)</f>
        <v>0.10400000000000001</v>
      </c>
      <c r="E65" s="4">
        <f t="shared" ref="E65:E96" si="4">(19.651*D65*D65)+(23.033*D65)+(0.225)</f>
        <v>2.8329772160000006</v>
      </c>
    </row>
    <row r="66" spans="1:5" x14ac:dyDescent="0.25">
      <c r="A66" s="10" t="s">
        <v>138</v>
      </c>
      <c r="B66" s="6">
        <v>0.17100000000000001</v>
      </c>
      <c r="C66" s="5">
        <v>8.5999999999999993E-2</v>
      </c>
      <c r="D66" s="3">
        <f t="shared" si="3"/>
        <v>8.500000000000002E-2</v>
      </c>
      <c r="E66" s="4">
        <f t="shared" si="4"/>
        <v>2.3247834750000007</v>
      </c>
    </row>
    <row r="67" spans="1:5" x14ac:dyDescent="0.25">
      <c r="A67" s="10" t="s">
        <v>139</v>
      </c>
      <c r="B67" s="6">
        <v>0.222</v>
      </c>
      <c r="C67" s="5">
        <v>8.5999999999999993E-2</v>
      </c>
      <c r="D67" s="3">
        <f t="shared" si="3"/>
        <v>0.13600000000000001</v>
      </c>
      <c r="E67" s="4">
        <f t="shared" si="4"/>
        <v>3.7209528960000005</v>
      </c>
    </row>
    <row r="68" spans="1:5" x14ac:dyDescent="0.25">
      <c r="A68" s="10" t="s">
        <v>140</v>
      </c>
      <c r="B68" s="6">
        <v>0.186</v>
      </c>
      <c r="C68" s="5">
        <v>8.5999999999999993E-2</v>
      </c>
      <c r="D68" s="3">
        <f t="shared" si="3"/>
        <v>0.1</v>
      </c>
      <c r="E68" s="4">
        <f t="shared" si="4"/>
        <v>2.7248100000000002</v>
      </c>
    </row>
    <row r="69" spans="1:5" x14ac:dyDescent="0.25">
      <c r="A69" s="10" t="s">
        <v>141</v>
      </c>
      <c r="B69" s="6">
        <v>0.44700000000000001</v>
      </c>
      <c r="C69" s="5">
        <v>8.5999999999999993E-2</v>
      </c>
      <c r="D69" s="3">
        <f t="shared" si="3"/>
        <v>0.36099999999999999</v>
      </c>
      <c r="E69" s="4">
        <f t="shared" si="4"/>
        <v>11.100850971</v>
      </c>
    </row>
    <row r="70" spans="1:5" x14ac:dyDescent="0.25">
      <c r="A70" s="10" t="s">
        <v>142</v>
      </c>
      <c r="B70" s="6">
        <v>0.379</v>
      </c>
      <c r="C70" s="5">
        <v>8.5999999999999993E-2</v>
      </c>
      <c r="D70" s="3">
        <f t="shared" si="3"/>
        <v>0.29300000000000004</v>
      </c>
      <c r="E70" s="4">
        <f t="shared" si="4"/>
        <v>8.6606876990000021</v>
      </c>
    </row>
    <row r="71" spans="1:5" x14ac:dyDescent="0.25">
      <c r="A71" s="10" t="s">
        <v>143</v>
      </c>
      <c r="B71" s="6">
        <v>0.215</v>
      </c>
      <c r="C71" s="5">
        <v>8.5999999999999993E-2</v>
      </c>
      <c r="D71" s="3">
        <f t="shared" si="3"/>
        <v>0.129</v>
      </c>
      <c r="E71" s="4">
        <f t="shared" si="4"/>
        <v>3.5232692910000001</v>
      </c>
    </row>
    <row r="72" spans="1:5" x14ac:dyDescent="0.25">
      <c r="A72" s="10" t="s">
        <v>144</v>
      </c>
      <c r="B72" s="6">
        <v>0.28800000000000003</v>
      </c>
      <c r="C72" s="5">
        <v>8.5999999999999993E-2</v>
      </c>
      <c r="D72" s="3">
        <f t="shared" si="3"/>
        <v>0.20200000000000004</v>
      </c>
      <c r="E72" s="4">
        <f t="shared" si="4"/>
        <v>5.6795054040000004</v>
      </c>
    </row>
    <row r="73" spans="1:5" x14ac:dyDescent="0.25">
      <c r="A73" s="10" t="s">
        <v>145</v>
      </c>
      <c r="B73" s="6">
        <v>0.17400000000000002</v>
      </c>
      <c r="C73" s="5">
        <v>8.5999999999999993E-2</v>
      </c>
      <c r="D73" s="3">
        <f t="shared" si="3"/>
        <v>8.8000000000000023E-2</v>
      </c>
      <c r="E73" s="4">
        <f t="shared" si="4"/>
        <v>2.4040813440000006</v>
      </c>
    </row>
    <row r="74" spans="1:5" x14ac:dyDescent="0.25">
      <c r="A74" s="10" t="s">
        <v>146</v>
      </c>
      <c r="B74" s="6">
        <v>0.128</v>
      </c>
      <c r="C74" s="5">
        <v>8.5999999999999993E-2</v>
      </c>
      <c r="D74" s="3">
        <f t="shared" si="3"/>
        <v>4.200000000000001E-2</v>
      </c>
      <c r="E74" s="4">
        <f t="shared" si="4"/>
        <v>1.2270503640000003</v>
      </c>
    </row>
    <row r="75" spans="1:5" x14ac:dyDescent="0.25">
      <c r="A75" s="10" t="s">
        <v>147</v>
      </c>
      <c r="B75" s="6">
        <v>0.16300000000000001</v>
      </c>
      <c r="C75" s="5">
        <v>8.5999999999999993E-2</v>
      </c>
      <c r="D75" s="3">
        <f t="shared" si="3"/>
        <v>7.7000000000000013E-2</v>
      </c>
      <c r="E75" s="4">
        <f t="shared" si="4"/>
        <v>2.1150517790000003</v>
      </c>
    </row>
    <row r="76" spans="1:5" x14ac:dyDescent="0.25">
      <c r="A76" s="10" t="s">
        <v>148</v>
      </c>
      <c r="B76" s="6">
        <v>0.22500000000000001</v>
      </c>
      <c r="C76" s="5">
        <v>8.5999999999999993E-2</v>
      </c>
      <c r="D76" s="3">
        <f t="shared" si="3"/>
        <v>0.13900000000000001</v>
      </c>
      <c r="E76" s="4">
        <f t="shared" si="4"/>
        <v>3.8062639710000004</v>
      </c>
    </row>
    <row r="77" spans="1:5" x14ac:dyDescent="0.25">
      <c r="A77" s="10" t="s">
        <v>149</v>
      </c>
      <c r="B77" s="6">
        <v>0.17799999999999999</v>
      </c>
      <c r="C77" s="5">
        <v>8.5999999999999993E-2</v>
      </c>
      <c r="D77" s="3">
        <f t="shared" si="3"/>
        <v>9.1999999999999998E-2</v>
      </c>
      <c r="E77" s="4">
        <f t="shared" si="4"/>
        <v>2.5103620640000002</v>
      </c>
    </row>
    <row r="78" spans="1:5" x14ac:dyDescent="0.25">
      <c r="A78" s="10" t="s">
        <v>150</v>
      </c>
      <c r="B78" s="6">
        <v>0.29199999999999998</v>
      </c>
      <c r="C78" s="5">
        <v>8.5999999999999993E-2</v>
      </c>
      <c r="D78" s="3">
        <f t="shared" si="3"/>
        <v>0.20599999999999999</v>
      </c>
      <c r="E78" s="4">
        <f t="shared" si="4"/>
        <v>5.8037078360000001</v>
      </c>
    </row>
    <row r="79" spans="1:5" x14ac:dyDescent="0.25">
      <c r="A79" s="10" t="s">
        <v>151</v>
      </c>
      <c r="B79" s="6">
        <v>0.216</v>
      </c>
      <c r="C79" s="5">
        <v>8.5999999999999993E-2</v>
      </c>
      <c r="D79" s="3">
        <f t="shared" si="3"/>
        <v>0.13</v>
      </c>
      <c r="E79" s="4">
        <f t="shared" si="4"/>
        <v>3.5513919000000005</v>
      </c>
    </row>
    <row r="80" spans="1:5" x14ac:dyDescent="0.25">
      <c r="A80" s="10" t="s">
        <v>152</v>
      </c>
      <c r="B80" s="6">
        <v>0.222</v>
      </c>
      <c r="C80" s="5">
        <v>8.5999999999999993E-2</v>
      </c>
      <c r="D80" s="3">
        <f t="shared" si="3"/>
        <v>0.13600000000000001</v>
      </c>
      <c r="E80" s="4">
        <f t="shared" si="4"/>
        <v>3.7209528960000005</v>
      </c>
    </row>
    <row r="81" spans="1:5" x14ac:dyDescent="0.25">
      <c r="A81" s="10" t="s">
        <v>153</v>
      </c>
      <c r="B81" s="6">
        <v>0.192</v>
      </c>
      <c r="C81" s="5">
        <v>8.5999999999999993E-2</v>
      </c>
      <c r="D81" s="3">
        <f t="shared" si="3"/>
        <v>0.10600000000000001</v>
      </c>
      <c r="E81" s="4">
        <f t="shared" si="4"/>
        <v>2.8872966360000003</v>
      </c>
    </row>
    <row r="82" spans="1:5" x14ac:dyDescent="0.25">
      <c r="A82" s="10" t="s">
        <v>154</v>
      </c>
      <c r="B82" s="6">
        <v>0.22700000000000001</v>
      </c>
      <c r="C82" s="5">
        <v>8.5999999999999993E-2</v>
      </c>
      <c r="D82" s="3">
        <f t="shared" si="3"/>
        <v>0.14100000000000001</v>
      </c>
      <c r="E82" s="4">
        <f t="shared" si="4"/>
        <v>3.8633345310000009</v>
      </c>
    </row>
    <row r="83" spans="1:5" x14ac:dyDescent="0.25">
      <c r="A83" s="10" t="s">
        <v>155</v>
      </c>
      <c r="B83" s="6">
        <v>0.307</v>
      </c>
      <c r="C83" s="5">
        <v>8.5999999999999993E-2</v>
      </c>
      <c r="D83" s="3">
        <f t="shared" si="3"/>
        <v>0.221</v>
      </c>
      <c r="E83" s="4">
        <f t="shared" si="4"/>
        <v>6.2750674909999997</v>
      </c>
    </row>
    <row r="84" spans="1:5" x14ac:dyDescent="0.25">
      <c r="A84" s="10" t="s">
        <v>156</v>
      </c>
      <c r="B84" s="6">
        <v>0.48</v>
      </c>
      <c r="C84" s="5">
        <v>8.5999999999999993E-2</v>
      </c>
      <c r="D84" s="3">
        <f t="shared" si="3"/>
        <v>0.39400000000000002</v>
      </c>
      <c r="E84" s="4">
        <f t="shared" si="4"/>
        <v>12.350544636</v>
      </c>
    </row>
    <row r="85" spans="1:5" x14ac:dyDescent="0.25">
      <c r="A85" s="10" t="s">
        <v>157</v>
      </c>
      <c r="B85" s="6">
        <v>0.38900000000000001</v>
      </c>
      <c r="C85" s="5">
        <v>8.5999999999999993E-2</v>
      </c>
      <c r="D85" s="3">
        <f t="shared" si="3"/>
        <v>0.30300000000000005</v>
      </c>
      <c r="E85" s="4">
        <f t="shared" si="4"/>
        <v>9.0081376590000009</v>
      </c>
    </row>
    <row r="86" spans="1:5" x14ac:dyDescent="0.25">
      <c r="A86" s="10" t="s">
        <v>158</v>
      </c>
      <c r="B86" s="6">
        <v>0.25800000000000001</v>
      </c>
      <c r="C86" s="5">
        <v>8.5999999999999993E-2</v>
      </c>
      <c r="D86" s="3">
        <f t="shared" si="3"/>
        <v>0.17200000000000001</v>
      </c>
      <c r="E86" s="4">
        <f t="shared" si="4"/>
        <v>4.7680311840000007</v>
      </c>
    </row>
    <row r="87" spans="1:5" x14ac:dyDescent="0.25">
      <c r="A87" s="10" t="s">
        <v>159</v>
      </c>
      <c r="B87" s="6">
        <v>0.314</v>
      </c>
      <c r="C87" s="5">
        <v>8.5999999999999993E-2</v>
      </c>
      <c r="D87" s="3">
        <f t="shared" si="3"/>
        <v>0.22800000000000001</v>
      </c>
      <c r="E87" s="4">
        <f t="shared" si="4"/>
        <v>6.4980615840000002</v>
      </c>
    </row>
    <row r="88" spans="1:5" x14ac:dyDescent="0.25">
      <c r="A88" s="10" t="s">
        <v>160</v>
      </c>
      <c r="B88" s="6">
        <v>0.25</v>
      </c>
      <c r="C88" s="5">
        <v>8.5999999999999993E-2</v>
      </c>
      <c r="D88" s="3">
        <f t="shared" si="3"/>
        <v>0.16400000000000001</v>
      </c>
      <c r="E88" s="4">
        <f t="shared" si="4"/>
        <v>4.5309452960000005</v>
      </c>
    </row>
    <row r="89" spans="1:5" x14ac:dyDescent="0.25">
      <c r="A89" s="10" t="s">
        <v>161</v>
      </c>
      <c r="B89" s="6">
        <v>0.372</v>
      </c>
      <c r="C89" s="5">
        <v>8.5999999999999993E-2</v>
      </c>
      <c r="D89" s="3">
        <f t="shared" si="3"/>
        <v>0.28600000000000003</v>
      </c>
      <c r="E89" s="4">
        <f t="shared" si="4"/>
        <v>8.4198111960000013</v>
      </c>
    </row>
    <row r="90" spans="1:5" x14ac:dyDescent="0.25">
      <c r="A90" s="10" t="s">
        <v>162</v>
      </c>
      <c r="B90" s="6">
        <v>0.36799999999999999</v>
      </c>
      <c r="C90" s="5">
        <v>8.5999999999999993E-2</v>
      </c>
      <c r="D90" s="3">
        <f t="shared" si="3"/>
        <v>0.28200000000000003</v>
      </c>
      <c r="E90" s="4">
        <f t="shared" si="4"/>
        <v>8.2830321240000018</v>
      </c>
    </row>
    <row r="91" spans="1:5" x14ac:dyDescent="0.25">
      <c r="A91" s="10" t="s">
        <v>163</v>
      </c>
      <c r="B91" s="6">
        <v>0.224</v>
      </c>
      <c r="C91" s="5">
        <v>8.5999999999999993E-2</v>
      </c>
      <c r="D91" s="3">
        <f t="shared" si="3"/>
        <v>0.13800000000000001</v>
      </c>
      <c r="E91" s="4">
        <f t="shared" si="4"/>
        <v>3.7777876440000004</v>
      </c>
    </row>
    <row r="92" spans="1:5" x14ac:dyDescent="0.25">
      <c r="A92" s="10" t="s">
        <v>164</v>
      </c>
      <c r="B92" s="6">
        <v>0.41300000000000003</v>
      </c>
      <c r="C92" s="5">
        <v>8.5999999999999993E-2</v>
      </c>
      <c r="D92" s="3">
        <f t="shared" si="3"/>
        <v>0.32700000000000007</v>
      </c>
      <c r="E92" s="4">
        <f t="shared" si="4"/>
        <v>9.858052779000003</v>
      </c>
    </row>
    <row r="93" spans="1:5" x14ac:dyDescent="0.25">
      <c r="A93" s="10" t="s">
        <v>165</v>
      </c>
      <c r="B93" s="6">
        <v>0.34200000000000003</v>
      </c>
      <c r="C93" s="5">
        <v>8.5999999999999993E-2</v>
      </c>
      <c r="D93" s="3">
        <f t="shared" si="3"/>
        <v>0.25600000000000001</v>
      </c>
      <c r="E93" s="4">
        <f t="shared" si="4"/>
        <v>7.4092959360000004</v>
      </c>
    </row>
    <row r="94" spans="1:5" x14ac:dyDescent="0.25">
      <c r="A94" s="10" t="s">
        <v>166</v>
      </c>
      <c r="B94" s="6">
        <v>0.219</v>
      </c>
      <c r="C94" s="5">
        <v>8.5999999999999993E-2</v>
      </c>
      <c r="D94" s="3">
        <f t="shared" si="3"/>
        <v>0.13300000000000001</v>
      </c>
      <c r="E94" s="4">
        <f t="shared" si="4"/>
        <v>3.6359955390000005</v>
      </c>
    </row>
    <row r="95" spans="1:5" x14ac:dyDescent="0.25">
      <c r="A95" s="10" t="s">
        <v>167</v>
      </c>
      <c r="B95" s="6">
        <v>0.33100000000000002</v>
      </c>
      <c r="C95" s="5">
        <v>8.5999999999999993E-2</v>
      </c>
      <c r="D95" s="3">
        <f t="shared" si="3"/>
        <v>0.24500000000000002</v>
      </c>
      <c r="E95" s="4">
        <f t="shared" si="4"/>
        <v>7.0476362750000003</v>
      </c>
    </row>
    <row r="96" spans="1:5" x14ac:dyDescent="0.25">
      <c r="A96" s="10" t="s">
        <v>168</v>
      </c>
      <c r="B96" s="6">
        <v>0.71499999999999997</v>
      </c>
      <c r="C96" s="5">
        <v>8.5999999999999993E-2</v>
      </c>
      <c r="D96" s="3">
        <f t="shared" si="3"/>
        <v>0.629</v>
      </c>
      <c r="E96" s="4">
        <f t="shared" si="4"/>
        <v>22.487498291000001</v>
      </c>
    </row>
    <row r="97" spans="1:5" x14ac:dyDescent="0.25">
      <c r="A97" s="10" t="s">
        <v>169</v>
      </c>
      <c r="B97" s="6">
        <v>0.73099999999999998</v>
      </c>
      <c r="C97" s="5">
        <v>8.5999999999999993E-2</v>
      </c>
      <c r="D97" s="3">
        <f t="shared" ref="D97:D128" si="5">(B97-C97)</f>
        <v>0.64500000000000002</v>
      </c>
      <c r="E97" s="4">
        <f t="shared" ref="E97:E128" si="6">(19.651*D97*D97)+(23.033*D97)+(0.225)</f>
        <v>23.256592275000003</v>
      </c>
    </row>
    <row r="98" spans="1:5" x14ac:dyDescent="0.25">
      <c r="A98" s="10" t="s">
        <v>170</v>
      </c>
      <c r="B98" s="6">
        <v>0.224</v>
      </c>
      <c r="C98" s="5">
        <v>8.5999999999999993E-2</v>
      </c>
      <c r="D98" s="3">
        <f t="shared" si="5"/>
        <v>0.13800000000000001</v>
      </c>
      <c r="E98" s="4">
        <f t="shared" si="6"/>
        <v>3.7777876440000004</v>
      </c>
    </row>
    <row r="99" spans="1:5" x14ac:dyDescent="0.25">
      <c r="A99" s="10" t="s">
        <v>171</v>
      </c>
      <c r="B99" s="6">
        <v>0.33500000000000002</v>
      </c>
      <c r="C99" s="5">
        <v>8.5999999999999993E-2</v>
      </c>
      <c r="D99" s="3">
        <f t="shared" si="5"/>
        <v>0.24900000000000003</v>
      </c>
      <c r="E99" s="4">
        <f t="shared" si="6"/>
        <v>7.1785986510000015</v>
      </c>
    </row>
    <row r="100" spans="1:5" x14ac:dyDescent="0.25">
      <c r="A100" s="10" t="s">
        <v>172</v>
      </c>
      <c r="B100" s="6">
        <v>0.30299999999999999</v>
      </c>
      <c r="C100" s="5">
        <v>8.5999999999999993E-2</v>
      </c>
      <c r="D100" s="3">
        <f t="shared" si="5"/>
        <v>0.217</v>
      </c>
      <c r="E100" s="4">
        <f t="shared" si="6"/>
        <v>6.1485069390000007</v>
      </c>
    </row>
    <row r="101" spans="1:5" x14ac:dyDescent="0.25">
      <c r="A101" s="10" t="s">
        <v>173</v>
      </c>
      <c r="B101" s="6">
        <v>0.311</v>
      </c>
      <c r="C101" s="5">
        <v>8.5999999999999993E-2</v>
      </c>
      <c r="D101" s="3">
        <f t="shared" si="5"/>
        <v>0.22500000000000001</v>
      </c>
      <c r="E101" s="4">
        <f t="shared" si="6"/>
        <v>6.402256875</v>
      </c>
    </row>
    <row r="102" spans="1:5" x14ac:dyDescent="0.25">
      <c r="A102" s="10" t="s">
        <v>174</v>
      </c>
      <c r="B102" s="6">
        <v>0.253</v>
      </c>
      <c r="C102" s="5">
        <v>8.5999999999999993E-2</v>
      </c>
      <c r="D102" s="3">
        <f t="shared" si="5"/>
        <v>0.16700000000000001</v>
      </c>
      <c r="E102" s="4">
        <f t="shared" si="6"/>
        <v>4.6195577390000002</v>
      </c>
    </row>
    <row r="103" spans="1:5" x14ac:dyDescent="0.25">
      <c r="A103" s="10" t="s">
        <v>175</v>
      </c>
      <c r="B103" s="6">
        <v>0.30599999999999999</v>
      </c>
      <c r="C103" s="5">
        <v>8.5999999999999993E-2</v>
      </c>
      <c r="D103" s="3">
        <f t="shared" si="5"/>
        <v>0.22</v>
      </c>
      <c r="E103" s="4">
        <f t="shared" si="6"/>
        <v>6.2433683999999996</v>
      </c>
    </row>
    <row r="104" spans="1:5" x14ac:dyDescent="0.25">
      <c r="A104" s="10" t="s">
        <v>176</v>
      </c>
      <c r="B104" s="6">
        <v>0.40500000000000003</v>
      </c>
      <c r="C104" s="5">
        <v>8.5999999999999993E-2</v>
      </c>
      <c r="D104" s="3">
        <f t="shared" si="5"/>
        <v>0.31900000000000006</v>
      </c>
      <c r="E104" s="4">
        <f t="shared" si="6"/>
        <v>9.5722324110000034</v>
      </c>
    </row>
    <row r="105" spans="1:5" x14ac:dyDescent="0.25">
      <c r="A105" s="10" t="s">
        <v>177</v>
      </c>
      <c r="B105" s="6">
        <v>0.66800000000000004</v>
      </c>
      <c r="C105" s="5">
        <v>8.5999999999999993E-2</v>
      </c>
      <c r="D105" s="3">
        <f t="shared" si="5"/>
        <v>0.58200000000000007</v>
      </c>
      <c r="E105" s="4">
        <f t="shared" si="6"/>
        <v>20.286471324000004</v>
      </c>
    </row>
    <row r="106" spans="1:5" x14ac:dyDescent="0.25">
      <c r="A106" s="10" t="s">
        <v>178</v>
      </c>
      <c r="B106" s="6">
        <v>0.29599999999999999</v>
      </c>
      <c r="C106" s="5">
        <v>8.5999999999999993E-2</v>
      </c>
      <c r="D106" s="3">
        <f t="shared" si="5"/>
        <v>0.21</v>
      </c>
      <c r="E106" s="4">
        <f t="shared" si="6"/>
        <v>5.9285390999999992</v>
      </c>
    </row>
    <row r="107" spans="1:5" x14ac:dyDescent="0.25">
      <c r="A107" s="10" t="s">
        <v>179</v>
      </c>
      <c r="B107" s="6">
        <v>0.53700000000000003</v>
      </c>
      <c r="C107" s="5">
        <v>8.5999999999999993E-2</v>
      </c>
      <c r="D107" s="3">
        <f t="shared" si="5"/>
        <v>0.45100000000000007</v>
      </c>
      <c r="E107" s="4">
        <f t="shared" si="6"/>
        <v>14.609916051000003</v>
      </c>
    </row>
    <row r="108" spans="1:5" x14ac:dyDescent="0.25">
      <c r="A108" s="10" t="s">
        <v>180</v>
      </c>
      <c r="B108" s="6">
        <v>0.24299999999999999</v>
      </c>
      <c r="C108" s="5">
        <v>8.5999999999999993E-2</v>
      </c>
      <c r="D108" s="3">
        <f t="shared" si="5"/>
        <v>0.157</v>
      </c>
      <c r="E108" s="4">
        <f t="shared" si="6"/>
        <v>4.3255584989999996</v>
      </c>
    </row>
    <row r="109" spans="1:5" x14ac:dyDescent="0.25">
      <c r="A109" s="10" t="s">
        <v>181</v>
      </c>
      <c r="B109" s="6">
        <v>0.224</v>
      </c>
      <c r="C109" s="5">
        <v>8.5999999999999993E-2</v>
      </c>
      <c r="D109" s="3">
        <f t="shared" si="5"/>
        <v>0.13800000000000001</v>
      </c>
      <c r="E109" s="4">
        <f t="shared" si="6"/>
        <v>3.7777876440000004</v>
      </c>
    </row>
    <row r="110" spans="1:5" x14ac:dyDescent="0.25">
      <c r="A110" s="10" t="s">
        <v>182</v>
      </c>
      <c r="B110" s="6">
        <v>0.22500000000000001</v>
      </c>
      <c r="C110" s="5">
        <v>8.5999999999999993E-2</v>
      </c>
      <c r="D110" s="3">
        <f t="shared" si="5"/>
        <v>0.13900000000000001</v>
      </c>
      <c r="E110" s="4">
        <f t="shared" si="6"/>
        <v>3.8062639710000004</v>
      </c>
    </row>
    <row r="111" spans="1:5" x14ac:dyDescent="0.25">
      <c r="A111" s="10" t="s">
        <v>183</v>
      </c>
      <c r="B111" s="6">
        <v>0.46900000000000003</v>
      </c>
      <c r="C111" s="5">
        <v>8.5999999999999993E-2</v>
      </c>
      <c r="D111" s="3">
        <f t="shared" si="5"/>
        <v>0.38300000000000001</v>
      </c>
      <c r="E111" s="4">
        <f t="shared" si="6"/>
        <v>11.929224539000002</v>
      </c>
    </row>
    <row r="112" spans="1:5" x14ac:dyDescent="0.25">
      <c r="A112" s="10" t="s">
        <v>184</v>
      </c>
      <c r="B112" s="6">
        <v>0.48499999999999999</v>
      </c>
      <c r="C112" s="5">
        <v>8.5999999999999993E-2</v>
      </c>
      <c r="D112" s="3">
        <f t="shared" si="5"/>
        <v>0.39900000000000002</v>
      </c>
      <c r="E112" s="4">
        <f t="shared" si="6"/>
        <v>12.543625851</v>
      </c>
    </row>
    <row r="113" spans="1:5" x14ac:dyDescent="0.25">
      <c r="A113" s="10" t="s">
        <v>185</v>
      </c>
      <c r="B113" s="6">
        <v>0.27500000000000002</v>
      </c>
      <c r="C113" s="5">
        <v>8.5999999999999993E-2</v>
      </c>
      <c r="D113" s="3">
        <f t="shared" si="5"/>
        <v>0.18900000000000003</v>
      </c>
      <c r="E113" s="4">
        <f t="shared" si="6"/>
        <v>5.2801903710000007</v>
      </c>
    </row>
    <row r="114" spans="1:5" x14ac:dyDescent="0.25">
      <c r="A114" s="10" t="s">
        <v>186</v>
      </c>
      <c r="B114" s="6">
        <v>0.48599999999999999</v>
      </c>
      <c r="C114" s="5">
        <v>8.5999999999999993E-2</v>
      </c>
      <c r="D114" s="3">
        <f t="shared" si="5"/>
        <v>0.4</v>
      </c>
      <c r="E114" s="4">
        <f t="shared" si="6"/>
        <v>12.58236</v>
      </c>
    </row>
    <row r="115" spans="1:5" x14ac:dyDescent="0.25">
      <c r="A115" s="10" t="s">
        <v>187</v>
      </c>
      <c r="B115" s="6">
        <v>0.73599999999999999</v>
      </c>
      <c r="C115" s="5">
        <v>8.5999999999999993E-2</v>
      </c>
      <c r="D115" s="3">
        <f t="shared" si="5"/>
        <v>0.65</v>
      </c>
      <c r="E115" s="4">
        <f t="shared" si="6"/>
        <v>23.498997500000002</v>
      </c>
    </row>
    <row r="116" spans="1:5" x14ac:dyDescent="0.25">
      <c r="A116" s="10" t="s">
        <v>188</v>
      </c>
      <c r="B116" s="6">
        <v>0.314</v>
      </c>
      <c r="C116" s="5">
        <v>8.5999999999999993E-2</v>
      </c>
      <c r="D116" s="3">
        <f t="shared" si="5"/>
        <v>0.22800000000000001</v>
      </c>
      <c r="E116" s="4">
        <f t="shared" si="6"/>
        <v>6.4980615840000002</v>
      </c>
    </row>
    <row r="117" spans="1:5" x14ac:dyDescent="0.25">
      <c r="A117" s="10" t="s">
        <v>189</v>
      </c>
      <c r="B117" s="6">
        <v>0.17500000000000002</v>
      </c>
      <c r="C117" s="5">
        <v>8.5999999999999993E-2</v>
      </c>
      <c r="D117" s="3">
        <f t="shared" si="5"/>
        <v>8.9000000000000024E-2</v>
      </c>
      <c r="E117" s="4">
        <f t="shared" si="6"/>
        <v>2.4305925710000009</v>
      </c>
    </row>
    <row r="118" spans="1:5" x14ac:dyDescent="0.25">
      <c r="A118" s="10" t="s">
        <v>190</v>
      </c>
      <c r="B118" s="6">
        <v>0.214</v>
      </c>
      <c r="C118" s="5">
        <v>8.5999999999999993E-2</v>
      </c>
      <c r="D118" s="3">
        <f t="shared" si="5"/>
        <v>0.128</v>
      </c>
      <c r="E118" s="4">
        <f t="shared" si="6"/>
        <v>3.4951859840000004</v>
      </c>
    </row>
    <row r="119" spans="1:5" x14ac:dyDescent="0.25">
      <c r="A119" s="10" t="s">
        <v>191</v>
      </c>
      <c r="B119" s="6">
        <v>0.441</v>
      </c>
      <c r="C119" s="5">
        <v>8.5999999999999993E-2</v>
      </c>
      <c r="D119" s="3">
        <f t="shared" si="5"/>
        <v>0.35499999999999998</v>
      </c>
      <c r="E119" s="4">
        <f t="shared" si="6"/>
        <v>10.878232274999998</v>
      </c>
    </row>
    <row r="120" spans="1:5" x14ac:dyDescent="0.25">
      <c r="A120" s="10" t="s">
        <v>192</v>
      </c>
      <c r="B120" s="6">
        <v>0.28000000000000003</v>
      </c>
      <c r="C120" s="5">
        <v>8.5999999999999993E-2</v>
      </c>
      <c r="D120" s="3">
        <f t="shared" si="5"/>
        <v>0.19400000000000003</v>
      </c>
      <c r="E120" s="4">
        <f t="shared" si="6"/>
        <v>5.432987036000001</v>
      </c>
    </row>
    <row r="121" spans="1:5" x14ac:dyDescent="0.25">
      <c r="A121" s="10" t="s">
        <v>193</v>
      </c>
      <c r="B121" s="6">
        <v>0.55700000000000005</v>
      </c>
      <c r="C121" s="5">
        <v>8.5999999999999993E-2</v>
      </c>
      <c r="D121" s="3">
        <f t="shared" si="5"/>
        <v>0.47100000000000009</v>
      </c>
      <c r="E121" s="4">
        <f t="shared" si="6"/>
        <v>15.432940491000004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L122"/>
  <sheetViews>
    <sheetView workbookViewId="0">
      <selection activeCell="N8" sqref="N8"/>
    </sheetView>
  </sheetViews>
  <sheetFormatPr defaultRowHeight="15" x14ac:dyDescent="0.25"/>
  <cols>
    <col min="1" max="1" width="20.140625" customWidth="1"/>
    <col min="2" max="2" width="13.7109375" customWidth="1"/>
    <col min="3" max="3" width="11" customWidth="1"/>
    <col min="4" max="4" width="11.85546875" customWidth="1"/>
    <col min="5" max="5" width="19.28515625" customWidth="1"/>
  </cols>
  <sheetData>
    <row r="2" spans="1:12" x14ac:dyDescent="0.25">
      <c r="A2" s="2">
        <v>1.833</v>
      </c>
      <c r="B2" s="6">
        <v>0.68200000000000005</v>
      </c>
      <c r="C2" s="6">
        <v>0.58099999999999996</v>
      </c>
      <c r="D2" s="6">
        <v>0.77400000000000002</v>
      </c>
      <c r="E2" s="6">
        <v>0.53800000000000003</v>
      </c>
      <c r="F2" s="6">
        <v>0.76300000000000001</v>
      </c>
      <c r="G2" s="6">
        <v>0.47000000000000003</v>
      </c>
      <c r="H2" s="6">
        <v>0.82200000000000006</v>
      </c>
      <c r="I2" s="6">
        <v>0.59799999999999998</v>
      </c>
      <c r="J2" s="6">
        <v>0.85</v>
      </c>
      <c r="K2" s="6">
        <v>0.51500000000000001</v>
      </c>
      <c r="L2" s="6">
        <v>0.60399999999999998</v>
      </c>
    </row>
    <row r="3" spans="1:12" x14ac:dyDescent="0.25">
      <c r="A3" s="2">
        <v>1.175</v>
      </c>
      <c r="B3" s="6">
        <v>0.2</v>
      </c>
      <c r="C3" s="6">
        <v>0.44800000000000001</v>
      </c>
      <c r="D3" s="6">
        <v>0.317</v>
      </c>
      <c r="E3" s="6">
        <v>0.27800000000000002</v>
      </c>
      <c r="F3" s="6">
        <v>0.25700000000000001</v>
      </c>
      <c r="G3" s="6">
        <v>0.35499999999999998</v>
      </c>
      <c r="H3" s="6">
        <v>0.31900000000000001</v>
      </c>
      <c r="I3" s="6">
        <v>0.26200000000000001</v>
      </c>
      <c r="J3" s="6">
        <v>0.28600000000000003</v>
      </c>
      <c r="K3" s="6">
        <v>0.42899999999999999</v>
      </c>
      <c r="L3" s="6">
        <v>0.26700000000000002</v>
      </c>
    </row>
    <row r="4" spans="1:12" x14ac:dyDescent="0.25">
      <c r="A4" s="2">
        <v>0.80700000000000005</v>
      </c>
      <c r="B4" s="6">
        <v>0.193</v>
      </c>
      <c r="C4" s="6">
        <v>0.34</v>
      </c>
      <c r="D4" s="6">
        <v>0.26900000000000002</v>
      </c>
      <c r="E4" s="6">
        <v>0.34600000000000003</v>
      </c>
      <c r="F4" s="6">
        <v>0.42199999999999999</v>
      </c>
      <c r="G4" s="6">
        <v>0.372</v>
      </c>
      <c r="H4" s="6">
        <v>0.34600000000000003</v>
      </c>
      <c r="I4" s="6">
        <v>0.27600000000000002</v>
      </c>
      <c r="J4" s="6">
        <v>0.34300000000000003</v>
      </c>
      <c r="K4" s="6">
        <v>0.82200000000000006</v>
      </c>
      <c r="L4" s="6">
        <v>0.53700000000000003</v>
      </c>
    </row>
    <row r="5" spans="1:12" x14ac:dyDescent="0.25">
      <c r="A5" s="2">
        <v>0.42699999999999999</v>
      </c>
      <c r="B5" s="6">
        <v>0.442</v>
      </c>
      <c r="C5" s="6">
        <v>0.23200000000000001</v>
      </c>
      <c r="D5" s="6">
        <v>0.249</v>
      </c>
      <c r="E5" s="6">
        <v>0.36799999999999999</v>
      </c>
      <c r="F5" s="6">
        <v>0.30399999999999999</v>
      </c>
      <c r="G5" s="6">
        <v>0.27900000000000003</v>
      </c>
      <c r="H5" s="6">
        <v>0.37</v>
      </c>
      <c r="I5" s="6">
        <v>0.31</v>
      </c>
      <c r="J5" s="6">
        <v>0.34600000000000003</v>
      </c>
      <c r="K5" s="6">
        <v>0.47900000000000004</v>
      </c>
      <c r="L5" s="6">
        <v>0.40900000000000003</v>
      </c>
    </row>
    <row r="6" spans="1:12" x14ac:dyDescent="0.25">
      <c r="A6" s="2">
        <v>0.34399999999999997</v>
      </c>
      <c r="B6" s="6">
        <v>0.13200000000000001</v>
      </c>
      <c r="C6" s="6">
        <v>0.223</v>
      </c>
      <c r="D6" s="6">
        <v>0.248</v>
      </c>
      <c r="E6" s="6">
        <v>0.16500000000000001</v>
      </c>
      <c r="F6" s="6">
        <v>0.53200000000000003</v>
      </c>
      <c r="G6" s="6">
        <v>0.51300000000000001</v>
      </c>
      <c r="H6" s="6">
        <v>0.38800000000000001</v>
      </c>
      <c r="I6" s="6">
        <v>0.17400000000000002</v>
      </c>
      <c r="J6" s="6">
        <v>0.26</v>
      </c>
      <c r="K6" s="6">
        <v>0.33400000000000002</v>
      </c>
      <c r="L6" s="6">
        <v>0.29499999999999998</v>
      </c>
    </row>
    <row r="7" spans="1:12" x14ac:dyDescent="0.25">
      <c r="A7" s="2">
        <v>0.16400000000000001</v>
      </c>
      <c r="B7" s="6">
        <v>0.29199999999999998</v>
      </c>
      <c r="C7" s="6">
        <v>0.21</v>
      </c>
      <c r="D7" s="6">
        <v>0.159</v>
      </c>
      <c r="E7" s="6">
        <v>0.13200000000000001</v>
      </c>
      <c r="F7" s="6">
        <v>0.47900000000000004</v>
      </c>
      <c r="G7" s="6">
        <v>0.26900000000000002</v>
      </c>
      <c r="H7" s="6">
        <v>0.29199999999999998</v>
      </c>
      <c r="I7" s="6">
        <v>0.18099999999999999</v>
      </c>
      <c r="J7" s="6">
        <v>0.221</v>
      </c>
      <c r="K7" s="6">
        <v>0.53300000000000003</v>
      </c>
      <c r="L7" s="6">
        <v>0.223</v>
      </c>
    </row>
    <row r="8" spans="1:12" x14ac:dyDescent="0.25">
      <c r="A8" s="5">
        <v>8.1000000000000003E-2</v>
      </c>
      <c r="B8" s="6">
        <v>0.17899999999999999</v>
      </c>
      <c r="C8" s="6">
        <v>0.221</v>
      </c>
      <c r="D8" s="6">
        <v>0.24299999999999999</v>
      </c>
      <c r="E8" s="6">
        <v>0.27300000000000002</v>
      </c>
      <c r="F8" s="6">
        <v>0.26300000000000001</v>
      </c>
      <c r="G8" s="6">
        <v>0.372</v>
      </c>
      <c r="H8" s="6">
        <v>0.22700000000000001</v>
      </c>
      <c r="I8" s="6">
        <v>0.26600000000000001</v>
      </c>
      <c r="J8" s="6">
        <v>0.45600000000000002</v>
      </c>
      <c r="K8" s="6">
        <v>0.48899999999999999</v>
      </c>
      <c r="L8" s="6">
        <v>0.38100000000000001</v>
      </c>
    </row>
    <row r="9" spans="1:12" x14ac:dyDescent="0.25">
      <c r="A9" s="6">
        <v>0.38800000000000001</v>
      </c>
      <c r="B9" s="6">
        <v>0.23900000000000002</v>
      </c>
      <c r="C9" s="6">
        <v>0.33100000000000002</v>
      </c>
      <c r="D9" s="6">
        <v>0.221</v>
      </c>
      <c r="E9" s="6">
        <v>0.11600000000000001</v>
      </c>
      <c r="F9" s="6">
        <v>0.29499999999999998</v>
      </c>
      <c r="G9" s="6">
        <v>0.25</v>
      </c>
      <c r="H9" s="6">
        <v>0.34600000000000003</v>
      </c>
      <c r="I9" s="6">
        <v>0.28800000000000003</v>
      </c>
      <c r="J9" s="6">
        <v>0.33800000000000002</v>
      </c>
      <c r="K9" s="6">
        <v>0.54500000000000004</v>
      </c>
      <c r="L9" s="6">
        <v>0.32200000000000001</v>
      </c>
    </row>
    <row r="16" spans="1:12" x14ac:dyDescent="0.25">
      <c r="A16" s="39" t="s">
        <v>0</v>
      </c>
      <c r="B16" s="1" t="s">
        <v>1</v>
      </c>
      <c r="C16" s="1" t="s">
        <v>2</v>
      </c>
      <c r="D16" s="1" t="s">
        <v>3</v>
      </c>
      <c r="E16" s="1" t="s">
        <v>4</v>
      </c>
    </row>
    <row r="17" spans="1:12" x14ac:dyDescent="0.25">
      <c r="A17" s="39" t="s">
        <v>5</v>
      </c>
      <c r="B17" s="2">
        <v>1.833</v>
      </c>
      <c r="C17" s="3">
        <f>B17-B23</f>
        <v>1.752</v>
      </c>
      <c r="D17" s="3">
        <v>100</v>
      </c>
      <c r="E17" s="4">
        <f>(19.73*C17*C17)+(22.426*C17)+(0.4027)</f>
        <v>100.25436592</v>
      </c>
    </row>
    <row r="18" spans="1:12" x14ac:dyDescent="0.25">
      <c r="A18" s="39" t="s">
        <v>6</v>
      </c>
      <c r="B18" s="2">
        <v>1.175</v>
      </c>
      <c r="C18" s="3">
        <f>B18-B23</f>
        <v>1.0940000000000001</v>
      </c>
      <c r="D18" s="3">
        <v>50</v>
      </c>
      <c r="E18" s="4">
        <f t="shared" ref="E18:E23" si="0">(19.73*C18*C18)+(22.426*C18)+(0.4027)</f>
        <v>48.550318280000006</v>
      </c>
    </row>
    <row r="19" spans="1:12" x14ac:dyDescent="0.25">
      <c r="A19" s="39" t="s">
        <v>7</v>
      </c>
      <c r="B19" s="2">
        <v>0.80700000000000005</v>
      </c>
      <c r="C19" s="3">
        <f>B19-B23</f>
        <v>0.72600000000000009</v>
      </c>
      <c r="D19" s="3">
        <v>25</v>
      </c>
      <c r="E19" s="4">
        <f t="shared" si="0"/>
        <v>27.083185480000004</v>
      </c>
    </row>
    <row r="20" spans="1:12" x14ac:dyDescent="0.25">
      <c r="A20" s="39" t="s">
        <v>8</v>
      </c>
      <c r="B20" s="2">
        <v>0.42699999999999999</v>
      </c>
      <c r="C20" s="3">
        <f>B20-B23</f>
        <v>0.34599999999999997</v>
      </c>
      <c r="D20" s="3">
        <v>12.5</v>
      </c>
      <c r="E20" s="4">
        <f t="shared" si="0"/>
        <v>10.524092679999999</v>
      </c>
    </row>
    <row r="21" spans="1:12" x14ac:dyDescent="0.25">
      <c r="A21" s="39" t="s">
        <v>9</v>
      </c>
      <c r="B21" s="2">
        <v>0.34399999999999997</v>
      </c>
      <c r="C21" s="3">
        <f>B21-B23</f>
        <v>0.26299999999999996</v>
      </c>
      <c r="D21" s="3">
        <v>6.25</v>
      </c>
      <c r="E21" s="4">
        <f t="shared" si="0"/>
        <v>7.6654423699999983</v>
      </c>
    </row>
    <row r="22" spans="1:12" x14ac:dyDescent="0.25">
      <c r="A22" s="39" t="s">
        <v>287</v>
      </c>
      <c r="B22" s="2">
        <v>0.16400000000000001</v>
      </c>
      <c r="C22" s="3">
        <f>B22-B23</f>
        <v>8.3000000000000004E-2</v>
      </c>
      <c r="D22" s="3">
        <v>3.13</v>
      </c>
      <c r="E22" s="4">
        <f t="shared" si="0"/>
        <v>2.3999779700000001</v>
      </c>
    </row>
    <row r="23" spans="1:12" x14ac:dyDescent="0.25">
      <c r="A23" s="39" t="s">
        <v>10</v>
      </c>
      <c r="B23" s="5">
        <v>8.1000000000000003E-2</v>
      </c>
      <c r="C23" s="3">
        <f>B23-B23</f>
        <v>0</v>
      </c>
      <c r="D23" s="3">
        <v>0</v>
      </c>
      <c r="E23" s="4">
        <f t="shared" si="0"/>
        <v>0.4027</v>
      </c>
    </row>
    <row r="28" spans="1:12" x14ac:dyDescent="0.25">
      <c r="H28" s="39"/>
      <c r="J28" s="9" t="s">
        <v>290</v>
      </c>
      <c r="K28" s="9"/>
      <c r="L28" s="9"/>
    </row>
    <row r="33" spans="1:5" x14ac:dyDescent="0.25">
      <c r="A33" s="10" t="s">
        <v>11</v>
      </c>
      <c r="B33" s="6" t="s">
        <v>12</v>
      </c>
      <c r="C33" s="7" t="s">
        <v>10</v>
      </c>
      <c r="D33" s="3" t="s">
        <v>2</v>
      </c>
      <c r="E33" s="11" t="s">
        <v>291</v>
      </c>
    </row>
    <row r="34" spans="1:5" x14ac:dyDescent="0.25">
      <c r="A34" s="10" t="s">
        <v>194</v>
      </c>
      <c r="B34" s="6">
        <v>0.38800000000000001</v>
      </c>
      <c r="C34" s="5">
        <v>8.1000000000000003E-2</v>
      </c>
      <c r="D34" s="3">
        <f t="shared" ref="D34:D65" si="1">(B34-C34)</f>
        <v>0.307</v>
      </c>
      <c r="E34" s="4">
        <f t="shared" ref="E34:E65" si="2">(19.73*D34*D34)+(22.426*D34)+(0.4027)</f>
        <v>9.1470147699999984</v>
      </c>
    </row>
    <row r="35" spans="1:5" x14ac:dyDescent="0.25">
      <c r="A35" s="10" t="s">
        <v>195</v>
      </c>
      <c r="B35" s="6">
        <v>0.68200000000000005</v>
      </c>
      <c r="C35" s="5">
        <v>8.1000000000000003E-2</v>
      </c>
      <c r="D35" s="3">
        <f t="shared" si="1"/>
        <v>0.60100000000000009</v>
      </c>
      <c r="E35" s="4">
        <f t="shared" si="2"/>
        <v>21.007221730000001</v>
      </c>
    </row>
    <row r="36" spans="1:5" x14ac:dyDescent="0.25">
      <c r="A36" s="10" t="s">
        <v>196</v>
      </c>
      <c r="B36" s="6">
        <v>0.2</v>
      </c>
      <c r="C36" s="5">
        <v>8.1000000000000003E-2</v>
      </c>
      <c r="D36" s="3">
        <f t="shared" si="1"/>
        <v>0.11900000000000001</v>
      </c>
      <c r="E36" s="4">
        <f t="shared" si="2"/>
        <v>3.3507905299999998</v>
      </c>
    </row>
    <row r="37" spans="1:5" x14ac:dyDescent="0.25">
      <c r="A37" s="10" t="s">
        <v>197</v>
      </c>
      <c r="B37" s="6">
        <v>0.193</v>
      </c>
      <c r="C37" s="5">
        <v>8.1000000000000003E-2</v>
      </c>
      <c r="D37" s="3">
        <f t="shared" si="1"/>
        <v>0.112</v>
      </c>
      <c r="E37" s="4">
        <f t="shared" si="2"/>
        <v>3.1619051199999997</v>
      </c>
    </row>
    <row r="38" spans="1:5" x14ac:dyDescent="0.25">
      <c r="A38" s="10" t="s">
        <v>198</v>
      </c>
      <c r="B38" s="6">
        <v>0.442</v>
      </c>
      <c r="C38" s="5">
        <v>8.1000000000000003E-2</v>
      </c>
      <c r="D38" s="3">
        <f t="shared" si="1"/>
        <v>0.36099999999999999</v>
      </c>
      <c r="E38" s="4">
        <f t="shared" si="2"/>
        <v>11.069719329999998</v>
      </c>
    </row>
    <row r="39" spans="1:5" x14ac:dyDescent="0.25">
      <c r="A39" s="10" t="s">
        <v>199</v>
      </c>
      <c r="B39" s="6">
        <v>0.13200000000000001</v>
      </c>
      <c r="C39" s="5">
        <v>8.1000000000000003E-2</v>
      </c>
      <c r="D39" s="3">
        <f t="shared" si="1"/>
        <v>5.1000000000000004E-2</v>
      </c>
      <c r="E39" s="4">
        <f t="shared" si="2"/>
        <v>1.5977437300000001</v>
      </c>
    </row>
    <row r="40" spans="1:5" x14ac:dyDescent="0.25">
      <c r="A40" s="10" t="s">
        <v>200</v>
      </c>
      <c r="B40" s="6">
        <v>0.29199999999999998</v>
      </c>
      <c r="C40" s="5">
        <v>8.1000000000000003E-2</v>
      </c>
      <c r="D40" s="3">
        <f t="shared" si="1"/>
        <v>0.21099999999999997</v>
      </c>
      <c r="E40" s="4">
        <f t="shared" si="2"/>
        <v>6.0129853299999985</v>
      </c>
    </row>
    <row r="41" spans="1:5" x14ac:dyDescent="0.25">
      <c r="A41" s="10" t="s">
        <v>201</v>
      </c>
      <c r="B41" s="6">
        <v>0.17899999999999999</v>
      </c>
      <c r="C41" s="5">
        <v>8.1000000000000003E-2</v>
      </c>
      <c r="D41" s="3">
        <f t="shared" si="1"/>
        <v>9.799999999999999E-2</v>
      </c>
      <c r="E41" s="4">
        <f t="shared" si="2"/>
        <v>2.7899349199999994</v>
      </c>
    </row>
    <row r="42" spans="1:5" x14ac:dyDescent="0.25">
      <c r="A42" s="10" t="s">
        <v>202</v>
      </c>
      <c r="B42" s="6">
        <v>0.23900000000000002</v>
      </c>
      <c r="C42" s="5">
        <v>8.1000000000000003E-2</v>
      </c>
      <c r="D42" s="3">
        <f t="shared" si="1"/>
        <v>0.15800000000000003</v>
      </c>
      <c r="E42" s="4">
        <f t="shared" si="2"/>
        <v>4.4385477200000008</v>
      </c>
    </row>
    <row r="43" spans="1:5" x14ac:dyDescent="0.25">
      <c r="A43" s="10" t="s">
        <v>203</v>
      </c>
      <c r="B43" s="6">
        <v>0.58099999999999996</v>
      </c>
      <c r="C43" s="5">
        <v>8.1000000000000003E-2</v>
      </c>
      <c r="D43" s="3">
        <f t="shared" si="1"/>
        <v>0.49999999999999994</v>
      </c>
      <c r="E43" s="4">
        <f t="shared" si="2"/>
        <v>16.548199999999994</v>
      </c>
    </row>
    <row r="44" spans="1:5" x14ac:dyDescent="0.25">
      <c r="A44" s="10" t="s">
        <v>204</v>
      </c>
      <c r="B44" s="6">
        <v>0.44800000000000001</v>
      </c>
      <c r="C44" s="5">
        <v>8.1000000000000003E-2</v>
      </c>
      <c r="D44" s="3">
        <f t="shared" si="1"/>
        <v>0.36699999999999999</v>
      </c>
      <c r="E44" s="4">
        <f t="shared" si="2"/>
        <v>11.290455969999998</v>
      </c>
    </row>
    <row r="45" spans="1:5" x14ac:dyDescent="0.25">
      <c r="A45" s="10" t="s">
        <v>205</v>
      </c>
      <c r="B45" s="6">
        <v>0.34</v>
      </c>
      <c r="C45" s="5">
        <v>8.1000000000000003E-2</v>
      </c>
      <c r="D45" s="3">
        <f t="shared" si="1"/>
        <v>0.25900000000000001</v>
      </c>
      <c r="E45" s="4">
        <f t="shared" si="2"/>
        <v>7.5345421300000002</v>
      </c>
    </row>
    <row r="46" spans="1:5" x14ac:dyDescent="0.25">
      <c r="A46" s="10" t="s">
        <v>206</v>
      </c>
      <c r="B46" s="6">
        <v>0.23200000000000001</v>
      </c>
      <c r="C46" s="5">
        <v>8.1000000000000003E-2</v>
      </c>
      <c r="D46" s="3">
        <f t="shared" si="1"/>
        <v>0.15100000000000002</v>
      </c>
      <c r="E46" s="4">
        <f t="shared" si="2"/>
        <v>4.2388897300000004</v>
      </c>
    </row>
    <row r="47" spans="1:5" x14ac:dyDescent="0.25">
      <c r="A47" s="10" t="s">
        <v>207</v>
      </c>
      <c r="B47" s="6">
        <v>0.223</v>
      </c>
      <c r="C47" s="5">
        <v>8.1000000000000003E-2</v>
      </c>
      <c r="D47" s="3">
        <f t="shared" si="1"/>
        <v>0.14200000000000002</v>
      </c>
      <c r="E47" s="4">
        <f t="shared" si="2"/>
        <v>3.9850277200000002</v>
      </c>
    </row>
    <row r="48" spans="1:5" x14ac:dyDescent="0.25">
      <c r="A48" s="10" t="s">
        <v>208</v>
      </c>
      <c r="B48" s="6">
        <v>0.21</v>
      </c>
      <c r="C48" s="5">
        <v>8.1000000000000003E-2</v>
      </c>
      <c r="D48" s="3">
        <f t="shared" si="1"/>
        <v>0.129</v>
      </c>
      <c r="E48" s="4">
        <f t="shared" si="2"/>
        <v>3.6239809299999997</v>
      </c>
    </row>
    <row r="49" spans="1:5" x14ac:dyDescent="0.25">
      <c r="A49" s="10" t="s">
        <v>209</v>
      </c>
      <c r="B49" s="6">
        <v>0.221</v>
      </c>
      <c r="C49" s="5">
        <v>8.1000000000000003E-2</v>
      </c>
      <c r="D49" s="3">
        <f t="shared" si="1"/>
        <v>0.14000000000000001</v>
      </c>
      <c r="E49" s="4">
        <f t="shared" si="2"/>
        <v>3.9290479999999999</v>
      </c>
    </row>
    <row r="50" spans="1:5" x14ac:dyDescent="0.25">
      <c r="A50" s="10" t="s">
        <v>210</v>
      </c>
      <c r="B50" s="6">
        <v>0.33100000000000002</v>
      </c>
      <c r="C50" s="5">
        <v>8.1000000000000003E-2</v>
      </c>
      <c r="D50" s="3">
        <f t="shared" si="1"/>
        <v>0.25</v>
      </c>
      <c r="E50" s="4">
        <f t="shared" si="2"/>
        <v>7.2423250000000001</v>
      </c>
    </row>
    <row r="51" spans="1:5" x14ac:dyDescent="0.25">
      <c r="A51" s="10" t="s">
        <v>211</v>
      </c>
      <c r="B51" s="6">
        <v>0.77400000000000002</v>
      </c>
      <c r="C51" s="5">
        <v>8.1000000000000003E-2</v>
      </c>
      <c r="D51" s="3">
        <f t="shared" si="1"/>
        <v>0.69300000000000006</v>
      </c>
      <c r="E51" s="4">
        <f t="shared" si="2"/>
        <v>25.419230770000002</v>
      </c>
    </row>
    <row r="52" spans="1:5" x14ac:dyDescent="0.25">
      <c r="A52" s="10" t="s">
        <v>212</v>
      </c>
      <c r="B52" s="6">
        <v>0.317</v>
      </c>
      <c r="C52" s="5">
        <v>8.1000000000000003E-2</v>
      </c>
      <c r="D52" s="3">
        <f t="shared" si="1"/>
        <v>0.23599999999999999</v>
      </c>
      <c r="E52" s="4">
        <f t="shared" si="2"/>
        <v>6.7941180799999996</v>
      </c>
    </row>
    <row r="53" spans="1:5" x14ac:dyDescent="0.25">
      <c r="A53" s="10" t="s">
        <v>213</v>
      </c>
      <c r="B53" s="6">
        <v>0.26900000000000002</v>
      </c>
      <c r="C53" s="5">
        <v>8.1000000000000003E-2</v>
      </c>
      <c r="D53" s="3">
        <f t="shared" si="1"/>
        <v>0.188</v>
      </c>
      <c r="E53" s="4">
        <f t="shared" si="2"/>
        <v>5.3161251200000006</v>
      </c>
    </row>
    <row r="54" spans="1:5" x14ac:dyDescent="0.25">
      <c r="A54" s="10" t="s">
        <v>214</v>
      </c>
      <c r="B54" s="6">
        <v>0.249</v>
      </c>
      <c r="C54" s="5">
        <v>8.1000000000000003E-2</v>
      </c>
      <c r="D54" s="3">
        <f t="shared" si="1"/>
        <v>0.16799999999999998</v>
      </c>
      <c r="E54" s="4">
        <f t="shared" si="2"/>
        <v>4.7271275199999998</v>
      </c>
    </row>
    <row r="55" spans="1:5" x14ac:dyDescent="0.25">
      <c r="A55" s="10" t="s">
        <v>215</v>
      </c>
      <c r="B55" s="6">
        <v>0.248</v>
      </c>
      <c r="C55" s="5">
        <v>8.1000000000000003E-2</v>
      </c>
      <c r="D55" s="3">
        <f t="shared" si="1"/>
        <v>0.16699999999999998</v>
      </c>
      <c r="E55" s="4">
        <f t="shared" si="2"/>
        <v>4.6980919699999992</v>
      </c>
    </row>
    <row r="56" spans="1:5" x14ac:dyDescent="0.25">
      <c r="A56" s="10" t="s">
        <v>216</v>
      </c>
      <c r="B56" s="6">
        <v>0.159</v>
      </c>
      <c r="C56" s="5">
        <v>8.1000000000000003E-2</v>
      </c>
      <c r="D56" s="3">
        <f t="shared" si="1"/>
        <v>7.8E-2</v>
      </c>
      <c r="E56" s="4">
        <f t="shared" si="2"/>
        <v>2.2719653199999996</v>
      </c>
    </row>
    <row r="57" spans="1:5" x14ac:dyDescent="0.25">
      <c r="A57" s="10" t="s">
        <v>217</v>
      </c>
      <c r="B57" s="6">
        <v>0.24299999999999999</v>
      </c>
      <c r="C57" s="5">
        <v>8.1000000000000003E-2</v>
      </c>
      <c r="D57" s="3">
        <f t="shared" si="1"/>
        <v>0.16199999999999998</v>
      </c>
      <c r="E57" s="4">
        <f t="shared" si="2"/>
        <v>4.5535061199999989</v>
      </c>
    </row>
    <row r="58" spans="1:5" x14ac:dyDescent="0.25">
      <c r="A58" s="10" t="s">
        <v>218</v>
      </c>
      <c r="B58" s="6">
        <v>0.221</v>
      </c>
      <c r="C58" s="5">
        <v>8.1000000000000003E-2</v>
      </c>
      <c r="D58" s="3">
        <f t="shared" si="1"/>
        <v>0.14000000000000001</v>
      </c>
      <c r="E58" s="4">
        <f t="shared" si="2"/>
        <v>3.9290479999999999</v>
      </c>
    </row>
    <row r="59" spans="1:5" x14ac:dyDescent="0.25">
      <c r="A59" s="10" t="s">
        <v>219</v>
      </c>
      <c r="B59" s="6">
        <v>0.53800000000000003</v>
      </c>
      <c r="C59" s="5">
        <v>8.1000000000000003E-2</v>
      </c>
      <c r="D59" s="3">
        <f t="shared" si="1"/>
        <v>0.45700000000000002</v>
      </c>
      <c r="E59" s="4">
        <f t="shared" si="2"/>
        <v>14.77197277</v>
      </c>
    </row>
    <row r="60" spans="1:5" x14ac:dyDescent="0.25">
      <c r="A60" s="10" t="s">
        <v>220</v>
      </c>
      <c r="B60" s="6">
        <v>0.27800000000000002</v>
      </c>
      <c r="C60" s="5">
        <v>8.1000000000000003E-2</v>
      </c>
      <c r="D60" s="3">
        <f t="shared" si="1"/>
        <v>0.19700000000000001</v>
      </c>
      <c r="E60" s="4">
        <f t="shared" si="2"/>
        <v>5.5863235700000002</v>
      </c>
    </row>
    <row r="61" spans="1:5" x14ac:dyDescent="0.25">
      <c r="A61" s="10" t="s">
        <v>221</v>
      </c>
      <c r="B61" s="6">
        <v>0.34600000000000003</v>
      </c>
      <c r="C61" s="5">
        <v>8.1000000000000003E-2</v>
      </c>
      <c r="D61" s="3">
        <f t="shared" si="1"/>
        <v>0.26500000000000001</v>
      </c>
      <c r="E61" s="4">
        <f t="shared" si="2"/>
        <v>7.7311292500000004</v>
      </c>
    </row>
    <row r="62" spans="1:5" x14ac:dyDescent="0.25">
      <c r="A62" s="10" t="s">
        <v>222</v>
      </c>
      <c r="B62" s="6">
        <v>0.36799999999999999</v>
      </c>
      <c r="C62" s="5">
        <v>8.1000000000000003E-2</v>
      </c>
      <c r="D62" s="3">
        <f t="shared" si="1"/>
        <v>0.28699999999999998</v>
      </c>
      <c r="E62" s="4">
        <f t="shared" si="2"/>
        <v>8.4641023699999991</v>
      </c>
    </row>
    <row r="63" spans="1:5" x14ac:dyDescent="0.25">
      <c r="A63" s="10" t="s">
        <v>223</v>
      </c>
      <c r="B63" s="6">
        <v>0.16500000000000001</v>
      </c>
      <c r="C63" s="5">
        <v>8.1000000000000003E-2</v>
      </c>
      <c r="D63" s="3">
        <f t="shared" si="1"/>
        <v>8.4000000000000005E-2</v>
      </c>
      <c r="E63" s="4">
        <f t="shared" si="2"/>
        <v>2.4256988799999997</v>
      </c>
    </row>
    <row r="64" spans="1:5" x14ac:dyDescent="0.25">
      <c r="A64" s="10" t="s">
        <v>224</v>
      </c>
      <c r="B64" s="6">
        <v>0.13200000000000001</v>
      </c>
      <c r="C64" s="5">
        <v>8.1000000000000003E-2</v>
      </c>
      <c r="D64" s="3">
        <f t="shared" si="1"/>
        <v>5.1000000000000004E-2</v>
      </c>
      <c r="E64" s="4">
        <f t="shared" si="2"/>
        <v>1.5977437300000001</v>
      </c>
    </row>
    <row r="65" spans="1:5" x14ac:dyDescent="0.25">
      <c r="A65" s="10" t="s">
        <v>225</v>
      </c>
      <c r="B65" s="6">
        <v>0.27300000000000002</v>
      </c>
      <c r="C65" s="5">
        <v>8.1000000000000003E-2</v>
      </c>
      <c r="D65" s="3">
        <f t="shared" si="1"/>
        <v>0.192</v>
      </c>
      <c r="E65" s="4">
        <f t="shared" si="2"/>
        <v>5.4358187199999994</v>
      </c>
    </row>
    <row r="66" spans="1:5" x14ac:dyDescent="0.25">
      <c r="A66" s="10" t="s">
        <v>226</v>
      </c>
      <c r="B66" s="6">
        <v>0.11600000000000001</v>
      </c>
      <c r="C66" s="5">
        <v>8.1000000000000003E-2</v>
      </c>
      <c r="D66" s="3">
        <f t="shared" ref="D66:D97" si="3">(B66-C66)</f>
        <v>3.5000000000000003E-2</v>
      </c>
      <c r="E66" s="4">
        <f t="shared" ref="E66:E97" si="4">(19.73*D66*D66)+(22.426*D66)+(0.4027)</f>
        <v>1.21177925</v>
      </c>
    </row>
    <row r="67" spans="1:5" x14ac:dyDescent="0.25">
      <c r="A67" s="10" t="s">
        <v>227</v>
      </c>
      <c r="B67" s="6">
        <v>0.76300000000000001</v>
      </c>
      <c r="C67" s="5">
        <v>8.1000000000000003E-2</v>
      </c>
      <c r="D67" s="3">
        <f t="shared" si="3"/>
        <v>0.68200000000000005</v>
      </c>
      <c r="E67" s="4">
        <f t="shared" si="4"/>
        <v>24.874128520000003</v>
      </c>
    </row>
    <row r="68" spans="1:5" x14ac:dyDescent="0.25">
      <c r="A68" s="10" t="s">
        <v>228</v>
      </c>
      <c r="B68" s="6">
        <v>0.25700000000000001</v>
      </c>
      <c r="C68" s="5">
        <v>8.1000000000000003E-2</v>
      </c>
      <c r="D68" s="3">
        <f t="shared" si="3"/>
        <v>0.17599999999999999</v>
      </c>
      <c r="E68" s="4">
        <f t="shared" si="4"/>
        <v>4.9608324799999997</v>
      </c>
    </row>
    <row r="69" spans="1:5" x14ac:dyDescent="0.25">
      <c r="A69" s="10" t="s">
        <v>229</v>
      </c>
      <c r="B69" s="6">
        <v>0.42199999999999999</v>
      </c>
      <c r="C69" s="5">
        <v>8.1000000000000003E-2</v>
      </c>
      <c r="D69" s="3">
        <f t="shared" si="3"/>
        <v>0.34099999999999997</v>
      </c>
      <c r="E69" s="4">
        <f t="shared" si="4"/>
        <v>10.344190129999998</v>
      </c>
    </row>
    <row r="70" spans="1:5" x14ac:dyDescent="0.25">
      <c r="A70" s="10" t="s">
        <v>230</v>
      </c>
      <c r="B70" s="6">
        <v>0.30399999999999999</v>
      </c>
      <c r="C70" s="5">
        <v>8.1000000000000003E-2</v>
      </c>
      <c r="D70" s="3">
        <f t="shared" si="3"/>
        <v>0.22299999999999998</v>
      </c>
      <c r="E70" s="4">
        <f t="shared" si="4"/>
        <v>6.3848511699999992</v>
      </c>
    </row>
    <row r="71" spans="1:5" x14ac:dyDescent="0.25">
      <c r="A71" s="10" t="s">
        <v>231</v>
      </c>
      <c r="B71" s="6">
        <v>0.53200000000000003</v>
      </c>
      <c r="C71" s="5">
        <v>8.1000000000000003E-2</v>
      </c>
      <c r="D71" s="3">
        <f t="shared" si="3"/>
        <v>0.45100000000000001</v>
      </c>
      <c r="E71" s="4">
        <f t="shared" si="4"/>
        <v>14.529927729999997</v>
      </c>
    </row>
    <row r="72" spans="1:5" x14ac:dyDescent="0.25">
      <c r="A72" s="10" t="s">
        <v>232</v>
      </c>
      <c r="B72" s="6">
        <v>0.47900000000000004</v>
      </c>
      <c r="C72" s="5">
        <v>8.1000000000000003E-2</v>
      </c>
      <c r="D72" s="3">
        <f t="shared" si="3"/>
        <v>0.39800000000000002</v>
      </c>
      <c r="E72" s="4">
        <f t="shared" si="4"/>
        <v>12.453558919999999</v>
      </c>
    </row>
    <row r="73" spans="1:5" x14ac:dyDescent="0.25">
      <c r="A73" s="10" t="s">
        <v>233</v>
      </c>
      <c r="B73" s="6">
        <v>0.26300000000000001</v>
      </c>
      <c r="C73" s="5">
        <v>8.1000000000000003E-2</v>
      </c>
      <c r="D73" s="3">
        <f t="shared" si="3"/>
        <v>0.182</v>
      </c>
      <c r="E73" s="4">
        <f t="shared" si="4"/>
        <v>5.1377685199999998</v>
      </c>
    </row>
    <row r="74" spans="1:5" x14ac:dyDescent="0.25">
      <c r="A74" s="10" t="s">
        <v>234</v>
      </c>
      <c r="B74" s="6">
        <v>0.29499999999999998</v>
      </c>
      <c r="C74" s="5">
        <v>8.1000000000000003E-2</v>
      </c>
      <c r="D74" s="3">
        <f t="shared" si="3"/>
        <v>0.21399999999999997</v>
      </c>
      <c r="E74" s="4">
        <f t="shared" si="4"/>
        <v>6.105419079999999</v>
      </c>
    </row>
    <row r="75" spans="1:5" x14ac:dyDescent="0.25">
      <c r="A75" s="10" t="s">
        <v>235</v>
      </c>
      <c r="B75" s="6">
        <v>0.47000000000000003</v>
      </c>
      <c r="C75" s="5">
        <v>8.1000000000000003E-2</v>
      </c>
      <c r="D75" s="3">
        <f t="shared" si="3"/>
        <v>0.38900000000000001</v>
      </c>
      <c r="E75" s="4">
        <f t="shared" si="4"/>
        <v>12.111977329999998</v>
      </c>
    </row>
    <row r="76" spans="1:5" x14ac:dyDescent="0.25">
      <c r="A76" s="10" t="s">
        <v>236</v>
      </c>
      <c r="B76" s="6">
        <v>0.35499999999999998</v>
      </c>
      <c r="C76" s="5">
        <v>8.1000000000000003E-2</v>
      </c>
      <c r="D76" s="3">
        <f t="shared" si="3"/>
        <v>0.27399999999999997</v>
      </c>
      <c r="E76" s="4">
        <f t="shared" si="4"/>
        <v>8.0286734799999984</v>
      </c>
    </row>
    <row r="77" spans="1:5" x14ac:dyDescent="0.25">
      <c r="A77" s="10" t="s">
        <v>237</v>
      </c>
      <c r="B77" s="6">
        <v>0.372</v>
      </c>
      <c r="C77" s="5">
        <v>8.1000000000000003E-2</v>
      </c>
      <c r="D77" s="3">
        <f t="shared" si="3"/>
        <v>0.29099999999999998</v>
      </c>
      <c r="E77" s="4">
        <f t="shared" si="4"/>
        <v>8.5994221299999989</v>
      </c>
    </row>
    <row r="78" spans="1:5" x14ac:dyDescent="0.25">
      <c r="A78" s="10" t="s">
        <v>238</v>
      </c>
      <c r="B78" s="6">
        <v>0.27900000000000003</v>
      </c>
      <c r="C78" s="5">
        <v>8.1000000000000003E-2</v>
      </c>
      <c r="D78" s="3">
        <f t="shared" si="3"/>
        <v>0.19800000000000001</v>
      </c>
      <c r="E78" s="4">
        <f t="shared" si="4"/>
        <v>5.6165429200000005</v>
      </c>
    </row>
    <row r="79" spans="1:5" x14ac:dyDescent="0.25">
      <c r="A79" s="10" t="s">
        <v>239</v>
      </c>
      <c r="B79" s="6">
        <v>0.51300000000000001</v>
      </c>
      <c r="C79" s="5">
        <v>8.1000000000000003E-2</v>
      </c>
      <c r="D79" s="3">
        <f t="shared" si="3"/>
        <v>0.432</v>
      </c>
      <c r="E79" s="4">
        <f t="shared" si="4"/>
        <v>13.772823519999999</v>
      </c>
    </row>
    <row r="80" spans="1:5" x14ac:dyDescent="0.25">
      <c r="A80" s="10" t="s">
        <v>240</v>
      </c>
      <c r="B80" s="6">
        <v>0.26900000000000002</v>
      </c>
      <c r="C80" s="5">
        <v>8.1000000000000003E-2</v>
      </c>
      <c r="D80" s="3">
        <f t="shared" si="3"/>
        <v>0.188</v>
      </c>
      <c r="E80" s="4">
        <f t="shared" si="4"/>
        <v>5.3161251200000006</v>
      </c>
    </row>
    <row r="81" spans="1:5" x14ac:dyDescent="0.25">
      <c r="A81" s="10" t="s">
        <v>241</v>
      </c>
      <c r="B81" s="6">
        <v>0.372</v>
      </c>
      <c r="C81" s="5">
        <v>8.1000000000000003E-2</v>
      </c>
      <c r="D81" s="3">
        <f t="shared" si="3"/>
        <v>0.29099999999999998</v>
      </c>
      <c r="E81" s="4">
        <f t="shared" si="4"/>
        <v>8.5994221299999989</v>
      </c>
    </row>
    <row r="82" spans="1:5" x14ac:dyDescent="0.25">
      <c r="A82" s="10" t="s">
        <v>242</v>
      </c>
      <c r="B82" s="6">
        <v>0.25</v>
      </c>
      <c r="C82" s="5">
        <v>8.1000000000000003E-2</v>
      </c>
      <c r="D82" s="3">
        <f t="shared" si="3"/>
        <v>0.16899999999999998</v>
      </c>
      <c r="E82" s="4">
        <f t="shared" si="4"/>
        <v>4.7562025299999995</v>
      </c>
    </row>
    <row r="83" spans="1:5" x14ac:dyDescent="0.25">
      <c r="A83" s="10" t="s">
        <v>243</v>
      </c>
      <c r="B83" s="6">
        <v>0.82200000000000006</v>
      </c>
      <c r="C83" s="5">
        <v>8.1000000000000003E-2</v>
      </c>
      <c r="D83" s="3">
        <f t="shared" si="3"/>
        <v>0.7410000000000001</v>
      </c>
      <c r="E83" s="4">
        <f t="shared" si="4"/>
        <v>27.853734130000003</v>
      </c>
    </row>
    <row r="84" spans="1:5" x14ac:dyDescent="0.25">
      <c r="A84" s="10" t="s">
        <v>244</v>
      </c>
      <c r="B84" s="6">
        <v>0.31900000000000001</v>
      </c>
      <c r="C84" s="5">
        <v>8.1000000000000003E-2</v>
      </c>
      <c r="D84" s="3">
        <f t="shared" si="3"/>
        <v>0.23799999999999999</v>
      </c>
      <c r="E84" s="4">
        <f t="shared" si="4"/>
        <v>6.8576741199999995</v>
      </c>
    </row>
    <row r="85" spans="1:5" x14ac:dyDescent="0.25">
      <c r="A85" s="10" t="s">
        <v>245</v>
      </c>
      <c r="B85" s="6">
        <v>0.34600000000000003</v>
      </c>
      <c r="C85" s="5">
        <v>8.1000000000000003E-2</v>
      </c>
      <c r="D85" s="3">
        <f t="shared" si="3"/>
        <v>0.26500000000000001</v>
      </c>
      <c r="E85" s="4">
        <f t="shared" si="4"/>
        <v>7.7311292500000004</v>
      </c>
    </row>
    <row r="86" spans="1:5" x14ac:dyDescent="0.25">
      <c r="A86" s="10" t="s">
        <v>246</v>
      </c>
      <c r="B86" s="6">
        <v>0.37</v>
      </c>
      <c r="C86" s="5">
        <v>8.1000000000000003E-2</v>
      </c>
      <c r="D86" s="3">
        <f t="shared" si="3"/>
        <v>0.28899999999999998</v>
      </c>
      <c r="E86" s="4">
        <f t="shared" si="4"/>
        <v>8.5316833299999981</v>
      </c>
    </row>
    <row r="87" spans="1:5" x14ac:dyDescent="0.25">
      <c r="A87" s="10" t="s">
        <v>247</v>
      </c>
      <c r="B87" s="6">
        <v>0.38800000000000001</v>
      </c>
      <c r="C87" s="5">
        <v>8.1000000000000003E-2</v>
      </c>
      <c r="D87" s="3">
        <f t="shared" si="3"/>
        <v>0.307</v>
      </c>
      <c r="E87" s="4">
        <f t="shared" si="4"/>
        <v>9.1470147699999984</v>
      </c>
    </row>
    <row r="88" spans="1:5" x14ac:dyDescent="0.25">
      <c r="A88" s="10" t="s">
        <v>248</v>
      </c>
      <c r="B88" s="6">
        <v>0.29199999999999998</v>
      </c>
      <c r="C88" s="5">
        <v>8.1000000000000003E-2</v>
      </c>
      <c r="D88" s="3">
        <f t="shared" si="3"/>
        <v>0.21099999999999997</v>
      </c>
      <c r="E88" s="4">
        <f t="shared" si="4"/>
        <v>6.0129853299999985</v>
      </c>
    </row>
    <row r="89" spans="1:5" x14ac:dyDescent="0.25">
      <c r="A89" s="10" t="s">
        <v>249</v>
      </c>
      <c r="B89" s="6">
        <v>0.22700000000000001</v>
      </c>
      <c r="C89" s="5">
        <v>8.1000000000000003E-2</v>
      </c>
      <c r="D89" s="3">
        <f t="shared" si="3"/>
        <v>0.14600000000000002</v>
      </c>
      <c r="E89" s="4">
        <f t="shared" si="4"/>
        <v>4.0974606800000002</v>
      </c>
    </row>
    <row r="90" spans="1:5" x14ac:dyDescent="0.25">
      <c r="A90" s="10" t="s">
        <v>250</v>
      </c>
      <c r="B90" s="6">
        <v>0.34600000000000003</v>
      </c>
      <c r="C90" s="5">
        <v>8.1000000000000003E-2</v>
      </c>
      <c r="D90" s="3">
        <f t="shared" si="3"/>
        <v>0.26500000000000001</v>
      </c>
      <c r="E90" s="4">
        <f t="shared" si="4"/>
        <v>7.7311292500000004</v>
      </c>
    </row>
    <row r="91" spans="1:5" x14ac:dyDescent="0.25">
      <c r="A91" s="10" t="s">
        <v>251</v>
      </c>
      <c r="B91" s="6">
        <v>0.59799999999999998</v>
      </c>
      <c r="C91" s="5">
        <v>8.1000000000000003E-2</v>
      </c>
      <c r="D91" s="3">
        <f t="shared" si="3"/>
        <v>0.51700000000000002</v>
      </c>
      <c r="E91" s="4">
        <f t="shared" si="4"/>
        <v>17.270553969999998</v>
      </c>
    </row>
    <row r="92" spans="1:5" x14ac:dyDescent="0.25">
      <c r="A92" s="10" t="s">
        <v>252</v>
      </c>
      <c r="B92" s="6">
        <v>0.26200000000000001</v>
      </c>
      <c r="C92" s="5">
        <v>8.1000000000000003E-2</v>
      </c>
      <c r="D92" s="3">
        <f t="shared" si="3"/>
        <v>0.18099999999999999</v>
      </c>
      <c r="E92" s="4">
        <f t="shared" si="4"/>
        <v>5.1081805300000003</v>
      </c>
    </row>
    <row r="93" spans="1:5" x14ac:dyDescent="0.25">
      <c r="A93" s="10" t="s">
        <v>253</v>
      </c>
      <c r="B93" s="6">
        <v>0.27600000000000002</v>
      </c>
      <c r="C93" s="5">
        <v>8.1000000000000003E-2</v>
      </c>
      <c r="D93" s="3">
        <f t="shared" si="3"/>
        <v>0.19500000000000001</v>
      </c>
      <c r="E93" s="4">
        <f t="shared" si="4"/>
        <v>5.5260032500000005</v>
      </c>
    </row>
    <row r="94" spans="1:5" x14ac:dyDescent="0.25">
      <c r="A94" s="10" t="s">
        <v>254</v>
      </c>
      <c r="B94" s="6">
        <v>0.31</v>
      </c>
      <c r="C94" s="5">
        <v>8.1000000000000003E-2</v>
      </c>
      <c r="D94" s="3">
        <f t="shared" si="3"/>
        <v>0.22899999999999998</v>
      </c>
      <c r="E94" s="4">
        <f t="shared" si="4"/>
        <v>6.5729149299999987</v>
      </c>
    </row>
    <row r="95" spans="1:5" x14ac:dyDescent="0.25">
      <c r="A95" s="10" t="s">
        <v>255</v>
      </c>
      <c r="B95" s="6">
        <v>0.17400000000000002</v>
      </c>
      <c r="C95" s="5">
        <v>8.1000000000000003E-2</v>
      </c>
      <c r="D95" s="3">
        <f t="shared" si="3"/>
        <v>9.3000000000000013E-2</v>
      </c>
      <c r="E95" s="4">
        <f t="shared" si="4"/>
        <v>2.65896277</v>
      </c>
    </row>
    <row r="96" spans="1:5" x14ac:dyDescent="0.25">
      <c r="A96" s="10" t="s">
        <v>256</v>
      </c>
      <c r="B96" s="6">
        <v>0.18099999999999999</v>
      </c>
      <c r="C96" s="5">
        <v>8.1000000000000003E-2</v>
      </c>
      <c r="D96" s="3">
        <f t="shared" si="3"/>
        <v>9.9999999999999992E-2</v>
      </c>
      <c r="E96" s="4">
        <f t="shared" si="4"/>
        <v>2.8425999999999991</v>
      </c>
    </row>
    <row r="97" spans="1:5" x14ac:dyDescent="0.25">
      <c r="A97" s="10" t="s">
        <v>257</v>
      </c>
      <c r="B97" s="6">
        <v>0.26600000000000001</v>
      </c>
      <c r="C97" s="5">
        <v>8.1000000000000003E-2</v>
      </c>
      <c r="D97" s="3">
        <f t="shared" si="3"/>
        <v>0.185</v>
      </c>
      <c r="E97" s="4">
        <f t="shared" si="4"/>
        <v>5.2267692499999994</v>
      </c>
    </row>
    <row r="98" spans="1:5" x14ac:dyDescent="0.25">
      <c r="A98" s="10" t="s">
        <v>258</v>
      </c>
      <c r="B98" s="6">
        <v>0.28800000000000003</v>
      </c>
      <c r="C98" s="5">
        <v>8.1000000000000003E-2</v>
      </c>
      <c r="D98" s="3">
        <f t="shared" ref="D98:D129" si="5">(B98-C98)</f>
        <v>0.20700000000000002</v>
      </c>
      <c r="E98" s="4">
        <f t="shared" ref="E98:E129" si="6">(19.73*D98*D98)+(22.426*D98)+(0.4027)</f>
        <v>5.8902927700000003</v>
      </c>
    </row>
    <row r="99" spans="1:5" x14ac:dyDescent="0.25">
      <c r="A99" s="10" t="s">
        <v>259</v>
      </c>
      <c r="B99" s="6">
        <v>0.85</v>
      </c>
      <c r="C99" s="5">
        <v>8.1000000000000003E-2</v>
      </c>
      <c r="D99" s="3">
        <f t="shared" si="5"/>
        <v>0.76900000000000002</v>
      </c>
      <c r="E99" s="4">
        <f t="shared" si="6"/>
        <v>29.315846529999998</v>
      </c>
    </row>
    <row r="100" spans="1:5" x14ac:dyDescent="0.25">
      <c r="A100" s="10" t="s">
        <v>260</v>
      </c>
      <c r="B100" s="6">
        <v>0.28600000000000003</v>
      </c>
      <c r="C100" s="5">
        <v>8.1000000000000003E-2</v>
      </c>
      <c r="D100" s="3">
        <f t="shared" si="5"/>
        <v>0.20500000000000002</v>
      </c>
      <c r="E100" s="4">
        <f t="shared" si="6"/>
        <v>5.8291832500000007</v>
      </c>
    </row>
    <row r="101" spans="1:5" x14ac:dyDescent="0.25">
      <c r="A101" s="10" t="s">
        <v>261</v>
      </c>
      <c r="B101" s="6">
        <v>0.34300000000000003</v>
      </c>
      <c r="C101" s="5">
        <v>8.1000000000000003E-2</v>
      </c>
      <c r="D101" s="3">
        <f t="shared" si="5"/>
        <v>0.26200000000000001</v>
      </c>
      <c r="E101" s="4">
        <f t="shared" si="6"/>
        <v>7.6326581199999994</v>
      </c>
    </row>
    <row r="102" spans="1:5" x14ac:dyDescent="0.25">
      <c r="A102" s="10" t="s">
        <v>262</v>
      </c>
      <c r="B102" s="6">
        <v>0.34600000000000003</v>
      </c>
      <c r="C102" s="5">
        <v>8.1000000000000003E-2</v>
      </c>
      <c r="D102" s="3">
        <f t="shared" si="5"/>
        <v>0.26500000000000001</v>
      </c>
      <c r="E102" s="4">
        <f t="shared" si="6"/>
        <v>7.7311292500000004</v>
      </c>
    </row>
    <row r="103" spans="1:5" x14ac:dyDescent="0.25">
      <c r="A103" s="10" t="s">
        <v>263</v>
      </c>
      <c r="B103" s="6">
        <v>0.26</v>
      </c>
      <c r="C103" s="5">
        <v>8.1000000000000003E-2</v>
      </c>
      <c r="D103" s="3">
        <f t="shared" si="5"/>
        <v>0.17899999999999999</v>
      </c>
      <c r="E103" s="4">
        <f t="shared" si="6"/>
        <v>5.0491229299999993</v>
      </c>
    </row>
    <row r="104" spans="1:5" x14ac:dyDescent="0.25">
      <c r="A104" s="10" t="s">
        <v>264</v>
      </c>
      <c r="B104" s="6">
        <v>0.221</v>
      </c>
      <c r="C104" s="5">
        <v>8.1000000000000003E-2</v>
      </c>
      <c r="D104" s="3">
        <f t="shared" si="5"/>
        <v>0.14000000000000001</v>
      </c>
      <c r="E104" s="4">
        <f t="shared" si="6"/>
        <v>3.9290479999999999</v>
      </c>
    </row>
    <row r="105" spans="1:5" x14ac:dyDescent="0.25">
      <c r="A105" s="10" t="s">
        <v>265</v>
      </c>
      <c r="B105" s="6">
        <v>0.45600000000000002</v>
      </c>
      <c r="C105" s="5">
        <v>8.1000000000000003E-2</v>
      </c>
      <c r="D105" s="3">
        <f t="shared" si="5"/>
        <v>0.375</v>
      </c>
      <c r="E105" s="4">
        <f t="shared" si="6"/>
        <v>11.586981249999997</v>
      </c>
    </row>
    <row r="106" spans="1:5" x14ac:dyDescent="0.25">
      <c r="A106" s="10" t="s">
        <v>266</v>
      </c>
      <c r="B106" s="6">
        <v>0.33800000000000002</v>
      </c>
      <c r="C106" s="5">
        <v>8.1000000000000003E-2</v>
      </c>
      <c r="D106" s="3">
        <f t="shared" si="5"/>
        <v>0.25700000000000001</v>
      </c>
      <c r="E106" s="4">
        <f t="shared" si="6"/>
        <v>7.4693287699999997</v>
      </c>
    </row>
    <row r="107" spans="1:5" x14ac:dyDescent="0.25">
      <c r="A107" s="10" t="s">
        <v>267</v>
      </c>
      <c r="B107" s="6">
        <v>0.51500000000000001</v>
      </c>
      <c r="C107" s="5">
        <v>8.1000000000000003E-2</v>
      </c>
      <c r="D107" s="3">
        <f t="shared" si="5"/>
        <v>0.434</v>
      </c>
      <c r="E107" s="4">
        <f t="shared" si="6"/>
        <v>13.851847879999998</v>
      </c>
    </row>
    <row r="108" spans="1:5" x14ac:dyDescent="0.25">
      <c r="A108" s="10" t="s">
        <v>268</v>
      </c>
      <c r="B108" s="6">
        <v>0.42899999999999999</v>
      </c>
      <c r="C108" s="5">
        <v>8.1000000000000003E-2</v>
      </c>
      <c r="D108" s="3">
        <f t="shared" si="5"/>
        <v>0.34799999999999998</v>
      </c>
      <c r="E108" s="4">
        <f t="shared" si="6"/>
        <v>10.596329919999999</v>
      </c>
    </row>
    <row r="109" spans="1:5" x14ac:dyDescent="0.25">
      <c r="A109" s="10" t="s">
        <v>269</v>
      </c>
      <c r="B109" s="6">
        <v>0.82200000000000006</v>
      </c>
      <c r="C109" s="5">
        <v>8.1000000000000003E-2</v>
      </c>
      <c r="D109" s="3">
        <f t="shared" si="5"/>
        <v>0.7410000000000001</v>
      </c>
      <c r="E109" s="4">
        <f t="shared" si="6"/>
        <v>27.853734130000003</v>
      </c>
    </row>
    <row r="110" spans="1:5" x14ac:dyDescent="0.25">
      <c r="A110" s="10" t="s">
        <v>270</v>
      </c>
      <c r="B110" s="6">
        <v>0.47900000000000004</v>
      </c>
      <c r="C110" s="5">
        <v>8.1000000000000003E-2</v>
      </c>
      <c r="D110" s="3">
        <f t="shared" si="5"/>
        <v>0.39800000000000002</v>
      </c>
      <c r="E110" s="4">
        <f t="shared" si="6"/>
        <v>12.453558919999999</v>
      </c>
    </row>
    <row r="111" spans="1:5" x14ac:dyDescent="0.25">
      <c r="A111" s="10" t="s">
        <v>271</v>
      </c>
      <c r="B111" s="6">
        <v>0.33400000000000002</v>
      </c>
      <c r="C111" s="5">
        <v>8.1000000000000003E-2</v>
      </c>
      <c r="D111" s="3">
        <f t="shared" si="5"/>
        <v>0.253</v>
      </c>
      <c r="E111" s="4">
        <f t="shared" si="6"/>
        <v>7.3393755699999996</v>
      </c>
    </row>
    <row r="112" spans="1:5" x14ac:dyDescent="0.25">
      <c r="A112" s="10" t="s">
        <v>272</v>
      </c>
      <c r="B112" s="6">
        <v>0.53300000000000003</v>
      </c>
      <c r="C112" s="5">
        <v>8.1000000000000003E-2</v>
      </c>
      <c r="D112" s="3">
        <f t="shared" si="5"/>
        <v>0.45200000000000001</v>
      </c>
      <c r="E112" s="4">
        <f t="shared" si="6"/>
        <v>14.57016992</v>
      </c>
    </row>
    <row r="113" spans="1:5" x14ac:dyDescent="0.25">
      <c r="A113" s="10" t="s">
        <v>273</v>
      </c>
      <c r="B113" s="6">
        <v>0.48899999999999999</v>
      </c>
      <c r="C113" s="5">
        <v>8.1000000000000003E-2</v>
      </c>
      <c r="D113" s="3">
        <f t="shared" si="5"/>
        <v>0.40799999999999997</v>
      </c>
      <c r="E113" s="4">
        <f t="shared" si="6"/>
        <v>12.836842719999996</v>
      </c>
    </row>
    <row r="114" spans="1:5" x14ac:dyDescent="0.25">
      <c r="A114" s="10" t="s">
        <v>274</v>
      </c>
      <c r="B114" s="6">
        <v>0.54500000000000004</v>
      </c>
      <c r="C114" s="5">
        <v>8.1000000000000003E-2</v>
      </c>
      <c r="D114" s="3">
        <f t="shared" si="5"/>
        <v>0.46400000000000002</v>
      </c>
      <c r="E114" s="4">
        <f t="shared" si="6"/>
        <v>15.056154079999999</v>
      </c>
    </row>
    <row r="115" spans="1:5" x14ac:dyDescent="0.25">
      <c r="A115" s="10" t="s">
        <v>275</v>
      </c>
      <c r="B115" s="6">
        <v>0.60399999999999998</v>
      </c>
      <c r="C115" s="5">
        <v>8.1000000000000003E-2</v>
      </c>
      <c r="D115" s="3">
        <f t="shared" si="5"/>
        <v>0.52300000000000002</v>
      </c>
      <c r="E115" s="4">
        <f t="shared" si="6"/>
        <v>17.528225169999999</v>
      </c>
    </row>
    <row r="116" spans="1:5" x14ac:dyDescent="0.25">
      <c r="A116" s="10" t="s">
        <v>276</v>
      </c>
      <c r="B116" s="6">
        <v>0.26700000000000002</v>
      </c>
      <c r="C116" s="5">
        <v>8.1000000000000003E-2</v>
      </c>
      <c r="D116" s="3">
        <f t="shared" si="5"/>
        <v>0.186</v>
      </c>
      <c r="E116" s="4">
        <f t="shared" si="6"/>
        <v>5.2565150799999998</v>
      </c>
    </row>
    <row r="117" spans="1:5" x14ac:dyDescent="0.25">
      <c r="A117" s="10" t="s">
        <v>277</v>
      </c>
      <c r="B117" s="6">
        <v>0.53700000000000003</v>
      </c>
      <c r="C117" s="5">
        <v>8.1000000000000003E-2</v>
      </c>
      <c r="D117" s="3">
        <f t="shared" si="5"/>
        <v>0.45600000000000002</v>
      </c>
      <c r="E117" s="4">
        <f t="shared" si="6"/>
        <v>14.731533279999999</v>
      </c>
    </row>
    <row r="118" spans="1:5" x14ac:dyDescent="0.25">
      <c r="A118" s="10" t="s">
        <v>278</v>
      </c>
      <c r="B118" s="6">
        <v>0.40900000000000003</v>
      </c>
      <c r="C118" s="5">
        <v>8.1000000000000003E-2</v>
      </c>
      <c r="D118" s="3">
        <f t="shared" si="5"/>
        <v>0.32800000000000001</v>
      </c>
      <c r="E118" s="4">
        <f t="shared" si="6"/>
        <v>9.8810603199999996</v>
      </c>
    </row>
    <row r="119" spans="1:5" x14ac:dyDescent="0.25">
      <c r="A119" s="10" t="s">
        <v>279</v>
      </c>
      <c r="B119" s="6">
        <v>0.29499999999999998</v>
      </c>
      <c r="C119" s="5">
        <v>8.1000000000000003E-2</v>
      </c>
      <c r="D119" s="3">
        <f t="shared" si="5"/>
        <v>0.21399999999999997</v>
      </c>
      <c r="E119" s="4">
        <f t="shared" si="6"/>
        <v>6.105419079999999</v>
      </c>
    </row>
    <row r="120" spans="1:5" x14ac:dyDescent="0.25">
      <c r="A120" s="10" t="s">
        <v>280</v>
      </c>
      <c r="B120" s="6">
        <v>0.223</v>
      </c>
      <c r="C120" s="5">
        <v>8.1000000000000003E-2</v>
      </c>
      <c r="D120" s="3">
        <f t="shared" si="5"/>
        <v>0.14200000000000002</v>
      </c>
      <c r="E120" s="4">
        <f t="shared" si="6"/>
        <v>3.9850277200000002</v>
      </c>
    </row>
    <row r="121" spans="1:5" x14ac:dyDescent="0.25">
      <c r="A121" s="10" t="s">
        <v>281</v>
      </c>
      <c r="B121" s="6">
        <v>0.38100000000000001</v>
      </c>
      <c r="C121" s="5">
        <v>8.1000000000000003E-2</v>
      </c>
      <c r="D121" s="3">
        <f t="shared" si="5"/>
        <v>0.3</v>
      </c>
      <c r="E121" s="4">
        <f t="shared" si="6"/>
        <v>8.9061999999999983</v>
      </c>
    </row>
    <row r="122" spans="1:5" x14ac:dyDescent="0.25">
      <c r="A122" s="10" t="s">
        <v>282</v>
      </c>
      <c r="B122" s="6">
        <v>0.32200000000000001</v>
      </c>
      <c r="C122" s="5">
        <v>8.1000000000000003E-2</v>
      </c>
      <c r="D122" s="3">
        <f t="shared" si="5"/>
        <v>0.24099999999999999</v>
      </c>
      <c r="E122" s="4">
        <f t="shared" si="6"/>
        <v>6.9533041300000002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L321"/>
  <sheetViews>
    <sheetView workbookViewId="0">
      <selection activeCell="O9" sqref="O9"/>
    </sheetView>
  </sheetViews>
  <sheetFormatPr defaultRowHeight="15" x14ac:dyDescent="0.25"/>
  <cols>
    <col min="1" max="1" width="16.7109375" customWidth="1"/>
    <col min="2" max="2" width="12.5703125" customWidth="1"/>
    <col min="3" max="3" width="9.85546875" customWidth="1"/>
    <col min="4" max="4" width="11.42578125" customWidth="1"/>
    <col min="5" max="5" width="26.28515625" customWidth="1"/>
  </cols>
  <sheetData>
    <row r="2" spans="1:12" x14ac:dyDescent="0.25">
      <c r="A2" s="2">
        <v>0.98399999999999999</v>
      </c>
      <c r="B2" s="6">
        <v>0.47500000000000003</v>
      </c>
      <c r="C2" s="6">
        <v>0.47800000000000004</v>
      </c>
      <c r="D2" s="6">
        <v>0.39100000000000001</v>
      </c>
      <c r="E2" s="6">
        <v>0.499</v>
      </c>
      <c r="F2" s="6">
        <v>0.432</v>
      </c>
      <c r="G2" s="6">
        <v>0.45100000000000001</v>
      </c>
      <c r="H2" s="6">
        <v>0.70699999999999996</v>
      </c>
      <c r="I2" s="6">
        <v>0.755</v>
      </c>
      <c r="J2" s="6">
        <v>0.45200000000000001</v>
      </c>
      <c r="K2" s="6">
        <v>0.51600000000000001</v>
      </c>
      <c r="L2" s="6">
        <v>0.69600000000000006</v>
      </c>
    </row>
    <row r="3" spans="1:12" x14ac:dyDescent="0.25">
      <c r="A3" s="2">
        <v>0.90600000000000003</v>
      </c>
      <c r="B3" s="6">
        <v>0.38800000000000001</v>
      </c>
      <c r="C3" s="6">
        <v>0.45500000000000002</v>
      </c>
      <c r="D3" s="6">
        <v>0.36699999999999999</v>
      </c>
      <c r="E3" s="6">
        <v>0.35899999999999999</v>
      </c>
      <c r="F3" s="6">
        <v>0.61899999999999999</v>
      </c>
      <c r="G3" s="6">
        <v>0.39600000000000002</v>
      </c>
      <c r="H3" s="6">
        <v>0.40900000000000003</v>
      </c>
      <c r="I3" s="6">
        <v>0.44</v>
      </c>
      <c r="J3" s="6">
        <v>0.51700000000000002</v>
      </c>
      <c r="K3" s="6">
        <v>0.40600000000000003</v>
      </c>
      <c r="L3" s="6">
        <v>0.40100000000000002</v>
      </c>
    </row>
    <row r="4" spans="1:12" x14ac:dyDescent="0.25">
      <c r="A4" s="2">
        <v>0.76100000000000001</v>
      </c>
      <c r="B4" s="6">
        <v>0.41699999999999998</v>
      </c>
      <c r="C4" s="6">
        <v>0.45100000000000001</v>
      </c>
      <c r="D4" s="6">
        <v>0.42199999999999999</v>
      </c>
      <c r="E4" s="6">
        <v>0.43</v>
      </c>
      <c r="F4" s="6">
        <v>0.18099999999999999</v>
      </c>
      <c r="G4" s="6">
        <v>0.46400000000000002</v>
      </c>
      <c r="H4" s="6">
        <v>0.438</v>
      </c>
      <c r="I4" s="6">
        <v>0.51100000000000001</v>
      </c>
      <c r="J4" s="6">
        <v>0.371</v>
      </c>
      <c r="K4" s="6">
        <v>0.38700000000000001</v>
      </c>
      <c r="L4" s="6">
        <v>0.40600000000000003</v>
      </c>
    </row>
    <row r="5" spans="1:12" x14ac:dyDescent="0.25">
      <c r="A5" s="2">
        <v>0.66600000000000004</v>
      </c>
      <c r="B5" s="6">
        <v>0.39800000000000002</v>
      </c>
      <c r="C5" s="6">
        <v>0.39500000000000002</v>
      </c>
      <c r="D5" s="6">
        <v>0.377</v>
      </c>
      <c r="E5" s="6">
        <v>0.40300000000000002</v>
      </c>
      <c r="F5" s="6">
        <v>0.48799999999999999</v>
      </c>
      <c r="G5" s="6">
        <v>0.437</v>
      </c>
      <c r="H5" s="6">
        <v>0.44800000000000001</v>
      </c>
      <c r="I5" s="6">
        <v>0.37</v>
      </c>
      <c r="J5" s="6">
        <v>0.42799999999999999</v>
      </c>
      <c r="K5" s="6">
        <v>0.41400000000000003</v>
      </c>
      <c r="L5" s="6">
        <v>0.43</v>
      </c>
    </row>
    <row r="6" spans="1:12" x14ac:dyDescent="0.25">
      <c r="A6" s="2">
        <v>0.49399999999999999</v>
      </c>
      <c r="B6" s="6">
        <v>0.40800000000000003</v>
      </c>
      <c r="C6" s="6">
        <v>0.34300000000000003</v>
      </c>
      <c r="D6" s="6">
        <v>0.40200000000000002</v>
      </c>
      <c r="E6" s="6">
        <v>0.38300000000000001</v>
      </c>
      <c r="F6" s="6">
        <v>0.40200000000000002</v>
      </c>
      <c r="G6" s="6">
        <v>0.434</v>
      </c>
      <c r="H6" s="6">
        <v>0.45800000000000002</v>
      </c>
      <c r="I6" s="6">
        <v>0.42099999999999999</v>
      </c>
      <c r="J6" s="6">
        <v>0.38300000000000001</v>
      </c>
      <c r="K6" s="6">
        <v>0.41699999999999998</v>
      </c>
      <c r="L6" s="6">
        <v>0.44500000000000001</v>
      </c>
    </row>
    <row r="7" spans="1:12" x14ac:dyDescent="0.25">
      <c r="A7" s="2">
        <v>0.39500000000000002</v>
      </c>
      <c r="B7" s="6">
        <v>0.36799999999999999</v>
      </c>
      <c r="C7" s="6">
        <v>0.45500000000000002</v>
      </c>
      <c r="D7" s="6">
        <v>0.48</v>
      </c>
      <c r="E7" s="6">
        <v>0.41799999999999998</v>
      </c>
      <c r="F7" s="6">
        <v>0.41699999999999998</v>
      </c>
      <c r="G7" s="6">
        <v>0.41600000000000004</v>
      </c>
      <c r="H7" s="6">
        <v>0.216</v>
      </c>
      <c r="I7" s="6">
        <v>0.39400000000000002</v>
      </c>
      <c r="J7" s="6">
        <v>0.45800000000000002</v>
      </c>
      <c r="K7" s="6">
        <v>0.35100000000000003</v>
      </c>
      <c r="L7" s="6">
        <v>0.373</v>
      </c>
    </row>
    <row r="8" spans="1:12" x14ac:dyDescent="0.25">
      <c r="A8" s="2">
        <v>0.308</v>
      </c>
      <c r="B8" s="6">
        <v>0.377</v>
      </c>
      <c r="C8" s="6">
        <v>0.42099999999999999</v>
      </c>
      <c r="D8" s="6">
        <v>0.40900000000000003</v>
      </c>
      <c r="E8" s="6">
        <v>0.46700000000000003</v>
      </c>
      <c r="F8" s="6">
        <v>0.41100000000000003</v>
      </c>
      <c r="G8" s="6">
        <v>0.436</v>
      </c>
      <c r="H8" s="6">
        <v>0.42199999999999999</v>
      </c>
      <c r="I8" s="6">
        <v>0.38200000000000001</v>
      </c>
      <c r="J8" s="6">
        <v>0.42599999999999999</v>
      </c>
      <c r="K8" s="6">
        <v>0.379</v>
      </c>
      <c r="L8" s="6">
        <v>0.503</v>
      </c>
    </row>
    <row r="9" spans="1:12" x14ac:dyDescent="0.25">
      <c r="A9" s="5">
        <v>8.1000000000000003E-2</v>
      </c>
      <c r="B9" s="6">
        <v>0.373</v>
      </c>
      <c r="C9" s="6">
        <v>0.38300000000000001</v>
      </c>
      <c r="D9" s="6">
        <v>0.441</v>
      </c>
      <c r="E9" s="6">
        <v>0.41899999999999998</v>
      </c>
      <c r="F9" s="6">
        <v>0.435</v>
      </c>
      <c r="G9" s="6">
        <v>0.36199999999999999</v>
      </c>
      <c r="H9" s="6">
        <v>0.68</v>
      </c>
      <c r="I9" s="6">
        <v>0.54700000000000004</v>
      </c>
      <c r="J9" s="6">
        <v>0.33600000000000002</v>
      </c>
      <c r="K9" s="6">
        <v>0.46800000000000003</v>
      </c>
      <c r="L9" s="6">
        <v>0.373</v>
      </c>
    </row>
    <row r="12" spans="1:12" x14ac:dyDescent="0.25">
      <c r="A12" s="6">
        <v>0.46500000000000002</v>
      </c>
      <c r="B12" s="6">
        <v>0.40700000000000003</v>
      </c>
      <c r="C12" s="6">
        <v>0.44700000000000001</v>
      </c>
      <c r="D12" s="6">
        <v>0.42299999999999999</v>
      </c>
      <c r="E12" s="6">
        <v>0.441</v>
      </c>
      <c r="F12" s="6">
        <v>0.41000000000000003</v>
      </c>
      <c r="G12" s="6">
        <v>0.42</v>
      </c>
      <c r="H12" s="6">
        <v>0.38700000000000001</v>
      </c>
      <c r="I12" s="6">
        <v>0.42099999999999999</v>
      </c>
      <c r="J12" s="6">
        <v>0.4</v>
      </c>
      <c r="K12" s="6">
        <v>0.48099999999999998</v>
      </c>
      <c r="L12" s="6">
        <v>0.50900000000000001</v>
      </c>
    </row>
    <row r="13" spans="1:12" x14ac:dyDescent="0.25">
      <c r="A13" s="6">
        <v>0.53100000000000003</v>
      </c>
      <c r="B13" s="6">
        <v>0.39</v>
      </c>
      <c r="C13" s="6">
        <v>0.40200000000000002</v>
      </c>
      <c r="D13" s="6">
        <v>0.39600000000000002</v>
      </c>
      <c r="E13" s="6">
        <v>0.41699999999999998</v>
      </c>
      <c r="F13" s="6">
        <v>0.376</v>
      </c>
      <c r="G13" s="6">
        <v>0.40300000000000002</v>
      </c>
      <c r="H13" s="6">
        <v>0.40700000000000003</v>
      </c>
      <c r="I13" s="6">
        <v>0.42699999999999999</v>
      </c>
      <c r="J13" s="6">
        <v>0.47100000000000003</v>
      </c>
      <c r="K13" s="6">
        <v>0.44700000000000001</v>
      </c>
      <c r="L13" s="6">
        <v>0.40300000000000002</v>
      </c>
    </row>
    <row r="14" spans="1:12" x14ac:dyDescent="0.25">
      <c r="A14" s="6">
        <v>0.42199999999999999</v>
      </c>
      <c r="B14" s="6">
        <v>0.41899999999999998</v>
      </c>
      <c r="C14" s="6">
        <v>0.45200000000000001</v>
      </c>
      <c r="D14" s="6">
        <v>0.373</v>
      </c>
      <c r="E14" s="6">
        <v>0.38800000000000001</v>
      </c>
      <c r="F14" s="6">
        <v>0.438</v>
      </c>
      <c r="G14" s="6">
        <v>0.42299999999999999</v>
      </c>
      <c r="H14" s="6">
        <v>0.377</v>
      </c>
      <c r="I14" s="6">
        <v>0.45400000000000001</v>
      </c>
      <c r="J14" s="6">
        <v>0.49199999999999999</v>
      </c>
      <c r="K14" s="6">
        <v>0.45100000000000001</v>
      </c>
      <c r="L14" s="6">
        <v>0.433</v>
      </c>
    </row>
    <row r="15" spans="1:12" x14ac:dyDescent="0.25">
      <c r="A15" s="6">
        <v>0.38600000000000001</v>
      </c>
      <c r="B15" s="6">
        <v>0.40300000000000002</v>
      </c>
      <c r="C15" s="6">
        <v>0.42499999999999999</v>
      </c>
      <c r="D15" s="6">
        <v>0.42699999999999999</v>
      </c>
      <c r="E15" s="6">
        <v>0.41600000000000004</v>
      </c>
      <c r="F15" s="6">
        <v>0.39500000000000002</v>
      </c>
      <c r="G15" s="6">
        <v>0.436</v>
      </c>
      <c r="H15" s="6">
        <v>0.46800000000000003</v>
      </c>
      <c r="I15" s="6">
        <v>0.42499999999999999</v>
      </c>
      <c r="J15" s="6">
        <v>0.43099999999999999</v>
      </c>
      <c r="K15" s="6">
        <v>0.437</v>
      </c>
      <c r="L15" s="6">
        <v>0.41100000000000003</v>
      </c>
    </row>
    <row r="16" spans="1:12" x14ac:dyDescent="0.25">
      <c r="A16" s="6">
        <v>0.19400000000000001</v>
      </c>
      <c r="B16" s="6">
        <v>0.40500000000000003</v>
      </c>
      <c r="C16" s="6">
        <v>0.41600000000000004</v>
      </c>
      <c r="D16" s="6">
        <v>0.48599999999999999</v>
      </c>
      <c r="E16" s="6">
        <v>0.41699999999999998</v>
      </c>
      <c r="F16" s="6">
        <v>0.46700000000000003</v>
      </c>
      <c r="G16" s="6">
        <v>0.38800000000000001</v>
      </c>
      <c r="H16" s="6">
        <v>0.37</v>
      </c>
      <c r="I16" s="6">
        <v>0.432</v>
      </c>
      <c r="J16" s="6">
        <v>0.432</v>
      </c>
      <c r="K16" s="6">
        <v>0.22700000000000001</v>
      </c>
      <c r="L16" s="6">
        <v>0.40400000000000003</v>
      </c>
    </row>
    <row r="17" spans="1:12" x14ac:dyDescent="0.25">
      <c r="A17" s="6">
        <v>0.18</v>
      </c>
      <c r="B17" s="6">
        <v>0.40800000000000003</v>
      </c>
      <c r="C17" s="6">
        <v>0.373</v>
      </c>
      <c r="D17" s="6">
        <v>0.435</v>
      </c>
      <c r="E17" s="6">
        <v>0.38</v>
      </c>
      <c r="F17" s="6">
        <v>0.40600000000000003</v>
      </c>
      <c r="G17" s="6">
        <v>0.43</v>
      </c>
      <c r="H17" s="6">
        <v>0.44</v>
      </c>
      <c r="I17" s="6">
        <v>0.437</v>
      </c>
      <c r="J17" s="6">
        <v>0.40100000000000002</v>
      </c>
      <c r="K17" s="6">
        <v>0.42699999999999999</v>
      </c>
      <c r="L17" s="6">
        <v>0.41400000000000003</v>
      </c>
    </row>
    <row r="18" spans="1:12" x14ac:dyDescent="0.25">
      <c r="A18" s="6">
        <v>0.186</v>
      </c>
      <c r="B18" s="6">
        <v>0.40500000000000003</v>
      </c>
      <c r="C18" s="6">
        <v>0.437</v>
      </c>
      <c r="D18" s="6">
        <v>0.46100000000000002</v>
      </c>
      <c r="E18" s="6">
        <v>0.52200000000000002</v>
      </c>
      <c r="F18" s="6">
        <v>0.42399999999999999</v>
      </c>
      <c r="G18" s="6">
        <v>0.40300000000000002</v>
      </c>
      <c r="H18" s="6">
        <v>0.374</v>
      </c>
      <c r="I18" s="6">
        <v>0.42299999999999999</v>
      </c>
      <c r="J18" s="6">
        <v>0.40900000000000003</v>
      </c>
      <c r="K18" s="6">
        <v>0.33500000000000002</v>
      </c>
      <c r="L18" s="6">
        <v>0.39200000000000002</v>
      </c>
    </row>
    <row r="19" spans="1:12" x14ac:dyDescent="0.25">
      <c r="A19" s="6">
        <v>0.189</v>
      </c>
      <c r="B19" s="6">
        <v>0.442</v>
      </c>
      <c r="C19" s="6">
        <v>0.44900000000000001</v>
      </c>
      <c r="D19" s="6">
        <v>0.41400000000000003</v>
      </c>
      <c r="E19" s="6">
        <v>0.40500000000000003</v>
      </c>
      <c r="F19" s="6">
        <v>0.38400000000000001</v>
      </c>
      <c r="G19" s="6">
        <v>0.377</v>
      </c>
      <c r="H19" s="6">
        <v>0.39700000000000002</v>
      </c>
      <c r="I19" s="6">
        <v>0.38200000000000001</v>
      </c>
      <c r="J19" s="6">
        <v>0.47500000000000003</v>
      </c>
      <c r="K19" s="6">
        <v>0.41899999999999998</v>
      </c>
      <c r="L19" s="6">
        <v>0.42099999999999999</v>
      </c>
    </row>
    <row r="22" spans="1:12" x14ac:dyDescent="0.25">
      <c r="A22" s="6">
        <v>0.55000000000000004</v>
      </c>
      <c r="B22" s="6">
        <v>0.32800000000000001</v>
      </c>
      <c r="C22" s="6">
        <v>0.39900000000000002</v>
      </c>
      <c r="D22" s="6">
        <v>0.39100000000000001</v>
      </c>
      <c r="E22" s="6">
        <v>0.38400000000000001</v>
      </c>
      <c r="F22" s="6">
        <v>0.35299999999999998</v>
      </c>
      <c r="G22" s="6">
        <v>0.44400000000000001</v>
      </c>
      <c r="H22" s="6">
        <v>0.47900000000000004</v>
      </c>
      <c r="I22" s="6">
        <v>0.311</v>
      </c>
      <c r="J22" s="6">
        <v>0.35799999999999998</v>
      </c>
      <c r="K22" s="6">
        <v>0.38400000000000001</v>
      </c>
    </row>
    <row r="23" spans="1:12" x14ac:dyDescent="0.25">
      <c r="A23" s="6">
        <v>0.312</v>
      </c>
      <c r="B23" s="6">
        <v>0.36399999999999999</v>
      </c>
      <c r="C23" s="6">
        <v>0.36899999999999999</v>
      </c>
      <c r="D23" s="6">
        <v>0.29099999999999998</v>
      </c>
      <c r="E23" s="6">
        <v>0.36099999999999999</v>
      </c>
      <c r="F23" s="6">
        <v>0.40800000000000003</v>
      </c>
      <c r="G23" s="6">
        <v>0.39800000000000002</v>
      </c>
      <c r="H23" s="6">
        <v>0.35000000000000003</v>
      </c>
      <c r="I23" s="6">
        <v>0.371</v>
      </c>
      <c r="J23" s="6">
        <v>0.38100000000000001</v>
      </c>
      <c r="K23" s="6">
        <v>0.38800000000000001</v>
      </c>
    </row>
    <row r="24" spans="1:12" x14ac:dyDescent="0.25">
      <c r="A24" s="6">
        <v>0.34100000000000003</v>
      </c>
      <c r="B24" s="6">
        <v>0.36599999999999999</v>
      </c>
      <c r="C24" s="6">
        <v>0.38</v>
      </c>
      <c r="D24" s="6">
        <v>0.41600000000000004</v>
      </c>
      <c r="E24" s="6">
        <v>0.34900000000000003</v>
      </c>
      <c r="F24" s="6">
        <v>0.28899999999999998</v>
      </c>
      <c r="G24" s="6">
        <v>0.34700000000000003</v>
      </c>
      <c r="H24" s="6">
        <v>0.41100000000000003</v>
      </c>
      <c r="I24" s="6">
        <v>0.40700000000000003</v>
      </c>
      <c r="J24" s="6">
        <v>0.32400000000000001</v>
      </c>
      <c r="K24" s="6">
        <v>0.39800000000000002</v>
      </c>
    </row>
    <row r="25" spans="1:12" x14ac:dyDescent="0.25">
      <c r="A25" s="6">
        <v>0.317</v>
      </c>
      <c r="B25" s="6">
        <v>0.36699999999999999</v>
      </c>
      <c r="C25" s="6">
        <v>0.41200000000000003</v>
      </c>
      <c r="D25" s="6">
        <v>0.34400000000000003</v>
      </c>
      <c r="E25" s="6">
        <v>0.31900000000000001</v>
      </c>
      <c r="F25" s="6">
        <v>0.379</v>
      </c>
      <c r="G25" s="6">
        <v>0.34400000000000003</v>
      </c>
      <c r="H25" s="6">
        <v>0.34700000000000003</v>
      </c>
      <c r="I25" s="6">
        <v>0.39800000000000002</v>
      </c>
      <c r="J25" s="6">
        <v>0.39800000000000002</v>
      </c>
      <c r="K25" s="6">
        <v>0.33300000000000002</v>
      </c>
    </row>
    <row r="26" spans="1:12" x14ac:dyDescent="0.25">
      <c r="A26" s="6">
        <v>0.36899999999999999</v>
      </c>
      <c r="B26" s="6">
        <v>0.34600000000000003</v>
      </c>
      <c r="C26" s="6">
        <v>0.374</v>
      </c>
      <c r="D26" s="6">
        <v>0.376</v>
      </c>
      <c r="E26" s="6">
        <v>0.35299999999999998</v>
      </c>
      <c r="F26" s="6">
        <v>0.53200000000000003</v>
      </c>
      <c r="G26" s="6">
        <v>0.45500000000000002</v>
      </c>
      <c r="H26" s="6">
        <v>0.70799999999999996</v>
      </c>
      <c r="I26" s="6">
        <v>0.39300000000000002</v>
      </c>
      <c r="J26" s="6">
        <v>0.41799999999999998</v>
      </c>
      <c r="K26" s="6">
        <v>0.39</v>
      </c>
    </row>
    <row r="27" spans="1:12" x14ac:dyDescent="0.25">
      <c r="A27" s="6">
        <v>0.379</v>
      </c>
      <c r="B27" s="6">
        <v>0.42399999999999999</v>
      </c>
      <c r="C27" s="6">
        <v>0.42399999999999999</v>
      </c>
      <c r="D27" s="6">
        <v>0.45400000000000001</v>
      </c>
      <c r="E27" s="6">
        <v>0.46900000000000003</v>
      </c>
      <c r="F27" s="6">
        <v>0.35399999999999998</v>
      </c>
      <c r="G27" s="6">
        <v>0.42199999999999999</v>
      </c>
      <c r="H27" s="6">
        <v>0.47100000000000003</v>
      </c>
      <c r="I27" s="6">
        <v>0.33600000000000002</v>
      </c>
      <c r="J27" s="6">
        <v>0.36199999999999999</v>
      </c>
      <c r="K27" s="6">
        <v>0.39200000000000002</v>
      </c>
    </row>
    <row r="28" spans="1:12" x14ac:dyDescent="0.25">
      <c r="A28" s="6">
        <v>0.32800000000000001</v>
      </c>
      <c r="B28" s="6">
        <v>0.36799999999999999</v>
      </c>
      <c r="C28" s="6">
        <v>0.436</v>
      </c>
      <c r="D28" s="6">
        <v>0.40400000000000003</v>
      </c>
      <c r="E28" s="6">
        <v>0.38100000000000001</v>
      </c>
      <c r="F28" s="6">
        <v>0.42499999999999999</v>
      </c>
      <c r="G28" s="6">
        <v>0.42699999999999999</v>
      </c>
      <c r="H28" s="6">
        <v>0.47600000000000003</v>
      </c>
      <c r="I28" s="6">
        <v>0.4</v>
      </c>
      <c r="J28" s="6">
        <v>0.374</v>
      </c>
      <c r="K28" s="6">
        <v>0.378</v>
      </c>
    </row>
    <row r="29" spans="1:12" x14ac:dyDescent="0.25">
      <c r="A29" s="6">
        <v>0.318</v>
      </c>
      <c r="B29" s="6">
        <v>0.36599999999999999</v>
      </c>
      <c r="C29" s="6">
        <v>0.48399999999999999</v>
      </c>
      <c r="D29" s="6">
        <v>0.36799999999999999</v>
      </c>
      <c r="E29" s="6">
        <v>0.38</v>
      </c>
      <c r="F29" s="6">
        <v>0.371</v>
      </c>
      <c r="G29" s="6">
        <v>0.41100000000000003</v>
      </c>
      <c r="H29" s="6">
        <v>0.42099999999999999</v>
      </c>
      <c r="I29" s="6">
        <v>0.40200000000000002</v>
      </c>
      <c r="J29" s="6">
        <v>0.36599999999999999</v>
      </c>
      <c r="K29" s="6">
        <v>0.154</v>
      </c>
    </row>
    <row r="37" spans="1:5" x14ac:dyDescent="0.25">
      <c r="A37" s="40" t="s">
        <v>0</v>
      </c>
      <c r="B37" s="1" t="s">
        <v>1</v>
      </c>
      <c r="C37" s="1" t="s">
        <v>2</v>
      </c>
      <c r="D37" s="1" t="s">
        <v>3</v>
      </c>
      <c r="E37" s="1" t="s">
        <v>4</v>
      </c>
    </row>
    <row r="38" spans="1:5" x14ac:dyDescent="0.25">
      <c r="A38" s="40" t="s">
        <v>5</v>
      </c>
      <c r="B38" s="2">
        <v>0.98399999999999999</v>
      </c>
      <c r="C38" s="3">
        <f>B38-B45</f>
        <v>0.90300000000000002</v>
      </c>
      <c r="D38" s="3">
        <v>1</v>
      </c>
      <c r="E38" s="4"/>
    </row>
    <row r="39" spans="1:5" x14ac:dyDescent="0.25">
      <c r="A39" s="40" t="s">
        <v>6</v>
      </c>
      <c r="B39" s="2">
        <v>0.90600000000000003</v>
      </c>
      <c r="C39" s="3">
        <f>B39-B45</f>
        <v>0.82500000000000007</v>
      </c>
      <c r="D39" s="3">
        <v>0.9</v>
      </c>
      <c r="E39" s="4"/>
    </row>
    <row r="40" spans="1:5" x14ac:dyDescent="0.25">
      <c r="A40" s="40" t="s">
        <v>7</v>
      </c>
      <c r="B40" s="2">
        <v>0.76100000000000001</v>
      </c>
      <c r="C40" s="3">
        <f>B40-B45</f>
        <v>0.68</v>
      </c>
      <c r="D40" s="3">
        <v>0.7</v>
      </c>
      <c r="E40" s="4"/>
    </row>
    <row r="41" spans="1:5" x14ac:dyDescent="0.25">
      <c r="A41" s="40" t="s">
        <v>8</v>
      </c>
      <c r="B41" s="2">
        <v>0.66600000000000004</v>
      </c>
      <c r="C41" s="3">
        <f>B41-B45</f>
        <v>0.58500000000000008</v>
      </c>
      <c r="D41" s="3">
        <v>0.6</v>
      </c>
      <c r="E41" s="4"/>
    </row>
    <row r="42" spans="1:5" x14ac:dyDescent="0.25">
      <c r="A42" s="40" t="s">
        <v>9</v>
      </c>
      <c r="B42" s="2">
        <v>0.49399999999999999</v>
      </c>
      <c r="C42" s="3">
        <f>B42-B45</f>
        <v>0.41299999999999998</v>
      </c>
      <c r="D42" s="3">
        <v>0.4</v>
      </c>
      <c r="E42" s="4"/>
    </row>
    <row r="43" spans="1:5" x14ac:dyDescent="0.25">
      <c r="A43" s="40" t="s">
        <v>287</v>
      </c>
      <c r="B43" s="2">
        <v>0.39500000000000002</v>
      </c>
      <c r="C43" s="3">
        <f>B43-B45</f>
        <v>0.314</v>
      </c>
      <c r="D43" s="3">
        <v>0.3</v>
      </c>
      <c r="E43" s="4"/>
    </row>
    <row r="44" spans="1:5" x14ac:dyDescent="0.25">
      <c r="A44" s="40" t="s">
        <v>288</v>
      </c>
      <c r="B44" s="2">
        <v>0.308</v>
      </c>
      <c r="C44" s="3">
        <f>B44-B45</f>
        <v>0.22699999999999998</v>
      </c>
      <c r="D44" s="3">
        <v>0.2</v>
      </c>
      <c r="E44" s="4"/>
    </row>
    <row r="45" spans="1:5" x14ac:dyDescent="0.25">
      <c r="A45" s="40" t="s">
        <v>10</v>
      </c>
      <c r="B45" s="5">
        <v>8.1000000000000003E-2</v>
      </c>
      <c r="C45" s="3">
        <f>B45-B45</f>
        <v>0</v>
      </c>
      <c r="D45" s="3">
        <v>0</v>
      </c>
      <c r="E45" s="4"/>
    </row>
    <row r="49" spans="1:12" x14ac:dyDescent="0.25">
      <c r="J49" s="9" t="s">
        <v>285</v>
      </c>
      <c r="K49" s="9"/>
      <c r="L49" s="9"/>
    </row>
    <row r="54" spans="1:12" x14ac:dyDescent="0.25">
      <c r="A54" s="10" t="s">
        <v>11</v>
      </c>
      <c r="B54" s="6" t="s">
        <v>12</v>
      </c>
      <c r="C54" s="7" t="s">
        <v>10</v>
      </c>
      <c r="D54" s="3" t="s">
        <v>2</v>
      </c>
      <c r="E54" s="11" t="s">
        <v>292</v>
      </c>
    </row>
    <row r="55" spans="1:12" x14ac:dyDescent="0.25">
      <c r="A55" s="10" t="s">
        <v>14</v>
      </c>
      <c r="B55" s="6">
        <v>0.47500000000000003</v>
      </c>
      <c r="C55" s="5">
        <v>8.1000000000000003E-2</v>
      </c>
      <c r="D55" s="3">
        <f>(B55-C55)</f>
        <v>0.39400000000000002</v>
      </c>
      <c r="E55" s="4">
        <f>(D55-0.0398)/(1.1194)*100</f>
        <v>31.641951045202788</v>
      </c>
    </row>
    <row r="56" spans="1:12" x14ac:dyDescent="0.25">
      <c r="A56" s="10" t="s">
        <v>15</v>
      </c>
      <c r="B56" s="6">
        <v>0.38800000000000001</v>
      </c>
      <c r="C56" s="5">
        <v>8.1000000000000003E-2</v>
      </c>
      <c r="D56" s="3">
        <f t="shared" ref="D56:D119" si="0">(B56-C56)</f>
        <v>0.307</v>
      </c>
      <c r="E56" s="4">
        <f t="shared" ref="E56:E119" si="1">(D56-0.0398)/(1.1194)*100</f>
        <v>23.869930319814188</v>
      </c>
    </row>
    <row r="57" spans="1:12" x14ac:dyDescent="0.25">
      <c r="A57" s="10" t="s">
        <v>16</v>
      </c>
      <c r="B57" s="6">
        <v>0.41699999999999998</v>
      </c>
      <c r="C57" s="5">
        <v>8.1000000000000003E-2</v>
      </c>
      <c r="D57" s="3">
        <f t="shared" si="0"/>
        <v>0.33599999999999997</v>
      </c>
      <c r="E57" s="4">
        <f t="shared" si="1"/>
        <v>26.46060389494372</v>
      </c>
    </row>
    <row r="58" spans="1:12" x14ac:dyDescent="0.25">
      <c r="A58" s="10" t="s">
        <v>17</v>
      </c>
      <c r="B58" s="6">
        <v>0.39800000000000002</v>
      </c>
      <c r="C58" s="5">
        <v>8.1000000000000003E-2</v>
      </c>
      <c r="D58" s="3">
        <f t="shared" si="0"/>
        <v>0.317</v>
      </c>
      <c r="E58" s="4">
        <f t="shared" si="1"/>
        <v>24.763266035376098</v>
      </c>
    </row>
    <row r="59" spans="1:12" x14ac:dyDescent="0.25">
      <c r="A59" s="10" t="s">
        <v>18</v>
      </c>
      <c r="B59" s="6">
        <v>0.40800000000000003</v>
      </c>
      <c r="C59" s="5">
        <v>8.1000000000000003E-2</v>
      </c>
      <c r="D59" s="3">
        <f t="shared" si="0"/>
        <v>0.32700000000000001</v>
      </c>
      <c r="E59" s="4">
        <f t="shared" si="1"/>
        <v>25.656601750938009</v>
      </c>
    </row>
    <row r="60" spans="1:12" x14ac:dyDescent="0.25">
      <c r="A60" s="10" t="s">
        <v>19</v>
      </c>
      <c r="B60" s="6">
        <v>0.36799999999999999</v>
      </c>
      <c r="C60" s="5">
        <v>8.1000000000000003E-2</v>
      </c>
      <c r="D60" s="3">
        <f t="shared" si="0"/>
        <v>0.28699999999999998</v>
      </c>
      <c r="E60" s="4">
        <f t="shared" si="1"/>
        <v>22.08325888869037</v>
      </c>
    </row>
    <row r="61" spans="1:12" x14ac:dyDescent="0.25">
      <c r="A61" s="10" t="s">
        <v>20</v>
      </c>
      <c r="B61" s="6">
        <v>0.377</v>
      </c>
      <c r="C61" s="5">
        <v>8.1000000000000003E-2</v>
      </c>
      <c r="D61" s="3">
        <f t="shared" si="0"/>
        <v>0.29599999999999999</v>
      </c>
      <c r="E61" s="4">
        <f t="shared" si="1"/>
        <v>22.887261032696088</v>
      </c>
    </row>
    <row r="62" spans="1:12" x14ac:dyDescent="0.25">
      <c r="A62" s="10" t="s">
        <v>21</v>
      </c>
      <c r="B62" s="6">
        <v>0.373</v>
      </c>
      <c r="C62" s="5">
        <v>8.1000000000000003E-2</v>
      </c>
      <c r="D62" s="3">
        <f t="shared" si="0"/>
        <v>0.29199999999999998</v>
      </c>
      <c r="E62" s="4">
        <f t="shared" si="1"/>
        <v>22.529926746471325</v>
      </c>
    </row>
    <row r="63" spans="1:12" x14ac:dyDescent="0.25">
      <c r="A63" s="10" t="s">
        <v>22</v>
      </c>
      <c r="B63" s="6">
        <v>0.47800000000000004</v>
      </c>
      <c r="C63" s="5">
        <v>8.1000000000000003E-2</v>
      </c>
      <c r="D63" s="3">
        <f t="shared" si="0"/>
        <v>0.39700000000000002</v>
      </c>
      <c r="E63" s="4">
        <f t="shared" si="1"/>
        <v>31.909951759871362</v>
      </c>
    </row>
    <row r="64" spans="1:12" x14ac:dyDescent="0.25">
      <c r="A64" s="10" t="s">
        <v>23</v>
      </c>
      <c r="B64" s="6">
        <v>0.45500000000000002</v>
      </c>
      <c r="C64" s="5">
        <v>8.1000000000000003E-2</v>
      </c>
      <c r="D64" s="3">
        <f t="shared" si="0"/>
        <v>0.374</v>
      </c>
      <c r="E64" s="4">
        <f t="shared" si="1"/>
        <v>29.855279614078974</v>
      </c>
    </row>
    <row r="65" spans="1:5" x14ac:dyDescent="0.25">
      <c r="A65" s="10" t="s">
        <v>24</v>
      </c>
      <c r="B65" s="6">
        <v>0.45100000000000001</v>
      </c>
      <c r="C65" s="5">
        <v>8.1000000000000003E-2</v>
      </c>
      <c r="D65" s="3">
        <f t="shared" si="0"/>
        <v>0.37</v>
      </c>
      <c r="E65" s="4">
        <f t="shared" si="1"/>
        <v>29.497945327854207</v>
      </c>
    </row>
    <row r="66" spans="1:5" x14ac:dyDescent="0.25">
      <c r="A66" s="10" t="s">
        <v>25</v>
      </c>
      <c r="B66" s="6">
        <v>0.39500000000000002</v>
      </c>
      <c r="C66" s="5">
        <v>8.1000000000000003E-2</v>
      </c>
      <c r="D66" s="3">
        <f t="shared" si="0"/>
        <v>0.314</v>
      </c>
      <c r="E66" s="4">
        <f t="shared" si="1"/>
        <v>24.495265320707524</v>
      </c>
    </row>
    <row r="67" spans="1:5" x14ac:dyDescent="0.25">
      <c r="A67" s="10" t="s">
        <v>26</v>
      </c>
      <c r="B67" s="6">
        <v>0.34300000000000003</v>
      </c>
      <c r="C67" s="5">
        <v>8.1000000000000003E-2</v>
      </c>
      <c r="D67" s="3">
        <f t="shared" si="0"/>
        <v>0.26200000000000001</v>
      </c>
      <c r="E67" s="4">
        <f t="shared" si="1"/>
        <v>19.849919599785601</v>
      </c>
    </row>
    <row r="68" spans="1:5" x14ac:dyDescent="0.25">
      <c r="A68" s="10" t="s">
        <v>27</v>
      </c>
      <c r="B68" s="6">
        <v>0.45500000000000002</v>
      </c>
      <c r="C68" s="5">
        <v>8.1000000000000003E-2</v>
      </c>
      <c r="D68" s="3">
        <f t="shared" si="0"/>
        <v>0.374</v>
      </c>
      <c r="E68" s="4">
        <f t="shared" si="1"/>
        <v>29.855279614078974</v>
      </c>
    </row>
    <row r="69" spans="1:5" x14ac:dyDescent="0.25">
      <c r="A69" s="10" t="s">
        <v>28</v>
      </c>
      <c r="B69" s="6">
        <v>0.42099999999999999</v>
      </c>
      <c r="C69" s="5">
        <v>8.1000000000000003E-2</v>
      </c>
      <c r="D69" s="3">
        <f t="shared" si="0"/>
        <v>0.33999999999999997</v>
      </c>
      <c r="E69" s="4">
        <f t="shared" si="1"/>
        <v>26.817938181168483</v>
      </c>
    </row>
    <row r="70" spans="1:5" x14ac:dyDescent="0.25">
      <c r="A70" s="10" t="s">
        <v>29</v>
      </c>
      <c r="B70" s="6">
        <v>0.38300000000000001</v>
      </c>
      <c r="C70" s="5">
        <v>8.1000000000000003E-2</v>
      </c>
      <c r="D70" s="3">
        <f t="shared" si="0"/>
        <v>0.30199999999999999</v>
      </c>
      <c r="E70" s="4">
        <f t="shared" si="1"/>
        <v>23.423262462033232</v>
      </c>
    </row>
    <row r="71" spans="1:5" x14ac:dyDescent="0.25">
      <c r="A71" s="10" t="s">
        <v>30</v>
      </c>
      <c r="B71" s="6">
        <v>0.39100000000000001</v>
      </c>
      <c r="C71" s="5">
        <v>8.1000000000000003E-2</v>
      </c>
      <c r="D71" s="3">
        <f t="shared" si="0"/>
        <v>0.31</v>
      </c>
      <c r="E71" s="4">
        <f t="shared" si="1"/>
        <v>24.137931034482758</v>
      </c>
    </row>
    <row r="72" spans="1:5" x14ac:dyDescent="0.25">
      <c r="A72" s="10" t="s">
        <v>31</v>
      </c>
      <c r="B72" s="6">
        <v>0.36699999999999999</v>
      </c>
      <c r="C72" s="5">
        <v>8.1000000000000003E-2</v>
      </c>
      <c r="D72" s="3">
        <f t="shared" si="0"/>
        <v>0.28599999999999998</v>
      </c>
      <c r="E72" s="4">
        <f t="shared" si="1"/>
        <v>21.993925317134178</v>
      </c>
    </row>
    <row r="73" spans="1:5" x14ac:dyDescent="0.25">
      <c r="A73" s="10" t="s">
        <v>32</v>
      </c>
      <c r="B73" s="6">
        <v>0.42199999999999999</v>
      </c>
      <c r="C73" s="5">
        <v>8.1000000000000003E-2</v>
      </c>
      <c r="D73" s="3">
        <f t="shared" si="0"/>
        <v>0.34099999999999997</v>
      </c>
      <c r="E73" s="4">
        <f t="shared" si="1"/>
        <v>26.907271752724672</v>
      </c>
    </row>
    <row r="74" spans="1:5" x14ac:dyDescent="0.25">
      <c r="A74" s="10" t="s">
        <v>33</v>
      </c>
      <c r="B74" s="6">
        <v>0.377</v>
      </c>
      <c r="C74" s="5">
        <v>8.1000000000000003E-2</v>
      </c>
      <c r="D74" s="3">
        <f t="shared" si="0"/>
        <v>0.29599999999999999</v>
      </c>
      <c r="E74" s="4">
        <f t="shared" si="1"/>
        <v>22.887261032696088</v>
      </c>
    </row>
    <row r="75" spans="1:5" x14ac:dyDescent="0.25">
      <c r="A75" s="10" t="s">
        <v>34</v>
      </c>
      <c r="B75" s="6">
        <v>0.40200000000000002</v>
      </c>
      <c r="C75" s="5">
        <v>8.1000000000000003E-2</v>
      </c>
      <c r="D75" s="3">
        <f t="shared" si="0"/>
        <v>0.32100000000000001</v>
      </c>
      <c r="E75" s="4">
        <f t="shared" si="1"/>
        <v>25.120600321600861</v>
      </c>
    </row>
    <row r="76" spans="1:5" x14ac:dyDescent="0.25">
      <c r="A76" s="10" t="s">
        <v>35</v>
      </c>
      <c r="B76" s="6">
        <v>0.48</v>
      </c>
      <c r="C76" s="5">
        <v>8.1000000000000003E-2</v>
      </c>
      <c r="D76" s="3">
        <f t="shared" si="0"/>
        <v>0.39899999999999997</v>
      </c>
      <c r="E76" s="4">
        <f t="shared" si="1"/>
        <v>32.08861890298374</v>
      </c>
    </row>
    <row r="77" spans="1:5" x14ac:dyDescent="0.25">
      <c r="A77" s="10" t="s">
        <v>36</v>
      </c>
      <c r="B77" s="6">
        <v>0.40900000000000003</v>
      </c>
      <c r="C77" s="5">
        <v>8.1000000000000003E-2</v>
      </c>
      <c r="D77" s="3">
        <f t="shared" si="0"/>
        <v>0.32800000000000001</v>
      </c>
      <c r="E77" s="4">
        <f t="shared" si="1"/>
        <v>25.745935322494194</v>
      </c>
    </row>
    <row r="78" spans="1:5" x14ac:dyDescent="0.25">
      <c r="A78" s="10" t="s">
        <v>37</v>
      </c>
      <c r="B78" s="6">
        <v>0.441</v>
      </c>
      <c r="C78" s="5">
        <v>8.1000000000000003E-2</v>
      </c>
      <c r="D78" s="3">
        <f t="shared" si="0"/>
        <v>0.36</v>
      </c>
      <c r="E78" s="4">
        <f t="shared" si="1"/>
        <v>28.604609612292297</v>
      </c>
    </row>
    <row r="79" spans="1:5" x14ac:dyDescent="0.25">
      <c r="A79" s="10" t="s">
        <v>38</v>
      </c>
      <c r="B79" s="6">
        <v>0.499</v>
      </c>
      <c r="C79" s="5">
        <v>8.1000000000000003E-2</v>
      </c>
      <c r="D79" s="3">
        <f t="shared" si="0"/>
        <v>0.41799999999999998</v>
      </c>
      <c r="E79" s="4">
        <f t="shared" si="1"/>
        <v>33.785956762551365</v>
      </c>
    </row>
    <row r="80" spans="1:5" x14ac:dyDescent="0.25">
      <c r="A80" s="10" t="s">
        <v>39</v>
      </c>
      <c r="B80" s="6">
        <v>0.35899999999999999</v>
      </c>
      <c r="C80" s="5">
        <v>8.1000000000000003E-2</v>
      </c>
      <c r="D80" s="3">
        <f t="shared" si="0"/>
        <v>0.27799999999999997</v>
      </c>
      <c r="E80" s="4">
        <f t="shared" si="1"/>
        <v>21.279256744684648</v>
      </c>
    </row>
    <row r="81" spans="1:5" x14ac:dyDescent="0.25">
      <c r="A81" s="10" t="s">
        <v>40</v>
      </c>
      <c r="B81" s="6">
        <v>0.43</v>
      </c>
      <c r="C81" s="5">
        <v>8.1000000000000003E-2</v>
      </c>
      <c r="D81" s="3">
        <f t="shared" si="0"/>
        <v>0.34899999999999998</v>
      </c>
      <c r="E81" s="4">
        <f t="shared" si="1"/>
        <v>27.621940325174201</v>
      </c>
    </row>
    <row r="82" spans="1:5" x14ac:dyDescent="0.25">
      <c r="A82" s="10" t="s">
        <v>41</v>
      </c>
      <c r="B82" s="6">
        <v>0.40300000000000002</v>
      </c>
      <c r="C82" s="5">
        <v>8.1000000000000003E-2</v>
      </c>
      <c r="D82" s="3">
        <f t="shared" si="0"/>
        <v>0.32200000000000001</v>
      </c>
      <c r="E82" s="4">
        <f t="shared" si="1"/>
        <v>25.20993389315705</v>
      </c>
    </row>
    <row r="83" spans="1:5" x14ac:dyDescent="0.25">
      <c r="A83" s="10" t="s">
        <v>42</v>
      </c>
      <c r="B83" s="6">
        <v>0.38300000000000001</v>
      </c>
      <c r="C83" s="5">
        <v>8.1000000000000003E-2</v>
      </c>
      <c r="D83" s="3">
        <f t="shared" si="0"/>
        <v>0.30199999999999999</v>
      </c>
      <c r="E83" s="4">
        <f t="shared" si="1"/>
        <v>23.423262462033232</v>
      </c>
    </row>
    <row r="84" spans="1:5" x14ac:dyDescent="0.25">
      <c r="A84" s="10" t="s">
        <v>43</v>
      </c>
      <c r="B84" s="6">
        <v>0.41799999999999998</v>
      </c>
      <c r="C84" s="5">
        <v>8.1000000000000003E-2</v>
      </c>
      <c r="D84" s="3">
        <f t="shared" si="0"/>
        <v>0.33699999999999997</v>
      </c>
      <c r="E84" s="4">
        <f t="shared" si="1"/>
        <v>26.549937466499905</v>
      </c>
    </row>
    <row r="85" spans="1:5" x14ac:dyDescent="0.25">
      <c r="A85" s="10" t="s">
        <v>44</v>
      </c>
      <c r="B85" s="6">
        <v>0.46700000000000003</v>
      </c>
      <c r="C85" s="5">
        <v>8.1000000000000003E-2</v>
      </c>
      <c r="D85" s="3">
        <f t="shared" si="0"/>
        <v>0.38600000000000001</v>
      </c>
      <c r="E85" s="4">
        <f t="shared" si="1"/>
        <v>30.927282472753266</v>
      </c>
    </row>
    <row r="86" spans="1:5" x14ac:dyDescent="0.25">
      <c r="A86" s="10" t="s">
        <v>45</v>
      </c>
      <c r="B86" s="6">
        <v>0.41899999999999998</v>
      </c>
      <c r="C86" s="5">
        <v>8.1000000000000003E-2</v>
      </c>
      <c r="D86" s="3">
        <f t="shared" si="0"/>
        <v>0.33799999999999997</v>
      </c>
      <c r="E86" s="4">
        <f t="shared" si="1"/>
        <v>26.639271038056101</v>
      </c>
    </row>
    <row r="87" spans="1:5" x14ac:dyDescent="0.25">
      <c r="A87" s="10" t="s">
        <v>46</v>
      </c>
      <c r="B87" s="6">
        <v>0.432</v>
      </c>
      <c r="C87" s="5">
        <v>8.1000000000000003E-2</v>
      </c>
      <c r="D87" s="3">
        <f t="shared" si="0"/>
        <v>0.35099999999999998</v>
      </c>
      <c r="E87" s="4">
        <f t="shared" si="1"/>
        <v>27.800607468286582</v>
      </c>
    </row>
    <row r="88" spans="1:5" x14ac:dyDescent="0.25">
      <c r="A88" s="10" t="s">
        <v>47</v>
      </c>
      <c r="B88" s="6">
        <v>0.61899999999999999</v>
      </c>
      <c r="C88" s="5">
        <v>8.1000000000000003E-2</v>
      </c>
      <c r="D88" s="3">
        <f t="shared" si="0"/>
        <v>0.53800000000000003</v>
      </c>
      <c r="E88" s="4">
        <f t="shared" si="1"/>
        <v>44.505985349294271</v>
      </c>
    </row>
    <row r="89" spans="1:5" x14ac:dyDescent="0.25">
      <c r="A89" s="10" t="s">
        <v>48</v>
      </c>
      <c r="B89" s="6">
        <v>0.18099999999999999</v>
      </c>
      <c r="C89" s="5">
        <v>8.1000000000000003E-2</v>
      </c>
      <c r="D89" s="3">
        <f t="shared" si="0"/>
        <v>9.9999999999999992E-2</v>
      </c>
      <c r="E89" s="4">
        <f t="shared" si="1"/>
        <v>5.3778810076826868</v>
      </c>
    </row>
    <row r="90" spans="1:5" x14ac:dyDescent="0.25">
      <c r="A90" s="10" t="s">
        <v>49</v>
      </c>
      <c r="B90" s="6">
        <v>0.48799999999999999</v>
      </c>
      <c r="C90" s="5">
        <v>8.1000000000000003E-2</v>
      </c>
      <c r="D90" s="3">
        <f t="shared" si="0"/>
        <v>0.40699999999999997</v>
      </c>
      <c r="E90" s="4">
        <f t="shared" si="1"/>
        <v>32.803287475433265</v>
      </c>
    </row>
    <row r="91" spans="1:5" x14ac:dyDescent="0.25">
      <c r="A91" s="10" t="s">
        <v>50</v>
      </c>
      <c r="B91" s="6">
        <v>0.40200000000000002</v>
      </c>
      <c r="C91" s="5">
        <v>8.1000000000000003E-2</v>
      </c>
      <c r="D91" s="3">
        <f t="shared" si="0"/>
        <v>0.32100000000000001</v>
      </c>
      <c r="E91" s="4">
        <f t="shared" si="1"/>
        <v>25.120600321600861</v>
      </c>
    </row>
    <row r="92" spans="1:5" x14ac:dyDescent="0.25">
      <c r="A92" s="10" t="s">
        <v>51</v>
      </c>
      <c r="B92" s="6">
        <v>0.41699999999999998</v>
      </c>
      <c r="C92" s="5">
        <v>8.1000000000000003E-2</v>
      </c>
      <c r="D92" s="3">
        <f t="shared" si="0"/>
        <v>0.33599999999999997</v>
      </c>
      <c r="E92" s="4">
        <f t="shared" si="1"/>
        <v>26.46060389494372</v>
      </c>
    </row>
    <row r="93" spans="1:5" x14ac:dyDescent="0.25">
      <c r="A93" s="10" t="s">
        <v>52</v>
      </c>
      <c r="B93" s="6">
        <v>0.41100000000000003</v>
      </c>
      <c r="C93" s="5">
        <v>8.1000000000000003E-2</v>
      </c>
      <c r="D93" s="3">
        <f t="shared" si="0"/>
        <v>0.33</v>
      </c>
      <c r="E93" s="4">
        <f t="shared" si="1"/>
        <v>25.924602465606579</v>
      </c>
    </row>
    <row r="94" spans="1:5" x14ac:dyDescent="0.25">
      <c r="A94" s="10" t="s">
        <v>53</v>
      </c>
      <c r="B94" s="6">
        <v>0.435</v>
      </c>
      <c r="C94" s="5">
        <v>8.1000000000000003E-2</v>
      </c>
      <c r="D94" s="3">
        <f t="shared" si="0"/>
        <v>0.35399999999999998</v>
      </c>
      <c r="E94" s="4">
        <f t="shared" si="1"/>
        <v>28.068608182955153</v>
      </c>
    </row>
    <row r="95" spans="1:5" x14ac:dyDescent="0.25">
      <c r="A95" s="10" t="s">
        <v>54</v>
      </c>
      <c r="B95" s="6">
        <v>0.45100000000000001</v>
      </c>
      <c r="C95" s="5">
        <v>8.1000000000000003E-2</v>
      </c>
      <c r="D95" s="3">
        <f t="shared" si="0"/>
        <v>0.37</v>
      </c>
      <c r="E95" s="4">
        <f t="shared" si="1"/>
        <v>29.497945327854207</v>
      </c>
    </row>
    <row r="96" spans="1:5" x14ac:dyDescent="0.25">
      <c r="A96" s="10" t="s">
        <v>55</v>
      </c>
      <c r="B96" s="6">
        <v>0.39600000000000002</v>
      </c>
      <c r="C96" s="5">
        <v>8.1000000000000003E-2</v>
      </c>
      <c r="D96" s="3">
        <f t="shared" si="0"/>
        <v>0.315</v>
      </c>
      <c r="E96" s="4">
        <f t="shared" si="1"/>
        <v>24.584598892263713</v>
      </c>
    </row>
    <row r="97" spans="1:5" x14ac:dyDescent="0.25">
      <c r="A97" s="10" t="s">
        <v>56</v>
      </c>
      <c r="B97" s="6">
        <v>0.46400000000000002</v>
      </c>
      <c r="C97" s="5">
        <v>8.1000000000000003E-2</v>
      </c>
      <c r="D97" s="3">
        <f t="shared" si="0"/>
        <v>0.38300000000000001</v>
      </c>
      <c r="E97" s="4">
        <f t="shared" si="1"/>
        <v>30.659281758084688</v>
      </c>
    </row>
    <row r="98" spans="1:5" x14ac:dyDescent="0.25">
      <c r="A98" s="10" t="s">
        <v>57</v>
      </c>
      <c r="B98" s="6">
        <v>0.437</v>
      </c>
      <c r="C98" s="5">
        <v>8.1000000000000003E-2</v>
      </c>
      <c r="D98" s="3">
        <f t="shared" si="0"/>
        <v>0.35599999999999998</v>
      </c>
      <c r="E98" s="4">
        <f t="shared" si="1"/>
        <v>28.247275326067534</v>
      </c>
    </row>
    <row r="99" spans="1:5" x14ac:dyDescent="0.25">
      <c r="A99" s="10" t="s">
        <v>58</v>
      </c>
      <c r="B99" s="6">
        <v>0.434</v>
      </c>
      <c r="C99" s="5">
        <v>8.1000000000000003E-2</v>
      </c>
      <c r="D99" s="3">
        <f t="shared" si="0"/>
        <v>0.35299999999999998</v>
      </c>
      <c r="E99" s="4">
        <f t="shared" si="1"/>
        <v>27.979274611398964</v>
      </c>
    </row>
    <row r="100" spans="1:5" x14ac:dyDescent="0.25">
      <c r="A100" s="10" t="s">
        <v>59</v>
      </c>
      <c r="B100" s="6">
        <v>0.41600000000000004</v>
      </c>
      <c r="C100" s="5">
        <v>8.1000000000000003E-2</v>
      </c>
      <c r="D100" s="3">
        <f t="shared" si="0"/>
        <v>0.33500000000000002</v>
      </c>
      <c r="E100" s="4">
        <f t="shared" si="1"/>
        <v>26.371270323387531</v>
      </c>
    </row>
    <row r="101" spans="1:5" x14ac:dyDescent="0.25">
      <c r="A101" s="10" t="s">
        <v>60</v>
      </c>
      <c r="B101" s="6">
        <v>0.436</v>
      </c>
      <c r="C101" s="5">
        <v>8.1000000000000003E-2</v>
      </c>
      <c r="D101" s="3">
        <f t="shared" si="0"/>
        <v>0.35499999999999998</v>
      </c>
      <c r="E101" s="4">
        <f t="shared" si="1"/>
        <v>28.157941754511345</v>
      </c>
    </row>
    <row r="102" spans="1:5" x14ac:dyDescent="0.25">
      <c r="A102" s="10" t="s">
        <v>61</v>
      </c>
      <c r="B102" s="6">
        <v>0.36199999999999999</v>
      </c>
      <c r="C102" s="5">
        <v>8.1000000000000003E-2</v>
      </c>
      <c r="D102" s="3">
        <f t="shared" si="0"/>
        <v>0.28099999999999997</v>
      </c>
      <c r="E102" s="4">
        <f t="shared" si="1"/>
        <v>21.547257459353222</v>
      </c>
    </row>
    <row r="103" spans="1:5" x14ac:dyDescent="0.25">
      <c r="A103" s="10" t="s">
        <v>62</v>
      </c>
      <c r="B103" s="6">
        <v>0.70699999999999996</v>
      </c>
      <c r="C103" s="5">
        <v>8.1000000000000003E-2</v>
      </c>
      <c r="D103" s="3">
        <f t="shared" si="0"/>
        <v>0.626</v>
      </c>
      <c r="E103" s="4">
        <f t="shared" si="1"/>
        <v>52.367339646239067</v>
      </c>
    </row>
    <row r="104" spans="1:5" x14ac:dyDescent="0.25">
      <c r="A104" s="10" t="s">
        <v>63</v>
      </c>
      <c r="B104" s="6">
        <v>0.40900000000000003</v>
      </c>
      <c r="C104" s="5">
        <v>8.1000000000000003E-2</v>
      </c>
      <c r="D104" s="3">
        <f t="shared" si="0"/>
        <v>0.32800000000000001</v>
      </c>
      <c r="E104" s="4">
        <f t="shared" si="1"/>
        <v>25.745935322494194</v>
      </c>
    </row>
    <row r="105" spans="1:5" x14ac:dyDescent="0.25">
      <c r="A105" s="10" t="s">
        <v>64</v>
      </c>
      <c r="B105" s="6">
        <v>0.438</v>
      </c>
      <c r="C105" s="5">
        <v>8.1000000000000003E-2</v>
      </c>
      <c r="D105" s="3">
        <f t="shared" si="0"/>
        <v>0.35699999999999998</v>
      </c>
      <c r="E105" s="4">
        <f t="shared" si="1"/>
        <v>28.336608897623726</v>
      </c>
    </row>
    <row r="106" spans="1:5" x14ac:dyDescent="0.25">
      <c r="A106" s="10" t="s">
        <v>65</v>
      </c>
      <c r="B106" s="6">
        <v>0.44800000000000001</v>
      </c>
      <c r="C106" s="5">
        <v>8.1000000000000003E-2</v>
      </c>
      <c r="D106" s="3">
        <f t="shared" si="0"/>
        <v>0.36699999999999999</v>
      </c>
      <c r="E106" s="4">
        <f t="shared" si="1"/>
        <v>29.229944613185637</v>
      </c>
    </row>
    <row r="107" spans="1:5" x14ac:dyDescent="0.25">
      <c r="A107" s="10" t="s">
        <v>66</v>
      </c>
      <c r="B107" s="6">
        <v>0.45800000000000002</v>
      </c>
      <c r="C107" s="5">
        <v>8.1000000000000003E-2</v>
      </c>
      <c r="D107" s="3">
        <f t="shared" si="0"/>
        <v>0.377</v>
      </c>
      <c r="E107" s="4">
        <f t="shared" si="1"/>
        <v>30.123280328747544</v>
      </c>
    </row>
    <row r="108" spans="1:5" x14ac:dyDescent="0.25">
      <c r="A108" s="10" t="s">
        <v>67</v>
      </c>
      <c r="B108" s="6">
        <v>0.216</v>
      </c>
      <c r="C108" s="5">
        <v>8.1000000000000003E-2</v>
      </c>
      <c r="D108" s="3">
        <f t="shared" si="0"/>
        <v>0.13500000000000001</v>
      </c>
      <c r="E108" s="4">
        <f t="shared" si="1"/>
        <v>8.5045560121493669</v>
      </c>
    </row>
    <row r="109" spans="1:5" x14ac:dyDescent="0.25">
      <c r="A109" s="10" t="s">
        <v>68</v>
      </c>
      <c r="B109" s="6">
        <v>0.42199999999999999</v>
      </c>
      <c r="C109" s="5">
        <v>8.1000000000000003E-2</v>
      </c>
      <c r="D109" s="3">
        <f t="shared" si="0"/>
        <v>0.34099999999999997</v>
      </c>
      <c r="E109" s="4">
        <f t="shared" si="1"/>
        <v>26.907271752724672</v>
      </c>
    </row>
    <row r="110" spans="1:5" x14ac:dyDescent="0.25">
      <c r="A110" s="10" t="s">
        <v>69</v>
      </c>
      <c r="B110" s="6">
        <v>0.68</v>
      </c>
      <c r="C110" s="5">
        <v>8.1000000000000003E-2</v>
      </c>
      <c r="D110" s="3">
        <f t="shared" si="0"/>
        <v>0.59900000000000009</v>
      </c>
      <c r="E110" s="4">
        <f t="shared" si="1"/>
        <v>49.955333214221923</v>
      </c>
    </row>
    <row r="111" spans="1:5" x14ac:dyDescent="0.25">
      <c r="A111" s="10" t="s">
        <v>70</v>
      </c>
      <c r="B111" s="6">
        <v>0.755</v>
      </c>
      <c r="C111" s="5">
        <v>8.1000000000000003E-2</v>
      </c>
      <c r="D111" s="3">
        <f t="shared" si="0"/>
        <v>0.67400000000000004</v>
      </c>
      <c r="E111" s="4">
        <f t="shared" si="1"/>
        <v>56.655351080936221</v>
      </c>
    </row>
    <row r="112" spans="1:5" x14ac:dyDescent="0.25">
      <c r="A112" s="10" t="s">
        <v>71</v>
      </c>
      <c r="B112" s="6">
        <v>0.44</v>
      </c>
      <c r="C112" s="5">
        <v>8.1000000000000003E-2</v>
      </c>
      <c r="D112" s="3">
        <f t="shared" si="0"/>
        <v>0.35899999999999999</v>
      </c>
      <c r="E112" s="4">
        <f t="shared" si="1"/>
        <v>28.515276040736108</v>
      </c>
    </row>
    <row r="113" spans="1:5" x14ac:dyDescent="0.25">
      <c r="A113" s="10" t="s">
        <v>72</v>
      </c>
      <c r="B113" s="6">
        <v>0.51100000000000001</v>
      </c>
      <c r="C113" s="5">
        <v>8.1000000000000003E-2</v>
      </c>
      <c r="D113" s="3">
        <f t="shared" si="0"/>
        <v>0.43</v>
      </c>
      <c r="E113" s="4">
        <f t="shared" si="1"/>
        <v>34.85795962122566</v>
      </c>
    </row>
    <row r="114" spans="1:5" x14ac:dyDescent="0.25">
      <c r="A114" s="10" t="s">
        <v>73</v>
      </c>
      <c r="B114" s="6">
        <v>0.37</v>
      </c>
      <c r="C114" s="5">
        <v>8.1000000000000003E-2</v>
      </c>
      <c r="D114" s="3">
        <f t="shared" si="0"/>
        <v>0.28899999999999998</v>
      </c>
      <c r="E114" s="4">
        <f t="shared" si="1"/>
        <v>22.261926031802751</v>
      </c>
    </row>
    <row r="115" spans="1:5" x14ac:dyDescent="0.25">
      <c r="A115" s="10" t="s">
        <v>74</v>
      </c>
      <c r="B115" s="6">
        <v>0.42099999999999999</v>
      </c>
      <c r="C115" s="5">
        <v>8.1000000000000003E-2</v>
      </c>
      <c r="D115" s="3">
        <f t="shared" si="0"/>
        <v>0.33999999999999997</v>
      </c>
      <c r="E115" s="4">
        <f t="shared" si="1"/>
        <v>26.817938181168483</v>
      </c>
    </row>
    <row r="116" spans="1:5" x14ac:dyDescent="0.25">
      <c r="A116" s="10" t="s">
        <v>75</v>
      </c>
      <c r="B116" s="6">
        <v>0.39400000000000002</v>
      </c>
      <c r="C116" s="5">
        <v>8.1000000000000003E-2</v>
      </c>
      <c r="D116" s="3">
        <f t="shared" si="0"/>
        <v>0.313</v>
      </c>
      <c r="E116" s="4">
        <f t="shared" si="1"/>
        <v>24.405931749151332</v>
      </c>
    </row>
    <row r="117" spans="1:5" x14ac:dyDescent="0.25">
      <c r="A117" s="10" t="s">
        <v>76</v>
      </c>
      <c r="B117" s="6">
        <v>0.38200000000000001</v>
      </c>
      <c r="C117" s="5">
        <v>8.1000000000000003E-2</v>
      </c>
      <c r="D117" s="3">
        <f t="shared" si="0"/>
        <v>0.30099999999999999</v>
      </c>
      <c r="E117" s="4">
        <f t="shared" si="1"/>
        <v>23.33392889047704</v>
      </c>
    </row>
    <row r="118" spans="1:5" x14ac:dyDescent="0.25">
      <c r="A118" s="10" t="s">
        <v>77</v>
      </c>
      <c r="B118" s="6">
        <v>0.54700000000000004</v>
      </c>
      <c r="C118" s="5">
        <v>8.1000000000000003E-2</v>
      </c>
      <c r="D118" s="3">
        <f t="shared" si="0"/>
        <v>0.46600000000000003</v>
      </c>
      <c r="E118" s="4">
        <f t="shared" si="1"/>
        <v>38.073968197248533</v>
      </c>
    </row>
    <row r="119" spans="1:5" x14ac:dyDescent="0.25">
      <c r="A119" s="10" t="s">
        <v>78</v>
      </c>
      <c r="B119" s="6">
        <v>0.45200000000000001</v>
      </c>
      <c r="C119" s="5">
        <v>8.1000000000000003E-2</v>
      </c>
      <c r="D119" s="3">
        <f t="shared" si="0"/>
        <v>0.371</v>
      </c>
      <c r="E119" s="4">
        <f t="shared" si="1"/>
        <v>29.587278899410403</v>
      </c>
    </row>
    <row r="120" spans="1:5" x14ac:dyDescent="0.25">
      <c r="A120" s="10" t="s">
        <v>79</v>
      </c>
      <c r="B120" s="6">
        <v>0.51700000000000002</v>
      </c>
      <c r="C120" s="5">
        <v>8.1000000000000003E-2</v>
      </c>
      <c r="D120" s="3">
        <f t="shared" ref="D120:D183" si="2">(B120-C120)</f>
        <v>0.436</v>
      </c>
      <c r="E120" s="4">
        <f t="shared" ref="E120:E183" si="3">(D120-0.0398)/(1.1194)*100</f>
        <v>35.393961050562808</v>
      </c>
    </row>
    <row r="121" spans="1:5" x14ac:dyDescent="0.25">
      <c r="A121" s="10" t="s">
        <v>80</v>
      </c>
      <c r="B121" s="6">
        <v>0.371</v>
      </c>
      <c r="C121" s="5">
        <v>8.1000000000000003E-2</v>
      </c>
      <c r="D121" s="3">
        <f t="shared" si="2"/>
        <v>0.28999999999999998</v>
      </c>
      <c r="E121" s="4">
        <f t="shared" si="3"/>
        <v>22.35125960335894</v>
      </c>
    </row>
    <row r="122" spans="1:5" x14ac:dyDescent="0.25">
      <c r="A122" s="10" t="s">
        <v>81</v>
      </c>
      <c r="B122" s="6">
        <v>0.42799999999999999</v>
      </c>
      <c r="C122" s="5">
        <v>8.1000000000000003E-2</v>
      </c>
      <c r="D122" s="3">
        <f t="shared" si="2"/>
        <v>0.34699999999999998</v>
      </c>
      <c r="E122" s="4">
        <f t="shared" si="3"/>
        <v>27.443273182061816</v>
      </c>
    </row>
    <row r="123" spans="1:5" x14ac:dyDescent="0.25">
      <c r="A123" s="10" t="s">
        <v>82</v>
      </c>
      <c r="B123" s="6">
        <v>0.38300000000000001</v>
      </c>
      <c r="C123" s="5">
        <v>8.1000000000000003E-2</v>
      </c>
      <c r="D123" s="3">
        <f t="shared" si="2"/>
        <v>0.30199999999999999</v>
      </c>
      <c r="E123" s="4">
        <f t="shared" si="3"/>
        <v>23.423262462033232</v>
      </c>
    </row>
    <row r="124" spans="1:5" x14ac:dyDescent="0.25">
      <c r="A124" s="10" t="s">
        <v>83</v>
      </c>
      <c r="B124" s="6">
        <v>0.45800000000000002</v>
      </c>
      <c r="C124" s="5">
        <v>8.1000000000000003E-2</v>
      </c>
      <c r="D124" s="3">
        <f t="shared" si="2"/>
        <v>0.377</v>
      </c>
      <c r="E124" s="4">
        <f t="shared" si="3"/>
        <v>30.123280328747544</v>
      </c>
    </row>
    <row r="125" spans="1:5" x14ac:dyDescent="0.25">
      <c r="A125" s="10" t="s">
        <v>84</v>
      </c>
      <c r="B125" s="6">
        <v>0.42599999999999999</v>
      </c>
      <c r="C125" s="5">
        <v>8.1000000000000003E-2</v>
      </c>
      <c r="D125" s="3">
        <f t="shared" si="2"/>
        <v>0.34499999999999997</v>
      </c>
      <c r="E125" s="4">
        <f t="shared" si="3"/>
        <v>27.264606038949434</v>
      </c>
    </row>
    <row r="126" spans="1:5" x14ac:dyDescent="0.25">
      <c r="A126" s="10" t="s">
        <v>85</v>
      </c>
      <c r="B126" s="6">
        <v>0.33600000000000002</v>
      </c>
      <c r="C126" s="5">
        <v>8.1000000000000003E-2</v>
      </c>
      <c r="D126" s="3">
        <f t="shared" si="2"/>
        <v>0.255</v>
      </c>
      <c r="E126" s="4">
        <f t="shared" si="3"/>
        <v>19.224584598892264</v>
      </c>
    </row>
    <row r="127" spans="1:5" x14ac:dyDescent="0.25">
      <c r="A127" s="10" t="s">
        <v>86</v>
      </c>
      <c r="B127" s="6">
        <v>0.51600000000000001</v>
      </c>
      <c r="C127" s="5">
        <v>8.1000000000000003E-2</v>
      </c>
      <c r="D127" s="3">
        <f t="shared" si="2"/>
        <v>0.435</v>
      </c>
      <c r="E127" s="4">
        <f t="shared" si="3"/>
        <v>35.304627479006612</v>
      </c>
    </row>
    <row r="128" spans="1:5" x14ac:dyDescent="0.25">
      <c r="A128" s="10" t="s">
        <v>87</v>
      </c>
      <c r="B128" s="6">
        <v>0.40600000000000003</v>
      </c>
      <c r="C128" s="5">
        <v>8.1000000000000003E-2</v>
      </c>
      <c r="D128" s="3">
        <f t="shared" si="2"/>
        <v>0.32500000000000001</v>
      </c>
      <c r="E128" s="4">
        <f t="shared" si="3"/>
        <v>25.477934607825624</v>
      </c>
    </row>
    <row r="129" spans="1:5" x14ac:dyDescent="0.25">
      <c r="A129" s="10" t="s">
        <v>88</v>
      </c>
      <c r="B129" s="6">
        <v>0.38700000000000001</v>
      </c>
      <c r="C129" s="5">
        <v>8.1000000000000003E-2</v>
      </c>
      <c r="D129" s="3">
        <f t="shared" si="2"/>
        <v>0.30599999999999999</v>
      </c>
      <c r="E129" s="4">
        <f t="shared" si="3"/>
        <v>23.780596748257995</v>
      </c>
    </row>
    <row r="130" spans="1:5" x14ac:dyDescent="0.25">
      <c r="A130" s="10" t="s">
        <v>89</v>
      </c>
      <c r="B130" s="6">
        <v>0.41400000000000003</v>
      </c>
      <c r="C130" s="5">
        <v>8.1000000000000003E-2</v>
      </c>
      <c r="D130" s="3">
        <f t="shared" si="2"/>
        <v>0.33300000000000002</v>
      </c>
      <c r="E130" s="4">
        <f t="shared" si="3"/>
        <v>26.19260318027515</v>
      </c>
    </row>
    <row r="131" spans="1:5" x14ac:dyDescent="0.25">
      <c r="A131" s="10" t="s">
        <v>90</v>
      </c>
      <c r="B131" s="6">
        <v>0.41699999999999998</v>
      </c>
      <c r="C131" s="5">
        <v>8.1000000000000003E-2</v>
      </c>
      <c r="D131" s="3">
        <f t="shared" si="2"/>
        <v>0.33599999999999997</v>
      </c>
      <c r="E131" s="4">
        <f t="shared" si="3"/>
        <v>26.46060389494372</v>
      </c>
    </row>
    <row r="132" spans="1:5" x14ac:dyDescent="0.25">
      <c r="A132" s="10" t="s">
        <v>91</v>
      </c>
      <c r="B132" s="6">
        <v>0.35100000000000003</v>
      </c>
      <c r="C132" s="5">
        <v>8.1000000000000003E-2</v>
      </c>
      <c r="D132" s="3">
        <f t="shared" si="2"/>
        <v>0.27</v>
      </c>
      <c r="E132" s="4">
        <f t="shared" si="3"/>
        <v>20.56458817223513</v>
      </c>
    </row>
    <row r="133" spans="1:5" x14ac:dyDescent="0.25">
      <c r="A133" s="10" t="s">
        <v>92</v>
      </c>
      <c r="B133" s="6">
        <v>0.379</v>
      </c>
      <c r="C133" s="5">
        <v>8.1000000000000003E-2</v>
      </c>
      <c r="D133" s="3">
        <f t="shared" si="2"/>
        <v>0.29799999999999999</v>
      </c>
      <c r="E133" s="4">
        <f t="shared" si="3"/>
        <v>23.065928175808466</v>
      </c>
    </row>
    <row r="134" spans="1:5" x14ac:dyDescent="0.25">
      <c r="A134" s="10" t="s">
        <v>93</v>
      </c>
      <c r="B134" s="6">
        <v>0.46800000000000003</v>
      </c>
      <c r="C134" s="5">
        <v>8.1000000000000003E-2</v>
      </c>
      <c r="D134" s="3">
        <f t="shared" si="2"/>
        <v>0.38700000000000001</v>
      </c>
      <c r="E134" s="4">
        <f t="shared" si="3"/>
        <v>31.016616044309451</v>
      </c>
    </row>
    <row r="135" spans="1:5" x14ac:dyDescent="0.25">
      <c r="A135" s="10" t="s">
        <v>94</v>
      </c>
      <c r="B135" s="6">
        <v>0.69600000000000006</v>
      </c>
      <c r="C135" s="5">
        <v>8.1000000000000003E-2</v>
      </c>
      <c r="D135" s="3">
        <f t="shared" si="2"/>
        <v>0.6150000000000001</v>
      </c>
      <c r="E135" s="4">
        <f t="shared" si="3"/>
        <v>51.384670359120975</v>
      </c>
    </row>
    <row r="136" spans="1:5" x14ac:dyDescent="0.25">
      <c r="A136" s="10" t="s">
        <v>95</v>
      </c>
      <c r="B136" s="6">
        <v>0.40100000000000002</v>
      </c>
      <c r="C136" s="5">
        <v>8.1000000000000003E-2</v>
      </c>
      <c r="D136" s="3">
        <f t="shared" si="2"/>
        <v>0.32</v>
      </c>
      <c r="E136" s="4">
        <f t="shared" si="3"/>
        <v>25.031266750044669</v>
      </c>
    </row>
    <row r="137" spans="1:5" x14ac:dyDescent="0.25">
      <c r="A137" s="10" t="s">
        <v>96</v>
      </c>
      <c r="B137" s="6">
        <v>0.40600000000000003</v>
      </c>
      <c r="C137" s="5">
        <v>8.1000000000000003E-2</v>
      </c>
      <c r="D137" s="3">
        <f t="shared" si="2"/>
        <v>0.32500000000000001</v>
      </c>
      <c r="E137" s="4">
        <f t="shared" si="3"/>
        <v>25.477934607825624</v>
      </c>
    </row>
    <row r="138" spans="1:5" x14ac:dyDescent="0.25">
      <c r="A138" s="10" t="s">
        <v>97</v>
      </c>
      <c r="B138" s="6">
        <v>0.43</v>
      </c>
      <c r="C138" s="5">
        <v>8.1000000000000003E-2</v>
      </c>
      <c r="D138" s="3">
        <f t="shared" si="2"/>
        <v>0.34899999999999998</v>
      </c>
      <c r="E138" s="4">
        <f t="shared" si="3"/>
        <v>27.621940325174201</v>
      </c>
    </row>
    <row r="139" spans="1:5" x14ac:dyDescent="0.25">
      <c r="A139" s="10" t="s">
        <v>98</v>
      </c>
      <c r="B139" s="6">
        <v>0.44500000000000001</v>
      </c>
      <c r="C139" s="5">
        <v>8.1000000000000003E-2</v>
      </c>
      <c r="D139" s="3">
        <f t="shared" si="2"/>
        <v>0.36399999999999999</v>
      </c>
      <c r="E139" s="4">
        <f t="shared" si="3"/>
        <v>28.961943898517063</v>
      </c>
    </row>
    <row r="140" spans="1:5" x14ac:dyDescent="0.25">
      <c r="A140" s="10" t="s">
        <v>99</v>
      </c>
      <c r="B140" s="6">
        <v>0.373</v>
      </c>
      <c r="C140" s="5">
        <v>8.1000000000000003E-2</v>
      </c>
      <c r="D140" s="3">
        <f t="shared" si="2"/>
        <v>0.29199999999999998</v>
      </c>
      <c r="E140" s="4">
        <f t="shared" si="3"/>
        <v>22.529926746471325</v>
      </c>
    </row>
    <row r="141" spans="1:5" x14ac:dyDescent="0.25">
      <c r="A141" s="10" t="s">
        <v>100</v>
      </c>
      <c r="B141" s="6">
        <v>0.503</v>
      </c>
      <c r="C141" s="5">
        <v>8.1000000000000003E-2</v>
      </c>
      <c r="D141" s="3">
        <f t="shared" si="2"/>
        <v>0.42199999999999999</v>
      </c>
      <c r="E141" s="4">
        <f t="shared" si="3"/>
        <v>34.143291048776128</v>
      </c>
    </row>
    <row r="142" spans="1:5" x14ac:dyDescent="0.25">
      <c r="A142" s="10" t="s">
        <v>101</v>
      </c>
      <c r="B142" s="6">
        <v>0.373</v>
      </c>
      <c r="C142" s="5">
        <v>8.1000000000000003E-2</v>
      </c>
      <c r="D142" s="3">
        <f t="shared" si="2"/>
        <v>0.29199999999999998</v>
      </c>
      <c r="E142" s="4">
        <f t="shared" si="3"/>
        <v>22.529926746471325</v>
      </c>
    </row>
    <row r="143" spans="1:5" x14ac:dyDescent="0.25">
      <c r="A143" s="10" t="s">
        <v>102</v>
      </c>
      <c r="B143" s="6">
        <v>0.46500000000000002</v>
      </c>
      <c r="C143" s="5">
        <v>8.1000000000000003E-2</v>
      </c>
      <c r="D143" s="3">
        <f t="shared" si="2"/>
        <v>0.38400000000000001</v>
      </c>
      <c r="E143" s="4">
        <f t="shared" si="3"/>
        <v>30.748615329640884</v>
      </c>
    </row>
    <row r="144" spans="1:5" x14ac:dyDescent="0.25">
      <c r="A144" s="10" t="s">
        <v>103</v>
      </c>
      <c r="B144" s="6">
        <v>0.53100000000000003</v>
      </c>
      <c r="C144" s="5">
        <v>8.1000000000000003E-2</v>
      </c>
      <c r="D144" s="3">
        <f t="shared" si="2"/>
        <v>0.45</v>
      </c>
      <c r="E144" s="4">
        <f t="shared" si="3"/>
        <v>36.644631052349474</v>
      </c>
    </row>
    <row r="145" spans="1:5" x14ac:dyDescent="0.25">
      <c r="A145" s="10" t="s">
        <v>106</v>
      </c>
      <c r="B145" s="6">
        <v>0.40700000000000003</v>
      </c>
      <c r="C145" s="5">
        <v>8.1000000000000003E-2</v>
      </c>
      <c r="D145" s="3">
        <f t="shared" si="2"/>
        <v>0.32600000000000001</v>
      </c>
      <c r="E145" s="4">
        <f t="shared" si="3"/>
        <v>25.567268179381813</v>
      </c>
    </row>
    <row r="146" spans="1:5" x14ac:dyDescent="0.25">
      <c r="A146" s="10" t="s">
        <v>107</v>
      </c>
      <c r="B146" s="6">
        <v>0.39</v>
      </c>
      <c r="C146" s="5">
        <v>8.1000000000000003E-2</v>
      </c>
      <c r="D146" s="3">
        <f t="shared" si="2"/>
        <v>0.309</v>
      </c>
      <c r="E146" s="4">
        <f t="shared" si="3"/>
        <v>24.048597462926569</v>
      </c>
    </row>
    <row r="147" spans="1:5" x14ac:dyDescent="0.25">
      <c r="A147" s="10" t="s">
        <v>108</v>
      </c>
      <c r="B147" s="6">
        <v>0.41899999999999998</v>
      </c>
      <c r="C147" s="5">
        <v>8.1000000000000003E-2</v>
      </c>
      <c r="D147" s="3">
        <f t="shared" si="2"/>
        <v>0.33799999999999997</v>
      </c>
      <c r="E147" s="4">
        <f t="shared" si="3"/>
        <v>26.639271038056101</v>
      </c>
    </row>
    <row r="148" spans="1:5" x14ac:dyDescent="0.25">
      <c r="A148" s="10" t="s">
        <v>109</v>
      </c>
      <c r="B148" s="6">
        <v>0.40300000000000002</v>
      </c>
      <c r="C148" s="5">
        <v>8.1000000000000003E-2</v>
      </c>
      <c r="D148" s="3">
        <f t="shared" si="2"/>
        <v>0.32200000000000001</v>
      </c>
      <c r="E148" s="4">
        <f t="shared" si="3"/>
        <v>25.20993389315705</v>
      </c>
    </row>
    <row r="149" spans="1:5" x14ac:dyDescent="0.25">
      <c r="A149" s="10" t="s">
        <v>110</v>
      </c>
      <c r="B149" s="6">
        <v>0.40500000000000003</v>
      </c>
      <c r="C149" s="5">
        <v>8.1000000000000003E-2</v>
      </c>
      <c r="D149" s="3">
        <f t="shared" si="2"/>
        <v>0.32400000000000001</v>
      </c>
      <c r="E149" s="4">
        <f t="shared" si="3"/>
        <v>25.388601036269431</v>
      </c>
    </row>
    <row r="150" spans="1:5" x14ac:dyDescent="0.25">
      <c r="A150" s="10" t="s">
        <v>111</v>
      </c>
      <c r="B150" s="6">
        <v>0.40800000000000003</v>
      </c>
      <c r="C150" s="5">
        <v>8.1000000000000003E-2</v>
      </c>
      <c r="D150" s="3">
        <f t="shared" si="2"/>
        <v>0.32700000000000001</v>
      </c>
      <c r="E150" s="4">
        <f t="shared" si="3"/>
        <v>25.656601750938009</v>
      </c>
    </row>
    <row r="151" spans="1:5" x14ac:dyDescent="0.25">
      <c r="A151" s="10" t="s">
        <v>112</v>
      </c>
      <c r="B151" s="6">
        <v>0.40500000000000003</v>
      </c>
      <c r="C151" s="5">
        <v>8.1000000000000003E-2</v>
      </c>
      <c r="D151" s="3">
        <f t="shared" si="2"/>
        <v>0.32400000000000001</v>
      </c>
      <c r="E151" s="4">
        <f t="shared" si="3"/>
        <v>25.388601036269431</v>
      </c>
    </row>
    <row r="152" spans="1:5" x14ac:dyDescent="0.25">
      <c r="A152" s="10" t="s">
        <v>113</v>
      </c>
      <c r="B152" s="6">
        <v>0.442</v>
      </c>
      <c r="C152" s="5">
        <v>8.1000000000000003E-2</v>
      </c>
      <c r="D152" s="3">
        <f t="shared" si="2"/>
        <v>0.36099999999999999</v>
      </c>
      <c r="E152" s="4">
        <f t="shared" si="3"/>
        <v>28.693943183848493</v>
      </c>
    </row>
    <row r="153" spans="1:5" x14ac:dyDescent="0.25">
      <c r="A153" s="10" t="s">
        <v>114</v>
      </c>
      <c r="B153" s="6">
        <v>0.44700000000000001</v>
      </c>
      <c r="C153" s="5">
        <v>8.1000000000000003E-2</v>
      </c>
      <c r="D153" s="3">
        <f t="shared" si="2"/>
        <v>0.36599999999999999</v>
      </c>
      <c r="E153" s="4">
        <f t="shared" si="3"/>
        <v>29.140611041629445</v>
      </c>
    </row>
    <row r="154" spans="1:5" x14ac:dyDescent="0.25">
      <c r="A154" s="10" t="s">
        <v>115</v>
      </c>
      <c r="B154" s="6">
        <v>0.40200000000000002</v>
      </c>
      <c r="C154" s="5">
        <v>8.1000000000000003E-2</v>
      </c>
      <c r="D154" s="3">
        <f t="shared" si="2"/>
        <v>0.32100000000000001</v>
      </c>
      <c r="E154" s="4">
        <f t="shared" si="3"/>
        <v>25.120600321600861</v>
      </c>
    </row>
    <row r="155" spans="1:5" x14ac:dyDescent="0.25">
      <c r="A155" s="10" t="s">
        <v>116</v>
      </c>
      <c r="B155" s="6">
        <v>0.45200000000000001</v>
      </c>
      <c r="C155" s="5">
        <v>8.1000000000000003E-2</v>
      </c>
      <c r="D155" s="3">
        <f t="shared" si="2"/>
        <v>0.371</v>
      </c>
      <c r="E155" s="4">
        <f t="shared" si="3"/>
        <v>29.587278899410403</v>
      </c>
    </row>
    <row r="156" spans="1:5" x14ac:dyDescent="0.25">
      <c r="A156" s="10" t="s">
        <v>117</v>
      </c>
      <c r="B156" s="6">
        <v>0.42499999999999999</v>
      </c>
      <c r="C156" s="5">
        <v>8.1000000000000003E-2</v>
      </c>
      <c r="D156" s="3">
        <f t="shared" si="2"/>
        <v>0.34399999999999997</v>
      </c>
      <c r="E156" s="4">
        <f t="shared" si="3"/>
        <v>27.175272467393246</v>
      </c>
    </row>
    <row r="157" spans="1:5" x14ac:dyDescent="0.25">
      <c r="A157" s="10" t="s">
        <v>118</v>
      </c>
      <c r="B157" s="6">
        <v>0.41600000000000004</v>
      </c>
      <c r="C157" s="5">
        <v>8.1000000000000003E-2</v>
      </c>
      <c r="D157" s="3">
        <f t="shared" si="2"/>
        <v>0.33500000000000002</v>
      </c>
      <c r="E157" s="4">
        <f t="shared" si="3"/>
        <v>26.371270323387531</v>
      </c>
    </row>
    <row r="158" spans="1:5" x14ac:dyDescent="0.25">
      <c r="A158" s="10" t="s">
        <v>119</v>
      </c>
      <c r="B158" s="6">
        <v>0.373</v>
      </c>
      <c r="C158" s="5">
        <v>8.1000000000000003E-2</v>
      </c>
      <c r="D158" s="3">
        <f t="shared" si="2"/>
        <v>0.29199999999999998</v>
      </c>
      <c r="E158" s="4">
        <f t="shared" si="3"/>
        <v>22.529926746471325</v>
      </c>
    </row>
    <row r="159" spans="1:5" x14ac:dyDescent="0.25">
      <c r="A159" s="10" t="s">
        <v>120</v>
      </c>
      <c r="B159" s="6">
        <v>0.437</v>
      </c>
      <c r="C159" s="5">
        <v>8.1000000000000003E-2</v>
      </c>
      <c r="D159" s="3">
        <f t="shared" si="2"/>
        <v>0.35599999999999998</v>
      </c>
      <c r="E159" s="4">
        <f t="shared" si="3"/>
        <v>28.247275326067534</v>
      </c>
    </row>
    <row r="160" spans="1:5" x14ac:dyDescent="0.25">
      <c r="A160" s="10" t="s">
        <v>121</v>
      </c>
      <c r="B160" s="6">
        <v>0.44900000000000001</v>
      </c>
      <c r="C160" s="5">
        <v>8.1000000000000003E-2</v>
      </c>
      <c r="D160" s="3">
        <f t="shared" si="2"/>
        <v>0.36799999999999999</v>
      </c>
      <c r="E160" s="4">
        <f t="shared" si="3"/>
        <v>29.319278184741826</v>
      </c>
    </row>
    <row r="161" spans="1:5" x14ac:dyDescent="0.25">
      <c r="A161" s="10" t="s">
        <v>122</v>
      </c>
      <c r="B161" s="6">
        <v>0.42299999999999999</v>
      </c>
      <c r="C161" s="5">
        <v>8.1000000000000003E-2</v>
      </c>
      <c r="D161" s="3">
        <f t="shared" si="2"/>
        <v>0.34199999999999997</v>
      </c>
      <c r="E161" s="4">
        <f t="shared" si="3"/>
        <v>26.996605324280864</v>
      </c>
    </row>
    <row r="162" spans="1:5" x14ac:dyDescent="0.25">
      <c r="A162" s="10" t="s">
        <v>123</v>
      </c>
      <c r="B162" s="6">
        <v>0.39600000000000002</v>
      </c>
      <c r="C162" s="5">
        <v>8.1000000000000003E-2</v>
      </c>
      <c r="D162" s="3">
        <f t="shared" si="2"/>
        <v>0.315</v>
      </c>
      <c r="E162" s="4">
        <f t="shared" si="3"/>
        <v>24.584598892263713</v>
      </c>
    </row>
    <row r="163" spans="1:5" x14ac:dyDescent="0.25">
      <c r="A163" s="10" t="s">
        <v>124</v>
      </c>
      <c r="B163" s="6">
        <v>0.373</v>
      </c>
      <c r="C163" s="5">
        <v>8.1000000000000003E-2</v>
      </c>
      <c r="D163" s="3">
        <f t="shared" si="2"/>
        <v>0.29199999999999998</v>
      </c>
      <c r="E163" s="4">
        <f t="shared" si="3"/>
        <v>22.529926746471325</v>
      </c>
    </row>
    <row r="164" spans="1:5" x14ac:dyDescent="0.25">
      <c r="A164" s="10" t="s">
        <v>125</v>
      </c>
      <c r="B164" s="6">
        <v>0.42699999999999999</v>
      </c>
      <c r="C164" s="5">
        <v>8.1000000000000003E-2</v>
      </c>
      <c r="D164" s="3">
        <f t="shared" si="2"/>
        <v>0.34599999999999997</v>
      </c>
      <c r="E164" s="4">
        <f t="shared" si="3"/>
        <v>27.353939610505627</v>
      </c>
    </row>
    <row r="165" spans="1:5" x14ac:dyDescent="0.25">
      <c r="A165" s="10" t="s">
        <v>126</v>
      </c>
      <c r="B165" s="6">
        <v>0.48599999999999999</v>
      </c>
      <c r="C165" s="5">
        <v>8.1000000000000003E-2</v>
      </c>
      <c r="D165" s="3">
        <f t="shared" si="2"/>
        <v>0.40499999999999997</v>
      </c>
      <c r="E165" s="4">
        <f t="shared" si="3"/>
        <v>32.624620332320887</v>
      </c>
    </row>
    <row r="166" spans="1:5" x14ac:dyDescent="0.25">
      <c r="A166" s="10" t="s">
        <v>127</v>
      </c>
      <c r="B166" s="6">
        <v>0.435</v>
      </c>
      <c r="C166" s="5">
        <v>8.1000000000000003E-2</v>
      </c>
      <c r="D166" s="3">
        <f t="shared" si="2"/>
        <v>0.35399999999999998</v>
      </c>
      <c r="E166" s="4">
        <f t="shared" si="3"/>
        <v>28.068608182955153</v>
      </c>
    </row>
    <row r="167" spans="1:5" x14ac:dyDescent="0.25">
      <c r="A167" s="10" t="s">
        <v>128</v>
      </c>
      <c r="B167" s="6">
        <v>0.46100000000000002</v>
      </c>
      <c r="C167" s="5">
        <v>8.1000000000000003E-2</v>
      </c>
      <c r="D167" s="3">
        <f t="shared" si="2"/>
        <v>0.38</v>
      </c>
      <c r="E167" s="4">
        <f t="shared" si="3"/>
        <v>30.391281043416118</v>
      </c>
    </row>
    <row r="168" spans="1:5" x14ac:dyDescent="0.25">
      <c r="A168" s="10" t="s">
        <v>129</v>
      </c>
      <c r="B168" s="6">
        <v>0.41400000000000003</v>
      </c>
      <c r="C168" s="5">
        <v>8.1000000000000003E-2</v>
      </c>
      <c r="D168" s="3">
        <f t="shared" si="2"/>
        <v>0.33300000000000002</v>
      </c>
      <c r="E168" s="4">
        <f t="shared" si="3"/>
        <v>26.19260318027515</v>
      </c>
    </row>
    <row r="169" spans="1:5" x14ac:dyDescent="0.25">
      <c r="A169" s="10" t="s">
        <v>130</v>
      </c>
      <c r="B169" s="6">
        <v>0.441</v>
      </c>
      <c r="C169" s="5">
        <v>8.1000000000000003E-2</v>
      </c>
      <c r="D169" s="3">
        <f t="shared" si="2"/>
        <v>0.36</v>
      </c>
      <c r="E169" s="4">
        <f t="shared" si="3"/>
        <v>28.604609612292297</v>
      </c>
    </row>
    <row r="170" spans="1:5" x14ac:dyDescent="0.25">
      <c r="A170" s="10" t="s">
        <v>131</v>
      </c>
      <c r="B170" s="6">
        <v>0.41699999999999998</v>
      </c>
      <c r="C170" s="5">
        <v>8.1000000000000003E-2</v>
      </c>
      <c r="D170" s="3">
        <f t="shared" si="2"/>
        <v>0.33599999999999997</v>
      </c>
      <c r="E170" s="4">
        <f t="shared" si="3"/>
        <v>26.46060389494372</v>
      </c>
    </row>
    <row r="171" spans="1:5" x14ac:dyDescent="0.25">
      <c r="A171" s="10" t="s">
        <v>132</v>
      </c>
      <c r="B171" s="6">
        <v>0.38800000000000001</v>
      </c>
      <c r="C171" s="5">
        <v>8.1000000000000003E-2</v>
      </c>
      <c r="D171" s="3">
        <f t="shared" si="2"/>
        <v>0.307</v>
      </c>
      <c r="E171" s="4">
        <f t="shared" si="3"/>
        <v>23.869930319814188</v>
      </c>
    </row>
    <row r="172" spans="1:5" x14ac:dyDescent="0.25">
      <c r="A172" s="10" t="s">
        <v>133</v>
      </c>
      <c r="B172" s="6">
        <v>0.41600000000000004</v>
      </c>
      <c r="C172" s="5">
        <v>8.1000000000000003E-2</v>
      </c>
      <c r="D172" s="3">
        <f t="shared" si="2"/>
        <v>0.33500000000000002</v>
      </c>
      <c r="E172" s="4">
        <f t="shared" si="3"/>
        <v>26.371270323387531</v>
      </c>
    </row>
    <row r="173" spans="1:5" x14ac:dyDescent="0.25">
      <c r="A173" s="10" t="s">
        <v>134</v>
      </c>
      <c r="B173" s="6">
        <v>0.41699999999999998</v>
      </c>
      <c r="C173" s="5">
        <v>8.1000000000000003E-2</v>
      </c>
      <c r="D173" s="3">
        <f t="shared" si="2"/>
        <v>0.33599999999999997</v>
      </c>
      <c r="E173" s="4">
        <f t="shared" si="3"/>
        <v>26.46060389494372</v>
      </c>
    </row>
    <row r="174" spans="1:5" x14ac:dyDescent="0.25">
      <c r="A174" s="10" t="s">
        <v>135</v>
      </c>
      <c r="B174" s="6">
        <v>0.38</v>
      </c>
      <c r="C174" s="5">
        <v>8.1000000000000003E-2</v>
      </c>
      <c r="D174" s="3">
        <f t="shared" si="2"/>
        <v>0.29899999999999999</v>
      </c>
      <c r="E174" s="4">
        <f t="shared" si="3"/>
        <v>23.155261747364658</v>
      </c>
    </row>
    <row r="175" spans="1:5" x14ac:dyDescent="0.25">
      <c r="A175" s="10" t="s">
        <v>136</v>
      </c>
      <c r="B175" s="6">
        <v>0.52200000000000002</v>
      </c>
      <c r="C175" s="5">
        <v>8.1000000000000003E-2</v>
      </c>
      <c r="D175" s="3">
        <f t="shared" si="2"/>
        <v>0.441</v>
      </c>
      <c r="E175" s="4">
        <f t="shared" si="3"/>
        <v>35.84062890834376</v>
      </c>
    </row>
    <row r="176" spans="1:5" x14ac:dyDescent="0.25">
      <c r="A176" s="10" t="s">
        <v>137</v>
      </c>
      <c r="B176" s="6">
        <v>0.40500000000000003</v>
      </c>
      <c r="C176" s="5">
        <v>8.1000000000000003E-2</v>
      </c>
      <c r="D176" s="3">
        <f t="shared" si="2"/>
        <v>0.32400000000000001</v>
      </c>
      <c r="E176" s="4">
        <f t="shared" si="3"/>
        <v>25.388601036269431</v>
      </c>
    </row>
    <row r="177" spans="1:5" x14ac:dyDescent="0.25">
      <c r="A177" s="10" t="s">
        <v>138</v>
      </c>
      <c r="B177" s="6">
        <v>0.41000000000000003</v>
      </c>
      <c r="C177" s="5">
        <v>8.1000000000000003E-2</v>
      </c>
      <c r="D177" s="3">
        <f t="shared" si="2"/>
        <v>0.32900000000000001</v>
      </c>
      <c r="E177" s="4">
        <f t="shared" si="3"/>
        <v>25.835268894050383</v>
      </c>
    </row>
    <row r="178" spans="1:5" x14ac:dyDescent="0.25">
      <c r="A178" s="10" t="s">
        <v>139</v>
      </c>
      <c r="B178" s="6">
        <v>0.376</v>
      </c>
      <c r="C178" s="5">
        <v>8.1000000000000003E-2</v>
      </c>
      <c r="D178" s="3">
        <f t="shared" si="2"/>
        <v>0.29499999999999998</v>
      </c>
      <c r="E178" s="4">
        <f t="shared" si="3"/>
        <v>22.797927461139896</v>
      </c>
    </row>
    <row r="179" spans="1:5" x14ac:dyDescent="0.25">
      <c r="A179" s="10" t="s">
        <v>140</v>
      </c>
      <c r="B179" s="6">
        <v>0.438</v>
      </c>
      <c r="C179" s="5">
        <v>8.1000000000000003E-2</v>
      </c>
      <c r="D179" s="3">
        <f t="shared" si="2"/>
        <v>0.35699999999999998</v>
      </c>
      <c r="E179" s="4">
        <f t="shared" si="3"/>
        <v>28.336608897623726</v>
      </c>
    </row>
    <row r="180" spans="1:5" x14ac:dyDescent="0.25">
      <c r="A180" s="10" t="s">
        <v>141</v>
      </c>
      <c r="B180" s="6">
        <v>0.39500000000000002</v>
      </c>
      <c r="C180" s="5">
        <v>8.1000000000000003E-2</v>
      </c>
      <c r="D180" s="3">
        <f t="shared" si="2"/>
        <v>0.314</v>
      </c>
      <c r="E180" s="4">
        <f t="shared" si="3"/>
        <v>24.495265320707524</v>
      </c>
    </row>
    <row r="181" spans="1:5" x14ac:dyDescent="0.25">
      <c r="A181" s="10" t="s">
        <v>142</v>
      </c>
      <c r="B181" s="6">
        <v>0.46700000000000003</v>
      </c>
      <c r="C181" s="5">
        <v>8.1000000000000003E-2</v>
      </c>
      <c r="D181" s="3">
        <f t="shared" si="2"/>
        <v>0.38600000000000001</v>
      </c>
      <c r="E181" s="4">
        <f t="shared" si="3"/>
        <v>30.927282472753266</v>
      </c>
    </row>
    <row r="182" spans="1:5" x14ac:dyDescent="0.25">
      <c r="A182" s="10" t="s">
        <v>143</v>
      </c>
      <c r="B182" s="6">
        <v>0.40600000000000003</v>
      </c>
      <c r="C182" s="5">
        <v>8.1000000000000003E-2</v>
      </c>
      <c r="D182" s="3">
        <f t="shared" si="2"/>
        <v>0.32500000000000001</v>
      </c>
      <c r="E182" s="4">
        <f t="shared" si="3"/>
        <v>25.477934607825624</v>
      </c>
    </row>
    <row r="183" spans="1:5" x14ac:dyDescent="0.25">
      <c r="A183" s="10" t="s">
        <v>144</v>
      </c>
      <c r="B183" s="6">
        <v>0.42399999999999999</v>
      </c>
      <c r="C183" s="5">
        <v>8.1000000000000003E-2</v>
      </c>
      <c r="D183" s="3">
        <f t="shared" si="2"/>
        <v>0.34299999999999997</v>
      </c>
      <c r="E183" s="4">
        <f t="shared" si="3"/>
        <v>27.085938895837053</v>
      </c>
    </row>
    <row r="184" spans="1:5" x14ac:dyDescent="0.25">
      <c r="A184" s="10" t="s">
        <v>145</v>
      </c>
      <c r="B184" s="6">
        <v>0.38400000000000001</v>
      </c>
      <c r="C184" s="5">
        <v>8.1000000000000003E-2</v>
      </c>
      <c r="D184" s="3">
        <f t="shared" ref="D184:D247" si="4">(B184-C184)</f>
        <v>0.30299999999999999</v>
      </c>
      <c r="E184" s="4">
        <f t="shared" ref="E184:E247" si="5">(D184-0.0398)/(1.1194)*100</f>
        <v>23.512596033589421</v>
      </c>
    </row>
    <row r="185" spans="1:5" x14ac:dyDescent="0.25">
      <c r="A185" s="10" t="s">
        <v>146</v>
      </c>
      <c r="B185" s="6">
        <v>0.42</v>
      </c>
      <c r="C185" s="5">
        <v>8.1000000000000003E-2</v>
      </c>
      <c r="D185" s="3">
        <f t="shared" si="4"/>
        <v>0.33899999999999997</v>
      </c>
      <c r="E185" s="4">
        <f t="shared" si="5"/>
        <v>26.72860460961229</v>
      </c>
    </row>
    <row r="186" spans="1:5" x14ac:dyDescent="0.25">
      <c r="A186" s="10" t="s">
        <v>147</v>
      </c>
      <c r="B186" s="6">
        <v>0.40300000000000002</v>
      </c>
      <c r="C186" s="5">
        <v>8.1000000000000003E-2</v>
      </c>
      <c r="D186" s="3">
        <f t="shared" si="4"/>
        <v>0.32200000000000001</v>
      </c>
      <c r="E186" s="4">
        <f t="shared" si="5"/>
        <v>25.20993389315705</v>
      </c>
    </row>
    <row r="187" spans="1:5" x14ac:dyDescent="0.25">
      <c r="A187" s="10" t="s">
        <v>148</v>
      </c>
      <c r="B187" s="6">
        <v>0.42299999999999999</v>
      </c>
      <c r="C187" s="5">
        <v>8.1000000000000003E-2</v>
      </c>
      <c r="D187" s="3">
        <f t="shared" si="4"/>
        <v>0.34199999999999997</v>
      </c>
      <c r="E187" s="4">
        <f t="shared" si="5"/>
        <v>26.996605324280864</v>
      </c>
    </row>
    <row r="188" spans="1:5" x14ac:dyDescent="0.25">
      <c r="A188" s="10" t="s">
        <v>149</v>
      </c>
      <c r="B188" s="6">
        <v>0.436</v>
      </c>
      <c r="C188" s="5">
        <v>8.1000000000000003E-2</v>
      </c>
      <c r="D188" s="3">
        <f t="shared" si="4"/>
        <v>0.35499999999999998</v>
      </c>
      <c r="E188" s="4">
        <f t="shared" si="5"/>
        <v>28.157941754511345</v>
      </c>
    </row>
    <row r="189" spans="1:5" x14ac:dyDescent="0.25">
      <c r="A189" s="10" t="s">
        <v>150</v>
      </c>
      <c r="B189" s="6">
        <v>0.38800000000000001</v>
      </c>
      <c r="C189" s="5">
        <v>8.1000000000000003E-2</v>
      </c>
      <c r="D189" s="3">
        <f t="shared" si="4"/>
        <v>0.307</v>
      </c>
      <c r="E189" s="4">
        <f t="shared" si="5"/>
        <v>23.869930319814188</v>
      </c>
    </row>
    <row r="190" spans="1:5" x14ac:dyDescent="0.25">
      <c r="A190" s="10" t="s">
        <v>151</v>
      </c>
      <c r="B190" s="6">
        <v>0.43</v>
      </c>
      <c r="C190" s="5">
        <v>8.1000000000000003E-2</v>
      </c>
      <c r="D190" s="3">
        <f t="shared" si="4"/>
        <v>0.34899999999999998</v>
      </c>
      <c r="E190" s="4">
        <f t="shared" si="5"/>
        <v>27.621940325174201</v>
      </c>
    </row>
    <row r="191" spans="1:5" x14ac:dyDescent="0.25">
      <c r="A191" s="10" t="s">
        <v>152</v>
      </c>
      <c r="B191" s="6">
        <v>0.40300000000000002</v>
      </c>
      <c r="C191" s="5">
        <v>8.1000000000000003E-2</v>
      </c>
      <c r="D191" s="3">
        <f t="shared" si="4"/>
        <v>0.32200000000000001</v>
      </c>
      <c r="E191" s="4">
        <f t="shared" si="5"/>
        <v>25.20993389315705</v>
      </c>
    </row>
    <row r="192" spans="1:5" x14ac:dyDescent="0.25">
      <c r="A192" s="10" t="s">
        <v>153</v>
      </c>
      <c r="B192" s="6">
        <v>0.377</v>
      </c>
      <c r="C192" s="5">
        <v>8.1000000000000003E-2</v>
      </c>
      <c r="D192" s="3">
        <f t="shared" si="4"/>
        <v>0.29599999999999999</v>
      </c>
      <c r="E192" s="4">
        <f t="shared" si="5"/>
        <v>22.887261032696088</v>
      </c>
    </row>
    <row r="193" spans="1:5" x14ac:dyDescent="0.25">
      <c r="A193" s="10" t="s">
        <v>154</v>
      </c>
      <c r="B193" s="6">
        <v>0.38700000000000001</v>
      </c>
      <c r="C193" s="5">
        <v>8.1000000000000003E-2</v>
      </c>
      <c r="D193" s="3">
        <f t="shared" si="4"/>
        <v>0.30599999999999999</v>
      </c>
      <c r="E193" s="4">
        <f t="shared" si="5"/>
        <v>23.780596748257995</v>
      </c>
    </row>
    <row r="194" spans="1:5" x14ac:dyDescent="0.25">
      <c r="A194" s="10" t="s">
        <v>155</v>
      </c>
      <c r="B194" s="6">
        <v>0.40700000000000003</v>
      </c>
      <c r="C194" s="5">
        <v>8.1000000000000003E-2</v>
      </c>
      <c r="D194" s="3">
        <f t="shared" si="4"/>
        <v>0.32600000000000001</v>
      </c>
      <c r="E194" s="4">
        <f t="shared" si="5"/>
        <v>25.567268179381813</v>
      </c>
    </row>
    <row r="195" spans="1:5" x14ac:dyDescent="0.25">
      <c r="A195" s="10" t="s">
        <v>156</v>
      </c>
      <c r="B195" s="6">
        <v>0.377</v>
      </c>
      <c r="C195" s="5">
        <v>8.1000000000000003E-2</v>
      </c>
      <c r="D195" s="3">
        <f t="shared" si="4"/>
        <v>0.29599999999999999</v>
      </c>
      <c r="E195" s="4">
        <f t="shared" si="5"/>
        <v>22.887261032696088</v>
      </c>
    </row>
    <row r="196" spans="1:5" x14ac:dyDescent="0.25">
      <c r="A196" s="10" t="s">
        <v>157</v>
      </c>
      <c r="B196" s="6">
        <v>0.46800000000000003</v>
      </c>
      <c r="C196" s="5">
        <v>8.1000000000000003E-2</v>
      </c>
      <c r="D196" s="3">
        <f t="shared" si="4"/>
        <v>0.38700000000000001</v>
      </c>
      <c r="E196" s="4">
        <f t="shared" si="5"/>
        <v>31.016616044309451</v>
      </c>
    </row>
    <row r="197" spans="1:5" x14ac:dyDescent="0.25">
      <c r="A197" s="10" t="s">
        <v>158</v>
      </c>
      <c r="B197" s="6">
        <v>0.37</v>
      </c>
      <c r="C197" s="5">
        <v>8.1000000000000003E-2</v>
      </c>
      <c r="D197" s="3">
        <f t="shared" si="4"/>
        <v>0.28899999999999998</v>
      </c>
      <c r="E197" s="4">
        <f t="shared" si="5"/>
        <v>22.261926031802751</v>
      </c>
    </row>
    <row r="198" spans="1:5" x14ac:dyDescent="0.25">
      <c r="A198" s="10" t="s">
        <v>159</v>
      </c>
      <c r="B198" s="6">
        <v>0.44</v>
      </c>
      <c r="C198" s="5">
        <v>8.1000000000000003E-2</v>
      </c>
      <c r="D198" s="3">
        <f t="shared" si="4"/>
        <v>0.35899999999999999</v>
      </c>
      <c r="E198" s="4">
        <f t="shared" si="5"/>
        <v>28.515276040736108</v>
      </c>
    </row>
    <row r="199" spans="1:5" x14ac:dyDescent="0.25">
      <c r="A199" s="10" t="s">
        <v>160</v>
      </c>
      <c r="B199" s="6">
        <v>0.374</v>
      </c>
      <c r="C199" s="5">
        <v>8.1000000000000003E-2</v>
      </c>
      <c r="D199" s="3">
        <f t="shared" si="4"/>
        <v>0.29299999999999998</v>
      </c>
      <c r="E199" s="4">
        <f t="shared" si="5"/>
        <v>22.619260318027514</v>
      </c>
    </row>
    <row r="200" spans="1:5" x14ac:dyDescent="0.25">
      <c r="A200" s="10" t="s">
        <v>161</v>
      </c>
      <c r="B200" s="6">
        <v>0.39700000000000002</v>
      </c>
      <c r="C200" s="5">
        <v>8.1000000000000003E-2</v>
      </c>
      <c r="D200" s="3">
        <f t="shared" si="4"/>
        <v>0.316</v>
      </c>
      <c r="E200" s="4">
        <f t="shared" si="5"/>
        <v>24.673932463819906</v>
      </c>
    </row>
    <row r="201" spans="1:5" x14ac:dyDescent="0.25">
      <c r="A201" s="10" t="s">
        <v>162</v>
      </c>
      <c r="B201" s="6">
        <v>0.42099999999999999</v>
      </c>
      <c r="C201" s="5">
        <v>8.1000000000000003E-2</v>
      </c>
      <c r="D201" s="3">
        <f t="shared" si="4"/>
        <v>0.33999999999999997</v>
      </c>
      <c r="E201" s="4">
        <f t="shared" si="5"/>
        <v>26.817938181168483</v>
      </c>
    </row>
    <row r="202" spans="1:5" x14ac:dyDescent="0.25">
      <c r="A202" s="10" t="s">
        <v>163</v>
      </c>
      <c r="B202" s="6">
        <v>0.42699999999999999</v>
      </c>
      <c r="C202" s="5">
        <v>8.1000000000000003E-2</v>
      </c>
      <c r="D202" s="3">
        <f t="shared" si="4"/>
        <v>0.34599999999999997</v>
      </c>
      <c r="E202" s="4">
        <f t="shared" si="5"/>
        <v>27.353939610505627</v>
      </c>
    </row>
    <row r="203" spans="1:5" x14ac:dyDescent="0.25">
      <c r="A203" s="10" t="s">
        <v>164</v>
      </c>
      <c r="B203" s="6">
        <v>0.45400000000000001</v>
      </c>
      <c r="C203" s="5">
        <v>8.1000000000000003E-2</v>
      </c>
      <c r="D203" s="3">
        <f t="shared" si="4"/>
        <v>0.373</v>
      </c>
      <c r="E203" s="4">
        <f t="shared" si="5"/>
        <v>29.765946042522778</v>
      </c>
    </row>
    <row r="204" spans="1:5" x14ac:dyDescent="0.25">
      <c r="A204" s="10" t="s">
        <v>165</v>
      </c>
      <c r="B204" s="6">
        <v>0.42499999999999999</v>
      </c>
      <c r="C204" s="5">
        <v>8.1000000000000003E-2</v>
      </c>
      <c r="D204" s="3">
        <f t="shared" si="4"/>
        <v>0.34399999999999997</v>
      </c>
      <c r="E204" s="4">
        <f t="shared" si="5"/>
        <v>27.175272467393246</v>
      </c>
    </row>
    <row r="205" spans="1:5" x14ac:dyDescent="0.25">
      <c r="A205" s="10" t="s">
        <v>166</v>
      </c>
      <c r="B205" s="6">
        <v>0.432</v>
      </c>
      <c r="C205" s="5">
        <v>8.1000000000000003E-2</v>
      </c>
      <c r="D205" s="3">
        <f t="shared" si="4"/>
        <v>0.35099999999999998</v>
      </c>
      <c r="E205" s="4">
        <f t="shared" si="5"/>
        <v>27.800607468286582</v>
      </c>
    </row>
    <row r="206" spans="1:5" x14ac:dyDescent="0.25">
      <c r="A206" s="10" t="s">
        <v>167</v>
      </c>
      <c r="B206" s="6">
        <v>0.437</v>
      </c>
      <c r="C206" s="5">
        <v>8.1000000000000003E-2</v>
      </c>
      <c r="D206" s="3">
        <f t="shared" si="4"/>
        <v>0.35599999999999998</v>
      </c>
      <c r="E206" s="4">
        <f t="shared" si="5"/>
        <v>28.247275326067534</v>
      </c>
    </row>
    <row r="207" spans="1:5" x14ac:dyDescent="0.25">
      <c r="A207" s="10" t="s">
        <v>168</v>
      </c>
      <c r="B207" s="6">
        <v>0.42299999999999999</v>
      </c>
      <c r="C207" s="5">
        <v>8.1000000000000003E-2</v>
      </c>
      <c r="D207" s="3">
        <f t="shared" si="4"/>
        <v>0.34199999999999997</v>
      </c>
      <c r="E207" s="4">
        <f t="shared" si="5"/>
        <v>26.996605324280864</v>
      </c>
    </row>
    <row r="208" spans="1:5" x14ac:dyDescent="0.25">
      <c r="A208" s="10" t="s">
        <v>169</v>
      </c>
      <c r="B208" s="6">
        <v>0.38200000000000001</v>
      </c>
      <c r="C208" s="5">
        <v>8.1000000000000003E-2</v>
      </c>
      <c r="D208" s="3">
        <f t="shared" si="4"/>
        <v>0.30099999999999999</v>
      </c>
      <c r="E208" s="4">
        <f t="shared" si="5"/>
        <v>23.33392889047704</v>
      </c>
    </row>
    <row r="209" spans="1:5" x14ac:dyDescent="0.25">
      <c r="A209" s="10" t="s">
        <v>170</v>
      </c>
      <c r="B209" s="6">
        <v>0.4</v>
      </c>
      <c r="C209" s="5">
        <v>8.1000000000000003E-2</v>
      </c>
      <c r="D209" s="3">
        <f t="shared" si="4"/>
        <v>0.31900000000000001</v>
      </c>
      <c r="E209" s="4">
        <f t="shared" si="5"/>
        <v>24.941933178488476</v>
      </c>
    </row>
    <row r="210" spans="1:5" x14ac:dyDescent="0.25">
      <c r="A210" s="10" t="s">
        <v>171</v>
      </c>
      <c r="B210" s="6">
        <v>0.47100000000000003</v>
      </c>
      <c r="C210" s="5">
        <v>8.1000000000000003E-2</v>
      </c>
      <c r="D210" s="3">
        <f t="shared" si="4"/>
        <v>0.39</v>
      </c>
      <c r="E210" s="4">
        <f t="shared" si="5"/>
        <v>31.284616758978029</v>
      </c>
    </row>
    <row r="211" spans="1:5" x14ac:dyDescent="0.25">
      <c r="A211" s="10" t="s">
        <v>172</v>
      </c>
      <c r="B211" s="6">
        <v>0.49199999999999999</v>
      </c>
      <c r="C211" s="5">
        <v>8.1000000000000003E-2</v>
      </c>
      <c r="D211" s="3">
        <f t="shared" si="4"/>
        <v>0.41099999999999998</v>
      </c>
      <c r="E211" s="4">
        <f t="shared" si="5"/>
        <v>33.160621761658035</v>
      </c>
    </row>
    <row r="212" spans="1:5" x14ac:dyDescent="0.25">
      <c r="A212" s="10" t="s">
        <v>173</v>
      </c>
      <c r="B212" s="6">
        <v>0.43099999999999999</v>
      </c>
      <c r="C212" s="5">
        <v>8.1000000000000003E-2</v>
      </c>
      <c r="D212" s="3">
        <f t="shared" si="4"/>
        <v>0.35</v>
      </c>
      <c r="E212" s="4">
        <f t="shared" si="5"/>
        <v>27.711273896730393</v>
      </c>
    </row>
    <row r="213" spans="1:5" x14ac:dyDescent="0.25">
      <c r="A213" s="10" t="s">
        <v>174</v>
      </c>
      <c r="B213" s="6">
        <v>0.432</v>
      </c>
      <c r="C213" s="5">
        <v>8.1000000000000003E-2</v>
      </c>
      <c r="D213" s="3">
        <f t="shared" si="4"/>
        <v>0.35099999999999998</v>
      </c>
      <c r="E213" s="4">
        <f t="shared" si="5"/>
        <v>27.800607468286582</v>
      </c>
    </row>
    <row r="214" spans="1:5" x14ac:dyDescent="0.25">
      <c r="A214" s="10" t="s">
        <v>175</v>
      </c>
      <c r="B214" s="6">
        <v>0.40100000000000002</v>
      </c>
      <c r="C214" s="5">
        <v>8.1000000000000003E-2</v>
      </c>
      <c r="D214" s="3">
        <f t="shared" si="4"/>
        <v>0.32</v>
      </c>
      <c r="E214" s="4">
        <f t="shared" si="5"/>
        <v>25.031266750044669</v>
      </c>
    </row>
    <row r="215" spans="1:5" x14ac:dyDescent="0.25">
      <c r="A215" s="10" t="s">
        <v>176</v>
      </c>
      <c r="B215" s="6">
        <v>0.40900000000000003</v>
      </c>
      <c r="C215" s="5">
        <v>8.1000000000000003E-2</v>
      </c>
      <c r="D215" s="3">
        <f t="shared" si="4"/>
        <v>0.32800000000000001</v>
      </c>
      <c r="E215" s="4">
        <f t="shared" si="5"/>
        <v>25.745935322494194</v>
      </c>
    </row>
    <row r="216" spans="1:5" x14ac:dyDescent="0.25">
      <c r="A216" s="10" t="s">
        <v>177</v>
      </c>
      <c r="B216" s="6">
        <v>0.47500000000000003</v>
      </c>
      <c r="C216" s="5">
        <v>8.1000000000000003E-2</v>
      </c>
      <c r="D216" s="3">
        <f t="shared" si="4"/>
        <v>0.39400000000000002</v>
      </c>
      <c r="E216" s="4">
        <f t="shared" si="5"/>
        <v>31.641951045202788</v>
      </c>
    </row>
    <row r="217" spans="1:5" x14ac:dyDescent="0.25">
      <c r="A217" s="10" t="s">
        <v>178</v>
      </c>
      <c r="B217" s="6">
        <v>0.48099999999999998</v>
      </c>
      <c r="C217" s="5">
        <v>8.1000000000000003E-2</v>
      </c>
      <c r="D217" s="3">
        <f t="shared" si="4"/>
        <v>0.39999999999999997</v>
      </c>
      <c r="E217" s="4">
        <f t="shared" si="5"/>
        <v>32.177952474539929</v>
      </c>
    </row>
    <row r="218" spans="1:5" x14ac:dyDescent="0.25">
      <c r="A218" s="10" t="s">
        <v>179</v>
      </c>
      <c r="B218" s="6">
        <v>0.44700000000000001</v>
      </c>
      <c r="C218" s="5">
        <v>8.1000000000000003E-2</v>
      </c>
      <c r="D218" s="3">
        <f t="shared" si="4"/>
        <v>0.36599999999999999</v>
      </c>
      <c r="E218" s="4">
        <f t="shared" si="5"/>
        <v>29.140611041629445</v>
      </c>
    </row>
    <row r="219" spans="1:5" x14ac:dyDescent="0.25">
      <c r="A219" s="10" t="s">
        <v>180</v>
      </c>
      <c r="B219" s="6">
        <v>0.45100000000000001</v>
      </c>
      <c r="C219" s="5">
        <v>8.1000000000000003E-2</v>
      </c>
      <c r="D219" s="3">
        <f t="shared" si="4"/>
        <v>0.37</v>
      </c>
      <c r="E219" s="4">
        <f t="shared" si="5"/>
        <v>29.497945327854207</v>
      </c>
    </row>
    <row r="220" spans="1:5" x14ac:dyDescent="0.25">
      <c r="A220" s="10" t="s">
        <v>181</v>
      </c>
      <c r="B220" s="6">
        <v>0.437</v>
      </c>
      <c r="C220" s="5">
        <v>8.1000000000000003E-2</v>
      </c>
      <c r="D220" s="3">
        <f t="shared" si="4"/>
        <v>0.35599999999999998</v>
      </c>
      <c r="E220" s="4">
        <f t="shared" si="5"/>
        <v>28.247275326067534</v>
      </c>
    </row>
    <row r="221" spans="1:5" x14ac:dyDescent="0.25">
      <c r="A221" s="10" t="s">
        <v>182</v>
      </c>
      <c r="B221" s="6">
        <v>0.22700000000000001</v>
      </c>
      <c r="C221" s="5">
        <v>8.1000000000000003E-2</v>
      </c>
      <c r="D221" s="3">
        <f t="shared" si="4"/>
        <v>0.14600000000000002</v>
      </c>
      <c r="E221" s="4">
        <f t="shared" si="5"/>
        <v>9.4872252992674664</v>
      </c>
    </row>
    <row r="222" spans="1:5" x14ac:dyDescent="0.25">
      <c r="A222" s="10" t="s">
        <v>183</v>
      </c>
      <c r="B222" s="6">
        <v>0.42699999999999999</v>
      </c>
      <c r="C222" s="5">
        <v>8.1000000000000003E-2</v>
      </c>
      <c r="D222" s="3">
        <f t="shared" si="4"/>
        <v>0.34599999999999997</v>
      </c>
      <c r="E222" s="4">
        <f t="shared" si="5"/>
        <v>27.353939610505627</v>
      </c>
    </row>
    <row r="223" spans="1:5" x14ac:dyDescent="0.25">
      <c r="A223" s="10" t="s">
        <v>184</v>
      </c>
      <c r="B223" s="6">
        <v>0.33500000000000002</v>
      </c>
      <c r="C223" s="5">
        <v>8.1000000000000003E-2</v>
      </c>
      <c r="D223" s="3">
        <f t="shared" si="4"/>
        <v>0.254</v>
      </c>
      <c r="E223" s="4">
        <f t="shared" si="5"/>
        <v>19.135251027336071</v>
      </c>
    </row>
    <row r="224" spans="1:5" x14ac:dyDescent="0.25">
      <c r="A224" s="10" t="s">
        <v>185</v>
      </c>
      <c r="B224" s="6">
        <v>0.41899999999999998</v>
      </c>
      <c r="C224" s="5">
        <v>8.1000000000000003E-2</v>
      </c>
      <c r="D224" s="3">
        <f t="shared" si="4"/>
        <v>0.33799999999999997</v>
      </c>
      <c r="E224" s="4">
        <f t="shared" si="5"/>
        <v>26.639271038056101</v>
      </c>
    </row>
    <row r="225" spans="1:5" x14ac:dyDescent="0.25">
      <c r="A225" s="10" t="s">
        <v>186</v>
      </c>
      <c r="B225" s="6">
        <v>0.50900000000000001</v>
      </c>
      <c r="C225" s="5">
        <v>8.1000000000000003E-2</v>
      </c>
      <c r="D225" s="3">
        <f t="shared" si="4"/>
        <v>0.42799999999999999</v>
      </c>
      <c r="E225" s="4">
        <f t="shared" si="5"/>
        <v>34.679292478113275</v>
      </c>
    </row>
    <row r="226" spans="1:5" x14ac:dyDescent="0.25">
      <c r="A226" s="10" t="s">
        <v>187</v>
      </c>
      <c r="B226" s="6">
        <v>0.40300000000000002</v>
      </c>
      <c r="C226" s="5">
        <v>8.1000000000000003E-2</v>
      </c>
      <c r="D226" s="3">
        <f t="shared" si="4"/>
        <v>0.32200000000000001</v>
      </c>
      <c r="E226" s="4">
        <f t="shared" si="5"/>
        <v>25.20993389315705</v>
      </c>
    </row>
    <row r="227" spans="1:5" x14ac:dyDescent="0.25">
      <c r="A227" s="10" t="s">
        <v>188</v>
      </c>
      <c r="B227" s="6">
        <v>0.433</v>
      </c>
      <c r="C227" s="5">
        <v>8.1000000000000003E-2</v>
      </c>
      <c r="D227" s="3">
        <f t="shared" si="4"/>
        <v>0.35199999999999998</v>
      </c>
      <c r="E227" s="4">
        <f t="shared" si="5"/>
        <v>27.889941039842768</v>
      </c>
    </row>
    <row r="228" spans="1:5" x14ac:dyDescent="0.25">
      <c r="A228" s="10" t="s">
        <v>189</v>
      </c>
      <c r="B228" s="6">
        <v>0.41100000000000003</v>
      </c>
      <c r="C228" s="5">
        <v>8.1000000000000003E-2</v>
      </c>
      <c r="D228" s="3">
        <f t="shared" si="4"/>
        <v>0.33</v>
      </c>
      <c r="E228" s="4">
        <f t="shared" si="5"/>
        <v>25.924602465606579</v>
      </c>
    </row>
    <row r="229" spans="1:5" x14ac:dyDescent="0.25">
      <c r="A229" s="10" t="s">
        <v>190</v>
      </c>
      <c r="B229" s="6">
        <v>0.40400000000000003</v>
      </c>
      <c r="C229" s="5">
        <v>8.1000000000000003E-2</v>
      </c>
      <c r="D229" s="3">
        <f t="shared" si="4"/>
        <v>0.32300000000000001</v>
      </c>
      <c r="E229" s="4">
        <f t="shared" si="5"/>
        <v>25.299267464713243</v>
      </c>
    </row>
    <row r="230" spans="1:5" x14ac:dyDescent="0.25">
      <c r="A230" s="10" t="s">
        <v>191</v>
      </c>
      <c r="B230" s="6">
        <v>0.41400000000000003</v>
      </c>
      <c r="C230" s="5">
        <v>8.1000000000000003E-2</v>
      </c>
      <c r="D230" s="3">
        <f t="shared" si="4"/>
        <v>0.33300000000000002</v>
      </c>
      <c r="E230" s="4">
        <f t="shared" si="5"/>
        <v>26.19260318027515</v>
      </c>
    </row>
    <row r="231" spans="1:5" x14ac:dyDescent="0.25">
      <c r="A231" s="10" t="s">
        <v>192</v>
      </c>
      <c r="B231" s="6">
        <v>0.39200000000000002</v>
      </c>
      <c r="C231" s="5">
        <v>8.1000000000000003E-2</v>
      </c>
      <c r="D231" s="3">
        <f t="shared" si="4"/>
        <v>0.311</v>
      </c>
      <c r="E231" s="4">
        <f t="shared" si="5"/>
        <v>24.22726460603895</v>
      </c>
    </row>
    <row r="232" spans="1:5" x14ac:dyDescent="0.25">
      <c r="A232" s="10" t="s">
        <v>193</v>
      </c>
      <c r="B232" s="6">
        <v>0.42099999999999999</v>
      </c>
      <c r="C232" s="5">
        <v>8.1000000000000003E-2</v>
      </c>
      <c r="D232" s="3">
        <f t="shared" si="4"/>
        <v>0.33999999999999997</v>
      </c>
      <c r="E232" s="4">
        <f t="shared" si="5"/>
        <v>26.817938181168483</v>
      </c>
    </row>
    <row r="233" spans="1:5" x14ac:dyDescent="0.25">
      <c r="A233" s="10" t="s">
        <v>194</v>
      </c>
      <c r="B233" s="6">
        <v>0.42199999999999999</v>
      </c>
      <c r="C233" s="5">
        <v>8.1000000000000003E-2</v>
      </c>
      <c r="D233" s="3">
        <f t="shared" si="4"/>
        <v>0.34099999999999997</v>
      </c>
      <c r="E233" s="4">
        <f t="shared" si="5"/>
        <v>26.907271752724672</v>
      </c>
    </row>
    <row r="234" spans="1:5" x14ac:dyDescent="0.25">
      <c r="A234" s="10" t="s">
        <v>195</v>
      </c>
      <c r="B234" s="6">
        <v>0.38600000000000001</v>
      </c>
      <c r="C234" s="5">
        <v>8.1000000000000003E-2</v>
      </c>
      <c r="D234" s="3">
        <f t="shared" si="4"/>
        <v>0.30499999999999999</v>
      </c>
      <c r="E234" s="4">
        <f t="shared" si="5"/>
        <v>23.691263176701803</v>
      </c>
    </row>
    <row r="235" spans="1:5" x14ac:dyDescent="0.25">
      <c r="A235" s="10" t="s">
        <v>196</v>
      </c>
      <c r="B235" s="6">
        <v>0.55000000000000004</v>
      </c>
      <c r="C235" s="5">
        <v>8.1000000000000003E-2</v>
      </c>
      <c r="D235" s="3">
        <f t="shared" si="4"/>
        <v>0.46900000000000003</v>
      </c>
      <c r="E235" s="4">
        <f t="shared" si="5"/>
        <v>38.3419689119171</v>
      </c>
    </row>
    <row r="236" spans="1:5" x14ac:dyDescent="0.25">
      <c r="A236" s="10" t="s">
        <v>197</v>
      </c>
      <c r="B236" s="6">
        <v>0.312</v>
      </c>
      <c r="C236" s="5">
        <v>8.1000000000000003E-2</v>
      </c>
      <c r="D236" s="3">
        <f t="shared" si="4"/>
        <v>0.23099999999999998</v>
      </c>
      <c r="E236" s="4">
        <f t="shared" si="5"/>
        <v>17.080578881543683</v>
      </c>
    </row>
    <row r="237" spans="1:5" x14ac:dyDescent="0.25">
      <c r="A237" s="10" t="s">
        <v>198</v>
      </c>
      <c r="B237" s="6">
        <v>0.34100000000000003</v>
      </c>
      <c r="C237" s="5">
        <v>8.1000000000000003E-2</v>
      </c>
      <c r="D237" s="3">
        <f t="shared" si="4"/>
        <v>0.26</v>
      </c>
      <c r="E237" s="4">
        <f t="shared" si="5"/>
        <v>19.671252456673219</v>
      </c>
    </row>
    <row r="238" spans="1:5" x14ac:dyDescent="0.25">
      <c r="A238" s="10" t="s">
        <v>199</v>
      </c>
      <c r="B238" s="6">
        <v>0.317</v>
      </c>
      <c r="C238" s="5">
        <v>8.1000000000000003E-2</v>
      </c>
      <c r="D238" s="3">
        <f t="shared" si="4"/>
        <v>0.23599999999999999</v>
      </c>
      <c r="E238" s="4">
        <f t="shared" si="5"/>
        <v>17.527246739324635</v>
      </c>
    </row>
    <row r="239" spans="1:5" x14ac:dyDescent="0.25">
      <c r="A239" s="10" t="s">
        <v>200</v>
      </c>
      <c r="B239" s="6">
        <v>0.36899999999999999</v>
      </c>
      <c r="C239" s="5">
        <v>8.1000000000000003E-2</v>
      </c>
      <c r="D239" s="3">
        <f t="shared" si="4"/>
        <v>0.28799999999999998</v>
      </c>
      <c r="E239" s="4">
        <f t="shared" si="5"/>
        <v>22.172592460246559</v>
      </c>
    </row>
    <row r="240" spans="1:5" x14ac:dyDescent="0.25">
      <c r="A240" s="10" t="s">
        <v>201</v>
      </c>
      <c r="B240" s="6">
        <v>0.379</v>
      </c>
      <c r="C240" s="5">
        <v>8.1000000000000003E-2</v>
      </c>
      <c r="D240" s="3">
        <f t="shared" si="4"/>
        <v>0.29799999999999999</v>
      </c>
      <c r="E240" s="4">
        <f t="shared" si="5"/>
        <v>23.065928175808466</v>
      </c>
    </row>
    <row r="241" spans="1:5" x14ac:dyDescent="0.25">
      <c r="A241" s="10" t="s">
        <v>202</v>
      </c>
      <c r="B241" s="6">
        <v>0.32800000000000001</v>
      </c>
      <c r="C241" s="5">
        <v>8.1000000000000003E-2</v>
      </c>
      <c r="D241" s="3">
        <f t="shared" si="4"/>
        <v>0.247</v>
      </c>
      <c r="E241" s="4">
        <f t="shared" si="5"/>
        <v>18.509916026442738</v>
      </c>
    </row>
    <row r="242" spans="1:5" x14ac:dyDescent="0.25">
      <c r="A242" s="10" t="s">
        <v>203</v>
      </c>
      <c r="B242" s="6">
        <v>0.318</v>
      </c>
      <c r="C242" s="5">
        <v>8.1000000000000003E-2</v>
      </c>
      <c r="D242" s="3">
        <f t="shared" si="4"/>
        <v>0.23699999999999999</v>
      </c>
      <c r="E242" s="4">
        <f t="shared" si="5"/>
        <v>17.616580310880828</v>
      </c>
    </row>
    <row r="243" spans="1:5" x14ac:dyDescent="0.25">
      <c r="A243" s="10" t="s">
        <v>204</v>
      </c>
      <c r="B243" s="6">
        <v>0.32800000000000001</v>
      </c>
      <c r="C243" s="5">
        <v>8.1000000000000003E-2</v>
      </c>
      <c r="D243" s="3">
        <f t="shared" si="4"/>
        <v>0.247</v>
      </c>
      <c r="E243" s="4">
        <f t="shared" si="5"/>
        <v>18.509916026442738</v>
      </c>
    </row>
    <row r="244" spans="1:5" x14ac:dyDescent="0.25">
      <c r="A244" s="10" t="s">
        <v>205</v>
      </c>
      <c r="B244" s="6">
        <v>0.36399999999999999</v>
      </c>
      <c r="C244" s="5">
        <v>8.1000000000000003E-2</v>
      </c>
      <c r="D244" s="3">
        <f t="shared" si="4"/>
        <v>0.28299999999999997</v>
      </c>
      <c r="E244" s="4">
        <f t="shared" si="5"/>
        <v>21.725924602465604</v>
      </c>
    </row>
    <row r="245" spans="1:5" x14ac:dyDescent="0.25">
      <c r="A245" s="10" t="s">
        <v>206</v>
      </c>
      <c r="B245" s="6">
        <v>0.36599999999999999</v>
      </c>
      <c r="C245" s="5">
        <v>8.1000000000000003E-2</v>
      </c>
      <c r="D245" s="3">
        <f t="shared" si="4"/>
        <v>0.28499999999999998</v>
      </c>
      <c r="E245" s="4">
        <f t="shared" si="5"/>
        <v>21.904591745577985</v>
      </c>
    </row>
    <row r="246" spans="1:5" x14ac:dyDescent="0.25">
      <c r="A246" s="10" t="s">
        <v>207</v>
      </c>
      <c r="B246" s="6">
        <v>0.36699999999999999</v>
      </c>
      <c r="C246" s="5">
        <v>8.1000000000000003E-2</v>
      </c>
      <c r="D246" s="3">
        <f t="shared" si="4"/>
        <v>0.28599999999999998</v>
      </c>
      <c r="E246" s="4">
        <f t="shared" si="5"/>
        <v>21.993925317134178</v>
      </c>
    </row>
    <row r="247" spans="1:5" x14ac:dyDescent="0.25">
      <c r="A247" s="10" t="s">
        <v>208</v>
      </c>
      <c r="B247" s="6">
        <v>0.34600000000000003</v>
      </c>
      <c r="C247" s="5">
        <v>8.1000000000000003E-2</v>
      </c>
      <c r="D247" s="3">
        <f t="shared" si="4"/>
        <v>0.26500000000000001</v>
      </c>
      <c r="E247" s="4">
        <f t="shared" si="5"/>
        <v>20.117920314454175</v>
      </c>
    </row>
    <row r="248" spans="1:5" x14ac:dyDescent="0.25">
      <c r="A248" s="10" t="s">
        <v>209</v>
      </c>
      <c r="B248" s="6">
        <v>0.42399999999999999</v>
      </c>
      <c r="C248" s="5">
        <v>8.1000000000000003E-2</v>
      </c>
      <c r="D248" s="3">
        <f t="shared" ref="D248:D311" si="6">(B248-C248)</f>
        <v>0.34299999999999997</v>
      </c>
      <c r="E248" s="4">
        <f t="shared" ref="E248:E311" si="7">(D248-0.0398)/(1.1194)*100</f>
        <v>27.085938895837053</v>
      </c>
    </row>
    <row r="249" spans="1:5" x14ac:dyDescent="0.25">
      <c r="A249" s="10" t="s">
        <v>210</v>
      </c>
      <c r="B249" s="6">
        <v>0.36799999999999999</v>
      </c>
      <c r="C249" s="5">
        <v>8.1000000000000003E-2</v>
      </c>
      <c r="D249" s="3">
        <f t="shared" si="6"/>
        <v>0.28699999999999998</v>
      </c>
      <c r="E249" s="4">
        <f t="shared" si="7"/>
        <v>22.08325888869037</v>
      </c>
    </row>
    <row r="250" spans="1:5" x14ac:dyDescent="0.25">
      <c r="A250" s="10" t="s">
        <v>211</v>
      </c>
      <c r="B250" s="6">
        <v>0.36599999999999999</v>
      </c>
      <c r="C250" s="5">
        <v>8.1000000000000003E-2</v>
      </c>
      <c r="D250" s="3">
        <f t="shared" si="6"/>
        <v>0.28499999999999998</v>
      </c>
      <c r="E250" s="4">
        <f t="shared" si="7"/>
        <v>21.904591745577985</v>
      </c>
    </row>
    <row r="251" spans="1:5" x14ac:dyDescent="0.25">
      <c r="A251" s="10" t="s">
        <v>212</v>
      </c>
      <c r="B251" s="6">
        <v>0.39900000000000002</v>
      </c>
      <c r="C251" s="5">
        <v>8.1000000000000003E-2</v>
      </c>
      <c r="D251" s="3">
        <f t="shared" si="6"/>
        <v>0.318</v>
      </c>
      <c r="E251" s="4">
        <f t="shared" si="7"/>
        <v>24.852599606932284</v>
      </c>
    </row>
    <row r="252" spans="1:5" x14ac:dyDescent="0.25">
      <c r="A252" s="10" t="s">
        <v>213</v>
      </c>
      <c r="B252" s="6">
        <v>0.36899999999999999</v>
      </c>
      <c r="C252" s="5">
        <v>8.1000000000000003E-2</v>
      </c>
      <c r="D252" s="3">
        <f t="shared" si="6"/>
        <v>0.28799999999999998</v>
      </c>
      <c r="E252" s="4">
        <f t="shared" si="7"/>
        <v>22.172592460246559</v>
      </c>
    </row>
    <row r="253" spans="1:5" x14ac:dyDescent="0.25">
      <c r="A253" s="10" t="s">
        <v>214</v>
      </c>
      <c r="B253" s="6">
        <v>0.38</v>
      </c>
      <c r="C253" s="5">
        <v>8.1000000000000003E-2</v>
      </c>
      <c r="D253" s="3">
        <f t="shared" si="6"/>
        <v>0.29899999999999999</v>
      </c>
      <c r="E253" s="4">
        <f t="shared" si="7"/>
        <v>23.155261747364658</v>
      </c>
    </row>
    <row r="254" spans="1:5" x14ac:dyDescent="0.25">
      <c r="A254" s="10" t="s">
        <v>215</v>
      </c>
      <c r="B254" s="6">
        <v>0.41200000000000003</v>
      </c>
      <c r="C254" s="5">
        <v>8.1000000000000003E-2</v>
      </c>
      <c r="D254" s="3">
        <f t="shared" si="6"/>
        <v>0.33100000000000002</v>
      </c>
      <c r="E254" s="4">
        <f t="shared" si="7"/>
        <v>26.013936037162765</v>
      </c>
    </row>
    <row r="255" spans="1:5" x14ac:dyDescent="0.25">
      <c r="A255" s="10" t="s">
        <v>216</v>
      </c>
      <c r="B255" s="6">
        <v>0.374</v>
      </c>
      <c r="C255" s="5">
        <v>8.1000000000000003E-2</v>
      </c>
      <c r="D255" s="3">
        <f t="shared" si="6"/>
        <v>0.29299999999999998</v>
      </c>
      <c r="E255" s="4">
        <f t="shared" si="7"/>
        <v>22.619260318027514</v>
      </c>
    </row>
    <row r="256" spans="1:5" x14ac:dyDescent="0.25">
      <c r="A256" s="10" t="s">
        <v>217</v>
      </c>
      <c r="B256" s="6">
        <v>0.42399999999999999</v>
      </c>
      <c r="C256" s="5">
        <v>8.1000000000000003E-2</v>
      </c>
      <c r="D256" s="3">
        <f t="shared" si="6"/>
        <v>0.34299999999999997</v>
      </c>
      <c r="E256" s="4">
        <f t="shared" si="7"/>
        <v>27.085938895837053</v>
      </c>
    </row>
    <row r="257" spans="1:5" x14ac:dyDescent="0.25">
      <c r="A257" s="10" t="s">
        <v>218</v>
      </c>
      <c r="B257" s="6">
        <v>0.436</v>
      </c>
      <c r="C257" s="5">
        <v>8.1000000000000003E-2</v>
      </c>
      <c r="D257" s="3">
        <f t="shared" si="6"/>
        <v>0.35499999999999998</v>
      </c>
      <c r="E257" s="4">
        <f t="shared" si="7"/>
        <v>28.157941754511345</v>
      </c>
    </row>
    <row r="258" spans="1:5" x14ac:dyDescent="0.25">
      <c r="A258" s="10" t="s">
        <v>219</v>
      </c>
      <c r="B258" s="6">
        <v>0.48399999999999999</v>
      </c>
      <c r="C258" s="5">
        <v>8.1000000000000003E-2</v>
      </c>
      <c r="D258" s="3">
        <f t="shared" si="6"/>
        <v>0.40299999999999997</v>
      </c>
      <c r="E258" s="4">
        <f t="shared" si="7"/>
        <v>32.445953189208502</v>
      </c>
    </row>
    <row r="259" spans="1:5" x14ac:dyDescent="0.25">
      <c r="A259" s="10" t="s">
        <v>220</v>
      </c>
      <c r="B259" s="6">
        <v>0.39100000000000001</v>
      </c>
      <c r="C259" s="5">
        <v>8.1000000000000003E-2</v>
      </c>
      <c r="D259" s="3">
        <f t="shared" si="6"/>
        <v>0.31</v>
      </c>
      <c r="E259" s="4">
        <f t="shared" si="7"/>
        <v>24.137931034482758</v>
      </c>
    </row>
    <row r="260" spans="1:5" x14ac:dyDescent="0.25">
      <c r="A260" s="10" t="s">
        <v>221</v>
      </c>
      <c r="B260" s="6">
        <v>0.29099999999999998</v>
      </c>
      <c r="C260" s="5">
        <v>8.1000000000000003E-2</v>
      </c>
      <c r="D260" s="3">
        <f t="shared" si="6"/>
        <v>0.20999999999999996</v>
      </c>
      <c r="E260" s="4">
        <f t="shared" si="7"/>
        <v>15.204573878863675</v>
      </c>
    </row>
    <row r="261" spans="1:5" x14ac:dyDescent="0.25">
      <c r="A261" s="10" t="s">
        <v>222</v>
      </c>
      <c r="B261" s="6">
        <v>0.41600000000000004</v>
      </c>
      <c r="C261" s="5">
        <v>8.1000000000000003E-2</v>
      </c>
      <c r="D261" s="3">
        <f t="shared" si="6"/>
        <v>0.33500000000000002</v>
      </c>
      <c r="E261" s="4">
        <f t="shared" si="7"/>
        <v>26.371270323387531</v>
      </c>
    </row>
    <row r="262" spans="1:5" x14ac:dyDescent="0.25">
      <c r="A262" s="10" t="s">
        <v>223</v>
      </c>
      <c r="B262" s="6">
        <v>0.34400000000000003</v>
      </c>
      <c r="C262" s="5">
        <v>8.1000000000000003E-2</v>
      </c>
      <c r="D262" s="3">
        <f t="shared" si="6"/>
        <v>0.26300000000000001</v>
      </c>
      <c r="E262" s="4">
        <f t="shared" si="7"/>
        <v>19.939253171341793</v>
      </c>
    </row>
    <row r="263" spans="1:5" x14ac:dyDescent="0.25">
      <c r="A263" s="10" t="s">
        <v>224</v>
      </c>
      <c r="B263" s="6">
        <v>0.376</v>
      </c>
      <c r="C263" s="5">
        <v>8.1000000000000003E-2</v>
      </c>
      <c r="D263" s="3">
        <f t="shared" si="6"/>
        <v>0.29499999999999998</v>
      </c>
      <c r="E263" s="4">
        <f t="shared" si="7"/>
        <v>22.797927461139896</v>
      </c>
    </row>
    <row r="264" spans="1:5" x14ac:dyDescent="0.25">
      <c r="A264" s="10" t="s">
        <v>225</v>
      </c>
      <c r="B264" s="6">
        <v>0.45400000000000001</v>
      </c>
      <c r="C264" s="5">
        <v>8.1000000000000003E-2</v>
      </c>
      <c r="D264" s="3">
        <f t="shared" si="6"/>
        <v>0.373</v>
      </c>
      <c r="E264" s="4">
        <f t="shared" si="7"/>
        <v>29.765946042522778</v>
      </c>
    </row>
    <row r="265" spans="1:5" x14ac:dyDescent="0.25">
      <c r="A265" s="10" t="s">
        <v>226</v>
      </c>
      <c r="B265" s="6">
        <v>0.40400000000000003</v>
      </c>
      <c r="C265" s="5">
        <v>8.1000000000000003E-2</v>
      </c>
      <c r="D265" s="3">
        <f t="shared" si="6"/>
        <v>0.32300000000000001</v>
      </c>
      <c r="E265" s="4">
        <f t="shared" si="7"/>
        <v>25.299267464713243</v>
      </c>
    </row>
    <row r="266" spans="1:5" x14ac:dyDescent="0.25">
      <c r="A266" s="10" t="s">
        <v>227</v>
      </c>
      <c r="B266" s="6">
        <v>0.36799999999999999</v>
      </c>
      <c r="C266" s="5">
        <v>8.1000000000000003E-2</v>
      </c>
      <c r="D266" s="3">
        <f t="shared" si="6"/>
        <v>0.28699999999999998</v>
      </c>
      <c r="E266" s="4">
        <f t="shared" si="7"/>
        <v>22.08325888869037</v>
      </c>
    </row>
    <row r="267" spans="1:5" x14ac:dyDescent="0.25">
      <c r="A267" s="10" t="s">
        <v>228</v>
      </c>
      <c r="B267" s="6">
        <v>0.38400000000000001</v>
      </c>
      <c r="C267" s="5">
        <v>8.1000000000000003E-2</v>
      </c>
      <c r="D267" s="3">
        <f t="shared" si="6"/>
        <v>0.30299999999999999</v>
      </c>
      <c r="E267" s="4">
        <f t="shared" si="7"/>
        <v>23.512596033589421</v>
      </c>
    </row>
    <row r="268" spans="1:5" x14ac:dyDescent="0.25">
      <c r="A268" s="10" t="s">
        <v>229</v>
      </c>
      <c r="B268" s="6">
        <v>0.36099999999999999</v>
      </c>
      <c r="C268" s="5">
        <v>8.1000000000000003E-2</v>
      </c>
      <c r="D268" s="3">
        <f t="shared" si="6"/>
        <v>0.27999999999999997</v>
      </c>
      <c r="E268" s="4">
        <f t="shared" si="7"/>
        <v>21.45792388779703</v>
      </c>
    </row>
    <row r="269" spans="1:5" x14ac:dyDescent="0.25">
      <c r="A269" s="10" t="s">
        <v>230</v>
      </c>
      <c r="B269" s="6">
        <v>0.34900000000000003</v>
      </c>
      <c r="C269" s="5">
        <v>8.1000000000000003E-2</v>
      </c>
      <c r="D269" s="3">
        <f t="shared" si="6"/>
        <v>0.26800000000000002</v>
      </c>
      <c r="E269" s="4">
        <f t="shared" si="7"/>
        <v>20.385921029122748</v>
      </c>
    </row>
    <row r="270" spans="1:5" x14ac:dyDescent="0.25">
      <c r="A270" s="10" t="s">
        <v>231</v>
      </c>
      <c r="B270" s="6">
        <v>0.31900000000000001</v>
      </c>
      <c r="C270" s="5">
        <v>8.1000000000000003E-2</v>
      </c>
      <c r="D270" s="3">
        <f t="shared" si="6"/>
        <v>0.23799999999999999</v>
      </c>
      <c r="E270" s="4">
        <f t="shared" si="7"/>
        <v>17.70591388243702</v>
      </c>
    </row>
    <row r="271" spans="1:5" x14ac:dyDescent="0.25">
      <c r="A271" s="10" t="s">
        <v>232</v>
      </c>
      <c r="B271" s="6">
        <v>0.35299999999999998</v>
      </c>
      <c r="C271" s="5">
        <v>8.1000000000000003E-2</v>
      </c>
      <c r="D271" s="3">
        <f t="shared" si="6"/>
        <v>0.27199999999999996</v>
      </c>
      <c r="E271" s="4">
        <f t="shared" si="7"/>
        <v>20.743255315347504</v>
      </c>
    </row>
    <row r="272" spans="1:5" x14ac:dyDescent="0.25">
      <c r="A272" s="10" t="s">
        <v>233</v>
      </c>
      <c r="B272" s="6">
        <v>0.46900000000000003</v>
      </c>
      <c r="C272" s="5">
        <v>8.1000000000000003E-2</v>
      </c>
      <c r="D272" s="3">
        <f t="shared" si="6"/>
        <v>0.38800000000000001</v>
      </c>
      <c r="E272" s="4">
        <f t="shared" si="7"/>
        <v>31.105949615865647</v>
      </c>
    </row>
    <row r="273" spans="1:5" x14ac:dyDescent="0.25">
      <c r="A273" s="10" t="s">
        <v>234</v>
      </c>
      <c r="B273" s="6">
        <v>0.38100000000000001</v>
      </c>
      <c r="C273" s="5">
        <v>8.1000000000000003E-2</v>
      </c>
      <c r="D273" s="3">
        <f t="shared" si="6"/>
        <v>0.3</v>
      </c>
      <c r="E273" s="4">
        <f t="shared" si="7"/>
        <v>23.244595318920851</v>
      </c>
    </row>
    <row r="274" spans="1:5" x14ac:dyDescent="0.25">
      <c r="A274" s="10" t="s">
        <v>235</v>
      </c>
      <c r="B274" s="6">
        <v>0.38</v>
      </c>
      <c r="C274" s="5">
        <v>8.1000000000000003E-2</v>
      </c>
      <c r="D274" s="3">
        <f t="shared" si="6"/>
        <v>0.29899999999999999</v>
      </c>
      <c r="E274" s="4">
        <f t="shared" si="7"/>
        <v>23.155261747364658</v>
      </c>
    </row>
    <row r="275" spans="1:5" x14ac:dyDescent="0.25">
      <c r="A275" s="10" t="s">
        <v>236</v>
      </c>
      <c r="B275" s="6">
        <v>0.35299999999999998</v>
      </c>
      <c r="C275" s="5">
        <v>8.1000000000000003E-2</v>
      </c>
      <c r="D275" s="3">
        <f t="shared" si="6"/>
        <v>0.27199999999999996</v>
      </c>
      <c r="E275" s="4">
        <f t="shared" si="7"/>
        <v>20.743255315347504</v>
      </c>
    </row>
    <row r="276" spans="1:5" x14ac:dyDescent="0.25">
      <c r="A276" s="10" t="s">
        <v>237</v>
      </c>
      <c r="B276" s="6">
        <v>0.40800000000000003</v>
      </c>
      <c r="C276" s="5">
        <v>8.1000000000000003E-2</v>
      </c>
      <c r="D276" s="3">
        <f t="shared" si="6"/>
        <v>0.32700000000000001</v>
      </c>
      <c r="E276" s="4">
        <f t="shared" si="7"/>
        <v>25.656601750938009</v>
      </c>
    </row>
    <row r="277" spans="1:5" x14ac:dyDescent="0.25">
      <c r="A277" s="10" t="s">
        <v>238</v>
      </c>
      <c r="B277" s="6">
        <v>0.28899999999999998</v>
      </c>
      <c r="C277" s="5">
        <v>8.1000000000000003E-2</v>
      </c>
      <c r="D277" s="3">
        <f t="shared" si="6"/>
        <v>0.20799999999999996</v>
      </c>
      <c r="E277" s="4">
        <f t="shared" si="7"/>
        <v>15.025906735751294</v>
      </c>
    </row>
    <row r="278" spans="1:5" x14ac:dyDescent="0.25">
      <c r="A278" s="10" t="s">
        <v>239</v>
      </c>
      <c r="B278" s="6">
        <v>0.379</v>
      </c>
      <c r="C278" s="5">
        <v>8.1000000000000003E-2</v>
      </c>
      <c r="D278" s="3">
        <f t="shared" si="6"/>
        <v>0.29799999999999999</v>
      </c>
      <c r="E278" s="4">
        <f t="shared" si="7"/>
        <v>23.065928175808466</v>
      </c>
    </row>
    <row r="279" spans="1:5" x14ac:dyDescent="0.25">
      <c r="A279" s="10" t="s">
        <v>240</v>
      </c>
      <c r="B279" s="6">
        <v>0.53200000000000003</v>
      </c>
      <c r="C279" s="5">
        <v>8.1000000000000003E-2</v>
      </c>
      <c r="D279" s="3">
        <f t="shared" si="6"/>
        <v>0.45100000000000001</v>
      </c>
      <c r="E279" s="4">
        <f t="shared" si="7"/>
        <v>36.733964623905671</v>
      </c>
    </row>
    <row r="280" spans="1:5" x14ac:dyDescent="0.25">
      <c r="A280" s="10" t="s">
        <v>241</v>
      </c>
      <c r="B280" s="6">
        <v>0.35399999999999998</v>
      </c>
      <c r="C280" s="5">
        <v>8.1000000000000003E-2</v>
      </c>
      <c r="D280" s="3">
        <f t="shared" si="6"/>
        <v>0.27299999999999996</v>
      </c>
      <c r="E280" s="4">
        <f t="shared" si="7"/>
        <v>20.832588886903697</v>
      </c>
    </row>
    <row r="281" spans="1:5" x14ac:dyDescent="0.25">
      <c r="A281" s="10" t="s">
        <v>242</v>
      </c>
      <c r="B281" s="6">
        <v>0.42499999999999999</v>
      </c>
      <c r="C281" s="5">
        <v>8.1000000000000003E-2</v>
      </c>
      <c r="D281" s="3">
        <f t="shared" si="6"/>
        <v>0.34399999999999997</v>
      </c>
      <c r="E281" s="4">
        <f t="shared" si="7"/>
        <v>27.175272467393246</v>
      </c>
    </row>
    <row r="282" spans="1:5" x14ac:dyDescent="0.25">
      <c r="A282" s="10" t="s">
        <v>243</v>
      </c>
      <c r="B282" s="6">
        <v>0.371</v>
      </c>
      <c r="C282" s="5">
        <v>8.1000000000000003E-2</v>
      </c>
      <c r="D282" s="3">
        <f t="shared" si="6"/>
        <v>0.28999999999999998</v>
      </c>
      <c r="E282" s="4">
        <f t="shared" si="7"/>
        <v>22.35125960335894</v>
      </c>
    </row>
    <row r="283" spans="1:5" x14ac:dyDescent="0.25">
      <c r="A283" s="10" t="s">
        <v>244</v>
      </c>
      <c r="B283" s="6">
        <v>0.44400000000000001</v>
      </c>
      <c r="C283" s="5">
        <v>8.1000000000000003E-2</v>
      </c>
      <c r="D283" s="3">
        <f t="shared" si="6"/>
        <v>0.36299999999999999</v>
      </c>
      <c r="E283" s="4">
        <f t="shared" si="7"/>
        <v>28.872610326960874</v>
      </c>
    </row>
    <row r="284" spans="1:5" x14ac:dyDescent="0.25">
      <c r="A284" s="10" t="s">
        <v>245</v>
      </c>
      <c r="B284" s="6">
        <v>0.39800000000000002</v>
      </c>
      <c r="C284" s="5">
        <v>8.1000000000000003E-2</v>
      </c>
      <c r="D284" s="3">
        <f t="shared" si="6"/>
        <v>0.317</v>
      </c>
      <c r="E284" s="4">
        <f t="shared" si="7"/>
        <v>24.763266035376098</v>
      </c>
    </row>
    <row r="285" spans="1:5" x14ac:dyDescent="0.25">
      <c r="A285" s="10" t="s">
        <v>246</v>
      </c>
      <c r="B285" s="6">
        <v>0.34700000000000003</v>
      </c>
      <c r="C285" s="5">
        <v>8.1000000000000003E-2</v>
      </c>
      <c r="D285" s="3">
        <f t="shared" si="6"/>
        <v>0.26600000000000001</v>
      </c>
      <c r="E285" s="4">
        <f t="shared" si="7"/>
        <v>20.207253886010363</v>
      </c>
    </row>
    <row r="286" spans="1:5" x14ac:dyDescent="0.25">
      <c r="A286" s="10" t="s">
        <v>247</v>
      </c>
      <c r="B286" s="6">
        <v>0.34400000000000003</v>
      </c>
      <c r="C286" s="5">
        <v>8.1000000000000003E-2</v>
      </c>
      <c r="D286" s="3">
        <f t="shared" si="6"/>
        <v>0.26300000000000001</v>
      </c>
      <c r="E286" s="4">
        <f t="shared" si="7"/>
        <v>19.939253171341793</v>
      </c>
    </row>
    <row r="287" spans="1:5" x14ac:dyDescent="0.25">
      <c r="A287" s="10" t="s">
        <v>248</v>
      </c>
      <c r="B287" s="6">
        <v>0.45500000000000002</v>
      </c>
      <c r="C287" s="5">
        <v>8.1000000000000003E-2</v>
      </c>
      <c r="D287" s="3">
        <f t="shared" si="6"/>
        <v>0.374</v>
      </c>
      <c r="E287" s="4">
        <f t="shared" si="7"/>
        <v>29.855279614078974</v>
      </c>
    </row>
    <row r="288" spans="1:5" x14ac:dyDescent="0.25">
      <c r="A288" s="10" t="s">
        <v>249</v>
      </c>
      <c r="B288" s="6">
        <v>0.42199999999999999</v>
      </c>
      <c r="C288" s="5">
        <v>8.1000000000000003E-2</v>
      </c>
      <c r="D288" s="3">
        <f t="shared" si="6"/>
        <v>0.34099999999999997</v>
      </c>
      <c r="E288" s="4">
        <f t="shared" si="7"/>
        <v>26.907271752724672</v>
      </c>
    </row>
    <row r="289" spans="1:5" x14ac:dyDescent="0.25">
      <c r="A289" s="10" t="s">
        <v>250</v>
      </c>
      <c r="B289" s="6">
        <v>0.42699999999999999</v>
      </c>
      <c r="C289" s="5">
        <v>8.1000000000000003E-2</v>
      </c>
      <c r="D289" s="3">
        <f t="shared" si="6"/>
        <v>0.34599999999999997</v>
      </c>
      <c r="E289" s="4">
        <f t="shared" si="7"/>
        <v>27.353939610505627</v>
      </c>
    </row>
    <row r="290" spans="1:5" x14ac:dyDescent="0.25">
      <c r="A290" s="10" t="s">
        <v>251</v>
      </c>
      <c r="B290" s="6">
        <v>0.41100000000000003</v>
      </c>
      <c r="C290" s="5">
        <v>8.1000000000000003E-2</v>
      </c>
      <c r="D290" s="3">
        <f t="shared" si="6"/>
        <v>0.33</v>
      </c>
      <c r="E290" s="4">
        <f t="shared" si="7"/>
        <v>25.924602465606579</v>
      </c>
    </row>
    <row r="291" spans="1:5" x14ac:dyDescent="0.25">
      <c r="A291" s="10" t="s">
        <v>252</v>
      </c>
      <c r="B291" s="6">
        <v>0.47900000000000004</v>
      </c>
      <c r="C291" s="5">
        <v>8.1000000000000003E-2</v>
      </c>
      <c r="D291" s="3">
        <f t="shared" si="6"/>
        <v>0.39800000000000002</v>
      </c>
      <c r="E291" s="4">
        <f t="shared" si="7"/>
        <v>31.999285331427551</v>
      </c>
    </row>
    <row r="292" spans="1:5" x14ac:dyDescent="0.25">
      <c r="A292" s="10" t="s">
        <v>253</v>
      </c>
      <c r="B292" s="6">
        <v>0.35000000000000003</v>
      </c>
      <c r="C292" s="5">
        <v>8.1000000000000003E-2</v>
      </c>
      <c r="D292" s="3">
        <f t="shared" si="6"/>
        <v>0.26900000000000002</v>
      </c>
      <c r="E292" s="4">
        <f t="shared" si="7"/>
        <v>20.475254600678937</v>
      </c>
    </row>
    <row r="293" spans="1:5" x14ac:dyDescent="0.25">
      <c r="A293" s="10" t="s">
        <v>254</v>
      </c>
      <c r="B293" s="6">
        <v>0.41100000000000003</v>
      </c>
      <c r="C293" s="5">
        <v>8.1000000000000003E-2</v>
      </c>
      <c r="D293" s="3">
        <f t="shared" si="6"/>
        <v>0.33</v>
      </c>
      <c r="E293" s="4">
        <f t="shared" si="7"/>
        <v>25.924602465606579</v>
      </c>
    </row>
    <row r="294" spans="1:5" x14ac:dyDescent="0.25">
      <c r="A294" s="10" t="s">
        <v>255</v>
      </c>
      <c r="B294" s="6">
        <v>0.34700000000000003</v>
      </c>
      <c r="C294" s="5">
        <v>8.1000000000000003E-2</v>
      </c>
      <c r="D294" s="3">
        <f t="shared" si="6"/>
        <v>0.26600000000000001</v>
      </c>
      <c r="E294" s="4">
        <f t="shared" si="7"/>
        <v>20.207253886010363</v>
      </c>
    </row>
    <row r="295" spans="1:5" x14ac:dyDescent="0.25">
      <c r="A295" s="10" t="s">
        <v>256</v>
      </c>
      <c r="B295" s="6">
        <v>0.70799999999999996</v>
      </c>
      <c r="C295" s="5">
        <v>8.1000000000000003E-2</v>
      </c>
      <c r="D295" s="3">
        <f t="shared" si="6"/>
        <v>0.627</v>
      </c>
      <c r="E295" s="4">
        <f t="shared" si="7"/>
        <v>52.456673217795249</v>
      </c>
    </row>
    <row r="296" spans="1:5" x14ac:dyDescent="0.25">
      <c r="A296" s="10" t="s">
        <v>257</v>
      </c>
      <c r="B296" s="6">
        <v>0.47100000000000003</v>
      </c>
      <c r="C296" s="5">
        <v>8.1000000000000003E-2</v>
      </c>
      <c r="D296" s="3">
        <f t="shared" si="6"/>
        <v>0.39</v>
      </c>
      <c r="E296" s="4">
        <f t="shared" si="7"/>
        <v>31.284616758978029</v>
      </c>
    </row>
    <row r="297" spans="1:5" x14ac:dyDescent="0.25">
      <c r="A297" s="10" t="s">
        <v>258</v>
      </c>
      <c r="B297" s="6">
        <v>0.47600000000000003</v>
      </c>
      <c r="C297" s="5">
        <v>8.1000000000000003E-2</v>
      </c>
      <c r="D297" s="3">
        <f t="shared" si="6"/>
        <v>0.39500000000000002</v>
      </c>
      <c r="E297" s="4">
        <f t="shared" si="7"/>
        <v>31.73128461675898</v>
      </c>
    </row>
    <row r="298" spans="1:5" x14ac:dyDescent="0.25">
      <c r="A298" s="10" t="s">
        <v>259</v>
      </c>
      <c r="B298" s="6">
        <v>0.42099999999999999</v>
      </c>
      <c r="C298" s="5">
        <v>8.1000000000000003E-2</v>
      </c>
      <c r="D298" s="3">
        <f t="shared" si="6"/>
        <v>0.33999999999999997</v>
      </c>
      <c r="E298" s="4">
        <f t="shared" si="7"/>
        <v>26.817938181168483</v>
      </c>
    </row>
    <row r="299" spans="1:5" x14ac:dyDescent="0.25">
      <c r="A299" s="10" t="s">
        <v>260</v>
      </c>
      <c r="B299" s="6">
        <v>0.311</v>
      </c>
      <c r="C299" s="5">
        <v>8.1000000000000003E-2</v>
      </c>
      <c r="D299" s="3">
        <f t="shared" si="6"/>
        <v>0.22999999999999998</v>
      </c>
      <c r="E299" s="4">
        <f t="shared" si="7"/>
        <v>16.991245309987494</v>
      </c>
    </row>
    <row r="300" spans="1:5" x14ac:dyDescent="0.25">
      <c r="A300" s="10" t="s">
        <v>261</v>
      </c>
      <c r="B300" s="6">
        <v>0.371</v>
      </c>
      <c r="C300" s="5">
        <v>8.1000000000000003E-2</v>
      </c>
      <c r="D300" s="3">
        <f t="shared" si="6"/>
        <v>0.28999999999999998</v>
      </c>
      <c r="E300" s="4">
        <f t="shared" si="7"/>
        <v>22.35125960335894</v>
      </c>
    </row>
    <row r="301" spans="1:5" x14ac:dyDescent="0.25">
      <c r="A301" s="10" t="s">
        <v>262</v>
      </c>
      <c r="B301" s="6">
        <v>0.40700000000000003</v>
      </c>
      <c r="C301" s="5">
        <v>8.1000000000000003E-2</v>
      </c>
      <c r="D301" s="3">
        <f t="shared" si="6"/>
        <v>0.32600000000000001</v>
      </c>
      <c r="E301" s="4">
        <f t="shared" si="7"/>
        <v>25.567268179381813</v>
      </c>
    </row>
    <row r="302" spans="1:5" x14ac:dyDescent="0.25">
      <c r="A302" s="10" t="s">
        <v>263</v>
      </c>
      <c r="B302" s="6">
        <v>0.39800000000000002</v>
      </c>
      <c r="C302" s="5">
        <v>8.1000000000000003E-2</v>
      </c>
      <c r="D302" s="3">
        <f t="shared" si="6"/>
        <v>0.317</v>
      </c>
      <c r="E302" s="4">
        <f t="shared" si="7"/>
        <v>24.763266035376098</v>
      </c>
    </row>
    <row r="303" spans="1:5" x14ac:dyDescent="0.25">
      <c r="A303" s="10" t="s">
        <v>264</v>
      </c>
      <c r="B303" s="6">
        <v>0.39300000000000002</v>
      </c>
      <c r="C303" s="5">
        <v>8.1000000000000003E-2</v>
      </c>
      <c r="D303" s="3">
        <f t="shared" si="6"/>
        <v>0.312</v>
      </c>
      <c r="E303" s="4">
        <f t="shared" si="7"/>
        <v>24.316598177595143</v>
      </c>
    </row>
    <row r="304" spans="1:5" x14ac:dyDescent="0.25">
      <c r="A304" s="10" t="s">
        <v>265</v>
      </c>
      <c r="B304" s="6">
        <v>0.33600000000000002</v>
      </c>
      <c r="C304" s="5">
        <v>8.1000000000000003E-2</v>
      </c>
      <c r="D304" s="3">
        <f t="shared" si="6"/>
        <v>0.255</v>
      </c>
      <c r="E304" s="4">
        <f t="shared" si="7"/>
        <v>19.224584598892264</v>
      </c>
    </row>
    <row r="305" spans="1:5" x14ac:dyDescent="0.25">
      <c r="A305" s="10" t="s">
        <v>266</v>
      </c>
      <c r="B305" s="6">
        <v>0.4</v>
      </c>
      <c r="C305" s="5">
        <v>8.1000000000000003E-2</v>
      </c>
      <c r="D305" s="3">
        <f t="shared" si="6"/>
        <v>0.31900000000000001</v>
      </c>
      <c r="E305" s="4">
        <f t="shared" si="7"/>
        <v>24.941933178488476</v>
      </c>
    </row>
    <row r="306" spans="1:5" x14ac:dyDescent="0.25">
      <c r="A306" s="10" t="s">
        <v>267</v>
      </c>
      <c r="B306" s="6">
        <v>0.40200000000000002</v>
      </c>
      <c r="C306" s="5">
        <v>8.1000000000000003E-2</v>
      </c>
      <c r="D306" s="3">
        <f t="shared" si="6"/>
        <v>0.32100000000000001</v>
      </c>
      <c r="E306" s="4">
        <f t="shared" si="7"/>
        <v>25.120600321600861</v>
      </c>
    </row>
    <row r="307" spans="1:5" x14ac:dyDescent="0.25">
      <c r="A307" s="10" t="s">
        <v>268</v>
      </c>
      <c r="B307" s="6">
        <v>0.35799999999999998</v>
      </c>
      <c r="C307" s="5">
        <v>8.1000000000000003E-2</v>
      </c>
      <c r="D307" s="3">
        <f t="shared" si="6"/>
        <v>0.27699999999999997</v>
      </c>
      <c r="E307" s="4">
        <f t="shared" si="7"/>
        <v>21.189923173128459</v>
      </c>
    </row>
    <row r="308" spans="1:5" x14ac:dyDescent="0.25">
      <c r="A308" s="10" t="s">
        <v>269</v>
      </c>
      <c r="B308" s="6">
        <v>0.38100000000000001</v>
      </c>
      <c r="C308" s="5">
        <v>8.1000000000000003E-2</v>
      </c>
      <c r="D308" s="3">
        <f t="shared" si="6"/>
        <v>0.3</v>
      </c>
      <c r="E308" s="4">
        <f t="shared" si="7"/>
        <v>23.244595318920851</v>
      </c>
    </row>
    <row r="309" spans="1:5" x14ac:dyDescent="0.25">
      <c r="A309" s="10" t="s">
        <v>270</v>
      </c>
      <c r="B309" s="6">
        <v>0.32400000000000001</v>
      </c>
      <c r="C309" s="5">
        <v>8.1000000000000003E-2</v>
      </c>
      <c r="D309" s="3">
        <f t="shared" si="6"/>
        <v>0.24299999999999999</v>
      </c>
      <c r="E309" s="4">
        <f t="shared" si="7"/>
        <v>18.152581740217975</v>
      </c>
    </row>
    <row r="310" spans="1:5" x14ac:dyDescent="0.25">
      <c r="A310" s="10" t="s">
        <v>271</v>
      </c>
      <c r="B310" s="6">
        <v>0.39800000000000002</v>
      </c>
      <c r="C310" s="5">
        <v>8.1000000000000003E-2</v>
      </c>
      <c r="D310" s="3">
        <f t="shared" si="6"/>
        <v>0.317</v>
      </c>
      <c r="E310" s="4">
        <f t="shared" si="7"/>
        <v>24.763266035376098</v>
      </c>
    </row>
    <row r="311" spans="1:5" x14ac:dyDescent="0.25">
      <c r="A311" s="10" t="s">
        <v>272</v>
      </c>
      <c r="B311" s="6">
        <v>0.41799999999999998</v>
      </c>
      <c r="C311" s="5">
        <v>8.1000000000000003E-2</v>
      </c>
      <c r="D311" s="3">
        <f t="shared" si="6"/>
        <v>0.33699999999999997</v>
      </c>
      <c r="E311" s="4">
        <f t="shared" si="7"/>
        <v>26.549937466499905</v>
      </c>
    </row>
    <row r="312" spans="1:5" x14ac:dyDescent="0.25">
      <c r="A312" s="10" t="s">
        <v>273</v>
      </c>
      <c r="B312" s="6">
        <v>0.36199999999999999</v>
      </c>
      <c r="C312" s="5">
        <v>8.1000000000000003E-2</v>
      </c>
      <c r="D312" s="3">
        <f t="shared" ref="D312:D321" si="8">(B312-C312)</f>
        <v>0.28099999999999997</v>
      </c>
      <c r="E312" s="4">
        <f t="shared" ref="E312:E321" si="9">(D312-0.0398)/(1.1194)*100</f>
        <v>21.547257459353222</v>
      </c>
    </row>
    <row r="313" spans="1:5" x14ac:dyDescent="0.25">
      <c r="A313" s="10" t="s">
        <v>274</v>
      </c>
      <c r="B313" s="6">
        <v>0.374</v>
      </c>
      <c r="C313" s="5">
        <v>8.1000000000000003E-2</v>
      </c>
      <c r="D313" s="3">
        <f t="shared" si="8"/>
        <v>0.29299999999999998</v>
      </c>
      <c r="E313" s="4">
        <f t="shared" si="9"/>
        <v>22.619260318027514</v>
      </c>
    </row>
    <row r="314" spans="1:5" x14ac:dyDescent="0.25">
      <c r="A314" s="10" t="s">
        <v>275</v>
      </c>
      <c r="B314" s="6">
        <v>0.36599999999999999</v>
      </c>
      <c r="C314" s="5">
        <v>8.1000000000000003E-2</v>
      </c>
      <c r="D314" s="3">
        <f t="shared" si="8"/>
        <v>0.28499999999999998</v>
      </c>
      <c r="E314" s="4">
        <f t="shared" si="9"/>
        <v>21.904591745577985</v>
      </c>
    </row>
    <row r="315" spans="1:5" x14ac:dyDescent="0.25">
      <c r="A315" s="10" t="s">
        <v>276</v>
      </c>
      <c r="B315" s="6">
        <v>0.38400000000000001</v>
      </c>
      <c r="C315" s="5">
        <v>8.1000000000000003E-2</v>
      </c>
      <c r="D315" s="3">
        <f t="shared" si="8"/>
        <v>0.30299999999999999</v>
      </c>
      <c r="E315" s="4">
        <f t="shared" si="9"/>
        <v>23.512596033589421</v>
      </c>
    </row>
    <row r="316" spans="1:5" x14ac:dyDescent="0.25">
      <c r="A316" s="10" t="s">
        <v>277</v>
      </c>
      <c r="B316" s="6">
        <v>0.38800000000000001</v>
      </c>
      <c r="C316" s="5">
        <v>8.1000000000000003E-2</v>
      </c>
      <c r="D316" s="3">
        <f t="shared" si="8"/>
        <v>0.307</v>
      </c>
      <c r="E316" s="4">
        <f t="shared" si="9"/>
        <v>23.869930319814188</v>
      </c>
    </row>
    <row r="317" spans="1:5" x14ac:dyDescent="0.25">
      <c r="A317" s="10" t="s">
        <v>278</v>
      </c>
      <c r="B317" s="6">
        <v>0.39800000000000002</v>
      </c>
      <c r="C317" s="5">
        <v>8.1000000000000003E-2</v>
      </c>
      <c r="D317" s="3">
        <f t="shared" si="8"/>
        <v>0.317</v>
      </c>
      <c r="E317" s="4">
        <f t="shared" si="9"/>
        <v>24.763266035376098</v>
      </c>
    </row>
    <row r="318" spans="1:5" x14ac:dyDescent="0.25">
      <c r="A318" s="10" t="s">
        <v>279</v>
      </c>
      <c r="B318" s="6">
        <v>0.33300000000000002</v>
      </c>
      <c r="C318" s="5">
        <v>8.1000000000000003E-2</v>
      </c>
      <c r="D318" s="3">
        <f t="shared" si="8"/>
        <v>0.252</v>
      </c>
      <c r="E318" s="4">
        <f t="shared" si="9"/>
        <v>18.956583884223694</v>
      </c>
    </row>
    <row r="319" spans="1:5" x14ac:dyDescent="0.25">
      <c r="A319" s="10" t="s">
        <v>280</v>
      </c>
      <c r="B319" s="6">
        <v>0.39</v>
      </c>
      <c r="C319" s="5">
        <v>8.1000000000000003E-2</v>
      </c>
      <c r="D319" s="3">
        <f t="shared" si="8"/>
        <v>0.309</v>
      </c>
      <c r="E319" s="4">
        <f t="shared" si="9"/>
        <v>24.048597462926569</v>
      </c>
    </row>
    <row r="320" spans="1:5" x14ac:dyDescent="0.25">
      <c r="A320" s="10" t="s">
        <v>281</v>
      </c>
      <c r="B320" s="6">
        <v>0.39200000000000002</v>
      </c>
      <c r="C320" s="5">
        <v>8.1000000000000003E-2</v>
      </c>
      <c r="D320" s="3">
        <f t="shared" si="8"/>
        <v>0.311</v>
      </c>
      <c r="E320" s="4">
        <f t="shared" si="9"/>
        <v>24.22726460603895</v>
      </c>
    </row>
    <row r="321" spans="1:5" x14ac:dyDescent="0.25">
      <c r="A321" s="10" t="s">
        <v>282</v>
      </c>
      <c r="B321" s="6">
        <v>0.378</v>
      </c>
      <c r="C321" s="5">
        <v>8.1000000000000003E-2</v>
      </c>
      <c r="D321" s="3">
        <f t="shared" si="8"/>
        <v>0.29699999999999999</v>
      </c>
      <c r="E321" s="4">
        <f t="shared" si="9"/>
        <v>22.976594604252281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68"/>
  <sheetViews>
    <sheetView topLeftCell="A256" workbookViewId="0">
      <selection activeCell="M19" sqref="M19"/>
    </sheetView>
  </sheetViews>
  <sheetFormatPr defaultRowHeight="15" x14ac:dyDescent="0.25"/>
  <cols>
    <col min="1" max="1" width="21.140625" customWidth="1"/>
    <col min="2" max="2" width="15.5703125" customWidth="1"/>
    <col min="3" max="3" width="15" customWidth="1"/>
    <col min="4" max="4" width="14.140625" customWidth="1"/>
  </cols>
  <sheetData>
    <row r="1" spans="1:4" x14ac:dyDescent="0.25">
      <c r="A1" s="1" t="s">
        <v>293</v>
      </c>
      <c r="B1" s="1" t="s">
        <v>294</v>
      </c>
      <c r="C1" s="1" t="s">
        <v>295</v>
      </c>
      <c r="D1" s="1" t="s">
        <v>296</v>
      </c>
    </row>
    <row r="2" spans="1:4" x14ac:dyDescent="0.25">
      <c r="A2" s="41" t="s">
        <v>14</v>
      </c>
      <c r="B2" s="19">
        <v>1.66</v>
      </c>
      <c r="C2" s="19">
        <v>10.1</v>
      </c>
      <c r="D2" s="43">
        <f t="shared" ref="D2:D65" si="0">(C2/(B2*1000))*100</f>
        <v>0.60843373493975905</v>
      </c>
    </row>
    <row r="3" spans="1:4" x14ac:dyDescent="0.25">
      <c r="A3" s="41" t="s">
        <v>15</v>
      </c>
      <c r="B3" s="19">
        <v>1.57</v>
      </c>
      <c r="C3" s="19">
        <v>2.73</v>
      </c>
      <c r="D3" s="43">
        <f t="shared" si="0"/>
        <v>0.17388535031847133</v>
      </c>
    </row>
    <row r="4" spans="1:4" x14ac:dyDescent="0.25">
      <c r="A4" s="41" t="s">
        <v>16</v>
      </c>
      <c r="B4" s="19">
        <v>1.47</v>
      </c>
      <c r="C4" s="19">
        <v>5.04</v>
      </c>
      <c r="D4" s="43">
        <f t="shared" si="0"/>
        <v>0.34285714285714286</v>
      </c>
    </row>
    <row r="5" spans="1:4" x14ac:dyDescent="0.25">
      <c r="A5" s="41" t="s">
        <v>17</v>
      </c>
      <c r="B5" s="19">
        <v>1.59</v>
      </c>
      <c r="C5" s="19">
        <v>0.85</v>
      </c>
      <c r="D5" s="43">
        <f t="shared" si="0"/>
        <v>5.3459119496855341E-2</v>
      </c>
    </row>
    <row r="6" spans="1:4" x14ac:dyDescent="0.25">
      <c r="A6" s="41" t="s">
        <v>18</v>
      </c>
      <c r="B6" s="19">
        <v>1.63</v>
      </c>
      <c r="C6" s="19">
        <v>11.6</v>
      </c>
      <c r="D6" s="43">
        <f t="shared" si="0"/>
        <v>0.71165644171779141</v>
      </c>
    </row>
    <row r="7" spans="1:4" x14ac:dyDescent="0.25">
      <c r="A7" s="41" t="s">
        <v>19</v>
      </c>
      <c r="B7" s="19">
        <v>1.62</v>
      </c>
      <c r="C7" s="44">
        <v>3.81</v>
      </c>
      <c r="D7" s="43">
        <f t="shared" si="0"/>
        <v>0.23518518518518519</v>
      </c>
    </row>
    <row r="8" spans="1:4" x14ac:dyDescent="0.25">
      <c r="A8" s="41" t="s">
        <v>20</v>
      </c>
      <c r="B8" s="19">
        <v>1.75</v>
      </c>
      <c r="C8" s="19">
        <v>1.77</v>
      </c>
      <c r="D8" s="43">
        <f t="shared" si="0"/>
        <v>0.10114285714285716</v>
      </c>
    </row>
    <row r="9" spans="1:4" x14ac:dyDescent="0.25">
      <c r="A9" s="41" t="s">
        <v>21</v>
      </c>
      <c r="B9" s="19">
        <v>1.68</v>
      </c>
      <c r="C9" s="19">
        <v>1.88</v>
      </c>
      <c r="D9" s="43">
        <f t="shared" si="0"/>
        <v>0.1119047619047619</v>
      </c>
    </row>
    <row r="10" spans="1:4" x14ac:dyDescent="0.25">
      <c r="A10" s="41" t="s">
        <v>22</v>
      </c>
      <c r="B10" s="19">
        <v>1.67</v>
      </c>
      <c r="C10" s="19">
        <v>8.5500000000000007</v>
      </c>
      <c r="D10" s="43">
        <f t="shared" si="0"/>
        <v>0.5119760479041916</v>
      </c>
    </row>
    <row r="11" spans="1:4" x14ac:dyDescent="0.25">
      <c r="A11" s="41" t="s">
        <v>23</v>
      </c>
      <c r="B11" s="19">
        <v>1.77</v>
      </c>
      <c r="C11" s="19">
        <v>34.4</v>
      </c>
      <c r="D11" s="43">
        <f t="shared" si="0"/>
        <v>1.9435028248587571</v>
      </c>
    </row>
    <row r="12" spans="1:4" x14ac:dyDescent="0.25">
      <c r="A12" s="41" t="s">
        <v>24</v>
      </c>
      <c r="B12" s="19">
        <v>1.76</v>
      </c>
      <c r="C12" s="19">
        <v>7.65</v>
      </c>
      <c r="D12" s="43">
        <f t="shared" si="0"/>
        <v>0.43465909090909094</v>
      </c>
    </row>
    <row r="13" spans="1:4" x14ac:dyDescent="0.25">
      <c r="A13" s="41" t="s">
        <v>25</v>
      </c>
      <c r="B13" s="19">
        <v>1.59</v>
      </c>
      <c r="C13" s="19">
        <v>8.3699999999999992</v>
      </c>
      <c r="D13" s="43">
        <f t="shared" si="0"/>
        <v>0.52641509433962264</v>
      </c>
    </row>
    <row r="14" spans="1:4" x14ac:dyDescent="0.25">
      <c r="A14" s="41" t="s">
        <v>26</v>
      </c>
      <c r="B14" s="19">
        <v>1.65</v>
      </c>
      <c r="C14" s="19">
        <v>2.2000000000000002</v>
      </c>
      <c r="D14" s="43">
        <f t="shared" si="0"/>
        <v>0.13333333333333336</v>
      </c>
    </row>
    <row r="15" spans="1:4" x14ac:dyDescent="0.25">
      <c r="A15" s="41" t="s">
        <v>27</v>
      </c>
      <c r="B15" s="19">
        <v>1.71</v>
      </c>
      <c r="C15" s="19">
        <v>0.1</v>
      </c>
      <c r="D15" s="43">
        <f t="shared" si="0"/>
        <v>5.8479532163742695E-3</v>
      </c>
    </row>
    <row r="16" spans="1:4" x14ac:dyDescent="0.25">
      <c r="A16" s="41" t="s">
        <v>28</v>
      </c>
      <c r="B16" s="19">
        <v>1.7</v>
      </c>
      <c r="C16" s="19">
        <v>20.100000000000001</v>
      </c>
      <c r="D16" s="43">
        <f t="shared" si="0"/>
        <v>1.1823529411764706</v>
      </c>
    </row>
    <row r="17" spans="1:4" x14ac:dyDescent="0.25">
      <c r="A17" s="41" t="s">
        <v>29</v>
      </c>
      <c r="B17" s="19">
        <v>1.75</v>
      </c>
      <c r="C17" s="19">
        <v>4</v>
      </c>
      <c r="D17" s="43">
        <f t="shared" si="0"/>
        <v>0.22857142857142859</v>
      </c>
    </row>
    <row r="18" spans="1:4" x14ac:dyDescent="0.25">
      <c r="A18" s="41" t="s">
        <v>30</v>
      </c>
      <c r="B18" s="19">
        <v>1.61</v>
      </c>
      <c r="C18" s="19">
        <v>1.1399999999999999</v>
      </c>
      <c r="D18" s="43">
        <f t="shared" si="0"/>
        <v>7.0807453416149052E-2</v>
      </c>
    </row>
    <row r="19" spans="1:4" x14ac:dyDescent="0.25">
      <c r="A19" s="41" t="s">
        <v>31</v>
      </c>
      <c r="B19" s="19">
        <v>1.55</v>
      </c>
      <c r="C19" s="19">
        <v>0.77</v>
      </c>
      <c r="D19" s="43">
        <f t="shared" si="0"/>
        <v>4.9677419354838714E-2</v>
      </c>
    </row>
    <row r="20" spans="1:4" x14ac:dyDescent="0.25">
      <c r="A20" s="41" t="s">
        <v>32</v>
      </c>
      <c r="B20" s="19">
        <v>1.55</v>
      </c>
      <c r="C20" s="19">
        <v>5.97</v>
      </c>
      <c r="D20" s="43">
        <f t="shared" si="0"/>
        <v>0.38516129032258062</v>
      </c>
    </row>
    <row r="21" spans="1:4" x14ac:dyDescent="0.25">
      <c r="A21" s="41" t="s">
        <v>33</v>
      </c>
      <c r="B21" s="19">
        <v>1.49</v>
      </c>
      <c r="C21" s="19">
        <v>18.100000000000001</v>
      </c>
      <c r="D21" s="43">
        <f t="shared" si="0"/>
        <v>1.2147651006711411</v>
      </c>
    </row>
    <row r="22" spans="1:4" x14ac:dyDescent="0.25">
      <c r="A22" s="41" t="s">
        <v>34</v>
      </c>
      <c r="B22" s="19">
        <v>1.74</v>
      </c>
      <c r="C22" s="19">
        <v>2.2000000000000002</v>
      </c>
      <c r="D22" s="43">
        <f t="shared" si="0"/>
        <v>0.12643678160919541</v>
      </c>
    </row>
    <row r="23" spans="1:4" x14ac:dyDescent="0.25">
      <c r="A23" s="41" t="s">
        <v>35</v>
      </c>
      <c r="B23" s="19">
        <v>1.71</v>
      </c>
      <c r="C23" s="19">
        <v>0.57999999999999996</v>
      </c>
      <c r="D23" s="43">
        <f t="shared" si="0"/>
        <v>3.3918128654970764E-2</v>
      </c>
    </row>
    <row r="24" spans="1:4" x14ac:dyDescent="0.25">
      <c r="A24" s="41" t="s">
        <v>36</v>
      </c>
      <c r="B24" s="19">
        <v>1.56</v>
      </c>
      <c r="C24" s="19">
        <v>1.48</v>
      </c>
      <c r="D24" s="43">
        <f t="shared" si="0"/>
        <v>9.4871794871794868E-2</v>
      </c>
    </row>
    <row r="25" spans="1:4" x14ac:dyDescent="0.25">
      <c r="A25" s="41" t="s">
        <v>37</v>
      </c>
      <c r="B25" s="19">
        <v>2.0099999999999998</v>
      </c>
      <c r="C25" s="19">
        <v>5.71</v>
      </c>
      <c r="D25" s="43">
        <f t="shared" si="0"/>
        <v>0.28407960199004978</v>
      </c>
    </row>
    <row r="26" spans="1:4" x14ac:dyDescent="0.25">
      <c r="A26" s="41" t="s">
        <v>38</v>
      </c>
      <c r="B26" s="19">
        <v>1.56</v>
      </c>
      <c r="C26" s="19">
        <v>15.3</v>
      </c>
      <c r="D26" s="43">
        <f t="shared" si="0"/>
        <v>0.98076923076923084</v>
      </c>
    </row>
    <row r="27" spans="1:4" x14ac:dyDescent="0.25">
      <c r="A27" s="41" t="s">
        <v>39</v>
      </c>
      <c r="B27" s="19">
        <v>1.95</v>
      </c>
      <c r="C27" s="19">
        <v>5.34</v>
      </c>
      <c r="D27" s="43">
        <f t="shared" si="0"/>
        <v>0.27384615384615385</v>
      </c>
    </row>
    <row r="28" spans="1:4" x14ac:dyDescent="0.25">
      <c r="A28" s="41" t="s">
        <v>40</v>
      </c>
      <c r="B28" s="19">
        <v>1.67</v>
      </c>
      <c r="C28" s="19">
        <v>1.33</v>
      </c>
      <c r="D28" s="43">
        <f t="shared" si="0"/>
        <v>7.964071856287426E-2</v>
      </c>
    </row>
    <row r="29" spans="1:4" x14ac:dyDescent="0.25">
      <c r="A29" s="41" t="s">
        <v>41</v>
      </c>
      <c r="B29" s="19">
        <v>1.57</v>
      </c>
      <c r="C29" s="19">
        <v>3.63</v>
      </c>
      <c r="D29" s="43">
        <f t="shared" si="0"/>
        <v>0.23121019108280255</v>
      </c>
    </row>
    <row r="30" spans="1:4" x14ac:dyDescent="0.25">
      <c r="A30" s="41" t="s">
        <v>42</v>
      </c>
      <c r="B30" s="19">
        <v>1.52</v>
      </c>
      <c r="C30" s="19">
        <v>1.05</v>
      </c>
      <c r="D30" s="43">
        <f t="shared" si="0"/>
        <v>6.9078947368421059E-2</v>
      </c>
    </row>
    <row r="31" spans="1:4" x14ac:dyDescent="0.25">
      <c r="A31" s="41" t="s">
        <v>43</v>
      </c>
      <c r="B31" s="19">
        <v>1.64</v>
      </c>
      <c r="C31" s="19">
        <v>3.25</v>
      </c>
      <c r="D31" s="43">
        <f t="shared" si="0"/>
        <v>0.19817073170731708</v>
      </c>
    </row>
    <row r="32" spans="1:4" x14ac:dyDescent="0.25">
      <c r="A32" s="41" t="s">
        <v>44</v>
      </c>
      <c r="B32" s="19">
        <v>1.67</v>
      </c>
      <c r="C32" s="19">
        <v>0.8</v>
      </c>
      <c r="D32" s="43">
        <f t="shared" si="0"/>
        <v>4.790419161676647E-2</v>
      </c>
    </row>
    <row r="33" spans="1:4" x14ac:dyDescent="0.25">
      <c r="A33" s="41" t="s">
        <v>45</v>
      </c>
      <c r="B33" s="19">
        <v>1.53</v>
      </c>
      <c r="C33" s="19">
        <v>0.82</v>
      </c>
      <c r="D33" s="43">
        <f t="shared" si="0"/>
        <v>5.3594771241830062E-2</v>
      </c>
    </row>
    <row r="34" spans="1:4" x14ac:dyDescent="0.25">
      <c r="A34" s="41" t="s">
        <v>46</v>
      </c>
      <c r="B34" s="19">
        <v>1.8</v>
      </c>
      <c r="C34" s="19">
        <v>1.63</v>
      </c>
      <c r="D34" s="43">
        <f t="shared" si="0"/>
        <v>9.0555555555555556E-2</v>
      </c>
    </row>
    <row r="35" spans="1:4" x14ac:dyDescent="0.25">
      <c r="A35" s="41" t="s">
        <v>47</v>
      </c>
      <c r="B35" s="19">
        <v>1.62</v>
      </c>
      <c r="C35" s="19">
        <v>1.51</v>
      </c>
      <c r="D35" s="43">
        <f t="shared" si="0"/>
        <v>9.3209876543209877E-2</v>
      </c>
    </row>
    <row r="36" spans="1:4" x14ac:dyDescent="0.25">
      <c r="A36" s="41" t="s">
        <v>48</v>
      </c>
      <c r="B36" s="19">
        <v>1.64</v>
      </c>
      <c r="C36" s="19">
        <v>4.42</v>
      </c>
      <c r="D36" s="43">
        <f t="shared" si="0"/>
        <v>0.26951219512195118</v>
      </c>
    </row>
    <row r="37" spans="1:4" x14ac:dyDescent="0.25">
      <c r="A37" s="41" t="s">
        <v>49</v>
      </c>
      <c r="B37" s="19">
        <v>1.73</v>
      </c>
      <c r="C37" s="19">
        <v>3.92</v>
      </c>
      <c r="D37" s="43">
        <f t="shared" si="0"/>
        <v>0.22658959537572254</v>
      </c>
    </row>
    <row r="38" spans="1:4" x14ac:dyDescent="0.25">
      <c r="A38" s="41" t="s">
        <v>50</v>
      </c>
      <c r="B38" s="19">
        <v>1.87</v>
      </c>
      <c r="C38" s="19">
        <v>0.53</v>
      </c>
      <c r="D38" s="43">
        <f t="shared" si="0"/>
        <v>2.8342245989304814E-2</v>
      </c>
    </row>
    <row r="39" spans="1:4" x14ac:dyDescent="0.25">
      <c r="A39" s="41" t="s">
        <v>51</v>
      </c>
      <c r="B39" s="19">
        <v>1.71</v>
      </c>
      <c r="C39" s="19">
        <v>0.97</v>
      </c>
      <c r="D39" s="43">
        <f t="shared" si="0"/>
        <v>5.6725146198830415E-2</v>
      </c>
    </row>
    <row r="40" spans="1:4" x14ac:dyDescent="0.25">
      <c r="A40" s="41" t="s">
        <v>52</v>
      </c>
      <c r="B40" s="19">
        <v>1.68</v>
      </c>
      <c r="C40" s="19">
        <v>4.1100000000000003</v>
      </c>
      <c r="D40" s="43">
        <f t="shared" si="0"/>
        <v>0.24464285714285716</v>
      </c>
    </row>
    <row r="41" spans="1:4" x14ac:dyDescent="0.25">
      <c r="A41" s="41" t="s">
        <v>53</v>
      </c>
      <c r="B41" s="19">
        <v>1.56</v>
      </c>
      <c r="C41" s="19">
        <v>6.4</v>
      </c>
      <c r="D41" s="43">
        <f t="shared" si="0"/>
        <v>0.41025641025641024</v>
      </c>
    </row>
    <row r="42" spans="1:4" x14ac:dyDescent="0.25">
      <c r="A42" s="41" t="s">
        <v>54</v>
      </c>
      <c r="B42" s="19">
        <v>1.57</v>
      </c>
      <c r="C42" s="19">
        <v>1.45</v>
      </c>
      <c r="D42" s="43">
        <f t="shared" si="0"/>
        <v>9.2356687898089165E-2</v>
      </c>
    </row>
    <row r="43" spans="1:4" x14ac:dyDescent="0.25">
      <c r="A43" s="41" t="s">
        <v>55</v>
      </c>
      <c r="B43" s="19">
        <v>1.71</v>
      </c>
      <c r="C43" s="19">
        <v>5.95</v>
      </c>
      <c r="D43" s="43">
        <f t="shared" si="0"/>
        <v>0.34795321637426901</v>
      </c>
    </row>
    <row r="44" spans="1:4" x14ac:dyDescent="0.25">
      <c r="A44" s="41" t="s">
        <v>56</v>
      </c>
      <c r="B44" s="19">
        <v>1.57</v>
      </c>
      <c r="C44" s="19">
        <v>0.89</v>
      </c>
      <c r="D44" s="43">
        <f t="shared" si="0"/>
        <v>5.6687898089171976E-2</v>
      </c>
    </row>
    <row r="45" spans="1:4" x14ac:dyDescent="0.25">
      <c r="A45" s="41" t="s">
        <v>57</v>
      </c>
      <c r="B45" s="19">
        <v>1.65</v>
      </c>
      <c r="C45" s="19">
        <v>6.62</v>
      </c>
      <c r="D45" s="43">
        <f t="shared" si="0"/>
        <v>0.40121212121212124</v>
      </c>
    </row>
    <row r="46" spans="1:4" x14ac:dyDescent="0.25">
      <c r="A46" s="41" t="s">
        <v>58</v>
      </c>
      <c r="B46" s="19">
        <v>2.2599999999999998</v>
      </c>
      <c r="C46" s="19">
        <v>14.1</v>
      </c>
      <c r="D46" s="43">
        <f t="shared" si="0"/>
        <v>0.62389380530973448</v>
      </c>
    </row>
    <row r="47" spans="1:4" x14ac:dyDescent="0.25">
      <c r="A47" s="41" t="s">
        <v>59</v>
      </c>
      <c r="B47" s="19">
        <v>1.68</v>
      </c>
      <c r="C47" s="19">
        <v>8.9600000000000009</v>
      </c>
      <c r="D47" s="43">
        <f t="shared" si="0"/>
        <v>0.53333333333333344</v>
      </c>
    </row>
    <row r="48" spans="1:4" x14ac:dyDescent="0.25">
      <c r="A48" s="41" t="s">
        <v>60</v>
      </c>
      <c r="B48" s="19">
        <v>1.49</v>
      </c>
      <c r="C48" s="19">
        <v>2.1</v>
      </c>
      <c r="D48" s="43">
        <f t="shared" si="0"/>
        <v>0.14093959731543626</v>
      </c>
    </row>
    <row r="49" spans="1:4" x14ac:dyDescent="0.25">
      <c r="A49" s="41" t="s">
        <v>61</v>
      </c>
      <c r="B49" s="19">
        <v>1.57</v>
      </c>
      <c r="C49" s="19">
        <v>3.1</v>
      </c>
      <c r="D49" s="43">
        <f t="shared" si="0"/>
        <v>0.19745222929936304</v>
      </c>
    </row>
    <row r="50" spans="1:4" x14ac:dyDescent="0.25">
      <c r="A50" s="41" t="s">
        <v>62</v>
      </c>
      <c r="B50" s="19">
        <v>1.58</v>
      </c>
      <c r="C50" s="19">
        <v>0.94</v>
      </c>
      <c r="D50" s="43">
        <f t="shared" si="0"/>
        <v>5.9493670886075947E-2</v>
      </c>
    </row>
    <row r="51" spans="1:4" x14ac:dyDescent="0.25">
      <c r="A51" s="41" t="s">
        <v>63</v>
      </c>
      <c r="B51" s="19">
        <v>1.69</v>
      </c>
      <c r="C51" s="19">
        <v>4.22</v>
      </c>
      <c r="D51" s="43">
        <f t="shared" si="0"/>
        <v>0.2497041420118343</v>
      </c>
    </row>
    <row r="52" spans="1:4" x14ac:dyDescent="0.25">
      <c r="A52" s="41" t="s">
        <v>64</v>
      </c>
      <c r="B52" s="19">
        <v>1.51</v>
      </c>
      <c r="C52" s="19">
        <v>1.49</v>
      </c>
      <c r="D52" s="43">
        <f t="shared" si="0"/>
        <v>9.8675496688741718E-2</v>
      </c>
    </row>
    <row r="53" spans="1:4" x14ac:dyDescent="0.25">
      <c r="A53" s="41" t="s">
        <v>65</v>
      </c>
      <c r="B53" s="19">
        <v>1.53</v>
      </c>
      <c r="C53" s="19">
        <v>0.72</v>
      </c>
      <c r="D53" s="43">
        <f t="shared" si="0"/>
        <v>4.7058823529411764E-2</v>
      </c>
    </row>
    <row r="54" spans="1:4" x14ac:dyDescent="0.25">
      <c r="A54" s="41" t="s">
        <v>66</v>
      </c>
      <c r="B54" s="19">
        <v>1.56</v>
      </c>
      <c r="C54" s="19">
        <v>6.39</v>
      </c>
      <c r="D54" s="43">
        <f t="shared" si="0"/>
        <v>0.40961538461538455</v>
      </c>
    </row>
    <row r="55" spans="1:4" x14ac:dyDescent="0.25">
      <c r="A55" s="41" t="s">
        <v>67</v>
      </c>
      <c r="B55" s="19">
        <v>1.6</v>
      </c>
      <c r="C55" s="19">
        <v>5.38</v>
      </c>
      <c r="D55" s="43">
        <f t="shared" si="0"/>
        <v>0.33624999999999999</v>
      </c>
    </row>
    <row r="56" spans="1:4" x14ac:dyDescent="0.25">
      <c r="A56" s="41" t="s">
        <v>68</v>
      </c>
      <c r="B56" s="19">
        <v>1.65</v>
      </c>
      <c r="C56" s="19">
        <v>4.1399999999999997</v>
      </c>
      <c r="D56" s="43">
        <f t="shared" si="0"/>
        <v>0.25090909090909086</v>
      </c>
    </row>
    <row r="57" spans="1:4" x14ac:dyDescent="0.25">
      <c r="A57" s="41" t="s">
        <v>69</v>
      </c>
      <c r="B57" s="19">
        <v>1.65</v>
      </c>
      <c r="C57" s="19">
        <v>12.4</v>
      </c>
      <c r="D57" s="43">
        <f t="shared" si="0"/>
        <v>0.75151515151515158</v>
      </c>
    </row>
    <row r="58" spans="1:4" x14ac:dyDescent="0.25">
      <c r="A58" s="41" t="s">
        <v>70</v>
      </c>
      <c r="B58" s="19">
        <v>1.68</v>
      </c>
      <c r="C58" s="19">
        <v>8.56</v>
      </c>
      <c r="D58" s="43">
        <f t="shared" si="0"/>
        <v>0.50952380952380949</v>
      </c>
    </row>
    <row r="59" spans="1:4" x14ac:dyDescent="0.25">
      <c r="A59" s="41" t="s">
        <v>71</v>
      </c>
      <c r="B59" s="19">
        <v>1.56</v>
      </c>
      <c r="C59" s="19">
        <v>0.89</v>
      </c>
      <c r="D59" s="43">
        <f t="shared" si="0"/>
        <v>5.7051282051282057E-2</v>
      </c>
    </row>
    <row r="60" spans="1:4" x14ac:dyDescent="0.25">
      <c r="A60" s="41" t="s">
        <v>72</v>
      </c>
      <c r="B60" s="19">
        <v>1.49</v>
      </c>
      <c r="C60" s="19">
        <v>5.61</v>
      </c>
      <c r="D60" s="43">
        <f t="shared" si="0"/>
        <v>0.37651006711409396</v>
      </c>
    </row>
    <row r="61" spans="1:4" x14ac:dyDescent="0.25">
      <c r="A61" s="41" t="s">
        <v>73</v>
      </c>
      <c r="B61" s="19">
        <v>1.48</v>
      </c>
      <c r="C61" s="19">
        <v>0.53</v>
      </c>
      <c r="D61" s="43">
        <f t="shared" si="0"/>
        <v>3.5810810810810813E-2</v>
      </c>
    </row>
    <row r="62" spans="1:4" x14ac:dyDescent="0.25">
      <c r="A62" s="41" t="s">
        <v>74</v>
      </c>
      <c r="B62" s="19">
        <v>1.3</v>
      </c>
      <c r="C62" s="19">
        <v>2.2599999999999998</v>
      </c>
      <c r="D62" s="43">
        <f t="shared" si="0"/>
        <v>0.17384615384615384</v>
      </c>
    </row>
    <row r="63" spans="1:4" x14ac:dyDescent="0.25">
      <c r="A63" s="41" t="s">
        <v>75</v>
      </c>
      <c r="B63" s="19">
        <v>1.36</v>
      </c>
      <c r="C63" s="19">
        <v>3.75</v>
      </c>
      <c r="D63" s="43">
        <f t="shared" si="0"/>
        <v>0.27573529411764708</v>
      </c>
    </row>
    <row r="64" spans="1:4" x14ac:dyDescent="0.25">
      <c r="A64" s="41" t="s">
        <v>76</v>
      </c>
      <c r="B64" s="19">
        <v>1.38</v>
      </c>
      <c r="C64" s="19">
        <v>0.65</v>
      </c>
      <c r="D64" s="43">
        <f t="shared" si="0"/>
        <v>4.710144927536232E-2</v>
      </c>
    </row>
    <row r="65" spans="1:4" x14ac:dyDescent="0.25">
      <c r="A65" s="41" t="s">
        <v>77</v>
      </c>
      <c r="B65" s="19">
        <v>1.37</v>
      </c>
      <c r="C65" s="19">
        <v>1.71</v>
      </c>
      <c r="D65" s="43">
        <f t="shared" si="0"/>
        <v>0.12481751824817518</v>
      </c>
    </row>
    <row r="66" spans="1:4" x14ac:dyDescent="0.25">
      <c r="A66" s="41" t="s">
        <v>78</v>
      </c>
      <c r="B66" s="19">
        <v>1.47</v>
      </c>
      <c r="C66" s="19">
        <v>2.21</v>
      </c>
      <c r="D66" s="43">
        <f t="shared" ref="D66:D129" si="1">(C66/(B66*1000))*100</f>
        <v>0.15034013605442176</v>
      </c>
    </row>
    <row r="67" spans="1:4" x14ac:dyDescent="0.25">
      <c r="A67" s="41" t="s">
        <v>79</v>
      </c>
      <c r="B67" s="19">
        <v>1.48</v>
      </c>
      <c r="C67" s="19">
        <v>2.84</v>
      </c>
      <c r="D67" s="43">
        <f t="shared" si="1"/>
        <v>0.19189189189189187</v>
      </c>
    </row>
    <row r="68" spans="1:4" x14ac:dyDescent="0.25">
      <c r="A68" s="41" t="s">
        <v>80</v>
      </c>
      <c r="B68" s="19">
        <v>1.46</v>
      </c>
      <c r="C68" s="19">
        <v>10.199999999999999</v>
      </c>
      <c r="D68" s="43">
        <f t="shared" si="1"/>
        <v>0.69863013698630128</v>
      </c>
    </row>
    <row r="69" spans="1:4" x14ac:dyDescent="0.25">
      <c r="A69" s="41" t="s">
        <v>81</v>
      </c>
      <c r="B69" s="19">
        <v>1.39</v>
      </c>
      <c r="C69" s="19">
        <v>2.52</v>
      </c>
      <c r="D69" s="43">
        <f t="shared" si="1"/>
        <v>0.18129496402877698</v>
      </c>
    </row>
    <row r="70" spans="1:4" x14ac:dyDescent="0.25">
      <c r="A70" s="41" t="s">
        <v>82</v>
      </c>
      <c r="B70" s="19">
        <v>1.57</v>
      </c>
      <c r="C70" s="19">
        <v>2.95</v>
      </c>
      <c r="D70" s="43">
        <f t="shared" si="1"/>
        <v>0.18789808917197454</v>
      </c>
    </row>
    <row r="71" spans="1:4" x14ac:dyDescent="0.25">
      <c r="A71" s="41" t="s">
        <v>83</v>
      </c>
      <c r="B71" s="19">
        <v>1.55</v>
      </c>
      <c r="C71" s="19">
        <v>2.17</v>
      </c>
      <c r="D71" s="43">
        <f t="shared" si="1"/>
        <v>0.13999999999999999</v>
      </c>
    </row>
    <row r="72" spans="1:4" x14ac:dyDescent="0.25">
      <c r="A72" s="41" t="s">
        <v>84</v>
      </c>
      <c r="B72" s="19">
        <v>1.63</v>
      </c>
      <c r="C72" s="19">
        <v>0.53</v>
      </c>
      <c r="D72" s="43">
        <f t="shared" si="1"/>
        <v>3.251533742331289E-2</v>
      </c>
    </row>
    <row r="73" spans="1:4" x14ac:dyDescent="0.25">
      <c r="A73" s="41" t="s">
        <v>85</v>
      </c>
      <c r="B73" s="19">
        <v>1.65</v>
      </c>
      <c r="C73" s="19">
        <v>1.7</v>
      </c>
      <c r="D73" s="43">
        <f t="shared" si="1"/>
        <v>0.10303030303030303</v>
      </c>
    </row>
    <row r="74" spans="1:4" x14ac:dyDescent="0.25">
      <c r="A74" s="41" t="s">
        <v>86</v>
      </c>
      <c r="B74" s="19">
        <v>1.32</v>
      </c>
      <c r="C74" s="19">
        <v>0.28999999999999998</v>
      </c>
      <c r="D74" s="43">
        <f t="shared" si="1"/>
        <v>2.1969696969696969E-2</v>
      </c>
    </row>
    <row r="75" spans="1:4" x14ac:dyDescent="0.25">
      <c r="A75" s="41" t="s">
        <v>87</v>
      </c>
      <c r="B75" s="19">
        <v>1.71</v>
      </c>
      <c r="C75" s="19">
        <v>5.4</v>
      </c>
      <c r="D75" s="43">
        <f t="shared" si="1"/>
        <v>0.31578947368421056</v>
      </c>
    </row>
    <row r="76" spans="1:4" x14ac:dyDescent="0.25">
      <c r="A76" s="41" t="s">
        <v>88</v>
      </c>
      <c r="B76" s="19">
        <v>1.55</v>
      </c>
      <c r="C76" s="19">
        <v>8.18</v>
      </c>
      <c r="D76" s="43">
        <f t="shared" si="1"/>
        <v>0.52774193548387094</v>
      </c>
    </row>
    <row r="77" spans="1:4" x14ac:dyDescent="0.25">
      <c r="A77" s="41" t="s">
        <v>89</v>
      </c>
      <c r="B77" s="19">
        <v>1.39</v>
      </c>
      <c r="C77" s="19">
        <v>5.82</v>
      </c>
      <c r="D77" s="43">
        <f t="shared" si="1"/>
        <v>0.41870503597122311</v>
      </c>
    </row>
    <row r="78" spans="1:4" x14ac:dyDescent="0.25">
      <c r="A78" s="41" t="s">
        <v>90</v>
      </c>
      <c r="B78" s="19">
        <v>1.51</v>
      </c>
      <c r="C78" s="19">
        <v>1.02</v>
      </c>
      <c r="D78" s="43">
        <f t="shared" si="1"/>
        <v>6.7549668874172186E-2</v>
      </c>
    </row>
    <row r="79" spans="1:4" x14ac:dyDescent="0.25">
      <c r="A79" s="41" t="s">
        <v>91</v>
      </c>
      <c r="B79" s="19">
        <v>1.7</v>
      </c>
      <c r="C79" s="19">
        <v>3.2</v>
      </c>
      <c r="D79" s="43">
        <f t="shared" si="1"/>
        <v>0.18823529411764706</v>
      </c>
    </row>
    <row r="80" spans="1:4" x14ac:dyDescent="0.25">
      <c r="A80" s="41" t="s">
        <v>92</v>
      </c>
      <c r="B80" s="19">
        <v>1.35</v>
      </c>
      <c r="C80" s="19">
        <v>1.05</v>
      </c>
      <c r="D80" s="43">
        <f t="shared" si="1"/>
        <v>7.7777777777777779E-2</v>
      </c>
    </row>
    <row r="81" spans="1:4" x14ac:dyDescent="0.25">
      <c r="A81" s="41" t="s">
        <v>93</v>
      </c>
      <c r="B81" s="19">
        <v>1.79</v>
      </c>
      <c r="C81" s="19">
        <v>4.97</v>
      </c>
      <c r="D81" s="43">
        <f t="shared" si="1"/>
        <v>0.27765363128491621</v>
      </c>
    </row>
    <row r="82" spans="1:4" x14ac:dyDescent="0.25">
      <c r="A82" s="41" t="s">
        <v>94</v>
      </c>
      <c r="B82" s="19">
        <v>1.53</v>
      </c>
      <c r="C82" s="19">
        <v>4.33</v>
      </c>
      <c r="D82" s="43">
        <f t="shared" si="1"/>
        <v>0.28300653594771241</v>
      </c>
    </row>
    <row r="83" spans="1:4" x14ac:dyDescent="0.25">
      <c r="A83" s="41" t="s">
        <v>95</v>
      </c>
      <c r="B83" s="19">
        <v>1.52</v>
      </c>
      <c r="C83" s="19">
        <v>5.05</v>
      </c>
      <c r="D83" s="43">
        <f t="shared" si="1"/>
        <v>0.33223684210526316</v>
      </c>
    </row>
    <row r="84" spans="1:4" x14ac:dyDescent="0.25">
      <c r="A84" s="41" t="s">
        <v>96</v>
      </c>
      <c r="B84" s="19">
        <v>1.66</v>
      </c>
      <c r="C84" s="19">
        <v>9.49</v>
      </c>
      <c r="D84" s="43">
        <f t="shared" si="1"/>
        <v>0.57168674698795185</v>
      </c>
    </row>
    <row r="85" spans="1:4" x14ac:dyDescent="0.25">
      <c r="A85" s="41" t="s">
        <v>97</v>
      </c>
      <c r="B85" s="19">
        <v>1.73</v>
      </c>
      <c r="C85" s="19">
        <v>5.78</v>
      </c>
      <c r="D85" s="43">
        <f t="shared" si="1"/>
        <v>0.33410404624277457</v>
      </c>
    </row>
    <row r="86" spans="1:4" x14ac:dyDescent="0.25">
      <c r="A86" s="41" t="s">
        <v>98</v>
      </c>
      <c r="B86" s="19">
        <v>1.41</v>
      </c>
      <c r="C86" s="19">
        <v>4.8</v>
      </c>
      <c r="D86" s="43">
        <f t="shared" si="1"/>
        <v>0.34042553191489361</v>
      </c>
    </row>
    <row r="87" spans="1:4" x14ac:dyDescent="0.25">
      <c r="A87" s="41" t="s">
        <v>99</v>
      </c>
      <c r="B87" s="19">
        <v>1.86</v>
      </c>
      <c r="C87" s="19">
        <v>3.75</v>
      </c>
      <c r="D87" s="43">
        <f t="shared" si="1"/>
        <v>0.20161290322580644</v>
      </c>
    </row>
    <row r="88" spans="1:4" x14ac:dyDescent="0.25">
      <c r="A88" s="41" t="s">
        <v>100</v>
      </c>
      <c r="B88" s="19">
        <v>1.66</v>
      </c>
      <c r="C88" s="19">
        <v>2.3199999999999998</v>
      </c>
      <c r="D88" s="43">
        <f t="shared" si="1"/>
        <v>0.1397590361445783</v>
      </c>
    </row>
    <row r="89" spans="1:4" x14ac:dyDescent="0.25">
      <c r="A89" s="41" t="s">
        <v>101</v>
      </c>
      <c r="B89" s="19">
        <v>1.54</v>
      </c>
      <c r="C89" s="19">
        <v>0.86</v>
      </c>
      <c r="D89" s="43">
        <f t="shared" si="1"/>
        <v>5.5844155844155842E-2</v>
      </c>
    </row>
    <row r="90" spans="1:4" x14ac:dyDescent="0.25">
      <c r="A90" s="41" t="s">
        <v>102</v>
      </c>
      <c r="B90" s="19">
        <v>1.8</v>
      </c>
      <c r="C90" s="19">
        <v>4.0599999999999996</v>
      </c>
      <c r="D90" s="43">
        <f t="shared" si="1"/>
        <v>0.22555555555555554</v>
      </c>
    </row>
    <row r="91" spans="1:4" x14ac:dyDescent="0.25">
      <c r="A91" s="41" t="s">
        <v>103</v>
      </c>
      <c r="B91" s="19">
        <v>1.79</v>
      </c>
      <c r="C91" s="19">
        <v>3.42</v>
      </c>
      <c r="D91" s="43">
        <f t="shared" si="1"/>
        <v>0.19106145251396647</v>
      </c>
    </row>
    <row r="92" spans="1:4" x14ac:dyDescent="0.25">
      <c r="A92" s="41" t="s">
        <v>106</v>
      </c>
      <c r="B92" s="19">
        <v>1.77</v>
      </c>
      <c r="C92" s="19">
        <v>0.63</v>
      </c>
      <c r="D92" s="43">
        <f t="shared" si="1"/>
        <v>3.5593220338983052E-2</v>
      </c>
    </row>
    <row r="93" spans="1:4" x14ac:dyDescent="0.25">
      <c r="A93" s="41" t="s">
        <v>107</v>
      </c>
      <c r="B93" s="19">
        <v>1.96</v>
      </c>
      <c r="C93" s="19">
        <v>1.73</v>
      </c>
      <c r="D93" s="43">
        <f t="shared" si="1"/>
        <v>8.8265306122448983E-2</v>
      </c>
    </row>
    <row r="94" spans="1:4" x14ac:dyDescent="0.25">
      <c r="A94" s="41" t="s">
        <v>108</v>
      </c>
      <c r="B94" s="19">
        <v>1.81</v>
      </c>
      <c r="C94" s="19">
        <v>2.62</v>
      </c>
      <c r="D94" s="43">
        <f t="shared" si="1"/>
        <v>0.14475138121546963</v>
      </c>
    </row>
    <row r="95" spans="1:4" x14ac:dyDescent="0.25">
      <c r="A95" s="41" t="s">
        <v>109</v>
      </c>
      <c r="B95" s="19">
        <v>1.71</v>
      </c>
      <c r="C95" s="19">
        <v>0.14000000000000001</v>
      </c>
      <c r="D95" s="43">
        <f t="shared" si="1"/>
        <v>8.1871345029239772E-3</v>
      </c>
    </row>
    <row r="96" spans="1:4" x14ac:dyDescent="0.25">
      <c r="A96" s="41" t="s">
        <v>110</v>
      </c>
      <c r="B96" s="19">
        <v>1.69</v>
      </c>
      <c r="C96" s="19">
        <v>0.85</v>
      </c>
      <c r="D96" s="43">
        <f t="shared" si="1"/>
        <v>5.0295857988165674E-2</v>
      </c>
    </row>
    <row r="97" spans="1:4" x14ac:dyDescent="0.25">
      <c r="A97" s="41" t="s">
        <v>111</v>
      </c>
      <c r="B97" s="19">
        <v>1.83</v>
      </c>
      <c r="C97" s="19">
        <v>2.25</v>
      </c>
      <c r="D97" s="43">
        <f t="shared" si="1"/>
        <v>0.12295081967213116</v>
      </c>
    </row>
    <row r="98" spans="1:4" x14ac:dyDescent="0.25">
      <c r="A98" s="41" t="s">
        <v>112</v>
      </c>
      <c r="B98" s="19">
        <v>1.72</v>
      </c>
      <c r="C98" s="19">
        <v>2.64</v>
      </c>
      <c r="D98" s="43">
        <f t="shared" si="1"/>
        <v>0.15348837209302327</v>
      </c>
    </row>
    <row r="99" spans="1:4" x14ac:dyDescent="0.25">
      <c r="A99" s="41" t="s">
        <v>113</v>
      </c>
      <c r="B99" s="19">
        <v>1.86</v>
      </c>
      <c r="C99" s="19">
        <v>6.4</v>
      </c>
      <c r="D99" s="43">
        <f t="shared" si="1"/>
        <v>0.34408602150537637</v>
      </c>
    </row>
    <row r="100" spans="1:4" x14ac:dyDescent="0.25">
      <c r="A100" s="41" t="s">
        <v>114</v>
      </c>
      <c r="B100" s="19">
        <v>2.66</v>
      </c>
      <c r="C100" s="19">
        <v>0.98</v>
      </c>
      <c r="D100" s="43">
        <f t="shared" si="1"/>
        <v>3.6842105263157898E-2</v>
      </c>
    </row>
    <row r="101" spans="1:4" x14ac:dyDescent="0.25">
      <c r="A101" s="41" t="s">
        <v>115</v>
      </c>
      <c r="B101" s="19">
        <v>1.78</v>
      </c>
      <c r="C101" s="19">
        <v>2.39</v>
      </c>
      <c r="D101" s="43">
        <f t="shared" si="1"/>
        <v>0.13426966292134832</v>
      </c>
    </row>
    <row r="102" spans="1:4" x14ac:dyDescent="0.25">
      <c r="A102" s="41" t="s">
        <v>116</v>
      </c>
      <c r="B102" s="19">
        <v>1.81</v>
      </c>
      <c r="C102" s="19">
        <v>3.91</v>
      </c>
      <c r="D102" s="43">
        <f t="shared" si="1"/>
        <v>0.2160220994475138</v>
      </c>
    </row>
    <row r="103" spans="1:4" x14ac:dyDescent="0.25">
      <c r="A103" s="41" t="s">
        <v>117</v>
      </c>
      <c r="B103" s="19">
        <v>1.69</v>
      </c>
      <c r="C103" s="19">
        <v>7.34</v>
      </c>
      <c r="D103" s="43">
        <f t="shared" si="1"/>
        <v>0.43431952662721895</v>
      </c>
    </row>
    <row r="104" spans="1:4" x14ac:dyDescent="0.25">
      <c r="A104" s="41" t="s">
        <v>118</v>
      </c>
      <c r="B104" s="19">
        <v>1.68</v>
      </c>
      <c r="C104" s="19">
        <v>0.54</v>
      </c>
      <c r="D104" s="43">
        <f t="shared" si="1"/>
        <v>3.2142857142857147E-2</v>
      </c>
    </row>
    <row r="105" spans="1:4" x14ac:dyDescent="0.25">
      <c r="A105" s="41" t="s">
        <v>119</v>
      </c>
      <c r="B105" s="19">
        <v>1.66</v>
      </c>
      <c r="C105" s="19">
        <v>3.1</v>
      </c>
      <c r="D105" s="43">
        <f t="shared" si="1"/>
        <v>0.18674698795180725</v>
      </c>
    </row>
    <row r="106" spans="1:4" x14ac:dyDescent="0.25">
      <c r="A106" s="41" t="s">
        <v>120</v>
      </c>
      <c r="B106" s="19">
        <v>1.67</v>
      </c>
      <c r="C106" s="19">
        <v>0.82</v>
      </c>
      <c r="D106" s="43">
        <f t="shared" si="1"/>
        <v>4.9101796407185629E-2</v>
      </c>
    </row>
    <row r="107" spans="1:4" x14ac:dyDescent="0.25">
      <c r="A107" s="41" t="s">
        <v>121</v>
      </c>
      <c r="B107" s="19">
        <v>1.82</v>
      </c>
      <c r="C107" s="19">
        <v>2.14</v>
      </c>
      <c r="D107" s="43">
        <f t="shared" si="1"/>
        <v>0.11758241758241759</v>
      </c>
    </row>
    <row r="108" spans="1:4" x14ac:dyDescent="0.25">
      <c r="A108" s="41" t="s">
        <v>122</v>
      </c>
      <c r="B108" s="19">
        <v>1.69</v>
      </c>
      <c r="C108" s="19">
        <v>0.9</v>
      </c>
      <c r="D108" s="43">
        <f t="shared" si="1"/>
        <v>5.325443786982248E-2</v>
      </c>
    </row>
    <row r="109" spans="1:4" x14ac:dyDescent="0.25">
      <c r="A109" s="41" t="s">
        <v>123</v>
      </c>
      <c r="B109" s="19">
        <v>1.56</v>
      </c>
      <c r="C109" s="19">
        <v>2.0299999999999998</v>
      </c>
      <c r="D109" s="43">
        <f t="shared" si="1"/>
        <v>0.13012820512820514</v>
      </c>
    </row>
    <row r="110" spans="1:4" x14ac:dyDescent="0.25">
      <c r="A110" s="41" t="s">
        <v>124</v>
      </c>
      <c r="B110" s="19">
        <v>1.62</v>
      </c>
      <c r="C110" s="19">
        <v>1.73</v>
      </c>
      <c r="D110" s="43">
        <f t="shared" si="1"/>
        <v>0.10679012345679012</v>
      </c>
    </row>
    <row r="111" spans="1:4" x14ac:dyDescent="0.25">
      <c r="A111" s="41" t="s">
        <v>125</v>
      </c>
      <c r="B111" s="19">
        <v>1.79</v>
      </c>
      <c r="C111" s="19">
        <v>3.8</v>
      </c>
      <c r="D111" s="43">
        <f t="shared" si="1"/>
        <v>0.21229050279329606</v>
      </c>
    </row>
    <row r="112" spans="1:4" x14ac:dyDescent="0.25">
      <c r="A112" s="41" t="s">
        <v>126</v>
      </c>
      <c r="B112" s="19">
        <v>1.77</v>
      </c>
      <c r="C112" s="19">
        <v>9.84</v>
      </c>
      <c r="D112" s="43">
        <f t="shared" si="1"/>
        <v>0.55593220338983051</v>
      </c>
    </row>
    <row r="113" spans="1:4" x14ac:dyDescent="0.25">
      <c r="A113" s="41" t="s">
        <v>127</v>
      </c>
      <c r="B113" s="19">
        <v>1.72</v>
      </c>
      <c r="C113" s="19">
        <v>4.18</v>
      </c>
      <c r="D113" s="43">
        <f t="shared" si="1"/>
        <v>0.24302325581395345</v>
      </c>
    </row>
    <row r="114" spans="1:4" x14ac:dyDescent="0.25">
      <c r="A114" s="41" t="s">
        <v>128</v>
      </c>
      <c r="B114" s="19">
        <v>1.68</v>
      </c>
      <c r="C114" s="19">
        <v>5.88</v>
      </c>
      <c r="D114" s="43">
        <f t="shared" si="1"/>
        <v>0.35000000000000003</v>
      </c>
    </row>
    <row r="115" spans="1:4" x14ac:dyDescent="0.25">
      <c r="A115" s="41" t="s">
        <v>129</v>
      </c>
      <c r="B115" s="19">
        <v>1.69</v>
      </c>
      <c r="C115" s="19">
        <v>4.17</v>
      </c>
      <c r="D115" s="43">
        <f t="shared" si="1"/>
        <v>0.24674556213017751</v>
      </c>
    </row>
    <row r="116" spans="1:4" x14ac:dyDescent="0.25">
      <c r="A116" s="41" t="s">
        <v>130</v>
      </c>
      <c r="B116" s="19">
        <v>1.72</v>
      </c>
      <c r="C116" s="19">
        <v>4.7</v>
      </c>
      <c r="D116" s="43">
        <f t="shared" si="1"/>
        <v>0.27325581395348841</v>
      </c>
    </row>
    <row r="117" spans="1:4" x14ac:dyDescent="0.25">
      <c r="A117" s="41" t="s">
        <v>131</v>
      </c>
      <c r="B117" s="19">
        <v>1.59</v>
      </c>
      <c r="C117" s="19">
        <v>12.2</v>
      </c>
      <c r="D117" s="43">
        <f t="shared" si="1"/>
        <v>0.76729559748427667</v>
      </c>
    </row>
    <row r="118" spans="1:4" x14ac:dyDescent="0.25">
      <c r="A118" s="41" t="s">
        <v>132</v>
      </c>
      <c r="B118" s="19">
        <v>1.57</v>
      </c>
      <c r="C118" s="19">
        <v>2.34</v>
      </c>
      <c r="D118" s="43">
        <f t="shared" si="1"/>
        <v>0.14904458598726114</v>
      </c>
    </row>
    <row r="119" spans="1:4" x14ac:dyDescent="0.25">
      <c r="A119" s="41" t="s">
        <v>133</v>
      </c>
      <c r="B119" s="19">
        <v>1.59</v>
      </c>
      <c r="C119" s="19">
        <v>3.74</v>
      </c>
      <c r="D119" s="43">
        <f t="shared" si="1"/>
        <v>0.23522012578616353</v>
      </c>
    </row>
    <row r="120" spans="1:4" x14ac:dyDescent="0.25">
      <c r="A120" s="41" t="s">
        <v>134</v>
      </c>
      <c r="B120" s="19">
        <v>1.8</v>
      </c>
      <c r="C120" s="19">
        <v>8.01</v>
      </c>
      <c r="D120" s="43">
        <f t="shared" si="1"/>
        <v>0.44500000000000001</v>
      </c>
    </row>
    <row r="121" spans="1:4" x14ac:dyDescent="0.25">
      <c r="A121" s="41" t="s">
        <v>135</v>
      </c>
      <c r="B121" s="19">
        <v>1.69</v>
      </c>
      <c r="C121" s="19">
        <v>1.86</v>
      </c>
      <c r="D121" s="43">
        <f t="shared" si="1"/>
        <v>0.11005917159763313</v>
      </c>
    </row>
    <row r="122" spans="1:4" x14ac:dyDescent="0.25">
      <c r="A122" s="41" t="s">
        <v>136</v>
      </c>
      <c r="B122" s="19">
        <v>1.55</v>
      </c>
      <c r="C122" s="19">
        <v>5.3</v>
      </c>
      <c r="D122" s="43">
        <f t="shared" si="1"/>
        <v>0.34193548387096773</v>
      </c>
    </row>
    <row r="123" spans="1:4" x14ac:dyDescent="0.25">
      <c r="A123" s="41" t="s">
        <v>137</v>
      </c>
      <c r="B123" s="19">
        <v>1.73</v>
      </c>
      <c r="C123" s="19">
        <v>15.5</v>
      </c>
      <c r="D123" s="43">
        <f t="shared" si="1"/>
        <v>0.89595375722543358</v>
      </c>
    </row>
    <row r="124" spans="1:4" x14ac:dyDescent="0.25">
      <c r="A124" s="41" t="s">
        <v>138</v>
      </c>
      <c r="B124" s="19">
        <v>1.63</v>
      </c>
      <c r="C124" s="19">
        <v>7.45</v>
      </c>
      <c r="D124" s="43">
        <f t="shared" si="1"/>
        <v>0.45705521472392635</v>
      </c>
    </row>
    <row r="125" spans="1:4" x14ac:dyDescent="0.25">
      <c r="A125" s="41" t="s">
        <v>139</v>
      </c>
      <c r="B125" s="19">
        <v>1.56</v>
      </c>
      <c r="C125" s="19">
        <v>2.41</v>
      </c>
      <c r="D125" s="43">
        <f t="shared" si="1"/>
        <v>0.15448717948717949</v>
      </c>
    </row>
    <row r="126" spans="1:4" x14ac:dyDescent="0.25">
      <c r="A126" s="41" t="s">
        <v>140</v>
      </c>
      <c r="B126" s="19">
        <v>1.6</v>
      </c>
      <c r="C126" s="19">
        <v>1.1100000000000001</v>
      </c>
      <c r="D126" s="43">
        <f t="shared" si="1"/>
        <v>6.9375000000000006E-2</v>
      </c>
    </row>
    <row r="127" spans="1:4" x14ac:dyDescent="0.25">
      <c r="A127" s="41" t="s">
        <v>141</v>
      </c>
      <c r="B127" s="19">
        <v>1.71</v>
      </c>
      <c r="C127" s="19">
        <v>3.55</v>
      </c>
      <c r="D127" s="43">
        <f t="shared" si="1"/>
        <v>0.20760233918128654</v>
      </c>
    </row>
    <row r="128" spans="1:4" x14ac:dyDescent="0.25">
      <c r="A128" s="41" t="s">
        <v>142</v>
      </c>
      <c r="B128" s="19">
        <v>1.71</v>
      </c>
      <c r="C128" s="19">
        <v>2.4500000000000002</v>
      </c>
      <c r="D128" s="43">
        <f t="shared" si="1"/>
        <v>0.14327485380116958</v>
      </c>
    </row>
    <row r="129" spans="1:4" x14ac:dyDescent="0.25">
      <c r="A129" s="41" t="s">
        <v>143</v>
      </c>
      <c r="B129" s="19">
        <v>1.66</v>
      </c>
      <c r="C129" s="19">
        <v>4.9000000000000004</v>
      </c>
      <c r="D129" s="43">
        <f t="shared" si="1"/>
        <v>0.29518072289156627</v>
      </c>
    </row>
    <row r="130" spans="1:4" x14ac:dyDescent="0.25">
      <c r="A130" s="41" t="s">
        <v>144</v>
      </c>
      <c r="B130" s="19">
        <v>1.87</v>
      </c>
      <c r="C130" s="19">
        <v>0.68</v>
      </c>
      <c r="D130" s="43">
        <f t="shared" ref="D130:D193" si="2">(C130/(B130*1000))*100</f>
        <v>3.6363636363636369E-2</v>
      </c>
    </row>
    <row r="131" spans="1:4" x14ac:dyDescent="0.25">
      <c r="A131" s="41" t="s">
        <v>145</v>
      </c>
      <c r="B131" s="19">
        <v>1.66</v>
      </c>
      <c r="C131" s="19">
        <v>18.100000000000001</v>
      </c>
      <c r="D131" s="43">
        <f t="shared" si="2"/>
        <v>1.0903614457831325</v>
      </c>
    </row>
    <row r="132" spans="1:4" x14ac:dyDescent="0.25">
      <c r="A132" s="41" t="s">
        <v>146</v>
      </c>
      <c r="B132" s="19">
        <v>1.51</v>
      </c>
      <c r="C132" s="19">
        <v>6.22</v>
      </c>
      <c r="D132" s="43">
        <f t="shared" si="2"/>
        <v>0.41192052980132449</v>
      </c>
    </row>
    <row r="133" spans="1:4" x14ac:dyDescent="0.25">
      <c r="A133" s="41" t="s">
        <v>147</v>
      </c>
      <c r="B133" s="19">
        <v>1.52</v>
      </c>
      <c r="C133" s="19">
        <v>2.97</v>
      </c>
      <c r="D133" s="43">
        <f t="shared" si="2"/>
        <v>0.19539473684210529</v>
      </c>
    </row>
    <row r="134" spans="1:4" x14ac:dyDescent="0.25">
      <c r="A134" s="41" t="s">
        <v>148</v>
      </c>
      <c r="B134" s="19">
        <v>1.53</v>
      </c>
      <c r="C134" s="19">
        <v>1.82</v>
      </c>
      <c r="D134" s="43">
        <f t="shared" si="2"/>
        <v>0.11895424836601308</v>
      </c>
    </row>
    <row r="135" spans="1:4" x14ac:dyDescent="0.25">
      <c r="A135" s="41" t="s">
        <v>149</v>
      </c>
      <c r="B135" s="19">
        <v>1.54</v>
      </c>
      <c r="C135" s="19">
        <v>2.1</v>
      </c>
      <c r="D135" s="43">
        <f t="shared" si="2"/>
        <v>0.13636363636363638</v>
      </c>
    </row>
    <row r="136" spans="1:4" x14ac:dyDescent="0.25">
      <c r="A136" s="41" t="s">
        <v>150</v>
      </c>
      <c r="B136" s="19">
        <v>1.45</v>
      </c>
      <c r="C136" s="19">
        <v>7.4</v>
      </c>
      <c r="D136" s="43">
        <f t="shared" si="2"/>
        <v>0.51034482758620692</v>
      </c>
    </row>
    <row r="137" spans="1:4" x14ac:dyDescent="0.25">
      <c r="A137" s="41" t="s">
        <v>151</v>
      </c>
      <c r="B137" s="19">
        <v>1.5</v>
      </c>
      <c r="C137" s="19">
        <v>4.96</v>
      </c>
      <c r="D137" s="43">
        <f t="shared" si="2"/>
        <v>0.33066666666666666</v>
      </c>
    </row>
    <row r="138" spans="1:4" x14ac:dyDescent="0.25">
      <c r="A138" s="41" t="s">
        <v>152</v>
      </c>
      <c r="B138" s="19">
        <v>1.62</v>
      </c>
      <c r="C138" s="19">
        <v>16.600000000000001</v>
      </c>
      <c r="D138" s="43">
        <f t="shared" si="2"/>
        <v>1.0246913580246915</v>
      </c>
    </row>
    <row r="139" spans="1:4" x14ac:dyDescent="0.25">
      <c r="A139" s="41" t="s">
        <v>153</v>
      </c>
      <c r="B139" s="19">
        <v>1.56</v>
      </c>
      <c r="C139" s="19">
        <v>22.2</v>
      </c>
      <c r="D139" s="43">
        <f t="shared" si="2"/>
        <v>1.4230769230769231</v>
      </c>
    </row>
    <row r="140" spans="1:4" x14ac:dyDescent="0.25">
      <c r="A140" s="41" t="s">
        <v>154</v>
      </c>
      <c r="B140" s="19">
        <v>1.6</v>
      </c>
      <c r="C140" s="19">
        <v>13.9</v>
      </c>
      <c r="D140" s="43">
        <f t="shared" si="2"/>
        <v>0.86875000000000013</v>
      </c>
    </row>
    <row r="141" spans="1:4" x14ac:dyDescent="0.25">
      <c r="A141" s="41" t="s">
        <v>155</v>
      </c>
      <c r="B141" s="19">
        <v>1.54</v>
      </c>
      <c r="C141" s="19">
        <v>8.16</v>
      </c>
      <c r="D141" s="43">
        <f t="shared" si="2"/>
        <v>0.52987012987012994</v>
      </c>
    </row>
    <row r="142" spans="1:4" x14ac:dyDescent="0.25">
      <c r="A142" s="41" t="s">
        <v>156</v>
      </c>
      <c r="B142" s="19">
        <v>1.51</v>
      </c>
      <c r="C142" s="19">
        <v>8.7200000000000006</v>
      </c>
      <c r="D142" s="43">
        <f t="shared" si="2"/>
        <v>0.57748344370860938</v>
      </c>
    </row>
    <row r="143" spans="1:4" x14ac:dyDescent="0.25">
      <c r="A143" s="41" t="s">
        <v>157</v>
      </c>
      <c r="B143" s="19">
        <v>1.66</v>
      </c>
      <c r="C143" s="19">
        <v>12.6</v>
      </c>
      <c r="D143" s="43">
        <f t="shared" si="2"/>
        <v>0.75903614457831325</v>
      </c>
    </row>
    <row r="144" spans="1:4" x14ac:dyDescent="0.25">
      <c r="A144" s="41" t="s">
        <v>158</v>
      </c>
      <c r="B144" s="19">
        <v>1.62</v>
      </c>
      <c r="C144" s="19">
        <v>6.78</v>
      </c>
      <c r="D144" s="43">
        <f t="shared" si="2"/>
        <v>0.41851851851851851</v>
      </c>
    </row>
    <row r="145" spans="1:4" x14ac:dyDescent="0.25">
      <c r="A145" s="41" t="s">
        <v>159</v>
      </c>
      <c r="B145" s="19">
        <v>1.68</v>
      </c>
      <c r="C145" s="19">
        <v>1.02</v>
      </c>
      <c r="D145" s="43">
        <f t="shared" si="2"/>
        <v>6.0714285714285721E-2</v>
      </c>
    </row>
    <row r="146" spans="1:4" x14ac:dyDescent="0.25">
      <c r="A146" s="41" t="s">
        <v>160</v>
      </c>
      <c r="B146" s="19">
        <v>1.66</v>
      </c>
      <c r="C146" s="19">
        <v>3.48</v>
      </c>
      <c r="D146" s="43">
        <f t="shared" si="2"/>
        <v>0.20963855421686747</v>
      </c>
    </row>
    <row r="147" spans="1:4" x14ac:dyDescent="0.25">
      <c r="A147" s="41" t="s">
        <v>161</v>
      </c>
      <c r="B147" s="19">
        <v>1.58</v>
      </c>
      <c r="C147" s="19">
        <v>2.7</v>
      </c>
      <c r="D147" s="43">
        <f t="shared" si="2"/>
        <v>0.17088607594936711</v>
      </c>
    </row>
    <row r="148" spans="1:4" x14ac:dyDescent="0.25">
      <c r="A148" s="41" t="s">
        <v>162</v>
      </c>
      <c r="B148" s="19">
        <v>1.74</v>
      </c>
      <c r="C148" s="19">
        <v>6.79</v>
      </c>
      <c r="D148" s="43">
        <f t="shared" si="2"/>
        <v>0.39022988505747125</v>
      </c>
    </row>
    <row r="149" spans="1:4" x14ac:dyDescent="0.25">
      <c r="A149" s="41" t="s">
        <v>163</v>
      </c>
      <c r="B149" s="19">
        <v>1.7</v>
      </c>
      <c r="C149" s="19">
        <v>0.24</v>
      </c>
      <c r="D149" s="43">
        <f t="shared" si="2"/>
        <v>1.4117647058823528E-2</v>
      </c>
    </row>
    <row r="150" spans="1:4" x14ac:dyDescent="0.25">
      <c r="A150" s="41" t="s">
        <v>164</v>
      </c>
      <c r="B150" s="19">
        <v>1.73</v>
      </c>
      <c r="C150" s="19">
        <v>2.5499999999999998</v>
      </c>
      <c r="D150" s="43">
        <f t="shared" si="2"/>
        <v>0.14739884393063582</v>
      </c>
    </row>
    <row r="151" spans="1:4" x14ac:dyDescent="0.25">
      <c r="A151" s="41" t="s">
        <v>165</v>
      </c>
      <c r="B151" s="19">
        <v>1.62</v>
      </c>
      <c r="C151" s="19">
        <v>4.57</v>
      </c>
      <c r="D151" s="43">
        <f t="shared" si="2"/>
        <v>0.28209876543209877</v>
      </c>
    </row>
    <row r="152" spans="1:4" x14ac:dyDescent="0.25">
      <c r="A152" s="41" t="s">
        <v>166</v>
      </c>
      <c r="B152" s="19">
        <v>1.66</v>
      </c>
      <c r="C152" s="19">
        <v>3.7</v>
      </c>
      <c r="D152" s="43">
        <f t="shared" si="2"/>
        <v>0.22289156626506024</v>
      </c>
    </row>
    <row r="153" spans="1:4" x14ac:dyDescent="0.25">
      <c r="A153" s="41" t="s">
        <v>167</v>
      </c>
      <c r="B153" s="19">
        <v>1.61</v>
      </c>
      <c r="C153" s="19">
        <v>2.81</v>
      </c>
      <c r="D153" s="43">
        <f t="shared" si="2"/>
        <v>0.17453416149068324</v>
      </c>
    </row>
    <row r="154" spans="1:4" x14ac:dyDescent="0.25">
      <c r="A154" s="41" t="s">
        <v>168</v>
      </c>
      <c r="B154" s="19">
        <v>1.65</v>
      </c>
      <c r="C154" s="19">
        <v>0.56999999999999995</v>
      </c>
      <c r="D154" s="43">
        <f t="shared" si="2"/>
        <v>3.4545454545454546E-2</v>
      </c>
    </row>
    <row r="155" spans="1:4" x14ac:dyDescent="0.25">
      <c r="A155" s="41" t="s">
        <v>169</v>
      </c>
      <c r="B155" s="19">
        <v>1.72</v>
      </c>
      <c r="C155" s="19">
        <v>7.09</v>
      </c>
      <c r="D155" s="43">
        <f t="shared" si="2"/>
        <v>0.41220930232558139</v>
      </c>
    </row>
    <row r="156" spans="1:4" x14ac:dyDescent="0.25">
      <c r="A156" s="41" t="s">
        <v>170</v>
      </c>
      <c r="B156" s="19">
        <v>1.61</v>
      </c>
      <c r="C156" s="19">
        <v>0.72</v>
      </c>
      <c r="D156" s="43">
        <f t="shared" si="2"/>
        <v>4.4720496894409933E-2</v>
      </c>
    </row>
    <row r="157" spans="1:4" x14ac:dyDescent="0.25">
      <c r="A157" s="41" t="s">
        <v>171</v>
      </c>
      <c r="B157" s="19">
        <v>1.65</v>
      </c>
      <c r="C157" s="19">
        <v>3.84</v>
      </c>
      <c r="D157" s="43">
        <f t="shared" si="2"/>
        <v>0.23272727272727273</v>
      </c>
    </row>
    <row r="158" spans="1:4" x14ac:dyDescent="0.25">
      <c r="A158" s="41" t="s">
        <v>172</v>
      </c>
      <c r="B158" s="19">
        <v>1.68</v>
      </c>
      <c r="C158" s="19">
        <v>1.7</v>
      </c>
      <c r="D158" s="43">
        <f t="shared" si="2"/>
        <v>0.10119047619047618</v>
      </c>
    </row>
    <row r="159" spans="1:4" x14ac:dyDescent="0.25">
      <c r="A159" s="41" t="s">
        <v>173</v>
      </c>
      <c r="B159" s="19">
        <v>1.66</v>
      </c>
      <c r="C159" s="19">
        <v>1.73</v>
      </c>
      <c r="D159" s="43">
        <f t="shared" si="2"/>
        <v>0.10421686746987951</v>
      </c>
    </row>
    <row r="160" spans="1:4" x14ac:dyDescent="0.25">
      <c r="A160" s="41" t="s">
        <v>174</v>
      </c>
      <c r="B160" s="19">
        <v>1.55</v>
      </c>
      <c r="C160" s="19">
        <v>4.8099999999999996</v>
      </c>
      <c r="D160" s="43">
        <f t="shared" si="2"/>
        <v>0.31032258064516127</v>
      </c>
    </row>
    <row r="161" spans="1:4" x14ac:dyDescent="0.25">
      <c r="A161" s="41" t="s">
        <v>175</v>
      </c>
      <c r="B161" s="19">
        <v>1.73</v>
      </c>
      <c r="C161" s="19">
        <v>1.83</v>
      </c>
      <c r="D161" s="43">
        <f t="shared" si="2"/>
        <v>0.10578034682080925</v>
      </c>
    </row>
    <row r="162" spans="1:4" x14ac:dyDescent="0.25">
      <c r="A162" s="41" t="s">
        <v>176</v>
      </c>
      <c r="B162" s="19">
        <v>1.66</v>
      </c>
      <c r="C162" s="19">
        <v>5.84</v>
      </c>
      <c r="D162" s="43">
        <f t="shared" si="2"/>
        <v>0.35180722891566263</v>
      </c>
    </row>
    <row r="163" spans="1:4" x14ac:dyDescent="0.25">
      <c r="A163" s="41" t="s">
        <v>177</v>
      </c>
      <c r="B163" s="19">
        <v>1.79</v>
      </c>
      <c r="C163" s="19">
        <v>10.7</v>
      </c>
      <c r="D163" s="43">
        <f t="shared" si="2"/>
        <v>0.5977653631284916</v>
      </c>
    </row>
    <row r="164" spans="1:4" x14ac:dyDescent="0.25">
      <c r="A164" s="41" t="s">
        <v>178</v>
      </c>
      <c r="B164" s="19">
        <v>1.64</v>
      </c>
      <c r="C164" s="19">
        <v>2.65</v>
      </c>
      <c r="D164" s="43">
        <f t="shared" si="2"/>
        <v>0.16158536585365854</v>
      </c>
    </row>
    <row r="165" spans="1:4" x14ac:dyDescent="0.25">
      <c r="A165" s="41" t="s">
        <v>179</v>
      </c>
      <c r="B165" s="19">
        <v>1.56</v>
      </c>
      <c r="C165" s="19">
        <v>9.0500000000000007</v>
      </c>
      <c r="D165" s="43">
        <f t="shared" si="2"/>
        <v>0.58012820512820518</v>
      </c>
    </row>
    <row r="166" spans="1:4" x14ac:dyDescent="0.25">
      <c r="A166" s="41" t="s">
        <v>180</v>
      </c>
      <c r="B166" s="19">
        <v>1.56</v>
      </c>
      <c r="C166" s="19">
        <v>9.08</v>
      </c>
      <c r="D166" s="43">
        <f t="shared" si="2"/>
        <v>0.58205128205128209</v>
      </c>
    </row>
    <row r="167" spans="1:4" x14ac:dyDescent="0.25">
      <c r="A167" s="41" t="s">
        <v>181</v>
      </c>
      <c r="B167" s="19">
        <v>1.5</v>
      </c>
      <c r="C167" s="19">
        <v>0.21</v>
      </c>
      <c r="D167" s="43">
        <f t="shared" si="2"/>
        <v>1.3999999999999999E-2</v>
      </c>
    </row>
    <row r="168" spans="1:4" x14ac:dyDescent="0.25">
      <c r="A168" s="41" t="s">
        <v>182</v>
      </c>
      <c r="B168" s="19">
        <v>1.62</v>
      </c>
      <c r="C168" s="19">
        <v>7.43</v>
      </c>
      <c r="D168" s="43">
        <f t="shared" si="2"/>
        <v>0.45864197530864192</v>
      </c>
    </row>
    <row r="169" spans="1:4" x14ac:dyDescent="0.25">
      <c r="A169" s="41" t="s">
        <v>183</v>
      </c>
      <c r="B169" s="19">
        <v>1.7</v>
      </c>
      <c r="C169" s="19">
        <v>8.77</v>
      </c>
      <c r="D169" s="43">
        <f t="shared" si="2"/>
        <v>0.51588235294117646</v>
      </c>
    </row>
    <row r="170" spans="1:4" x14ac:dyDescent="0.25">
      <c r="A170" s="41" t="s">
        <v>184</v>
      </c>
      <c r="B170" s="19">
        <v>1.42</v>
      </c>
      <c r="C170" s="19">
        <v>1.07</v>
      </c>
      <c r="D170" s="43">
        <f t="shared" si="2"/>
        <v>7.5352112676056349E-2</v>
      </c>
    </row>
    <row r="171" spans="1:4" x14ac:dyDescent="0.25">
      <c r="A171" s="41" t="s">
        <v>185</v>
      </c>
      <c r="B171" s="19">
        <v>1.53</v>
      </c>
      <c r="C171" s="19">
        <v>2.67</v>
      </c>
      <c r="D171" s="43">
        <f t="shared" si="2"/>
        <v>0.17450980392156862</v>
      </c>
    </row>
    <row r="172" spans="1:4" x14ac:dyDescent="0.25">
      <c r="A172" s="41" t="s">
        <v>186</v>
      </c>
      <c r="B172" s="19">
        <v>1.4</v>
      </c>
      <c r="C172" s="19">
        <v>0.72</v>
      </c>
      <c r="D172" s="43">
        <f t="shared" si="2"/>
        <v>5.1428571428571428E-2</v>
      </c>
    </row>
    <row r="173" spans="1:4" x14ac:dyDescent="0.25">
      <c r="A173" s="41" t="s">
        <v>187</v>
      </c>
      <c r="B173" s="19">
        <v>1.42</v>
      </c>
      <c r="C173" s="19">
        <v>0.62</v>
      </c>
      <c r="D173" s="43">
        <f t="shared" si="2"/>
        <v>4.3661971830985913E-2</v>
      </c>
    </row>
    <row r="174" spans="1:4" x14ac:dyDescent="0.25">
      <c r="A174" s="41" t="s">
        <v>188</v>
      </c>
      <c r="B174" s="19">
        <v>1.5</v>
      </c>
      <c r="C174" s="19">
        <v>1.39</v>
      </c>
      <c r="D174" s="43">
        <f t="shared" si="2"/>
        <v>9.2666666666666661E-2</v>
      </c>
    </row>
    <row r="175" spans="1:4" x14ac:dyDescent="0.25">
      <c r="A175" s="41" t="s">
        <v>189</v>
      </c>
      <c r="B175" s="19">
        <v>1.42</v>
      </c>
      <c r="C175" s="19">
        <v>5.33</v>
      </c>
      <c r="D175" s="43">
        <f t="shared" si="2"/>
        <v>0.37535211267605634</v>
      </c>
    </row>
    <row r="176" spans="1:4" x14ac:dyDescent="0.25">
      <c r="A176" s="41" t="s">
        <v>190</v>
      </c>
      <c r="B176" s="19">
        <v>1.64</v>
      </c>
      <c r="C176" s="19">
        <v>8.34</v>
      </c>
      <c r="D176" s="43">
        <f t="shared" si="2"/>
        <v>0.50853658536585367</v>
      </c>
    </row>
    <row r="177" spans="1:4" x14ac:dyDescent="0.25">
      <c r="A177" s="41" t="s">
        <v>191</v>
      </c>
      <c r="B177" s="19">
        <v>1.5</v>
      </c>
      <c r="C177" s="19">
        <v>6.97</v>
      </c>
      <c r="D177" s="43">
        <f t="shared" si="2"/>
        <v>0.46466666666666662</v>
      </c>
    </row>
    <row r="178" spans="1:4" x14ac:dyDescent="0.25">
      <c r="A178" s="41" t="s">
        <v>192</v>
      </c>
      <c r="B178" s="19">
        <v>1.53</v>
      </c>
      <c r="C178" s="19">
        <v>0.78</v>
      </c>
      <c r="D178" s="43">
        <f t="shared" si="2"/>
        <v>5.0980392156862744E-2</v>
      </c>
    </row>
    <row r="179" spans="1:4" x14ac:dyDescent="0.25">
      <c r="A179" s="41" t="s">
        <v>193</v>
      </c>
      <c r="B179" s="19">
        <v>1.51</v>
      </c>
      <c r="C179" s="19">
        <v>3.57</v>
      </c>
      <c r="D179" s="43">
        <f t="shared" si="2"/>
        <v>0.23642384105960262</v>
      </c>
    </row>
    <row r="180" spans="1:4" x14ac:dyDescent="0.25">
      <c r="A180" s="41" t="s">
        <v>194</v>
      </c>
      <c r="B180" s="19">
        <v>1.66</v>
      </c>
      <c r="C180" s="19">
        <v>6.88</v>
      </c>
      <c r="D180" s="43">
        <f t="shared" si="2"/>
        <v>0.41445783132530123</v>
      </c>
    </row>
    <row r="181" spans="1:4" x14ac:dyDescent="0.25">
      <c r="A181" s="41" t="s">
        <v>195</v>
      </c>
      <c r="B181" s="19">
        <v>1.53</v>
      </c>
      <c r="C181" s="19">
        <v>9.91</v>
      </c>
      <c r="D181" s="43">
        <f t="shared" si="2"/>
        <v>0.64771241830065363</v>
      </c>
    </row>
    <row r="182" spans="1:4" x14ac:dyDescent="0.25">
      <c r="A182" s="41" t="s">
        <v>196</v>
      </c>
      <c r="B182" s="19">
        <v>1.46</v>
      </c>
      <c r="C182" s="19">
        <v>25.4</v>
      </c>
      <c r="D182" s="43">
        <f t="shared" si="2"/>
        <v>1.7397260273972603</v>
      </c>
    </row>
    <row r="183" spans="1:4" x14ac:dyDescent="0.25">
      <c r="A183" s="41" t="s">
        <v>197</v>
      </c>
      <c r="B183" s="19">
        <v>1.42</v>
      </c>
      <c r="C183" s="19">
        <v>1.24</v>
      </c>
      <c r="D183" s="43">
        <f t="shared" si="2"/>
        <v>8.7323943661971826E-2</v>
      </c>
    </row>
    <row r="184" spans="1:4" x14ac:dyDescent="0.25">
      <c r="A184" s="41" t="s">
        <v>198</v>
      </c>
      <c r="B184" s="19">
        <v>1.46</v>
      </c>
      <c r="C184" s="19">
        <v>1.92</v>
      </c>
      <c r="D184" s="43">
        <f t="shared" si="2"/>
        <v>0.13150684931506851</v>
      </c>
    </row>
    <row r="185" spans="1:4" x14ac:dyDescent="0.25">
      <c r="A185" s="41" t="s">
        <v>199</v>
      </c>
      <c r="B185" s="19">
        <v>1.53</v>
      </c>
      <c r="C185" s="19">
        <v>2.39</v>
      </c>
      <c r="D185" s="43">
        <f t="shared" si="2"/>
        <v>0.15620915032679739</v>
      </c>
    </row>
    <row r="186" spans="1:4" x14ac:dyDescent="0.25">
      <c r="A186" s="41" t="s">
        <v>200</v>
      </c>
      <c r="B186" s="19">
        <v>1.63</v>
      </c>
      <c r="C186" s="19">
        <v>0.82</v>
      </c>
      <c r="D186" s="43">
        <f t="shared" si="2"/>
        <v>5.0306748466257663E-2</v>
      </c>
    </row>
    <row r="187" spans="1:4" x14ac:dyDescent="0.25">
      <c r="A187" s="41" t="s">
        <v>201</v>
      </c>
      <c r="B187" s="19">
        <v>1.53</v>
      </c>
      <c r="C187" s="19">
        <v>3.88</v>
      </c>
      <c r="D187" s="43">
        <f t="shared" si="2"/>
        <v>0.25359477124183005</v>
      </c>
    </row>
    <row r="188" spans="1:4" x14ac:dyDescent="0.25">
      <c r="A188" s="41" t="s">
        <v>202</v>
      </c>
      <c r="B188" s="19">
        <v>1.53</v>
      </c>
      <c r="C188" s="19">
        <v>1.83</v>
      </c>
      <c r="D188" s="43">
        <f t="shared" si="2"/>
        <v>0.11960784313725492</v>
      </c>
    </row>
    <row r="189" spans="1:4" x14ac:dyDescent="0.25">
      <c r="A189" s="41" t="s">
        <v>203</v>
      </c>
      <c r="B189" s="19">
        <v>1.56</v>
      </c>
      <c r="C189" s="19">
        <v>3.22</v>
      </c>
      <c r="D189" s="43">
        <f t="shared" si="2"/>
        <v>0.2064102564102564</v>
      </c>
    </row>
    <row r="190" spans="1:4" x14ac:dyDescent="0.25">
      <c r="A190" s="41" t="s">
        <v>204</v>
      </c>
      <c r="B190" s="19">
        <v>1.72</v>
      </c>
      <c r="C190" s="19">
        <v>11.2</v>
      </c>
      <c r="D190" s="43">
        <f t="shared" si="2"/>
        <v>0.65116279069767435</v>
      </c>
    </row>
    <row r="191" spans="1:4" x14ac:dyDescent="0.25">
      <c r="A191" s="41" t="s">
        <v>205</v>
      </c>
      <c r="B191" s="19">
        <v>1.71</v>
      </c>
      <c r="C191" s="19">
        <v>1.62</v>
      </c>
      <c r="D191" s="43">
        <f t="shared" si="2"/>
        <v>9.4736842105263161E-2</v>
      </c>
    </row>
    <row r="192" spans="1:4" x14ac:dyDescent="0.25">
      <c r="A192" s="41" t="s">
        <v>206</v>
      </c>
      <c r="B192" s="19">
        <v>1.51</v>
      </c>
      <c r="C192" s="19">
        <v>0.68</v>
      </c>
      <c r="D192" s="43">
        <f t="shared" si="2"/>
        <v>4.5033112582781455E-2</v>
      </c>
    </row>
    <row r="193" spans="1:4" x14ac:dyDescent="0.25">
      <c r="A193" s="41" t="s">
        <v>207</v>
      </c>
      <c r="B193" s="19">
        <v>1.53</v>
      </c>
      <c r="C193" s="19">
        <v>21.2</v>
      </c>
      <c r="D193" s="43">
        <f t="shared" si="2"/>
        <v>1.3856209150326797</v>
      </c>
    </row>
    <row r="194" spans="1:4" x14ac:dyDescent="0.25">
      <c r="A194" s="41" t="s">
        <v>208</v>
      </c>
      <c r="B194" s="19">
        <v>1.59</v>
      </c>
      <c r="C194" s="19">
        <v>0.55000000000000004</v>
      </c>
      <c r="D194" s="43">
        <f t="shared" ref="D194:D257" si="3">(C194/(B194*1000))*100</f>
        <v>3.4591194968553458E-2</v>
      </c>
    </row>
    <row r="195" spans="1:4" x14ac:dyDescent="0.25">
      <c r="A195" s="41" t="s">
        <v>209</v>
      </c>
      <c r="B195" s="19">
        <v>1.75</v>
      </c>
      <c r="C195" s="19">
        <v>5.49</v>
      </c>
      <c r="D195" s="43">
        <f t="shared" si="3"/>
        <v>0.31371428571428572</v>
      </c>
    </row>
    <row r="196" spans="1:4" x14ac:dyDescent="0.25">
      <c r="A196" s="41" t="s">
        <v>210</v>
      </c>
      <c r="B196" s="19">
        <v>1.56</v>
      </c>
      <c r="C196" s="19">
        <v>6.28</v>
      </c>
      <c r="D196" s="43">
        <f t="shared" si="3"/>
        <v>0.40256410256410258</v>
      </c>
    </row>
    <row r="197" spans="1:4" x14ac:dyDescent="0.25">
      <c r="A197" s="41" t="s">
        <v>211</v>
      </c>
      <c r="B197" s="19">
        <v>1.71</v>
      </c>
      <c r="C197" s="19">
        <v>4.87</v>
      </c>
      <c r="D197" s="43">
        <f t="shared" si="3"/>
        <v>0.28479532163742688</v>
      </c>
    </row>
    <row r="198" spans="1:4" x14ac:dyDescent="0.25">
      <c r="A198" s="41" t="s">
        <v>212</v>
      </c>
      <c r="B198" s="19">
        <v>1.58</v>
      </c>
      <c r="C198" s="19">
        <v>6.08</v>
      </c>
      <c r="D198" s="43">
        <f t="shared" si="3"/>
        <v>0.38481012658227848</v>
      </c>
    </row>
    <row r="199" spans="1:4" x14ac:dyDescent="0.25">
      <c r="A199" s="41" t="s">
        <v>213</v>
      </c>
      <c r="B199" s="19">
        <v>1.59</v>
      </c>
      <c r="C199" s="19">
        <v>0.43</v>
      </c>
      <c r="D199" s="43">
        <f t="shared" si="3"/>
        <v>2.7044025157232705E-2</v>
      </c>
    </row>
    <row r="200" spans="1:4" x14ac:dyDescent="0.25">
      <c r="A200" s="41" t="s">
        <v>214</v>
      </c>
      <c r="B200" s="19">
        <v>1.63</v>
      </c>
      <c r="C200" s="19">
        <v>11.1</v>
      </c>
      <c r="D200" s="43">
        <f t="shared" si="3"/>
        <v>0.68098159509202449</v>
      </c>
    </row>
    <row r="201" spans="1:4" x14ac:dyDescent="0.25">
      <c r="A201" s="41" t="s">
        <v>215</v>
      </c>
      <c r="B201" s="19">
        <v>1.67</v>
      </c>
      <c r="C201" s="19">
        <v>0.56000000000000005</v>
      </c>
      <c r="D201" s="43">
        <f t="shared" si="3"/>
        <v>3.3532934131736532E-2</v>
      </c>
    </row>
    <row r="202" spans="1:4" x14ac:dyDescent="0.25">
      <c r="A202" s="41" t="s">
        <v>216</v>
      </c>
      <c r="B202" s="19">
        <v>1.58</v>
      </c>
      <c r="C202" s="19">
        <v>0.7</v>
      </c>
      <c r="D202" s="43">
        <f t="shared" si="3"/>
        <v>4.4303797468354431E-2</v>
      </c>
    </row>
    <row r="203" spans="1:4" x14ac:dyDescent="0.25">
      <c r="A203" s="41" t="s">
        <v>217</v>
      </c>
      <c r="B203" s="19">
        <v>1.58</v>
      </c>
      <c r="C203" s="19">
        <v>0.79</v>
      </c>
      <c r="D203" s="43">
        <f t="shared" si="3"/>
        <v>0.05</v>
      </c>
    </row>
    <row r="204" spans="1:4" x14ac:dyDescent="0.25">
      <c r="A204" s="41" t="s">
        <v>218</v>
      </c>
      <c r="B204" s="19">
        <v>1.8</v>
      </c>
      <c r="C204" s="19">
        <v>5.68</v>
      </c>
      <c r="D204" s="43">
        <f t="shared" si="3"/>
        <v>0.31555555555555553</v>
      </c>
    </row>
    <row r="205" spans="1:4" x14ac:dyDescent="0.25">
      <c r="A205" s="41" t="s">
        <v>219</v>
      </c>
      <c r="B205" s="19">
        <v>2.1800000000000002</v>
      </c>
      <c r="C205" s="19">
        <v>7.47</v>
      </c>
      <c r="D205" s="43">
        <f t="shared" si="3"/>
        <v>0.34266055045871557</v>
      </c>
    </row>
    <row r="206" spans="1:4" x14ac:dyDescent="0.25">
      <c r="A206" s="41" t="s">
        <v>220</v>
      </c>
      <c r="B206" s="19">
        <v>1.58</v>
      </c>
      <c r="C206" s="19">
        <v>5.28</v>
      </c>
      <c r="D206" s="43">
        <f t="shared" si="3"/>
        <v>0.33417721518987342</v>
      </c>
    </row>
    <row r="207" spans="1:4" x14ac:dyDescent="0.25">
      <c r="A207" s="41" t="s">
        <v>221</v>
      </c>
      <c r="B207" s="19">
        <v>1.65</v>
      </c>
      <c r="C207" s="19">
        <v>6.12</v>
      </c>
      <c r="D207" s="43">
        <f t="shared" si="3"/>
        <v>0.37090909090909091</v>
      </c>
    </row>
    <row r="208" spans="1:4" x14ac:dyDescent="0.25">
      <c r="A208" s="41" t="s">
        <v>222</v>
      </c>
      <c r="B208" s="19">
        <v>1.65</v>
      </c>
      <c r="C208" s="19">
        <v>15.4</v>
      </c>
      <c r="D208" s="43">
        <f t="shared" si="3"/>
        <v>0.93333333333333346</v>
      </c>
    </row>
    <row r="209" spans="1:4" x14ac:dyDescent="0.25">
      <c r="A209" s="41" t="s">
        <v>223</v>
      </c>
      <c r="B209" s="19">
        <v>1.84</v>
      </c>
      <c r="C209" s="19">
        <v>11.6</v>
      </c>
      <c r="D209" s="43">
        <f t="shared" si="3"/>
        <v>0.63043478260869568</v>
      </c>
    </row>
    <row r="210" spans="1:4" x14ac:dyDescent="0.25">
      <c r="A210" s="41" t="s">
        <v>224</v>
      </c>
      <c r="B210" s="19">
        <v>1.63</v>
      </c>
      <c r="C210" s="19">
        <v>6.61</v>
      </c>
      <c r="D210" s="43">
        <f t="shared" si="3"/>
        <v>0.40552147239263803</v>
      </c>
    </row>
    <row r="211" spans="1:4" x14ac:dyDescent="0.25">
      <c r="A211" s="41" t="s">
        <v>225</v>
      </c>
      <c r="B211" s="19">
        <v>1.6</v>
      </c>
      <c r="C211" s="19">
        <v>3.2</v>
      </c>
      <c r="D211" s="43">
        <f t="shared" si="3"/>
        <v>0.2</v>
      </c>
    </row>
    <row r="212" spans="1:4" x14ac:dyDescent="0.25">
      <c r="A212" s="41" t="s">
        <v>226</v>
      </c>
      <c r="B212" s="19">
        <v>1.68</v>
      </c>
      <c r="C212" s="19">
        <v>9.8000000000000007</v>
      </c>
      <c r="D212" s="43">
        <f t="shared" si="3"/>
        <v>0.58333333333333337</v>
      </c>
    </row>
    <row r="213" spans="1:4" x14ac:dyDescent="0.25">
      <c r="A213" s="41" t="s">
        <v>227</v>
      </c>
      <c r="B213" s="19">
        <v>1.62</v>
      </c>
      <c r="C213" s="19">
        <v>9.76</v>
      </c>
      <c r="D213" s="43">
        <f t="shared" si="3"/>
        <v>0.60246913580246908</v>
      </c>
    </row>
    <row r="214" spans="1:4" x14ac:dyDescent="0.25">
      <c r="A214" s="41" t="s">
        <v>228</v>
      </c>
      <c r="B214" s="19">
        <v>1.77</v>
      </c>
      <c r="C214" s="19">
        <v>29.6</v>
      </c>
      <c r="D214" s="43">
        <f t="shared" si="3"/>
        <v>1.6723163841807911</v>
      </c>
    </row>
    <row r="215" spans="1:4" x14ac:dyDescent="0.25">
      <c r="A215" s="41" t="s">
        <v>229</v>
      </c>
      <c r="B215" s="19">
        <v>1.74</v>
      </c>
      <c r="C215" s="19">
        <v>10.9</v>
      </c>
      <c r="D215" s="43">
        <f t="shared" si="3"/>
        <v>0.62643678160919547</v>
      </c>
    </row>
    <row r="216" spans="1:4" x14ac:dyDescent="0.25">
      <c r="A216" s="41" t="s">
        <v>230</v>
      </c>
      <c r="B216" s="19">
        <v>1.67</v>
      </c>
      <c r="C216" s="19">
        <v>3.49</v>
      </c>
      <c r="D216" s="43">
        <f t="shared" si="3"/>
        <v>0.20898203592814371</v>
      </c>
    </row>
    <row r="217" spans="1:4" x14ac:dyDescent="0.25">
      <c r="A217" s="41" t="s">
        <v>231</v>
      </c>
      <c r="B217" s="19">
        <v>1.63</v>
      </c>
      <c r="C217" s="19">
        <v>7.58</v>
      </c>
      <c r="D217" s="43">
        <f t="shared" si="3"/>
        <v>0.46503067484662575</v>
      </c>
    </row>
    <row r="218" spans="1:4" x14ac:dyDescent="0.25">
      <c r="A218" s="41" t="s">
        <v>232</v>
      </c>
      <c r="B218" s="19">
        <v>1.7</v>
      </c>
      <c r="C218" s="19">
        <v>7.78</v>
      </c>
      <c r="D218" s="43">
        <f t="shared" si="3"/>
        <v>0.45764705882352946</v>
      </c>
    </row>
    <row r="219" spans="1:4" x14ac:dyDescent="0.25">
      <c r="A219" s="41" t="s">
        <v>233</v>
      </c>
      <c r="B219" s="19">
        <v>1.65</v>
      </c>
      <c r="C219" s="19">
        <v>6.38</v>
      </c>
      <c r="D219" s="43">
        <f t="shared" si="3"/>
        <v>0.38666666666666666</v>
      </c>
    </row>
    <row r="220" spans="1:4" x14ac:dyDescent="0.25">
      <c r="A220" s="41" t="s">
        <v>234</v>
      </c>
      <c r="B220" s="19">
        <v>1.61</v>
      </c>
      <c r="C220" s="19">
        <v>4.0199999999999996</v>
      </c>
      <c r="D220" s="43">
        <f t="shared" si="3"/>
        <v>0.24968944099378879</v>
      </c>
    </row>
    <row r="221" spans="1:4" x14ac:dyDescent="0.25">
      <c r="A221" s="41" t="s">
        <v>235</v>
      </c>
      <c r="B221" s="19">
        <v>1.69</v>
      </c>
      <c r="C221" s="19">
        <v>11.7</v>
      </c>
      <c r="D221" s="43">
        <f t="shared" si="3"/>
        <v>0.69230769230769229</v>
      </c>
    </row>
    <row r="222" spans="1:4" x14ac:dyDescent="0.25">
      <c r="A222" s="41" t="s">
        <v>236</v>
      </c>
      <c r="B222" s="19">
        <v>1.65</v>
      </c>
      <c r="C222" s="19">
        <v>10.6</v>
      </c>
      <c r="D222" s="43">
        <f t="shared" si="3"/>
        <v>0.64242424242424245</v>
      </c>
    </row>
    <row r="223" spans="1:4" x14ac:dyDescent="0.25">
      <c r="A223" s="41" t="s">
        <v>237</v>
      </c>
      <c r="B223" s="19">
        <v>1.79</v>
      </c>
      <c r="C223" s="19">
        <v>11.1</v>
      </c>
      <c r="D223" s="43">
        <f t="shared" si="3"/>
        <v>0.62011173184357538</v>
      </c>
    </row>
    <row r="224" spans="1:4" x14ac:dyDescent="0.25">
      <c r="A224" s="41" t="s">
        <v>238</v>
      </c>
      <c r="B224" s="19">
        <v>0.25</v>
      </c>
      <c r="C224" s="19">
        <v>12.05</v>
      </c>
      <c r="D224" s="43">
        <f t="shared" si="3"/>
        <v>4.82</v>
      </c>
    </row>
    <row r="225" spans="1:4" x14ac:dyDescent="0.25">
      <c r="A225" s="41" t="s">
        <v>239</v>
      </c>
      <c r="B225" s="19">
        <v>1.56</v>
      </c>
      <c r="C225" s="19">
        <v>3.15</v>
      </c>
      <c r="D225" s="43">
        <f t="shared" si="3"/>
        <v>0.20192307692307693</v>
      </c>
    </row>
    <row r="226" spans="1:4" x14ac:dyDescent="0.25">
      <c r="A226" s="41" t="s">
        <v>240</v>
      </c>
      <c r="B226" s="19">
        <v>1.76</v>
      </c>
      <c r="C226" s="19">
        <v>14.4</v>
      </c>
      <c r="D226" s="43">
        <f t="shared" si="3"/>
        <v>0.81818181818181823</v>
      </c>
    </row>
    <row r="227" spans="1:4" x14ac:dyDescent="0.25">
      <c r="A227" s="41" t="s">
        <v>241</v>
      </c>
      <c r="B227" s="19">
        <v>1.71</v>
      </c>
      <c r="C227" s="19">
        <v>14.1</v>
      </c>
      <c r="D227" s="43">
        <f t="shared" si="3"/>
        <v>0.82456140350877194</v>
      </c>
    </row>
    <row r="228" spans="1:4" x14ac:dyDescent="0.25">
      <c r="A228" s="41" t="s">
        <v>242</v>
      </c>
      <c r="B228" s="19">
        <v>1.71</v>
      </c>
      <c r="C228" s="19">
        <v>0.55000000000000004</v>
      </c>
      <c r="D228" s="43">
        <f t="shared" si="3"/>
        <v>3.2163742690058478E-2</v>
      </c>
    </row>
    <row r="229" spans="1:4" x14ac:dyDescent="0.25">
      <c r="A229" s="41" t="s">
        <v>243</v>
      </c>
      <c r="B229" s="19">
        <v>1.68</v>
      </c>
      <c r="C229" s="19">
        <v>5.15</v>
      </c>
      <c r="D229" s="43">
        <f t="shared" si="3"/>
        <v>0.30654761904761907</v>
      </c>
    </row>
    <row r="230" spans="1:4" x14ac:dyDescent="0.25">
      <c r="A230" s="41" t="s">
        <v>244</v>
      </c>
      <c r="B230" s="19">
        <v>1.71</v>
      </c>
      <c r="C230" s="19">
        <v>3.6</v>
      </c>
      <c r="D230" s="43">
        <f t="shared" si="3"/>
        <v>0.21052631578947367</v>
      </c>
    </row>
    <row r="231" spans="1:4" x14ac:dyDescent="0.25">
      <c r="A231" s="41" t="s">
        <v>245</v>
      </c>
      <c r="B231" s="19">
        <v>1.73</v>
      </c>
      <c r="C231" s="19">
        <v>5.26</v>
      </c>
      <c r="D231" s="43">
        <f t="shared" si="3"/>
        <v>0.30404624277456649</v>
      </c>
    </row>
    <row r="232" spans="1:4" x14ac:dyDescent="0.25">
      <c r="A232" s="41" t="s">
        <v>246</v>
      </c>
      <c r="B232" s="19">
        <v>1.69</v>
      </c>
      <c r="C232" s="19">
        <v>4.78</v>
      </c>
      <c r="D232" s="43">
        <f t="shared" si="3"/>
        <v>0.28284023668639052</v>
      </c>
    </row>
    <row r="233" spans="1:4" x14ac:dyDescent="0.25">
      <c r="A233" s="41" t="s">
        <v>247</v>
      </c>
      <c r="B233" s="19">
        <v>1.68</v>
      </c>
      <c r="C233" s="19">
        <v>0.69</v>
      </c>
      <c r="D233" s="43">
        <f t="shared" si="3"/>
        <v>4.1071428571428571E-2</v>
      </c>
    </row>
    <row r="234" spans="1:4" x14ac:dyDescent="0.25">
      <c r="A234" s="41" t="s">
        <v>248</v>
      </c>
      <c r="B234" s="19">
        <v>1.74</v>
      </c>
      <c r="C234" s="19">
        <v>4.01</v>
      </c>
      <c r="D234" s="43">
        <f t="shared" si="3"/>
        <v>0.23045977011494251</v>
      </c>
    </row>
    <row r="235" spans="1:4" x14ac:dyDescent="0.25">
      <c r="A235" s="41" t="s">
        <v>249</v>
      </c>
      <c r="B235" s="19">
        <v>1.76</v>
      </c>
      <c r="C235" s="19">
        <v>0.91</v>
      </c>
      <c r="D235" s="43">
        <f t="shared" si="3"/>
        <v>5.1704545454545461E-2</v>
      </c>
    </row>
    <row r="236" spans="1:4" x14ac:dyDescent="0.25">
      <c r="A236" s="41" t="s">
        <v>250</v>
      </c>
      <c r="B236" s="19">
        <v>1.68</v>
      </c>
      <c r="C236" s="19">
        <v>2.52</v>
      </c>
      <c r="D236" s="43">
        <f t="shared" si="3"/>
        <v>0.15</v>
      </c>
    </row>
    <row r="237" spans="1:4" x14ac:dyDescent="0.25">
      <c r="A237" s="41" t="s">
        <v>251</v>
      </c>
      <c r="B237" s="19">
        <v>1.78</v>
      </c>
      <c r="C237" s="19">
        <v>2.1800000000000002</v>
      </c>
      <c r="D237" s="43">
        <f t="shared" si="3"/>
        <v>0.12247191011235956</v>
      </c>
    </row>
    <row r="238" spans="1:4" x14ac:dyDescent="0.25">
      <c r="A238" s="41" t="s">
        <v>252</v>
      </c>
      <c r="B238" s="19">
        <v>1.74</v>
      </c>
      <c r="C238" s="19">
        <v>3.05</v>
      </c>
      <c r="D238" s="43">
        <f t="shared" si="3"/>
        <v>0.17528735632183906</v>
      </c>
    </row>
    <row r="239" spans="1:4" x14ac:dyDescent="0.25">
      <c r="A239" s="41" t="s">
        <v>253</v>
      </c>
      <c r="B239" s="19">
        <v>1.74</v>
      </c>
      <c r="C239" s="19">
        <v>0.41</v>
      </c>
      <c r="D239" s="43">
        <f t="shared" si="3"/>
        <v>2.3563218390804597E-2</v>
      </c>
    </row>
    <row r="240" spans="1:4" x14ac:dyDescent="0.25">
      <c r="A240" s="41" t="s">
        <v>254</v>
      </c>
      <c r="B240" s="19">
        <v>1.79</v>
      </c>
      <c r="C240" s="19">
        <v>0.38</v>
      </c>
      <c r="D240" s="43">
        <f t="shared" si="3"/>
        <v>2.1229050279329607E-2</v>
      </c>
    </row>
    <row r="241" spans="1:4" x14ac:dyDescent="0.25">
      <c r="A241" s="41" t="s">
        <v>255</v>
      </c>
      <c r="B241" s="19">
        <v>1.74</v>
      </c>
      <c r="C241" s="19">
        <v>6.75</v>
      </c>
      <c r="D241" s="43">
        <f t="shared" si="3"/>
        <v>0.38793103448275862</v>
      </c>
    </row>
    <row r="242" spans="1:4" x14ac:dyDescent="0.25">
      <c r="A242" s="41" t="s">
        <v>256</v>
      </c>
      <c r="B242" s="19">
        <v>2.02</v>
      </c>
      <c r="C242" s="19">
        <v>6.45</v>
      </c>
      <c r="D242" s="43">
        <f t="shared" si="3"/>
        <v>0.31930693069306931</v>
      </c>
    </row>
    <row r="243" spans="1:4" x14ac:dyDescent="0.25">
      <c r="A243" s="41" t="s">
        <v>257</v>
      </c>
      <c r="B243" s="19">
        <v>1.76</v>
      </c>
      <c r="C243" s="19">
        <v>0.97</v>
      </c>
      <c r="D243" s="43">
        <f t="shared" si="3"/>
        <v>5.5113636363636365E-2</v>
      </c>
    </row>
    <row r="244" spans="1:4" x14ac:dyDescent="0.25">
      <c r="A244" s="41" t="s">
        <v>258</v>
      </c>
      <c r="B244" s="19">
        <v>1.75</v>
      </c>
      <c r="C244" s="19">
        <v>12.1</v>
      </c>
      <c r="D244" s="43">
        <f t="shared" si="3"/>
        <v>0.69142857142857139</v>
      </c>
    </row>
    <row r="245" spans="1:4" x14ac:dyDescent="0.25">
      <c r="A245" s="41" t="s">
        <v>259</v>
      </c>
      <c r="B245" s="19">
        <v>1.94</v>
      </c>
      <c r="C245" s="19">
        <v>13.9</v>
      </c>
      <c r="D245" s="43">
        <f t="shared" si="3"/>
        <v>0.71649484536082475</v>
      </c>
    </row>
    <row r="246" spans="1:4" x14ac:dyDescent="0.25">
      <c r="A246" s="41" t="s">
        <v>260</v>
      </c>
      <c r="B246" s="19">
        <v>1.38</v>
      </c>
      <c r="C246" s="19">
        <v>0.35</v>
      </c>
      <c r="D246" s="43">
        <f t="shared" si="3"/>
        <v>2.5362318840579705E-2</v>
      </c>
    </row>
    <row r="247" spans="1:4" x14ac:dyDescent="0.25">
      <c r="A247" s="41" t="s">
        <v>261</v>
      </c>
      <c r="B247" s="19">
        <v>1.67</v>
      </c>
      <c r="C247" s="19">
        <v>11.1</v>
      </c>
      <c r="D247" s="43">
        <f t="shared" si="3"/>
        <v>0.66467065868263464</v>
      </c>
    </row>
    <row r="248" spans="1:4" x14ac:dyDescent="0.25">
      <c r="A248" s="41" t="s">
        <v>262</v>
      </c>
      <c r="B248" s="19">
        <v>1.68</v>
      </c>
      <c r="C248" s="19">
        <v>15.8</v>
      </c>
      <c r="D248" s="43">
        <f t="shared" si="3"/>
        <v>0.94047619047619058</v>
      </c>
    </row>
    <row r="249" spans="1:4" x14ac:dyDescent="0.25">
      <c r="A249" s="41" t="s">
        <v>263</v>
      </c>
      <c r="B249" s="19">
        <v>1.65</v>
      </c>
      <c r="C249" s="19">
        <v>1.9</v>
      </c>
      <c r="D249" s="43">
        <f t="shared" si="3"/>
        <v>0.11515151515151514</v>
      </c>
    </row>
    <row r="250" spans="1:4" x14ac:dyDescent="0.25">
      <c r="A250" s="41" t="s">
        <v>264</v>
      </c>
      <c r="B250" s="19">
        <v>1.72</v>
      </c>
      <c r="C250" s="19">
        <v>2.09</v>
      </c>
      <c r="D250" s="43">
        <f t="shared" si="3"/>
        <v>0.12151162790697673</v>
      </c>
    </row>
    <row r="251" spans="1:4" x14ac:dyDescent="0.25">
      <c r="A251" s="41" t="s">
        <v>265</v>
      </c>
      <c r="B251" s="19">
        <v>1.54</v>
      </c>
      <c r="C251" s="19">
        <v>5.2</v>
      </c>
      <c r="D251" s="43">
        <f t="shared" si="3"/>
        <v>0.33766233766233766</v>
      </c>
    </row>
    <row r="252" spans="1:4" x14ac:dyDescent="0.25">
      <c r="A252" s="41" t="s">
        <v>266</v>
      </c>
      <c r="B252" s="19">
        <v>1.78</v>
      </c>
      <c r="C252" s="19">
        <v>14.9</v>
      </c>
      <c r="D252" s="43">
        <f t="shared" si="3"/>
        <v>0.8370786516853933</v>
      </c>
    </row>
    <row r="253" spans="1:4" x14ac:dyDescent="0.25">
      <c r="A253" s="41" t="s">
        <v>267</v>
      </c>
      <c r="B253" s="19">
        <v>1.73</v>
      </c>
      <c r="C253" s="19">
        <v>3.24</v>
      </c>
      <c r="D253" s="43">
        <f t="shared" si="3"/>
        <v>0.18728323699421967</v>
      </c>
    </row>
    <row r="254" spans="1:4" x14ac:dyDescent="0.25">
      <c r="A254" s="41" t="s">
        <v>268</v>
      </c>
      <c r="B254" s="19">
        <v>1.73</v>
      </c>
      <c r="C254" s="19">
        <v>18.7</v>
      </c>
      <c r="D254" s="43">
        <f t="shared" si="3"/>
        <v>1.0809248554913296</v>
      </c>
    </row>
    <row r="255" spans="1:4" x14ac:dyDescent="0.25">
      <c r="A255" s="41" t="s">
        <v>269</v>
      </c>
      <c r="B255" s="19">
        <v>1.77</v>
      </c>
      <c r="C255" s="19">
        <v>18.2</v>
      </c>
      <c r="D255" s="43">
        <f t="shared" si="3"/>
        <v>1.0282485875706215</v>
      </c>
    </row>
    <row r="256" spans="1:4" x14ac:dyDescent="0.25">
      <c r="A256" s="41" t="s">
        <v>270</v>
      </c>
      <c r="B256" s="19">
        <v>1.52</v>
      </c>
      <c r="C256" s="19">
        <v>1.82</v>
      </c>
      <c r="D256" s="43">
        <f t="shared" si="3"/>
        <v>0.11973684210526317</v>
      </c>
    </row>
    <row r="257" spans="1:4" x14ac:dyDescent="0.25">
      <c r="A257" s="41" t="s">
        <v>271</v>
      </c>
      <c r="B257" s="19">
        <v>1.78</v>
      </c>
      <c r="C257" s="19">
        <v>12.2</v>
      </c>
      <c r="D257" s="43">
        <f t="shared" si="3"/>
        <v>0.68539325842696619</v>
      </c>
    </row>
    <row r="258" spans="1:4" x14ac:dyDescent="0.25">
      <c r="A258" s="41" t="s">
        <v>272</v>
      </c>
      <c r="B258" s="19">
        <v>1.59</v>
      </c>
      <c r="C258" s="19">
        <v>0.37</v>
      </c>
      <c r="D258" s="43">
        <f t="shared" ref="D258:D268" si="4">(C258/(B258*1000))*100</f>
        <v>2.3270440251572329E-2</v>
      </c>
    </row>
    <row r="259" spans="1:4" x14ac:dyDescent="0.25">
      <c r="A259" s="41" t="s">
        <v>273</v>
      </c>
      <c r="B259" s="19">
        <v>1.58</v>
      </c>
      <c r="C259" s="19">
        <v>2.5099999999999998</v>
      </c>
      <c r="D259" s="43">
        <f t="shared" si="4"/>
        <v>0.15886075949367087</v>
      </c>
    </row>
    <row r="260" spans="1:4" x14ac:dyDescent="0.25">
      <c r="A260" s="41" t="s">
        <v>274</v>
      </c>
      <c r="B260" s="19">
        <v>2.06</v>
      </c>
      <c r="C260" s="19">
        <v>29.1</v>
      </c>
      <c r="D260" s="43">
        <f t="shared" si="4"/>
        <v>1.412621359223301</v>
      </c>
    </row>
    <row r="261" spans="1:4" x14ac:dyDescent="0.25">
      <c r="A261" s="41" t="s">
        <v>275</v>
      </c>
      <c r="B261" s="19">
        <v>1.77</v>
      </c>
      <c r="C261" s="19">
        <v>4.3099999999999996</v>
      </c>
      <c r="D261" s="43">
        <f t="shared" si="4"/>
        <v>0.24350282485875704</v>
      </c>
    </row>
    <row r="262" spans="1:4" x14ac:dyDescent="0.25">
      <c r="A262" s="41" t="s">
        <v>276</v>
      </c>
      <c r="B262" s="19">
        <v>2.02</v>
      </c>
      <c r="C262" s="19">
        <v>2.16</v>
      </c>
      <c r="D262" s="43">
        <f t="shared" si="4"/>
        <v>0.10693069306930694</v>
      </c>
    </row>
    <row r="263" spans="1:4" x14ac:dyDescent="0.25">
      <c r="A263" s="41" t="s">
        <v>277</v>
      </c>
      <c r="B263" s="19">
        <v>1.76</v>
      </c>
      <c r="C263" s="19">
        <v>0.56000000000000005</v>
      </c>
      <c r="D263" s="43">
        <f t="shared" si="4"/>
        <v>3.1818181818181822E-2</v>
      </c>
    </row>
    <row r="264" spans="1:4" x14ac:dyDescent="0.25">
      <c r="A264" s="41" t="s">
        <v>278</v>
      </c>
      <c r="B264" s="19">
        <v>2</v>
      </c>
      <c r="C264" s="19">
        <v>11.7</v>
      </c>
      <c r="D264" s="43">
        <f t="shared" si="4"/>
        <v>0.58499999999999996</v>
      </c>
    </row>
    <row r="265" spans="1:4" x14ac:dyDescent="0.25">
      <c r="A265" s="41" t="s">
        <v>279</v>
      </c>
      <c r="B265" s="19">
        <v>1.35</v>
      </c>
      <c r="C265" s="19">
        <v>5.39</v>
      </c>
      <c r="D265" s="43">
        <f t="shared" si="4"/>
        <v>0.39925925925925926</v>
      </c>
    </row>
    <row r="266" spans="1:4" x14ac:dyDescent="0.25">
      <c r="A266" s="41" t="s">
        <v>280</v>
      </c>
      <c r="B266" s="19">
        <v>1.86</v>
      </c>
      <c r="C266" s="19">
        <v>4.7300000000000004</v>
      </c>
      <c r="D266" s="43">
        <f t="shared" si="4"/>
        <v>0.25430107526881723</v>
      </c>
    </row>
    <row r="267" spans="1:4" x14ac:dyDescent="0.25">
      <c r="A267" s="41" t="s">
        <v>281</v>
      </c>
      <c r="B267" s="19">
        <v>1.67</v>
      </c>
      <c r="C267" s="19">
        <v>14.5</v>
      </c>
      <c r="D267" s="43">
        <f t="shared" si="4"/>
        <v>0.86826347305389229</v>
      </c>
    </row>
    <row r="268" spans="1:4" x14ac:dyDescent="0.25">
      <c r="A268" s="41" t="s">
        <v>282</v>
      </c>
      <c r="B268" s="19">
        <v>1.84</v>
      </c>
      <c r="C268" s="19">
        <v>19.5</v>
      </c>
      <c r="D268" s="43">
        <f t="shared" si="4"/>
        <v>1.0597826086956521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21"/>
  <sheetViews>
    <sheetView workbookViewId="0">
      <selection activeCell="J30" sqref="J30"/>
    </sheetView>
  </sheetViews>
  <sheetFormatPr defaultRowHeight="15" x14ac:dyDescent="0.25"/>
  <cols>
    <col min="1" max="1" width="15.28515625" customWidth="1"/>
    <col min="2" max="2" width="11.28515625" customWidth="1"/>
    <col min="3" max="4" width="11" customWidth="1"/>
    <col min="5" max="5" width="14" customWidth="1"/>
  </cols>
  <sheetData>
    <row r="2" spans="1:12" x14ac:dyDescent="0.25">
      <c r="A2" s="2">
        <v>2.6040000000000001</v>
      </c>
      <c r="B2" s="6">
        <v>0.57899999999999996</v>
      </c>
      <c r="C2" s="6">
        <v>0.78200000000000003</v>
      </c>
      <c r="D2" s="6">
        <v>0.58899999999999997</v>
      </c>
      <c r="E2" s="6">
        <v>0.78700000000000003</v>
      </c>
      <c r="F2" s="6">
        <v>0.82800000000000007</v>
      </c>
      <c r="G2" s="6">
        <v>1.0449999999999999</v>
      </c>
      <c r="H2" s="6">
        <v>0.69800000000000006</v>
      </c>
      <c r="I2" s="6">
        <v>0.78700000000000003</v>
      </c>
      <c r="J2" s="6">
        <v>0.749</v>
      </c>
      <c r="K2" s="6">
        <v>0.71499999999999997</v>
      </c>
      <c r="L2" s="6">
        <v>0.65900000000000003</v>
      </c>
    </row>
    <row r="3" spans="1:12" x14ac:dyDescent="0.25">
      <c r="A3" s="2">
        <v>1.391</v>
      </c>
      <c r="B3" s="6">
        <v>0.56700000000000006</v>
      </c>
      <c r="C3" s="6">
        <v>0.65900000000000003</v>
      </c>
      <c r="D3" s="6">
        <v>0.58499999999999996</v>
      </c>
      <c r="E3" s="6">
        <v>0.67800000000000005</v>
      </c>
      <c r="F3" s="6">
        <v>0.60699999999999998</v>
      </c>
      <c r="G3" s="6">
        <v>0.54200000000000004</v>
      </c>
      <c r="H3" s="6">
        <v>1.2470000000000001</v>
      </c>
      <c r="I3" s="6">
        <v>0.50700000000000001</v>
      </c>
      <c r="J3" s="6">
        <v>0.61499999999999999</v>
      </c>
      <c r="K3" s="6">
        <v>0.73699999999999999</v>
      </c>
      <c r="L3" s="6">
        <v>0.58799999999999997</v>
      </c>
    </row>
    <row r="4" spans="1:12" x14ac:dyDescent="0.25">
      <c r="A4" s="2">
        <v>0.72399999999999998</v>
      </c>
      <c r="B4" s="6">
        <v>0.55900000000000005</v>
      </c>
      <c r="C4" s="6">
        <v>0.55100000000000005</v>
      </c>
      <c r="D4" s="6">
        <v>0.57500000000000007</v>
      </c>
      <c r="E4" s="6">
        <v>0.52900000000000003</v>
      </c>
      <c r="F4" s="6">
        <v>0.59899999999999998</v>
      </c>
      <c r="G4" s="6">
        <v>0.58099999999999996</v>
      </c>
      <c r="H4" s="6">
        <v>0.50800000000000001</v>
      </c>
      <c r="I4" s="6">
        <v>0.51900000000000002</v>
      </c>
      <c r="J4" s="6">
        <v>0.48</v>
      </c>
      <c r="K4" s="6">
        <v>0.51600000000000001</v>
      </c>
      <c r="L4" s="6">
        <v>0.57799999999999996</v>
      </c>
    </row>
    <row r="5" spans="1:12" x14ac:dyDescent="0.25">
      <c r="A5" s="2">
        <v>0.44</v>
      </c>
      <c r="B5" s="6">
        <v>0.53400000000000003</v>
      </c>
      <c r="C5" s="6">
        <v>0.56100000000000005</v>
      </c>
      <c r="D5" s="6">
        <v>0.44800000000000001</v>
      </c>
      <c r="E5" s="6">
        <v>0.50600000000000001</v>
      </c>
      <c r="F5" s="6">
        <v>0.41200000000000003</v>
      </c>
      <c r="G5" s="6">
        <v>0.48099999999999998</v>
      </c>
      <c r="H5" s="6">
        <v>0.4</v>
      </c>
      <c r="I5" s="6">
        <v>0.48799999999999999</v>
      </c>
      <c r="J5" s="6">
        <v>0.45800000000000002</v>
      </c>
      <c r="K5" s="6">
        <v>0.46300000000000002</v>
      </c>
      <c r="L5" s="6">
        <v>0.36099999999999999</v>
      </c>
    </row>
    <row r="6" spans="1:12" x14ac:dyDescent="0.25">
      <c r="A6" s="2">
        <v>0.25600000000000001</v>
      </c>
      <c r="B6" s="6">
        <v>0.97099999999999997</v>
      </c>
      <c r="C6" s="6">
        <v>0.71899999999999997</v>
      </c>
      <c r="D6" s="6">
        <v>0.50900000000000001</v>
      </c>
      <c r="E6" s="6">
        <v>0.55300000000000005</v>
      </c>
      <c r="F6" s="6">
        <v>0.49099999999999999</v>
      </c>
      <c r="G6" s="6">
        <v>0.49</v>
      </c>
      <c r="H6" s="6">
        <v>0.55400000000000005</v>
      </c>
      <c r="I6" s="6">
        <v>0.55100000000000005</v>
      </c>
      <c r="J6" s="6">
        <v>0.215</v>
      </c>
      <c r="K6" s="6">
        <v>0.48899999999999999</v>
      </c>
      <c r="L6" s="6">
        <v>0.58099999999999996</v>
      </c>
    </row>
    <row r="7" spans="1:12" x14ac:dyDescent="0.25">
      <c r="A7" s="5">
        <v>6.9000000000000006E-2</v>
      </c>
      <c r="B7" s="6">
        <v>0.47900000000000004</v>
      </c>
      <c r="C7" s="6">
        <v>0.59199999999999997</v>
      </c>
      <c r="D7" s="6">
        <v>0.45600000000000002</v>
      </c>
      <c r="E7" s="6">
        <v>0.49299999999999999</v>
      </c>
      <c r="F7" s="6">
        <v>0.52400000000000002</v>
      </c>
      <c r="G7" s="6">
        <v>0.61099999999999999</v>
      </c>
      <c r="H7" s="6">
        <v>0.502</v>
      </c>
      <c r="I7" s="6">
        <v>0.51100000000000001</v>
      </c>
      <c r="J7" s="6">
        <v>0.49199999999999999</v>
      </c>
      <c r="K7" s="6">
        <v>0.54800000000000004</v>
      </c>
      <c r="L7" s="6">
        <v>0.42099999999999999</v>
      </c>
    </row>
    <row r="8" spans="1:12" x14ac:dyDescent="0.25">
      <c r="A8" s="6">
        <v>0.432</v>
      </c>
      <c r="B8" s="6">
        <v>0.56300000000000006</v>
      </c>
      <c r="C8" s="6">
        <v>0.53700000000000003</v>
      </c>
      <c r="D8" s="6">
        <v>0.47300000000000003</v>
      </c>
      <c r="E8" s="6">
        <v>0.70300000000000007</v>
      </c>
      <c r="F8" s="6">
        <v>0.54600000000000004</v>
      </c>
      <c r="G8" s="6">
        <v>0.54</v>
      </c>
      <c r="H8" s="6">
        <v>0.60299999999999998</v>
      </c>
      <c r="I8" s="6">
        <v>0.42899999999999999</v>
      </c>
      <c r="J8" s="6">
        <v>0.54300000000000004</v>
      </c>
      <c r="K8" s="6">
        <v>0.40700000000000003</v>
      </c>
      <c r="L8" s="6">
        <v>0.52400000000000002</v>
      </c>
    </row>
    <row r="9" spans="1:12" x14ac:dyDescent="0.25">
      <c r="A9" s="6">
        <v>0.49399999999999999</v>
      </c>
      <c r="B9" s="6">
        <v>0.59699999999999998</v>
      </c>
      <c r="C9" s="6">
        <v>0.38</v>
      </c>
      <c r="D9" s="6">
        <v>0.72</v>
      </c>
      <c r="E9" s="6">
        <v>0.93900000000000006</v>
      </c>
      <c r="F9" s="6">
        <v>0.42799999999999999</v>
      </c>
      <c r="G9" s="6">
        <v>0.38500000000000001</v>
      </c>
      <c r="H9" s="6">
        <v>0.39700000000000002</v>
      </c>
      <c r="I9" s="6">
        <v>0.51500000000000001</v>
      </c>
      <c r="J9" s="6">
        <v>0.38900000000000001</v>
      </c>
      <c r="K9" s="6">
        <v>0.629</v>
      </c>
      <c r="L9" s="6">
        <v>0.65600000000000003</v>
      </c>
    </row>
    <row r="16" spans="1:12" x14ac:dyDescent="0.25">
      <c r="A16" s="13"/>
      <c r="B16" s="1" t="s">
        <v>1</v>
      </c>
      <c r="C16" s="1" t="s">
        <v>2</v>
      </c>
      <c r="D16" s="1" t="s">
        <v>3</v>
      </c>
      <c r="E16" s="1" t="s">
        <v>4</v>
      </c>
    </row>
    <row r="17" spans="1:12" x14ac:dyDescent="0.25">
      <c r="A17" s="13" t="s">
        <v>5</v>
      </c>
      <c r="B17" s="2">
        <v>2.6040000000000001</v>
      </c>
      <c r="C17" s="3">
        <f>B17-B22</f>
        <v>2.5350000000000001</v>
      </c>
      <c r="D17" s="3">
        <v>400</v>
      </c>
      <c r="E17" s="4">
        <f>(4.4907*C17*C17)+(147.06*C17)-(1.666)</f>
        <v>399.98934860750001</v>
      </c>
    </row>
    <row r="18" spans="1:12" x14ac:dyDescent="0.25">
      <c r="A18" s="13" t="s">
        <v>6</v>
      </c>
      <c r="B18" s="2">
        <v>1.391</v>
      </c>
      <c r="C18" s="3">
        <f>B18-B22</f>
        <v>1.3220000000000001</v>
      </c>
      <c r="D18" s="3">
        <v>200</v>
      </c>
      <c r="E18" s="4">
        <f t="shared" ref="E18:E22" si="0">(4.4907*C18*C18)+(147.06*C18)-(1.666)</f>
        <v>200.5956445388</v>
      </c>
    </row>
    <row r="19" spans="1:12" x14ac:dyDescent="0.25">
      <c r="A19" s="13" t="s">
        <v>7</v>
      </c>
      <c r="B19" s="2">
        <v>0.72399999999999998</v>
      </c>
      <c r="C19" s="3">
        <f>B19-B22</f>
        <v>0.65500000000000003</v>
      </c>
      <c r="D19" s="3">
        <v>100</v>
      </c>
      <c r="E19" s="4">
        <f t="shared" si="0"/>
        <v>96.584922567500016</v>
      </c>
    </row>
    <row r="20" spans="1:12" x14ac:dyDescent="0.25">
      <c r="A20" s="13" t="s">
        <v>8</v>
      </c>
      <c r="B20" s="2">
        <v>0.44</v>
      </c>
      <c r="C20" s="3">
        <f>B20-B22</f>
        <v>0.371</v>
      </c>
      <c r="D20" s="3">
        <v>50</v>
      </c>
      <c r="E20" s="4">
        <f t="shared" si="0"/>
        <v>53.511364438700006</v>
      </c>
    </row>
    <row r="21" spans="1:12" x14ac:dyDescent="0.25">
      <c r="A21" s="13" t="s">
        <v>9</v>
      </c>
      <c r="B21" s="2">
        <v>0.25600000000000001</v>
      </c>
      <c r="C21" s="3">
        <f>B21-B22</f>
        <v>0.187</v>
      </c>
      <c r="D21" s="3">
        <v>25</v>
      </c>
      <c r="E21" s="4">
        <f t="shared" si="0"/>
        <v>25.9912552883</v>
      </c>
    </row>
    <row r="22" spans="1:12" x14ac:dyDescent="0.25">
      <c r="A22" s="13" t="s">
        <v>10</v>
      </c>
      <c r="B22" s="5">
        <v>6.9000000000000006E-2</v>
      </c>
      <c r="C22" s="3">
        <f>B22-B22</f>
        <v>0</v>
      </c>
      <c r="D22" s="3">
        <v>0</v>
      </c>
      <c r="E22" s="4">
        <f t="shared" si="0"/>
        <v>-1.6659999999999999</v>
      </c>
    </row>
    <row r="28" spans="1:12" x14ac:dyDescent="0.25">
      <c r="I28" s="13"/>
      <c r="J28" s="9" t="s">
        <v>105</v>
      </c>
      <c r="K28" s="9"/>
      <c r="L28" s="9"/>
    </row>
    <row r="34" spans="1:5" x14ac:dyDescent="0.25">
      <c r="A34" s="10" t="s">
        <v>11</v>
      </c>
      <c r="B34" s="6" t="s">
        <v>12</v>
      </c>
      <c r="C34" s="7" t="s">
        <v>10</v>
      </c>
      <c r="D34" s="3" t="s">
        <v>2</v>
      </c>
      <c r="E34" s="11" t="s">
        <v>104</v>
      </c>
    </row>
    <row r="35" spans="1:5" x14ac:dyDescent="0.25">
      <c r="A35" s="10" t="s">
        <v>196</v>
      </c>
      <c r="B35" s="6">
        <v>0.432</v>
      </c>
      <c r="C35" s="5">
        <v>6.9000000000000006E-2</v>
      </c>
      <c r="D35" s="3">
        <f t="shared" ref="D35:D66" si="1">(B35-C35)</f>
        <v>0.36299999999999999</v>
      </c>
      <c r="E35" s="4">
        <f t="shared" ref="E35:E66" si="2">(4.4907*D35*D35)+(147.06*D35)-(1.666)</f>
        <v>52.308515048300002</v>
      </c>
    </row>
    <row r="36" spans="1:5" x14ac:dyDescent="0.25">
      <c r="A36" s="10" t="s">
        <v>197</v>
      </c>
      <c r="B36" s="6">
        <v>0.49399999999999999</v>
      </c>
      <c r="C36" s="5">
        <v>6.9000000000000006E-2</v>
      </c>
      <c r="D36" s="3">
        <f t="shared" si="1"/>
        <v>0.42499999999999999</v>
      </c>
      <c r="E36" s="4">
        <f t="shared" si="2"/>
        <v>61.645632687500004</v>
      </c>
    </row>
    <row r="37" spans="1:5" x14ac:dyDescent="0.25">
      <c r="A37" s="10" t="s">
        <v>198</v>
      </c>
      <c r="B37" s="6">
        <v>0.57899999999999996</v>
      </c>
      <c r="C37" s="5">
        <v>6.9000000000000006E-2</v>
      </c>
      <c r="D37" s="3">
        <f t="shared" si="1"/>
        <v>0.51</v>
      </c>
      <c r="E37" s="4">
        <f t="shared" si="2"/>
        <v>74.502631070000007</v>
      </c>
    </row>
    <row r="38" spans="1:5" x14ac:dyDescent="0.25">
      <c r="A38" s="10" t="s">
        <v>199</v>
      </c>
      <c r="B38" s="6">
        <v>0.56700000000000006</v>
      </c>
      <c r="C38" s="5">
        <v>6.9000000000000006E-2</v>
      </c>
      <c r="D38" s="3">
        <f t="shared" si="1"/>
        <v>0.49800000000000005</v>
      </c>
      <c r="E38" s="4">
        <f t="shared" si="2"/>
        <v>72.683591562800018</v>
      </c>
    </row>
    <row r="39" spans="1:5" x14ac:dyDescent="0.25">
      <c r="A39" s="10" t="s">
        <v>200</v>
      </c>
      <c r="B39" s="6">
        <v>0.55900000000000005</v>
      </c>
      <c r="C39" s="5">
        <v>6.9000000000000006E-2</v>
      </c>
      <c r="D39" s="3">
        <f t="shared" si="1"/>
        <v>0.49000000000000005</v>
      </c>
      <c r="E39" s="4">
        <f t="shared" si="2"/>
        <v>71.471617070000008</v>
      </c>
    </row>
    <row r="40" spans="1:5" x14ac:dyDescent="0.25">
      <c r="A40" s="10" t="s">
        <v>201</v>
      </c>
      <c r="B40" s="6">
        <v>0.53400000000000003</v>
      </c>
      <c r="C40" s="5">
        <v>6.9000000000000006E-2</v>
      </c>
      <c r="D40" s="3">
        <f t="shared" si="1"/>
        <v>0.46500000000000002</v>
      </c>
      <c r="E40" s="4">
        <f t="shared" si="2"/>
        <v>67.68790160750001</v>
      </c>
    </row>
    <row r="41" spans="1:5" x14ac:dyDescent="0.25">
      <c r="A41" s="10" t="s">
        <v>202</v>
      </c>
      <c r="B41" s="6">
        <v>0.97099999999999997</v>
      </c>
      <c r="C41" s="5">
        <v>6.9000000000000006E-2</v>
      </c>
      <c r="D41" s="3">
        <f t="shared" si="1"/>
        <v>0.90199999999999991</v>
      </c>
      <c r="E41" s="4">
        <f t="shared" si="2"/>
        <v>134.63577148279998</v>
      </c>
    </row>
    <row r="42" spans="1:5" x14ac:dyDescent="0.25">
      <c r="A42" s="10" t="s">
        <v>203</v>
      </c>
      <c r="B42" s="6">
        <v>0.47900000000000004</v>
      </c>
      <c r="C42" s="5">
        <v>6.9000000000000006E-2</v>
      </c>
      <c r="D42" s="3">
        <f t="shared" si="1"/>
        <v>0.41000000000000003</v>
      </c>
      <c r="E42" s="4">
        <f t="shared" si="2"/>
        <v>59.383486670000003</v>
      </c>
    </row>
    <row r="43" spans="1:5" x14ac:dyDescent="0.25">
      <c r="A43" s="10" t="s">
        <v>204</v>
      </c>
      <c r="B43" s="6">
        <v>0.56300000000000006</v>
      </c>
      <c r="C43" s="5">
        <v>6.9000000000000006E-2</v>
      </c>
      <c r="D43" s="3">
        <f t="shared" si="1"/>
        <v>0.49400000000000005</v>
      </c>
      <c r="E43" s="4">
        <f t="shared" si="2"/>
        <v>72.077532465200008</v>
      </c>
    </row>
    <row r="44" spans="1:5" x14ac:dyDescent="0.25">
      <c r="A44" s="10" t="s">
        <v>205</v>
      </c>
      <c r="B44" s="6">
        <v>0.59699999999999998</v>
      </c>
      <c r="C44" s="5">
        <v>6.9000000000000006E-2</v>
      </c>
      <c r="D44" s="3">
        <f t="shared" si="1"/>
        <v>0.52800000000000002</v>
      </c>
      <c r="E44" s="4">
        <f t="shared" si="2"/>
        <v>77.233615308800012</v>
      </c>
    </row>
    <row r="45" spans="1:5" x14ac:dyDescent="0.25">
      <c r="A45" s="10" t="s">
        <v>206</v>
      </c>
      <c r="B45" s="6">
        <v>0.78200000000000003</v>
      </c>
      <c r="C45" s="5">
        <v>6.9000000000000006E-2</v>
      </c>
      <c r="D45" s="3">
        <f t="shared" si="1"/>
        <v>0.71300000000000008</v>
      </c>
      <c r="E45" s="4">
        <f t="shared" si="2"/>
        <v>105.47071266830002</v>
      </c>
    </row>
    <row r="46" spans="1:5" x14ac:dyDescent="0.25">
      <c r="A46" s="10" t="s">
        <v>207</v>
      </c>
      <c r="B46" s="6">
        <v>0.65900000000000003</v>
      </c>
      <c r="C46" s="5">
        <v>6.9000000000000006E-2</v>
      </c>
      <c r="D46" s="3">
        <f t="shared" si="1"/>
        <v>0.59000000000000008</v>
      </c>
      <c r="E46" s="4">
        <f t="shared" si="2"/>
        <v>86.662612670000016</v>
      </c>
    </row>
    <row r="47" spans="1:5" x14ac:dyDescent="0.25">
      <c r="A47" s="10" t="s">
        <v>208</v>
      </c>
      <c r="B47" s="6">
        <v>0.55100000000000005</v>
      </c>
      <c r="C47" s="5">
        <v>6.9000000000000006E-2</v>
      </c>
      <c r="D47" s="3">
        <f t="shared" si="1"/>
        <v>0.48200000000000004</v>
      </c>
      <c r="E47" s="4">
        <f t="shared" si="2"/>
        <v>70.260217386800022</v>
      </c>
    </row>
    <row r="48" spans="1:5" x14ac:dyDescent="0.25">
      <c r="A48" s="10" t="s">
        <v>209</v>
      </c>
      <c r="B48" s="6">
        <v>0.56100000000000005</v>
      </c>
      <c r="C48" s="5">
        <v>6.9000000000000006E-2</v>
      </c>
      <c r="D48" s="3">
        <f t="shared" si="1"/>
        <v>0.49200000000000005</v>
      </c>
      <c r="E48" s="4">
        <f t="shared" si="2"/>
        <v>71.7745568048</v>
      </c>
    </row>
    <row r="49" spans="1:5" x14ac:dyDescent="0.25">
      <c r="A49" s="10" t="s">
        <v>210</v>
      </c>
      <c r="B49" s="6">
        <v>0.71899999999999997</v>
      </c>
      <c r="C49" s="5">
        <v>6.9000000000000006E-2</v>
      </c>
      <c r="D49" s="3">
        <f t="shared" si="1"/>
        <v>0.64999999999999991</v>
      </c>
      <c r="E49" s="4">
        <f t="shared" si="2"/>
        <v>95.820320749999993</v>
      </c>
    </row>
    <row r="50" spans="1:5" x14ac:dyDescent="0.25">
      <c r="A50" s="10" t="s">
        <v>211</v>
      </c>
      <c r="B50" s="6">
        <v>0.59199999999999997</v>
      </c>
      <c r="C50" s="5">
        <v>6.9000000000000006E-2</v>
      </c>
      <c r="D50" s="3">
        <f t="shared" si="1"/>
        <v>0.52299999999999991</v>
      </c>
      <c r="E50" s="4">
        <f t="shared" si="2"/>
        <v>76.474716680299991</v>
      </c>
    </row>
    <row r="51" spans="1:5" x14ac:dyDescent="0.25">
      <c r="A51" s="10" t="s">
        <v>212</v>
      </c>
      <c r="B51" s="6">
        <v>0.53700000000000003</v>
      </c>
      <c r="C51" s="5">
        <v>6.9000000000000006E-2</v>
      </c>
      <c r="D51" s="3">
        <f t="shared" si="1"/>
        <v>0.46800000000000003</v>
      </c>
      <c r="E51" s="4">
        <f t="shared" si="2"/>
        <v>68.141651076800017</v>
      </c>
    </row>
    <row r="52" spans="1:5" x14ac:dyDescent="0.25">
      <c r="A52" s="10" t="s">
        <v>213</v>
      </c>
      <c r="B52" s="6">
        <v>0.38</v>
      </c>
      <c r="C52" s="5">
        <v>6.9000000000000006E-2</v>
      </c>
      <c r="D52" s="3">
        <f t="shared" si="1"/>
        <v>0.311</v>
      </c>
      <c r="E52" s="4">
        <f t="shared" si="2"/>
        <v>44.504004994700004</v>
      </c>
    </row>
    <row r="53" spans="1:5" x14ac:dyDescent="0.25">
      <c r="A53" s="10" t="s">
        <v>214</v>
      </c>
      <c r="B53" s="6">
        <v>0.58899999999999997</v>
      </c>
      <c r="C53" s="5">
        <v>6.9000000000000006E-2</v>
      </c>
      <c r="D53" s="3">
        <f t="shared" si="1"/>
        <v>0.52</v>
      </c>
      <c r="E53" s="4">
        <f t="shared" si="2"/>
        <v>76.019485280000012</v>
      </c>
    </row>
    <row r="54" spans="1:5" x14ac:dyDescent="0.25">
      <c r="A54" s="10" t="s">
        <v>215</v>
      </c>
      <c r="B54" s="6">
        <v>0.58499999999999996</v>
      </c>
      <c r="C54" s="5">
        <v>6.9000000000000006E-2</v>
      </c>
      <c r="D54" s="3">
        <f t="shared" si="1"/>
        <v>0.51600000000000001</v>
      </c>
      <c r="E54" s="4">
        <f t="shared" si="2"/>
        <v>75.412635819200005</v>
      </c>
    </row>
    <row r="55" spans="1:5" x14ac:dyDescent="0.25">
      <c r="A55" s="10" t="s">
        <v>216</v>
      </c>
      <c r="B55" s="6">
        <v>0.57500000000000007</v>
      </c>
      <c r="C55" s="5">
        <v>6.9000000000000006E-2</v>
      </c>
      <c r="D55" s="3">
        <f t="shared" si="1"/>
        <v>0.50600000000000001</v>
      </c>
      <c r="E55" s="4">
        <f t="shared" si="2"/>
        <v>73.89614086520001</v>
      </c>
    </row>
    <row r="56" spans="1:5" x14ac:dyDescent="0.25">
      <c r="A56" s="10" t="s">
        <v>217</v>
      </c>
      <c r="B56" s="6">
        <v>0.44800000000000001</v>
      </c>
      <c r="C56" s="5">
        <v>6.9000000000000006E-2</v>
      </c>
      <c r="D56" s="3">
        <f t="shared" si="1"/>
        <v>0.379</v>
      </c>
      <c r="E56" s="4">
        <f t="shared" si="2"/>
        <v>54.7147886387</v>
      </c>
    </row>
    <row r="57" spans="1:5" x14ac:dyDescent="0.25">
      <c r="A57" s="10" t="s">
        <v>218</v>
      </c>
      <c r="B57" s="6">
        <v>0.50900000000000001</v>
      </c>
      <c r="C57" s="5">
        <v>6.9000000000000006E-2</v>
      </c>
      <c r="D57" s="3">
        <f t="shared" si="1"/>
        <v>0.44</v>
      </c>
      <c r="E57" s="4">
        <f t="shared" si="2"/>
        <v>63.909799520000007</v>
      </c>
    </row>
    <row r="58" spans="1:5" x14ac:dyDescent="0.25">
      <c r="A58" s="10" t="s">
        <v>219</v>
      </c>
      <c r="B58" s="6">
        <v>0.45600000000000002</v>
      </c>
      <c r="C58" s="5">
        <v>6.9000000000000006E-2</v>
      </c>
      <c r="D58" s="3">
        <f t="shared" si="1"/>
        <v>0.38700000000000001</v>
      </c>
      <c r="E58" s="4">
        <f t="shared" si="2"/>
        <v>55.918787648300011</v>
      </c>
    </row>
    <row r="59" spans="1:5" x14ac:dyDescent="0.25">
      <c r="A59" s="10" t="s">
        <v>220</v>
      </c>
      <c r="B59" s="6">
        <v>0.47300000000000003</v>
      </c>
      <c r="C59" s="5">
        <v>6.9000000000000006E-2</v>
      </c>
      <c r="D59" s="3">
        <f t="shared" si="1"/>
        <v>0.40400000000000003</v>
      </c>
      <c r="E59" s="4">
        <f t="shared" si="2"/>
        <v>58.479194091200007</v>
      </c>
    </row>
    <row r="60" spans="1:5" x14ac:dyDescent="0.25">
      <c r="A60" s="10" t="s">
        <v>221</v>
      </c>
      <c r="B60" s="6">
        <v>0.72</v>
      </c>
      <c r="C60" s="5">
        <v>6.9000000000000006E-2</v>
      </c>
      <c r="D60" s="3">
        <f t="shared" si="1"/>
        <v>0.65100000000000002</v>
      </c>
      <c r="E60" s="4">
        <f t="shared" si="2"/>
        <v>95.973223150700008</v>
      </c>
    </row>
    <row r="61" spans="1:5" x14ac:dyDescent="0.25">
      <c r="A61" s="10" t="s">
        <v>222</v>
      </c>
      <c r="B61" s="6">
        <v>0.78700000000000003</v>
      </c>
      <c r="C61" s="5">
        <v>6.9000000000000006E-2</v>
      </c>
      <c r="D61" s="3">
        <f t="shared" si="1"/>
        <v>0.71799999999999997</v>
      </c>
      <c r="E61" s="4">
        <f t="shared" si="2"/>
        <v>106.2381436268</v>
      </c>
    </row>
    <row r="62" spans="1:5" x14ac:dyDescent="0.25">
      <c r="A62" s="10" t="s">
        <v>223</v>
      </c>
      <c r="B62" s="6">
        <v>0.67800000000000005</v>
      </c>
      <c r="C62" s="5">
        <v>6.9000000000000006E-2</v>
      </c>
      <c r="D62" s="3">
        <f t="shared" si="1"/>
        <v>0.60899999999999999</v>
      </c>
      <c r="E62" s="4">
        <f t="shared" si="2"/>
        <v>89.559055306700003</v>
      </c>
    </row>
    <row r="63" spans="1:5" x14ac:dyDescent="0.25">
      <c r="A63" s="10" t="s">
        <v>224</v>
      </c>
      <c r="B63" s="6">
        <v>0.52900000000000003</v>
      </c>
      <c r="C63" s="5">
        <v>6.9000000000000006E-2</v>
      </c>
      <c r="D63" s="3">
        <f t="shared" si="1"/>
        <v>0.46</v>
      </c>
      <c r="E63" s="4">
        <f t="shared" si="2"/>
        <v>66.931832119999996</v>
      </c>
    </row>
    <row r="64" spans="1:5" x14ac:dyDescent="0.25">
      <c r="A64" s="10" t="s">
        <v>225</v>
      </c>
      <c r="B64" s="6">
        <v>0.50600000000000001</v>
      </c>
      <c r="C64" s="5">
        <v>6.9000000000000006E-2</v>
      </c>
      <c r="D64" s="3">
        <f t="shared" si="1"/>
        <v>0.437</v>
      </c>
      <c r="E64" s="4">
        <f t="shared" si="2"/>
        <v>63.456804488300008</v>
      </c>
    </row>
    <row r="65" spans="1:5" x14ac:dyDescent="0.25">
      <c r="A65" s="10" t="s">
        <v>226</v>
      </c>
      <c r="B65" s="6">
        <v>0.55300000000000005</v>
      </c>
      <c r="C65" s="5">
        <v>6.9000000000000006E-2</v>
      </c>
      <c r="D65" s="3">
        <f t="shared" si="1"/>
        <v>0.48400000000000004</v>
      </c>
      <c r="E65" s="4">
        <f t="shared" si="2"/>
        <v>70.563013419200004</v>
      </c>
    </row>
    <row r="66" spans="1:5" x14ac:dyDescent="0.25">
      <c r="A66" s="10" t="s">
        <v>227</v>
      </c>
      <c r="B66" s="6">
        <v>0.49299999999999999</v>
      </c>
      <c r="C66" s="5">
        <v>6.9000000000000006E-2</v>
      </c>
      <c r="D66" s="3">
        <f t="shared" si="1"/>
        <v>0.42399999999999999</v>
      </c>
      <c r="E66" s="4">
        <f t="shared" si="2"/>
        <v>61.494760083199999</v>
      </c>
    </row>
    <row r="67" spans="1:5" x14ac:dyDescent="0.25">
      <c r="A67" s="10" t="s">
        <v>228</v>
      </c>
      <c r="B67" s="6">
        <v>0.70300000000000007</v>
      </c>
      <c r="C67" s="5">
        <v>6.9000000000000006E-2</v>
      </c>
      <c r="D67" s="3">
        <f t="shared" ref="D67:D98" si="3">(B67-C67)</f>
        <v>0.63400000000000012</v>
      </c>
      <c r="E67" s="4">
        <f t="shared" ref="E67:E98" si="4">(4.4907*D67*D67)+(147.06*D67)-(1.666)</f>
        <v>93.375103809200027</v>
      </c>
    </row>
    <row r="68" spans="1:5" x14ac:dyDescent="0.25">
      <c r="A68" s="10" t="s">
        <v>229</v>
      </c>
      <c r="B68" s="6">
        <v>0.93900000000000006</v>
      </c>
      <c r="C68" s="5">
        <v>6.9000000000000006E-2</v>
      </c>
      <c r="D68" s="3">
        <f t="shared" si="3"/>
        <v>0.87000000000000011</v>
      </c>
      <c r="E68" s="4">
        <f t="shared" si="4"/>
        <v>129.67521083000003</v>
      </c>
    </row>
    <row r="69" spans="1:5" x14ac:dyDescent="0.25">
      <c r="A69" s="10" t="s">
        <v>230</v>
      </c>
      <c r="B69" s="6">
        <v>0.82800000000000007</v>
      </c>
      <c r="C69" s="5">
        <v>6.9000000000000006E-2</v>
      </c>
      <c r="D69" s="3">
        <f t="shared" si="3"/>
        <v>0.75900000000000012</v>
      </c>
      <c r="E69" s="4">
        <f t="shared" si="4"/>
        <v>112.53954694670003</v>
      </c>
    </row>
    <row r="70" spans="1:5" x14ac:dyDescent="0.25">
      <c r="A70" s="10" t="s">
        <v>231</v>
      </c>
      <c r="B70" s="6">
        <v>0.60699999999999998</v>
      </c>
      <c r="C70" s="5">
        <v>6.9000000000000006E-2</v>
      </c>
      <c r="D70" s="3">
        <f t="shared" si="3"/>
        <v>0.53800000000000003</v>
      </c>
      <c r="E70" s="4">
        <f t="shared" si="4"/>
        <v>78.752086170800013</v>
      </c>
    </row>
    <row r="71" spans="1:5" x14ac:dyDescent="0.25">
      <c r="A71" s="10" t="s">
        <v>232</v>
      </c>
      <c r="B71" s="6">
        <v>0.59899999999999998</v>
      </c>
      <c r="C71" s="5">
        <v>6.9000000000000006E-2</v>
      </c>
      <c r="D71" s="3">
        <f t="shared" si="3"/>
        <v>0.53</v>
      </c>
      <c r="E71" s="4">
        <f t="shared" si="4"/>
        <v>77.537237630000007</v>
      </c>
    </row>
    <row r="72" spans="1:5" x14ac:dyDescent="0.25">
      <c r="A72" s="10" t="s">
        <v>233</v>
      </c>
      <c r="B72" s="6">
        <v>0.41200000000000003</v>
      </c>
      <c r="C72" s="5">
        <v>6.9000000000000006E-2</v>
      </c>
      <c r="D72" s="3">
        <f t="shared" si="3"/>
        <v>0.34300000000000003</v>
      </c>
      <c r="E72" s="4">
        <f t="shared" si="4"/>
        <v>49.303906364300005</v>
      </c>
    </row>
    <row r="73" spans="1:5" x14ac:dyDescent="0.25">
      <c r="A73" s="10" t="s">
        <v>234</v>
      </c>
      <c r="B73" s="6">
        <v>0.49099999999999999</v>
      </c>
      <c r="C73" s="5">
        <v>6.9000000000000006E-2</v>
      </c>
      <c r="D73" s="3">
        <f t="shared" si="3"/>
        <v>0.42199999999999999</v>
      </c>
      <c r="E73" s="4">
        <f t="shared" si="4"/>
        <v>61.193041818800005</v>
      </c>
    </row>
    <row r="74" spans="1:5" x14ac:dyDescent="0.25">
      <c r="A74" s="10" t="s">
        <v>235</v>
      </c>
      <c r="B74" s="6">
        <v>0.52400000000000002</v>
      </c>
      <c r="C74" s="5">
        <v>6.9000000000000006E-2</v>
      </c>
      <c r="D74" s="3">
        <f t="shared" si="3"/>
        <v>0.45500000000000002</v>
      </c>
      <c r="E74" s="4">
        <f t="shared" si="4"/>
        <v>66.175987167500011</v>
      </c>
    </row>
    <row r="75" spans="1:5" x14ac:dyDescent="0.25">
      <c r="A75" s="10" t="s">
        <v>236</v>
      </c>
      <c r="B75" s="6">
        <v>0.54600000000000004</v>
      </c>
      <c r="C75" s="5">
        <v>6.9000000000000006E-2</v>
      </c>
      <c r="D75" s="3">
        <f t="shared" si="3"/>
        <v>0.47700000000000004</v>
      </c>
      <c r="E75" s="4">
        <f t="shared" si="4"/>
        <v>69.503384480300014</v>
      </c>
    </row>
    <row r="76" spans="1:5" x14ac:dyDescent="0.25">
      <c r="A76" s="10" t="s">
        <v>237</v>
      </c>
      <c r="B76" s="6">
        <v>0.42799999999999999</v>
      </c>
      <c r="C76" s="5">
        <v>6.9000000000000006E-2</v>
      </c>
      <c r="D76" s="3">
        <f t="shared" si="3"/>
        <v>0.35899999999999999</v>
      </c>
      <c r="E76" s="4">
        <f t="shared" si="4"/>
        <v>51.7073059067</v>
      </c>
    </row>
    <row r="77" spans="1:5" x14ac:dyDescent="0.25">
      <c r="A77" s="10" t="s">
        <v>238</v>
      </c>
      <c r="B77" s="6">
        <v>1.0449999999999999</v>
      </c>
      <c r="C77" s="5">
        <v>6.9000000000000006E-2</v>
      </c>
      <c r="D77" s="3">
        <f t="shared" si="3"/>
        <v>0.97599999999999998</v>
      </c>
      <c r="E77" s="4">
        <f t="shared" si="4"/>
        <v>146.1422930432</v>
      </c>
    </row>
    <row r="78" spans="1:5" x14ac:dyDescent="0.25">
      <c r="A78" s="10" t="s">
        <v>239</v>
      </c>
      <c r="B78" s="6">
        <v>0.54200000000000004</v>
      </c>
      <c r="C78" s="5">
        <v>6.9000000000000006E-2</v>
      </c>
      <c r="D78" s="3">
        <f t="shared" si="3"/>
        <v>0.47300000000000003</v>
      </c>
      <c r="E78" s="4">
        <f t="shared" si="4"/>
        <v>68.898079820300012</v>
      </c>
    </row>
    <row r="79" spans="1:5" x14ac:dyDescent="0.25">
      <c r="A79" s="10" t="s">
        <v>240</v>
      </c>
      <c r="B79" s="6">
        <v>0.58099999999999996</v>
      </c>
      <c r="C79" s="5">
        <v>6.9000000000000006E-2</v>
      </c>
      <c r="D79" s="3">
        <f t="shared" si="3"/>
        <v>0.51200000000000001</v>
      </c>
      <c r="E79" s="4">
        <f t="shared" si="4"/>
        <v>74.805930060799994</v>
      </c>
    </row>
    <row r="80" spans="1:5" x14ac:dyDescent="0.25">
      <c r="A80" s="10" t="s">
        <v>241</v>
      </c>
      <c r="B80" s="6">
        <v>0.48099999999999998</v>
      </c>
      <c r="C80" s="5">
        <v>6.9000000000000006E-2</v>
      </c>
      <c r="D80" s="3">
        <f t="shared" si="3"/>
        <v>0.41199999999999998</v>
      </c>
      <c r="E80" s="4">
        <f t="shared" si="4"/>
        <v>59.684989380799998</v>
      </c>
    </row>
    <row r="81" spans="1:5" x14ac:dyDescent="0.25">
      <c r="A81" s="10" t="s">
        <v>242</v>
      </c>
      <c r="B81" s="6">
        <v>0.49</v>
      </c>
      <c r="C81" s="5">
        <v>6.9000000000000006E-2</v>
      </c>
      <c r="D81" s="3">
        <f t="shared" si="3"/>
        <v>0.42099999999999999</v>
      </c>
      <c r="E81" s="4">
        <f t="shared" si="4"/>
        <v>61.042196158700001</v>
      </c>
    </row>
    <row r="82" spans="1:5" x14ac:dyDescent="0.25">
      <c r="A82" s="10" t="s">
        <v>243</v>
      </c>
      <c r="B82" s="6">
        <v>0.61099999999999999</v>
      </c>
      <c r="C82" s="5">
        <v>6.9000000000000006E-2</v>
      </c>
      <c r="D82" s="3">
        <f t="shared" si="3"/>
        <v>0.54200000000000004</v>
      </c>
      <c r="E82" s="4">
        <f t="shared" si="4"/>
        <v>79.359725994800016</v>
      </c>
    </row>
    <row r="83" spans="1:5" x14ac:dyDescent="0.25">
      <c r="A83" s="10" t="s">
        <v>244</v>
      </c>
      <c r="B83" s="6">
        <v>0.54</v>
      </c>
      <c r="C83" s="5">
        <v>6.9000000000000006E-2</v>
      </c>
      <c r="D83" s="3">
        <f t="shared" si="3"/>
        <v>0.47100000000000003</v>
      </c>
      <c r="E83" s="4">
        <f t="shared" si="4"/>
        <v>68.595481378700015</v>
      </c>
    </row>
    <row r="84" spans="1:5" x14ac:dyDescent="0.25">
      <c r="A84" s="10" t="s">
        <v>245</v>
      </c>
      <c r="B84" s="6">
        <v>0.38500000000000001</v>
      </c>
      <c r="C84" s="5">
        <v>6.9000000000000006E-2</v>
      </c>
      <c r="D84" s="3">
        <f t="shared" si="3"/>
        <v>0.316</v>
      </c>
      <c r="E84" s="4">
        <f t="shared" si="4"/>
        <v>45.253383339199999</v>
      </c>
    </row>
    <row r="85" spans="1:5" x14ac:dyDescent="0.25">
      <c r="A85" s="10" t="s">
        <v>246</v>
      </c>
      <c r="B85" s="6">
        <v>0.69800000000000006</v>
      </c>
      <c r="C85" s="5">
        <v>6.9000000000000006E-2</v>
      </c>
      <c r="D85" s="3">
        <f t="shared" si="3"/>
        <v>0.629</v>
      </c>
      <c r="E85" s="4">
        <f t="shared" si="4"/>
        <v>92.611445038700012</v>
      </c>
    </row>
    <row r="86" spans="1:5" x14ac:dyDescent="0.25">
      <c r="A86" s="10" t="s">
        <v>247</v>
      </c>
      <c r="B86" s="6">
        <v>1.2470000000000001</v>
      </c>
      <c r="C86" s="5">
        <v>6.9000000000000006E-2</v>
      </c>
      <c r="D86" s="3">
        <f t="shared" si="3"/>
        <v>1.1780000000000002</v>
      </c>
      <c r="E86" s="4">
        <f t="shared" si="4"/>
        <v>177.80235253880005</v>
      </c>
    </row>
    <row r="87" spans="1:5" x14ac:dyDescent="0.25">
      <c r="A87" s="10" t="s">
        <v>248</v>
      </c>
      <c r="B87" s="6">
        <v>0.50800000000000001</v>
      </c>
      <c r="C87" s="5">
        <v>6.9000000000000006E-2</v>
      </c>
      <c r="D87" s="3">
        <f t="shared" si="3"/>
        <v>0.439</v>
      </c>
      <c r="E87" s="4">
        <f t="shared" si="4"/>
        <v>63.758792194700007</v>
      </c>
    </row>
    <row r="88" spans="1:5" x14ac:dyDescent="0.25">
      <c r="A88" s="10" t="s">
        <v>249</v>
      </c>
      <c r="B88" s="6">
        <v>0.4</v>
      </c>
      <c r="C88" s="5">
        <v>6.9000000000000006E-2</v>
      </c>
      <c r="D88" s="3">
        <f t="shared" si="3"/>
        <v>0.33100000000000002</v>
      </c>
      <c r="E88" s="4">
        <f t="shared" si="4"/>
        <v>47.502865582700011</v>
      </c>
    </row>
    <row r="89" spans="1:5" x14ac:dyDescent="0.25">
      <c r="A89" s="10" t="s">
        <v>250</v>
      </c>
      <c r="B89" s="6">
        <v>0.55400000000000005</v>
      </c>
      <c r="C89" s="5">
        <v>6.9000000000000006E-2</v>
      </c>
      <c r="D89" s="3">
        <f t="shared" si="3"/>
        <v>0.48500000000000004</v>
      </c>
      <c r="E89" s="4">
        <f t="shared" si="4"/>
        <v>70.714424907500003</v>
      </c>
    </row>
    <row r="90" spans="1:5" x14ac:dyDescent="0.25">
      <c r="A90" s="10" t="s">
        <v>251</v>
      </c>
      <c r="B90" s="6">
        <v>0.502</v>
      </c>
      <c r="C90" s="5">
        <v>6.9000000000000006E-2</v>
      </c>
      <c r="D90" s="3">
        <f t="shared" si="3"/>
        <v>0.433</v>
      </c>
      <c r="E90" s="4">
        <f t="shared" si="4"/>
        <v>62.852936852300004</v>
      </c>
    </row>
    <row r="91" spans="1:5" x14ac:dyDescent="0.25">
      <c r="A91" s="10" t="s">
        <v>252</v>
      </c>
      <c r="B91" s="6">
        <v>0.60299999999999998</v>
      </c>
      <c r="C91" s="5">
        <v>6.9000000000000006E-2</v>
      </c>
      <c r="D91" s="3">
        <f t="shared" si="3"/>
        <v>0.53400000000000003</v>
      </c>
      <c r="E91" s="4">
        <f t="shared" si="4"/>
        <v>78.144590049200005</v>
      </c>
    </row>
    <row r="92" spans="1:5" x14ac:dyDescent="0.25">
      <c r="A92" s="10" t="s">
        <v>253</v>
      </c>
      <c r="B92" s="6">
        <v>0.39700000000000002</v>
      </c>
      <c r="C92" s="5">
        <v>6.9000000000000006E-2</v>
      </c>
      <c r="D92" s="3">
        <f t="shared" si="3"/>
        <v>0.32800000000000001</v>
      </c>
      <c r="E92" s="4">
        <f t="shared" si="4"/>
        <v>47.052807468800005</v>
      </c>
    </row>
    <row r="93" spans="1:5" x14ac:dyDescent="0.25">
      <c r="A93" s="10" t="s">
        <v>254</v>
      </c>
      <c r="B93" s="6">
        <v>0.78700000000000003</v>
      </c>
      <c r="C93" s="5">
        <v>6.9000000000000006E-2</v>
      </c>
      <c r="D93" s="3">
        <f t="shared" si="3"/>
        <v>0.71799999999999997</v>
      </c>
      <c r="E93" s="4">
        <f t="shared" si="4"/>
        <v>106.2381436268</v>
      </c>
    </row>
    <row r="94" spans="1:5" x14ac:dyDescent="0.25">
      <c r="A94" s="10" t="s">
        <v>255</v>
      </c>
      <c r="B94" s="6">
        <v>0.50700000000000001</v>
      </c>
      <c r="C94" s="5">
        <v>6.9000000000000006E-2</v>
      </c>
      <c r="D94" s="3">
        <f t="shared" si="3"/>
        <v>0.438</v>
      </c>
      <c r="E94" s="4">
        <f t="shared" si="4"/>
        <v>63.607793850799993</v>
      </c>
    </row>
    <row r="95" spans="1:5" x14ac:dyDescent="0.25">
      <c r="A95" s="10" t="s">
        <v>256</v>
      </c>
      <c r="B95" s="6">
        <v>0.51900000000000002</v>
      </c>
      <c r="C95" s="5">
        <v>6.9000000000000006E-2</v>
      </c>
      <c r="D95" s="3">
        <f t="shared" si="3"/>
        <v>0.45</v>
      </c>
      <c r="E95" s="4">
        <f t="shared" si="4"/>
        <v>65.420366750000014</v>
      </c>
    </row>
    <row r="96" spans="1:5" x14ac:dyDescent="0.25">
      <c r="A96" s="10" t="s">
        <v>257</v>
      </c>
      <c r="B96" s="6">
        <v>0.48799999999999999</v>
      </c>
      <c r="C96" s="5">
        <v>6.9000000000000006E-2</v>
      </c>
      <c r="D96" s="3">
        <f t="shared" si="3"/>
        <v>0.41899999999999998</v>
      </c>
      <c r="E96" s="4">
        <f t="shared" si="4"/>
        <v>60.740531782700003</v>
      </c>
    </row>
    <row r="97" spans="1:5" x14ac:dyDescent="0.25">
      <c r="A97" s="10" t="s">
        <v>258</v>
      </c>
      <c r="B97" s="6">
        <v>0.55100000000000005</v>
      </c>
      <c r="C97" s="5">
        <v>6.9000000000000006E-2</v>
      </c>
      <c r="D97" s="3">
        <f t="shared" si="3"/>
        <v>0.48200000000000004</v>
      </c>
      <c r="E97" s="4">
        <f t="shared" si="4"/>
        <v>70.260217386800022</v>
      </c>
    </row>
    <row r="98" spans="1:5" x14ac:dyDescent="0.25">
      <c r="A98" s="10" t="s">
        <v>259</v>
      </c>
      <c r="B98" s="6">
        <v>0.51100000000000001</v>
      </c>
      <c r="C98" s="5">
        <v>6.9000000000000006E-2</v>
      </c>
      <c r="D98" s="3">
        <f t="shared" si="3"/>
        <v>0.442</v>
      </c>
      <c r="E98" s="4">
        <f t="shared" si="4"/>
        <v>64.211841114799995</v>
      </c>
    </row>
    <row r="99" spans="1:5" x14ac:dyDescent="0.25">
      <c r="A99" s="10" t="s">
        <v>260</v>
      </c>
      <c r="B99" s="6">
        <v>0.42899999999999999</v>
      </c>
      <c r="C99" s="5">
        <v>6.9000000000000006E-2</v>
      </c>
      <c r="D99" s="3">
        <f t="shared" ref="D99:D130" si="5">(B99-C99)</f>
        <v>0.36</v>
      </c>
      <c r="E99" s="4">
        <f t="shared" ref="E99:E130" si="6">(4.4907*D99*D99)+(147.06*D99)-(1.666)</f>
        <v>51.857594720000002</v>
      </c>
    </row>
    <row r="100" spans="1:5" x14ac:dyDescent="0.25">
      <c r="A100" s="10" t="s">
        <v>261</v>
      </c>
      <c r="B100" s="6">
        <v>0.51500000000000001</v>
      </c>
      <c r="C100" s="5">
        <v>6.9000000000000006E-2</v>
      </c>
      <c r="D100" s="3">
        <f t="shared" si="5"/>
        <v>0.44600000000000001</v>
      </c>
      <c r="E100" s="4">
        <f t="shared" si="6"/>
        <v>64.816032081200007</v>
      </c>
    </row>
    <row r="101" spans="1:5" x14ac:dyDescent="0.25">
      <c r="A101" s="10" t="s">
        <v>262</v>
      </c>
      <c r="B101" s="6">
        <v>0.749</v>
      </c>
      <c r="C101" s="5">
        <v>6.9000000000000006E-2</v>
      </c>
      <c r="D101" s="3">
        <f t="shared" si="5"/>
        <v>0.67999999999999994</v>
      </c>
      <c r="E101" s="4">
        <f t="shared" si="6"/>
        <v>100.41129968</v>
      </c>
    </row>
    <row r="102" spans="1:5" x14ac:dyDescent="0.25">
      <c r="A102" s="10" t="s">
        <v>263</v>
      </c>
      <c r="B102" s="6">
        <v>0.61499999999999999</v>
      </c>
      <c r="C102" s="5">
        <v>6.9000000000000006E-2</v>
      </c>
      <c r="D102" s="3">
        <f t="shared" si="5"/>
        <v>0.54600000000000004</v>
      </c>
      <c r="E102" s="4">
        <f t="shared" si="6"/>
        <v>79.967509521200014</v>
      </c>
    </row>
    <row r="103" spans="1:5" x14ac:dyDescent="0.25">
      <c r="A103" s="10" t="s">
        <v>264</v>
      </c>
      <c r="B103" s="6">
        <v>0.48</v>
      </c>
      <c r="C103" s="5">
        <v>6.9000000000000006E-2</v>
      </c>
      <c r="D103" s="3">
        <f t="shared" si="5"/>
        <v>0.41099999999999998</v>
      </c>
      <c r="E103" s="4">
        <f t="shared" si="6"/>
        <v>59.5342335347</v>
      </c>
    </row>
    <row r="104" spans="1:5" x14ac:dyDescent="0.25">
      <c r="A104" s="10" t="s">
        <v>265</v>
      </c>
      <c r="B104" s="6">
        <v>0.45800000000000002</v>
      </c>
      <c r="C104" s="5">
        <v>6.9000000000000006E-2</v>
      </c>
      <c r="D104" s="3">
        <f t="shared" si="5"/>
        <v>0.38900000000000001</v>
      </c>
      <c r="E104" s="4">
        <f t="shared" si="6"/>
        <v>56.219877214700006</v>
      </c>
    </row>
    <row r="105" spans="1:5" x14ac:dyDescent="0.25">
      <c r="A105" s="10" t="s">
        <v>266</v>
      </c>
      <c r="B105" s="6">
        <v>0.215</v>
      </c>
      <c r="C105" s="5">
        <v>6.9000000000000006E-2</v>
      </c>
      <c r="D105" s="3">
        <f t="shared" si="5"/>
        <v>0.14599999999999999</v>
      </c>
      <c r="E105" s="4">
        <f t="shared" si="6"/>
        <v>19.900483761199997</v>
      </c>
    </row>
    <row r="106" spans="1:5" x14ac:dyDescent="0.25">
      <c r="A106" s="10" t="s">
        <v>267</v>
      </c>
      <c r="B106" s="6">
        <v>0.49199999999999999</v>
      </c>
      <c r="C106" s="5">
        <v>6.9000000000000006E-2</v>
      </c>
      <c r="D106" s="3">
        <f t="shared" si="5"/>
        <v>0.42299999999999999</v>
      </c>
      <c r="E106" s="4">
        <f t="shared" si="6"/>
        <v>61.343896460300002</v>
      </c>
    </row>
    <row r="107" spans="1:5" x14ac:dyDescent="0.25">
      <c r="A107" s="10" t="s">
        <v>268</v>
      </c>
      <c r="B107" s="6">
        <v>0.54300000000000004</v>
      </c>
      <c r="C107" s="5">
        <v>6.9000000000000006E-2</v>
      </c>
      <c r="D107" s="3">
        <f t="shared" si="5"/>
        <v>0.47400000000000003</v>
      </c>
      <c r="E107" s="4">
        <f t="shared" si="6"/>
        <v>69.049392513200004</v>
      </c>
    </row>
    <row r="108" spans="1:5" x14ac:dyDescent="0.25">
      <c r="A108" s="10" t="s">
        <v>269</v>
      </c>
      <c r="B108" s="6">
        <v>0.38900000000000001</v>
      </c>
      <c r="C108" s="5">
        <v>6.9000000000000006E-2</v>
      </c>
      <c r="D108" s="3">
        <f t="shared" si="5"/>
        <v>0.32</v>
      </c>
      <c r="E108" s="4">
        <f t="shared" si="6"/>
        <v>45.85304768000001</v>
      </c>
    </row>
    <row r="109" spans="1:5" x14ac:dyDescent="0.25">
      <c r="A109" s="10" t="s">
        <v>270</v>
      </c>
      <c r="B109" s="6">
        <v>0.71499999999999997</v>
      </c>
      <c r="C109" s="5">
        <v>6.9000000000000006E-2</v>
      </c>
      <c r="D109" s="3">
        <f t="shared" si="5"/>
        <v>0.64599999999999991</v>
      </c>
      <c r="E109" s="4">
        <f t="shared" si="6"/>
        <v>95.208800961199984</v>
      </c>
    </row>
    <row r="110" spans="1:5" x14ac:dyDescent="0.25">
      <c r="A110" s="10" t="s">
        <v>271</v>
      </c>
      <c r="B110" s="6">
        <v>0.73699999999999999</v>
      </c>
      <c r="C110" s="5">
        <v>6.9000000000000006E-2</v>
      </c>
      <c r="D110" s="3">
        <f t="shared" si="5"/>
        <v>0.66799999999999993</v>
      </c>
      <c r="E110" s="4">
        <f t="shared" si="6"/>
        <v>98.573938116799994</v>
      </c>
    </row>
    <row r="111" spans="1:5" x14ac:dyDescent="0.25">
      <c r="A111" s="10" t="s">
        <v>272</v>
      </c>
      <c r="B111" s="6">
        <v>0.51600000000000001</v>
      </c>
      <c r="C111" s="5">
        <v>6.9000000000000006E-2</v>
      </c>
      <c r="D111" s="3">
        <f t="shared" si="5"/>
        <v>0.44700000000000001</v>
      </c>
      <c r="E111" s="4">
        <f t="shared" si="6"/>
        <v>64.967102276300011</v>
      </c>
    </row>
    <row r="112" spans="1:5" x14ac:dyDescent="0.25">
      <c r="A112" s="10" t="s">
        <v>273</v>
      </c>
      <c r="B112" s="6">
        <v>0.46300000000000002</v>
      </c>
      <c r="C112" s="5">
        <v>6.9000000000000006E-2</v>
      </c>
      <c r="D112" s="3">
        <f t="shared" si="5"/>
        <v>0.39400000000000002</v>
      </c>
      <c r="E112" s="4">
        <f t="shared" si="6"/>
        <v>56.97275830520001</v>
      </c>
    </row>
    <row r="113" spans="1:5" x14ac:dyDescent="0.25">
      <c r="A113" s="10" t="s">
        <v>274</v>
      </c>
      <c r="B113" s="6">
        <v>0.48899999999999999</v>
      </c>
      <c r="C113" s="5">
        <v>6.9000000000000006E-2</v>
      </c>
      <c r="D113" s="3">
        <f t="shared" si="5"/>
        <v>0.42</v>
      </c>
      <c r="E113" s="4">
        <f t="shared" si="6"/>
        <v>60.891359480000006</v>
      </c>
    </row>
    <row r="114" spans="1:5" x14ac:dyDescent="0.25">
      <c r="A114" s="10" t="s">
        <v>275</v>
      </c>
      <c r="B114" s="6">
        <v>0.54800000000000004</v>
      </c>
      <c r="C114" s="5">
        <v>6.9000000000000006E-2</v>
      </c>
      <c r="D114" s="3">
        <f t="shared" si="5"/>
        <v>0.47900000000000004</v>
      </c>
      <c r="E114" s="4">
        <f t="shared" si="6"/>
        <v>69.806090698700018</v>
      </c>
    </row>
    <row r="115" spans="1:5" x14ac:dyDescent="0.25">
      <c r="A115" s="10" t="s">
        <v>276</v>
      </c>
      <c r="B115" s="6">
        <v>0.40700000000000003</v>
      </c>
      <c r="C115" s="5">
        <v>6.9000000000000006E-2</v>
      </c>
      <c r="D115" s="3">
        <f t="shared" si="5"/>
        <v>0.33800000000000002</v>
      </c>
      <c r="E115" s="4">
        <f t="shared" si="6"/>
        <v>48.553315530800013</v>
      </c>
    </row>
    <row r="116" spans="1:5" x14ac:dyDescent="0.25">
      <c r="A116" s="10" t="s">
        <v>277</v>
      </c>
      <c r="B116" s="6">
        <v>0.629</v>
      </c>
      <c r="C116" s="5">
        <v>6.9000000000000006E-2</v>
      </c>
      <c r="D116" s="3">
        <f t="shared" si="5"/>
        <v>0.56000000000000005</v>
      </c>
      <c r="E116" s="4">
        <f t="shared" si="6"/>
        <v>82.095883520000015</v>
      </c>
    </row>
    <row r="117" spans="1:5" x14ac:dyDescent="0.25">
      <c r="A117" s="10" t="s">
        <v>278</v>
      </c>
      <c r="B117" s="6">
        <v>0.65900000000000003</v>
      </c>
      <c r="C117" s="5">
        <v>6.9000000000000006E-2</v>
      </c>
      <c r="D117" s="3">
        <f t="shared" si="5"/>
        <v>0.59000000000000008</v>
      </c>
      <c r="E117" s="4">
        <f t="shared" si="6"/>
        <v>86.662612670000016</v>
      </c>
    </row>
    <row r="118" spans="1:5" x14ac:dyDescent="0.25">
      <c r="A118" s="10" t="s">
        <v>279</v>
      </c>
      <c r="B118" s="6">
        <v>0.58799999999999997</v>
      </c>
      <c r="C118" s="5">
        <v>6.9000000000000006E-2</v>
      </c>
      <c r="D118" s="3">
        <f t="shared" si="5"/>
        <v>0.51899999999999991</v>
      </c>
      <c r="E118" s="4">
        <f t="shared" si="6"/>
        <v>75.867759442699992</v>
      </c>
    </row>
    <row r="119" spans="1:5" x14ac:dyDescent="0.25">
      <c r="A119" s="10" t="s">
        <v>280</v>
      </c>
      <c r="B119" s="6">
        <v>0.57799999999999996</v>
      </c>
      <c r="C119" s="5">
        <v>6.9000000000000006E-2</v>
      </c>
      <c r="D119" s="3">
        <f t="shared" si="5"/>
        <v>0.5089999999999999</v>
      </c>
      <c r="E119" s="4">
        <f t="shared" si="6"/>
        <v>74.350995046699978</v>
      </c>
    </row>
    <row r="120" spans="1:5" x14ac:dyDescent="0.25">
      <c r="A120" s="10" t="s">
        <v>281</v>
      </c>
      <c r="B120" s="6">
        <v>0.36099999999999999</v>
      </c>
      <c r="C120" s="5">
        <v>6.9000000000000006E-2</v>
      </c>
      <c r="D120" s="3">
        <f t="shared" si="5"/>
        <v>0.29199999999999998</v>
      </c>
      <c r="E120" s="4">
        <f t="shared" si="6"/>
        <v>41.658415044800002</v>
      </c>
    </row>
    <row r="121" spans="1:5" x14ac:dyDescent="0.25">
      <c r="A121" s="10" t="s">
        <v>282</v>
      </c>
      <c r="B121" s="6">
        <v>0.58099999999999996</v>
      </c>
      <c r="C121" s="5">
        <v>6.9000000000000006E-2</v>
      </c>
      <c r="D121" s="3">
        <f t="shared" si="5"/>
        <v>0.51200000000000001</v>
      </c>
      <c r="E121" s="4">
        <f t="shared" si="6"/>
        <v>74.805930060799994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207"/>
  <sheetViews>
    <sheetView tabSelected="1" workbookViewId="0">
      <selection activeCell="A13" sqref="A13"/>
    </sheetView>
  </sheetViews>
  <sheetFormatPr defaultRowHeight="15" x14ac:dyDescent="0.25"/>
  <cols>
    <col min="1" max="1" width="34.28515625" customWidth="1"/>
    <col min="2" max="2" width="19.7109375" customWidth="1"/>
    <col min="3" max="3" width="19.140625" customWidth="1"/>
    <col min="4" max="4" width="20.7109375" customWidth="1"/>
    <col min="5" max="5" width="20.5703125" customWidth="1"/>
    <col min="6" max="6" width="71.85546875" customWidth="1"/>
  </cols>
  <sheetData>
    <row r="1" spans="1:6" ht="16.5" thickTop="1" thickBot="1" x14ac:dyDescent="0.3">
      <c r="A1" s="45" t="s">
        <v>297</v>
      </c>
      <c r="B1" s="45" t="s">
        <v>298</v>
      </c>
      <c r="C1" s="45" t="s">
        <v>299</v>
      </c>
      <c r="D1" s="45" t="s">
        <v>300</v>
      </c>
      <c r="E1" s="45" t="s">
        <v>301</v>
      </c>
      <c r="F1" s="45" t="s">
        <v>302</v>
      </c>
    </row>
    <row r="2" spans="1:6" ht="16.5" thickTop="1" thickBot="1" x14ac:dyDescent="0.3">
      <c r="A2" s="46" t="s">
        <v>313</v>
      </c>
      <c r="B2" s="47" t="s">
        <v>315</v>
      </c>
      <c r="C2" s="48" t="s">
        <v>316</v>
      </c>
      <c r="D2" s="48" t="s">
        <v>314</v>
      </c>
      <c r="E2" s="48" t="s">
        <v>303</v>
      </c>
      <c r="F2" s="48" t="s">
        <v>304</v>
      </c>
    </row>
    <row r="3" spans="1:6" ht="16.5" thickTop="1" thickBot="1" x14ac:dyDescent="0.3">
      <c r="A3" s="46" t="s">
        <v>417</v>
      </c>
      <c r="B3" s="47" t="s">
        <v>315</v>
      </c>
      <c r="C3" s="48" t="s">
        <v>316</v>
      </c>
      <c r="D3" s="48" t="s">
        <v>317</v>
      </c>
      <c r="E3" s="48" t="s">
        <v>303</v>
      </c>
      <c r="F3" s="48" t="s">
        <v>304</v>
      </c>
    </row>
    <row r="4" spans="1:6" ht="16.5" thickTop="1" thickBot="1" x14ac:dyDescent="0.3">
      <c r="A4" s="46" t="s">
        <v>318</v>
      </c>
      <c r="B4" s="47" t="s">
        <v>315</v>
      </c>
      <c r="C4" s="48" t="s">
        <v>316</v>
      </c>
      <c r="D4" s="48" t="s">
        <v>319</v>
      </c>
      <c r="E4" s="48" t="s">
        <v>303</v>
      </c>
      <c r="F4" s="48" t="s">
        <v>304</v>
      </c>
    </row>
    <row r="5" spans="1:6" ht="16.5" thickTop="1" thickBot="1" x14ac:dyDescent="0.3">
      <c r="A5" s="46" t="s">
        <v>321</v>
      </c>
      <c r="B5" s="47" t="s">
        <v>315</v>
      </c>
      <c r="C5" s="48" t="s">
        <v>316</v>
      </c>
      <c r="D5" s="48" t="s">
        <v>320</v>
      </c>
      <c r="E5" s="48" t="s">
        <v>303</v>
      </c>
      <c r="F5" s="48" t="s">
        <v>304</v>
      </c>
    </row>
    <row r="6" spans="1:6" ht="16.5" thickTop="1" thickBot="1" x14ac:dyDescent="0.3">
      <c r="A6" s="46" t="s">
        <v>322</v>
      </c>
      <c r="B6" s="47" t="s">
        <v>315</v>
      </c>
      <c r="C6" s="48" t="s">
        <v>323</v>
      </c>
      <c r="D6" s="48" t="s">
        <v>324</v>
      </c>
      <c r="E6" s="48" t="s">
        <v>303</v>
      </c>
      <c r="F6" s="48" t="s">
        <v>304</v>
      </c>
    </row>
    <row r="7" spans="1:6" ht="16.5" thickTop="1" thickBot="1" x14ac:dyDescent="0.3">
      <c r="A7" s="46" t="s">
        <v>325</v>
      </c>
      <c r="B7" s="47" t="s">
        <v>315</v>
      </c>
      <c r="C7" s="48" t="s">
        <v>323</v>
      </c>
      <c r="D7" s="48" t="s">
        <v>326</v>
      </c>
      <c r="E7" s="48" t="s">
        <v>303</v>
      </c>
      <c r="F7" s="48" t="s">
        <v>304</v>
      </c>
    </row>
    <row r="8" spans="1:6" ht="16.5" thickTop="1" thickBot="1" x14ac:dyDescent="0.3">
      <c r="A8" s="46" t="s">
        <v>327</v>
      </c>
      <c r="B8" s="47" t="s">
        <v>315</v>
      </c>
      <c r="C8" s="48" t="s">
        <v>323</v>
      </c>
      <c r="D8" s="48" t="s">
        <v>328</v>
      </c>
      <c r="E8" s="48" t="s">
        <v>303</v>
      </c>
      <c r="F8" s="48" t="s">
        <v>304</v>
      </c>
    </row>
    <row r="9" spans="1:6" ht="16.5" thickTop="1" thickBot="1" x14ac:dyDescent="0.3">
      <c r="A9" s="46" t="s">
        <v>329</v>
      </c>
      <c r="B9" s="47" t="s">
        <v>315</v>
      </c>
      <c r="C9" s="48" t="s">
        <v>323</v>
      </c>
      <c r="D9" s="48" t="s">
        <v>330</v>
      </c>
      <c r="E9" s="48" t="s">
        <v>303</v>
      </c>
      <c r="F9" s="48" t="s">
        <v>304</v>
      </c>
    </row>
    <row r="10" spans="1:6" ht="16.5" thickTop="1" thickBot="1" x14ac:dyDescent="0.3">
      <c r="A10" s="46" t="s">
        <v>331</v>
      </c>
      <c r="B10" s="47" t="s">
        <v>315</v>
      </c>
      <c r="C10" s="48" t="s">
        <v>323</v>
      </c>
      <c r="D10" s="48" t="s">
        <v>332</v>
      </c>
      <c r="E10" s="48" t="s">
        <v>303</v>
      </c>
      <c r="F10" s="48" t="s">
        <v>304</v>
      </c>
    </row>
    <row r="11" spans="1:6" ht="16.5" thickTop="1" thickBot="1" x14ac:dyDescent="0.3">
      <c r="A11" s="46" t="s">
        <v>333</v>
      </c>
      <c r="B11" s="47" t="s">
        <v>305</v>
      </c>
      <c r="C11" s="48" t="s">
        <v>334</v>
      </c>
      <c r="D11" s="48" t="s">
        <v>335</v>
      </c>
      <c r="E11" s="48" t="s">
        <v>303</v>
      </c>
      <c r="F11" s="48" t="s">
        <v>304</v>
      </c>
    </row>
    <row r="12" spans="1:6" ht="16.5" thickTop="1" thickBot="1" x14ac:dyDescent="0.3">
      <c r="A12" s="47" t="s">
        <v>308</v>
      </c>
      <c r="B12" s="47" t="s">
        <v>305</v>
      </c>
      <c r="C12" s="48" t="s">
        <v>309</v>
      </c>
      <c r="D12" s="48" t="s">
        <v>310</v>
      </c>
      <c r="E12" s="48" t="s">
        <v>306</v>
      </c>
      <c r="F12" s="48" t="s">
        <v>307</v>
      </c>
    </row>
    <row r="13" spans="1:6" ht="16.5" thickTop="1" thickBot="1" x14ac:dyDescent="0.3">
      <c r="A13" s="47" t="s">
        <v>311</v>
      </c>
      <c r="B13" s="47" t="s">
        <v>305</v>
      </c>
      <c r="C13" s="48" t="s">
        <v>309</v>
      </c>
      <c r="D13" s="48" t="s">
        <v>312</v>
      </c>
      <c r="E13" s="48" t="s">
        <v>306</v>
      </c>
      <c r="F13" s="48" t="s">
        <v>307</v>
      </c>
    </row>
    <row r="14" spans="1:6" ht="15.75" thickTop="1" x14ac:dyDescent="0.25"/>
    <row r="101" spans="1:6" ht="15.75" x14ac:dyDescent="0.25">
      <c r="A101" s="49" t="s">
        <v>336</v>
      </c>
      <c r="B101" s="50"/>
      <c r="C101" s="50"/>
      <c r="D101" s="50"/>
      <c r="E101" s="42"/>
      <c r="F101" s="42"/>
    </row>
    <row r="102" spans="1:6" ht="15.75" x14ac:dyDescent="0.25">
      <c r="A102" s="50" t="s">
        <v>337</v>
      </c>
      <c r="B102" s="50"/>
      <c r="C102" s="50"/>
      <c r="D102" s="50"/>
      <c r="E102" s="42"/>
      <c r="F102" s="42"/>
    </row>
    <row r="103" spans="1:6" ht="15.75" x14ac:dyDescent="0.25">
      <c r="A103" s="50" t="s">
        <v>338</v>
      </c>
      <c r="B103" s="50"/>
      <c r="C103" s="50"/>
      <c r="D103" s="50"/>
      <c r="E103" s="42"/>
      <c r="F103" s="42"/>
    </row>
    <row r="104" spans="1:6" ht="15.75" x14ac:dyDescent="0.25">
      <c r="A104" s="50" t="s">
        <v>339</v>
      </c>
      <c r="B104" s="50"/>
      <c r="C104" s="50"/>
      <c r="D104" s="50"/>
      <c r="E104" s="42"/>
      <c r="F104" s="42"/>
    </row>
    <row r="105" spans="1:6" ht="15.75" x14ac:dyDescent="0.25">
      <c r="A105" s="50" t="s">
        <v>340</v>
      </c>
      <c r="B105" s="50"/>
      <c r="C105" s="50"/>
      <c r="D105" s="50"/>
      <c r="E105" s="42"/>
      <c r="F105" s="42"/>
    </row>
    <row r="106" spans="1:6" ht="15.75" x14ac:dyDescent="0.25">
      <c r="A106" s="50" t="s">
        <v>341</v>
      </c>
      <c r="B106" s="50"/>
      <c r="C106" s="50"/>
      <c r="D106" s="50"/>
      <c r="E106" s="42"/>
      <c r="F106" s="42"/>
    </row>
    <row r="107" spans="1:6" ht="15.75" x14ac:dyDescent="0.25">
      <c r="A107" s="50" t="s">
        <v>342</v>
      </c>
      <c r="B107" s="50"/>
      <c r="C107" s="50"/>
      <c r="D107" s="50"/>
      <c r="E107" s="42"/>
      <c r="F107" s="42"/>
    </row>
    <row r="108" spans="1:6" ht="15.75" x14ac:dyDescent="0.25">
      <c r="A108" s="50" t="s">
        <v>343</v>
      </c>
      <c r="B108" s="50"/>
      <c r="C108" s="50"/>
      <c r="D108" s="50"/>
      <c r="E108" s="42"/>
      <c r="F108" s="42"/>
    </row>
    <row r="109" spans="1:6" ht="15.75" x14ac:dyDescent="0.25">
      <c r="A109" s="50" t="s">
        <v>344</v>
      </c>
      <c r="B109" s="50"/>
      <c r="C109" s="50"/>
      <c r="D109" s="50"/>
      <c r="E109" s="42"/>
      <c r="F109" s="42"/>
    </row>
    <row r="110" spans="1:6" ht="15.75" x14ac:dyDescent="0.25">
      <c r="A110" s="50"/>
      <c r="B110" s="50"/>
      <c r="C110" s="50"/>
      <c r="D110" s="50"/>
      <c r="E110" s="42"/>
      <c r="F110" s="42"/>
    </row>
    <row r="111" spans="1:6" ht="15.75" x14ac:dyDescent="0.25">
      <c r="A111" s="49" t="s">
        <v>345</v>
      </c>
      <c r="B111" s="50"/>
      <c r="C111" s="50"/>
      <c r="D111" s="50"/>
      <c r="E111" s="42"/>
      <c r="F111" s="42"/>
    </row>
    <row r="112" spans="1:6" ht="15.75" x14ac:dyDescent="0.25">
      <c r="A112" s="50" t="s">
        <v>346</v>
      </c>
      <c r="B112" s="50"/>
      <c r="C112" s="50"/>
      <c r="D112" s="50"/>
      <c r="E112" s="42"/>
      <c r="F112" s="42"/>
    </row>
    <row r="113" spans="1:6" ht="15.75" x14ac:dyDescent="0.25">
      <c r="A113" s="50" t="s">
        <v>347</v>
      </c>
      <c r="B113" s="50"/>
      <c r="C113" s="50"/>
      <c r="D113" s="50"/>
      <c r="E113" s="42"/>
      <c r="F113" s="42"/>
    </row>
    <row r="114" spans="1:6" ht="15.75" x14ac:dyDescent="0.25">
      <c r="A114" s="50" t="s">
        <v>348</v>
      </c>
      <c r="B114" s="50"/>
      <c r="C114" s="50"/>
      <c r="D114" s="50"/>
      <c r="E114" s="42"/>
      <c r="F114" s="42"/>
    </row>
    <row r="115" spans="1:6" ht="15.75" x14ac:dyDescent="0.25">
      <c r="A115" s="50" t="s">
        <v>349</v>
      </c>
      <c r="B115" s="50"/>
      <c r="C115" s="50"/>
      <c r="D115" s="50"/>
      <c r="E115" s="42"/>
      <c r="F115" s="42"/>
    </row>
    <row r="116" spans="1:6" ht="15.75" x14ac:dyDescent="0.25">
      <c r="A116" s="50" t="s">
        <v>350</v>
      </c>
      <c r="B116" s="50"/>
      <c r="C116" s="50"/>
      <c r="D116" s="50"/>
      <c r="E116" s="42"/>
      <c r="F116" s="42"/>
    </row>
    <row r="117" spans="1:6" ht="15.75" x14ac:dyDescent="0.25">
      <c r="A117" s="50" t="s">
        <v>351</v>
      </c>
      <c r="B117" s="50"/>
      <c r="C117" s="50"/>
      <c r="D117" s="50"/>
      <c r="E117" s="42"/>
      <c r="F117" s="42"/>
    </row>
    <row r="118" spans="1:6" ht="15.75" x14ac:dyDescent="0.25">
      <c r="A118" s="50" t="s">
        <v>352</v>
      </c>
      <c r="B118" s="50"/>
      <c r="C118" s="50"/>
      <c r="D118" s="50"/>
      <c r="E118" s="42"/>
      <c r="F118" s="42"/>
    </row>
    <row r="119" spans="1:6" ht="15.75" x14ac:dyDescent="0.25">
      <c r="A119" s="50" t="s">
        <v>353</v>
      </c>
      <c r="B119" s="50"/>
      <c r="C119" s="50"/>
      <c r="D119" s="50"/>
      <c r="E119" s="42"/>
      <c r="F119" s="42"/>
    </row>
    <row r="120" spans="1:6" ht="15.75" x14ac:dyDescent="0.25">
      <c r="A120" s="50" t="s">
        <v>354</v>
      </c>
      <c r="B120" s="50"/>
      <c r="C120" s="50"/>
      <c r="D120" s="50"/>
      <c r="E120" s="42"/>
      <c r="F120" s="42"/>
    </row>
    <row r="121" spans="1:6" ht="15.75" x14ac:dyDescent="0.25">
      <c r="A121" s="50" t="s">
        <v>355</v>
      </c>
      <c r="B121" s="50"/>
      <c r="C121" s="50"/>
      <c r="D121" s="50"/>
      <c r="E121" s="42"/>
      <c r="F121" s="42"/>
    </row>
    <row r="122" spans="1:6" ht="15.75" x14ac:dyDescent="0.25">
      <c r="A122" s="50" t="s">
        <v>344</v>
      </c>
      <c r="B122" s="50"/>
      <c r="C122" s="50"/>
      <c r="D122" s="50"/>
      <c r="E122" s="42"/>
      <c r="F122" s="42"/>
    </row>
    <row r="123" spans="1:6" ht="15.75" x14ac:dyDescent="0.25">
      <c r="A123" s="50"/>
      <c r="B123" s="50"/>
      <c r="C123" s="50"/>
      <c r="D123" s="50"/>
      <c r="E123" s="42"/>
      <c r="F123" s="42"/>
    </row>
    <row r="124" spans="1:6" ht="15.75" x14ac:dyDescent="0.25">
      <c r="A124" s="49" t="s">
        <v>356</v>
      </c>
      <c r="B124" s="50"/>
      <c r="C124" s="50"/>
      <c r="D124" s="50"/>
      <c r="E124" s="42"/>
      <c r="F124" s="42"/>
    </row>
    <row r="125" spans="1:6" ht="15.75" x14ac:dyDescent="0.25">
      <c r="A125" s="50" t="s">
        <v>357</v>
      </c>
      <c r="B125" s="50"/>
      <c r="C125" s="50"/>
      <c r="D125" s="50"/>
      <c r="E125" s="42"/>
      <c r="F125" s="42"/>
    </row>
    <row r="126" spans="1:6" ht="15.75" x14ac:dyDescent="0.25">
      <c r="A126" s="50" t="s">
        <v>358</v>
      </c>
      <c r="B126" s="50"/>
      <c r="C126" s="50"/>
      <c r="D126" s="50"/>
      <c r="E126" s="42"/>
      <c r="F126" s="42"/>
    </row>
    <row r="127" spans="1:6" ht="15.75" x14ac:dyDescent="0.25">
      <c r="A127" s="50" t="s">
        <v>359</v>
      </c>
      <c r="B127" s="50"/>
      <c r="C127" s="50"/>
      <c r="D127" s="50"/>
      <c r="E127" s="42"/>
      <c r="F127" s="42"/>
    </row>
    <row r="128" spans="1:6" ht="15.75" x14ac:dyDescent="0.25">
      <c r="A128" s="50" t="s">
        <v>360</v>
      </c>
      <c r="B128" s="50"/>
      <c r="C128" s="50"/>
      <c r="D128" s="50"/>
      <c r="E128" s="42"/>
      <c r="F128" s="42"/>
    </row>
    <row r="129" spans="1:9" ht="15.75" x14ac:dyDescent="0.25">
      <c r="A129" s="50" t="s">
        <v>361</v>
      </c>
      <c r="B129" s="50"/>
      <c r="C129" s="50"/>
      <c r="D129" s="50"/>
      <c r="E129" s="42"/>
      <c r="F129" s="42"/>
    </row>
    <row r="130" spans="1:9" ht="15.75" x14ac:dyDescent="0.25">
      <c r="A130" s="50" t="s">
        <v>362</v>
      </c>
      <c r="B130" s="50"/>
      <c r="C130" s="50"/>
      <c r="D130" s="50"/>
      <c r="E130" s="42"/>
      <c r="F130" s="42"/>
    </row>
    <row r="131" spans="1:9" ht="15.75" x14ac:dyDescent="0.25">
      <c r="A131" s="50" t="s">
        <v>363</v>
      </c>
      <c r="B131" s="50"/>
      <c r="C131" s="50"/>
      <c r="D131" s="50"/>
      <c r="E131" s="42"/>
      <c r="F131" s="42"/>
    </row>
    <row r="132" spans="1:9" ht="15.75" x14ac:dyDescent="0.25">
      <c r="A132" s="50" t="s">
        <v>364</v>
      </c>
      <c r="B132" s="50"/>
      <c r="C132" s="50"/>
      <c r="D132" s="50"/>
      <c r="E132" s="42"/>
      <c r="F132" s="42"/>
    </row>
    <row r="133" spans="1:9" ht="15.75" x14ac:dyDescent="0.25">
      <c r="A133" s="50" t="s">
        <v>365</v>
      </c>
      <c r="B133" s="50"/>
      <c r="C133" s="50"/>
      <c r="D133" s="50"/>
      <c r="E133" s="42"/>
      <c r="F133" s="42"/>
    </row>
    <row r="134" spans="1:9" ht="15.75" x14ac:dyDescent="0.25">
      <c r="A134" s="50" t="s">
        <v>366</v>
      </c>
      <c r="B134" s="50"/>
      <c r="C134" s="50"/>
      <c r="D134" s="50"/>
      <c r="E134" s="42"/>
      <c r="F134" s="42"/>
    </row>
    <row r="135" spans="1:9" ht="15.75" x14ac:dyDescent="0.25">
      <c r="A135" s="50" t="s">
        <v>367</v>
      </c>
      <c r="B135" s="50"/>
      <c r="C135" s="50"/>
      <c r="D135" s="50"/>
      <c r="E135" s="42"/>
      <c r="F135" s="42"/>
    </row>
    <row r="138" spans="1:9" x14ac:dyDescent="0.25">
      <c r="A138" s="9" t="s">
        <v>373</v>
      </c>
      <c r="B138" s="42"/>
      <c r="C138" s="42"/>
      <c r="D138" s="42"/>
      <c r="E138" s="42"/>
      <c r="F138" s="42"/>
      <c r="G138" s="42"/>
      <c r="H138" s="42"/>
      <c r="I138" s="42"/>
    </row>
    <row r="139" spans="1:9" x14ac:dyDescent="0.25">
      <c r="A139" s="42" t="s">
        <v>368</v>
      </c>
      <c r="B139" s="42"/>
      <c r="C139" s="42"/>
      <c r="D139" s="42"/>
      <c r="E139" s="42"/>
      <c r="F139" s="42"/>
      <c r="G139" s="42"/>
      <c r="H139" s="42"/>
      <c r="I139" s="42"/>
    </row>
    <row r="140" spans="1:9" x14ac:dyDescent="0.25">
      <c r="A140" s="42" t="s">
        <v>369</v>
      </c>
      <c r="B140" s="42"/>
      <c r="C140" s="42"/>
      <c r="D140" s="42"/>
      <c r="E140" s="42"/>
      <c r="F140" s="42"/>
      <c r="G140" s="42"/>
      <c r="H140" s="42"/>
      <c r="I140" s="42"/>
    </row>
    <row r="141" spans="1:9" x14ac:dyDescent="0.25">
      <c r="A141" s="42" t="s">
        <v>370</v>
      </c>
      <c r="B141" s="42"/>
      <c r="C141" s="42"/>
      <c r="D141" s="42"/>
      <c r="E141" s="42"/>
      <c r="F141" s="42"/>
      <c r="G141" s="42"/>
      <c r="H141" s="42"/>
      <c r="I141" s="42"/>
    </row>
    <row r="142" spans="1:9" x14ac:dyDescent="0.25">
      <c r="A142" s="42" t="s">
        <v>371</v>
      </c>
      <c r="B142" s="42"/>
      <c r="C142" s="42"/>
      <c r="D142" s="42"/>
      <c r="E142" s="42"/>
      <c r="F142" s="42"/>
      <c r="G142" s="42"/>
      <c r="H142" s="42"/>
      <c r="I142" s="42"/>
    </row>
    <row r="143" spans="1:9" x14ac:dyDescent="0.25">
      <c r="A143" t="s">
        <v>372</v>
      </c>
    </row>
    <row r="145" spans="1:6" x14ac:dyDescent="0.25">
      <c r="A145" s="9" t="s">
        <v>374</v>
      </c>
      <c r="B145" s="42"/>
      <c r="C145" s="42"/>
      <c r="D145" s="42"/>
      <c r="E145" s="42"/>
      <c r="F145" s="42"/>
    </row>
    <row r="146" spans="1:6" x14ac:dyDescent="0.25">
      <c r="A146" s="42" t="s">
        <v>375</v>
      </c>
      <c r="B146" s="42"/>
      <c r="C146" s="42"/>
      <c r="D146" s="42"/>
      <c r="E146" s="42"/>
      <c r="F146" s="42"/>
    </row>
    <row r="147" spans="1:6" x14ac:dyDescent="0.25">
      <c r="A147" s="42" t="s">
        <v>376</v>
      </c>
      <c r="B147" s="42"/>
      <c r="C147" s="42"/>
      <c r="D147" s="42"/>
      <c r="E147" s="42"/>
      <c r="F147" s="42"/>
    </row>
    <row r="148" spans="1:6" x14ac:dyDescent="0.25">
      <c r="A148" s="42" t="s">
        <v>383</v>
      </c>
      <c r="B148" s="42"/>
      <c r="C148" s="42"/>
      <c r="D148" s="42"/>
      <c r="E148" s="42"/>
      <c r="F148" s="42"/>
    </row>
    <row r="149" spans="1:6" x14ac:dyDescent="0.25">
      <c r="A149" s="42" t="s">
        <v>371</v>
      </c>
      <c r="B149" s="42"/>
      <c r="C149" s="42"/>
      <c r="D149" s="42"/>
      <c r="E149" s="42"/>
      <c r="F149" s="42"/>
    </row>
    <row r="150" spans="1:6" x14ac:dyDescent="0.25">
      <c r="A150" s="42" t="s">
        <v>377</v>
      </c>
      <c r="B150" s="42"/>
      <c r="C150" s="42"/>
      <c r="D150" s="42"/>
      <c r="E150" s="42"/>
      <c r="F150" s="42"/>
    </row>
    <row r="152" spans="1:6" x14ac:dyDescent="0.25">
      <c r="A152" s="9" t="s">
        <v>382</v>
      </c>
      <c r="B152" s="42"/>
      <c r="C152" s="42"/>
      <c r="D152" s="42"/>
      <c r="E152" s="42"/>
      <c r="F152" s="42"/>
    </row>
    <row r="153" spans="1:6" x14ac:dyDescent="0.25">
      <c r="A153" s="42" t="s">
        <v>378</v>
      </c>
      <c r="B153" s="42"/>
      <c r="C153" s="42"/>
      <c r="D153" s="42"/>
      <c r="E153" s="42"/>
      <c r="F153" s="42"/>
    </row>
    <row r="154" spans="1:6" x14ac:dyDescent="0.25">
      <c r="A154" s="42" t="s">
        <v>379</v>
      </c>
      <c r="B154" s="42"/>
      <c r="C154" s="42"/>
      <c r="D154" s="42"/>
      <c r="E154" s="42"/>
      <c r="F154" s="42"/>
    </row>
    <row r="155" spans="1:6" x14ac:dyDescent="0.25">
      <c r="A155" s="42" t="s">
        <v>380</v>
      </c>
      <c r="B155" s="42"/>
      <c r="C155" s="42"/>
      <c r="D155" s="42"/>
      <c r="E155" s="42"/>
      <c r="F155" s="42"/>
    </row>
    <row r="156" spans="1:6" x14ac:dyDescent="0.25">
      <c r="A156" s="42" t="s">
        <v>371</v>
      </c>
      <c r="B156" s="42"/>
      <c r="C156" s="42"/>
      <c r="D156" s="42"/>
      <c r="E156" s="42"/>
      <c r="F156" s="42"/>
    </row>
    <row r="157" spans="1:6" x14ac:dyDescent="0.25">
      <c r="A157" s="42" t="s">
        <v>381</v>
      </c>
      <c r="B157" s="42"/>
      <c r="C157" s="42"/>
      <c r="D157" s="42"/>
      <c r="E157" s="42"/>
      <c r="F157" s="42"/>
    </row>
    <row r="159" spans="1:6" x14ac:dyDescent="0.25">
      <c r="A159" s="9" t="s">
        <v>388</v>
      </c>
      <c r="B159" s="42"/>
      <c r="C159" s="42"/>
      <c r="D159" s="42"/>
      <c r="E159" s="42"/>
      <c r="F159" s="42"/>
    </row>
    <row r="160" spans="1:6" x14ac:dyDescent="0.25">
      <c r="A160" s="42" t="s">
        <v>384</v>
      </c>
      <c r="B160" s="42"/>
      <c r="C160" s="42"/>
      <c r="D160" s="42"/>
      <c r="E160" s="42"/>
      <c r="F160" s="42"/>
    </row>
    <row r="161" spans="1:6" x14ac:dyDescent="0.25">
      <c r="A161" s="42" t="s">
        <v>385</v>
      </c>
      <c r="B161" s="42"/>
      <c r="C161" s="42"/>
      <c r="D161" s="42"/>
      <c r="E161" s="42"/>
      <c r="F161" s="42"/>
    </row>
    <row r="162" spans="1:6" x14ac:dyDescent="0.25">
      <c r="A162" s="42" t="s">
        <v>386</v>
      </c>
      <c r="B162" s="42"/>
      <c r="C162" s="42"/>
      <c r="D162" s="42"/>
      <c r="E162" s="42"/>
      <c r="F162" s="42"/>
    </row>
    <row r="163" spans="1:6" x14ac:dyDescent="0.25">
      <c r="A163" s="42" t="s">
        <v>371</v>
      </c>
      <c r="B163" s="42"/>
      <c r="C163" s="42"/>
      <c r="D163" s="42"/>
      <c r="E163" s="42"/>
      <c r="F163" s="42"/>
    </row>
    <row r="164" spans="1:6" x14ac:dyDescent="0.25">
      <c r="A164" s="42" t="s">
        <v>387</v>
      </c>
      <c r="B164" s="42"/>
      <c r="C164" s="42"/>
      <c r="D164" s="42"/>
      <c r="E164" s="42"/>
      <c r="F164" s="42"/>
    </row>
    <row r="166" spans="1:6" x14ac:dyDescent="0.25">
      <c r="A166" s="9" t="s">
        <v>393</v>
      </c>
    </row>
    <row r="167" spans="1:6" x14ac:dyDescent="0.25">
      <c r="A167" t="s">
        <v>389</v>
      </c>
    </row>
    <row r="168" spans="1:6" x14ac:dyDescent="0.25">
      <c r="A168" t="s">
        <v>410</v>
      </c>
    </row>
    <row r="169" spans="1:6" x14ac:dyDescent="0.25">
      <c r="A169" t="s">
        <v>390</v>
      </c>
    </row>
    <row r="170" spans="1:6" x14ac:dyDescent="0.25">
      <c r="A170" t="s">
        <v>409</v>
      </c>
    </row>
    <row r="171" spans="1:6" x14ac:dyDescent="0.25">
      <c r="A171" t="s">
        <v>391</v>
      </c>
    </row>
    <row r="172" spans="1:6" x14ac:dyDescent="0.25">
      <c r="A172" t="s">
        <v>392</v>
      </c>
    </row>
    <row r="174" spans="1:6" x14ac:dyDescent="0.25">
      <c r="A174" s="9" t="s">
        <v>396</v>
      </c>
      <c r="B174" s="42"/>
      <c r="C174" s="42"/>
      <c r="D174" s="42"/>
      <c r="E174" s="42"/>
      <c r="F174" s="42"/>
    </row>
    <row r="175" spans="1:6" x14ac:dyDescent="0.25">
      <c r="A175" s="42" t="s">
        <v>394</v>
      </c>
      <c r="B175" s="42"/>
      <c r="C175" s="42"/>
      <c r="D175" s="42"/>
      <c r="E175" s="42"/>
      <c r="F175" s="42"/>
    </row>
    <row r="176" spans="1:6" x14ac:dyDescent="0.25">
      <c r="A176" s="42" t="s">
        <v>408</v>
      </c>
      <c r="B176" s="42"/>
      <c r="C176" s="42"/>
      <c r="D176" s="42"/>
      <c r="E176" s="42"/>
      <c r="F176" s="42"/>
    </row>
    <row r="177" spans="1:6" x14ac:dyDescent="0.25">
      <c r="A177" s="42" t="s">
        <v>390</v>
      </c>
      <c r="B177" s="42"/>
      <c r="C177" s="42"/>
      <c r="D177" s="42"/>
      <c r="E177" s="42"/>
      <c r="F177" s="42"/>
    </row>
    <row r="178" spans="1:6" x14ac:dyDescent="0.25">
      <c r="A178" s="42" t="s">
        <v>405</v>
      </c>
      <c r="B178" s="42"/>
      <c r="C178" s="42"/>
      <c r="D178" s="42"/>
      <c r="E178" s="42"/>
      <c r="F178" s="42"/>
    </row>
    <row r="179" spans="1:6" x14ac:dyDescent="0.25">
      <c r="A179" s="42" t="s">
        <v>391</v>
      </c>
      <c r="B179" s="42"/>
      <c r="C179" s="42"/>
      <c r="D179" s="42"/>
      <c r="E179" s="42"/>
      <c r="F179" s="42"/>
    </row>
    <row r="180" spans="1:6" x14ac:dyDescent="0.25">
      <c r="A180" s="42" t="s">
        <v>395</v>
      </c>
      <c r="B180" s="42"/>
      <c r="C180" s="42"/>
      <c r="D180" s="42"/>
      <c r="E180" s="42"/>
      <c r="F180" s="42"/>
    </row>
    <row r="182" spans="1:6" x14ac:dyDescent="0.25">
      <c r="A182" s="9" t="s">
        <v>397</v>
      </c>
      <c r="B182" s="42"/>
      <c r="C182" s="42"/>
      <c r="D182" s="42"/>
      <c r="E182" s="42"/>
      <c r="F182" s="42"/>
    </row>
    <row r="183" spans="1:6" x14ac:dyDescent="0.25">
      <c r="A183" s="42" t="s">
        <v>398</v>
      </c>
      <c r="B183" s="42"/>
      <c r="C183" s="42"/>
      <c r="D183" s="42"/>
      <c r="E183" s="42"/>
      <c r="F183" s="42"/>
    </row>
    <row r="184" spans="1:6" x14ac:dyDescent="0.25">
      <c r="A184" s="42" t="s">
        <v>404</v>
      </c>
      <c r="B184" s="42"/>
      <c r="C184" s="42"/>
      <c r="D184" s="42"/>
      <c r="E184" s="42"/>
      <c r="F184" s="42"/>
    </row>
    <row r="185" spans="1:6" x14ac:dyDescent="0.25">
      <c r="A185" s="42" t="s">
        <v>390</v>
      </c>
      <c r="B185" s="42"/>
      <c r="C185" s="42"/>
      <c r="D185" s="42"/>
      <c r="E185" s="42"/>
      <c r="F185" s="42"/>
    </row>
    <row r="186" spans="1:6" x14ac:dyDescent="0.25">
      <c r="A186" s="42" t="s">
        <v>406</v>
      </c>
      <c r="B186" s="42"/>
      <c r="C186" s="42"/>
      <c r="D186" s="42"/>
      <c r="E186" s="42"/>
      <c r="F186" s="42"/>
    </row>
    <row r="187" spans="1:6" x14ac:dyDescent="0.25">
      <c r="A187" s="42" t="s">
        <v>391</v>
      </c>
      <c r="B187" s="42"/>
      <c r="C187" s="42"/>
      <c r="D187" s="42"/>
      <c r="E187" s="42"/>
      <c r="F187" s="42"/>
    </row>
    <row r="188" spans="1:6" x14ac:dyDescent="0.25">
      <c r="A188" s="42" t="s">
        <v>399</v>
      </c>
      <c r="B188" s="42"/>
      <c r="C188" s="42"/>
      <c r="D188" s="42"/>
      <c r="E188" s="42"/>
      <c r="F188" s="42"/>
    </row>
    <row r="190" spans="1:6" x14ac:dyDescent="0.25">
      <c r="A190" s="9" t="s">
        <v>402</v>
      </c>
      <c r="B190" s="42"/>
      <c r="C190" s="42"/>
      <c r="D190" s="42"/>
      <c r="E190" s="42"/>
      <c r="F190" s="42"/>
    </row>
    <row r="191" spans="1:6" x14ac:dyDescent="0.25">
      <c r="A191" s="42" t="s">
        <v>400</v>
      </c>
      <c r="B191" s="42"/>
      <c r="C191" s="42"/>
      <c r="D191" s="42"/>
      <c r="E191" s="42"/>
      <c r="F191" s="42"/>
    </row>
    <row r="192" spans="1:6" x14ac:dyDescent="0.25">
      <c r="A192" s="42" t="s">
        <v>403</v>
      </c>
      <c r="B192" s="42"/>
      <c r="C192" s="42"/>
      <c r="D192" s="42"/>
      <c r="E192" s="42"/>
      <c r="F192" s="42"/>
    </row>
    <row r="193" spans="1:6" x14ac:dyDescent="0.25">
      <c r="A193" s="42" t="s">
        <v>390</v>
      </c>
      <c r="B193" s="42"/>
      <c r="C193" s="42"/>
      <c r="D193" s="42"/>
      <c r="E193" s="42"/>
      <c r="F193" s="42"/>
    </row>
    <row r="194" spans="1:6" x14ac:dyDescent="0.25">
      <c r="A194" s="42" t="s">
        <v>407</v>
      </c>
      <c r="B194" s="42"/>
      <c r="C194" s="42"/>
      <c r="D194" s="42"/>
      <c r="E194" s="42"/>
      <c r="F194" s="42"/>
    </row>
    <row r="195" spans="1:6" x14ac:dyDescent="0.25">
      <c r="A195" s="42" t="s">
        <v>391</v>
      </c>
      <c r="B195" s="42"/>
      <c r="C195" s="42"/>
      <c r="D195" s="42"/>
      <c r="E195" s="42"/>
      <c r="F195" s="42"/>
    </row>
    <row r="196" spans="1:6" x14ac:dyDescent="0.25">
      <c r="A196" s="42" t="s">
        <v>401</v>
      </c>
      <c r="B196" s="42"/>
      <c r="C196" s="42"/>
      <c r="D196" s="42"/>
      <c r="E196" s="42"/>
      <c r="F196" s="42"/>
    </row>
    <row r="198" spans="1:6" x14ac:dyDescent="0.25">
      <c r="A198" s="9" t="s">
        <v>416</v>
      </c>
      <c r="B198" s="42"/>
      <c r="C198" s="42"/>
      <c r="D198" s="42"/>
      <c r="E198" s="42"/>
      <c r="F198" s="42"/>
    </row>
    <row r="199" spans="1:6" x14ac:dyDescent="0.25">
      <c r="A199" t="s">
        <v>411</v>
      </c>
    </row>
    <row r="200" spans="1:6" x14ac:dyDescent="0.25">
      <c r="A200" t="s">
        <v>412</v>
      </c>
    </row>
    <row r="201" spans="1:6" x14ac:dyDescent="0.25">
      <c r="A201" t="s">
        <v>413</v>
      </c>
    </row>
    <row r="202" spans="1:6" x14ac:dyDescent="0.25">
      <c r="A202" t="s">
        <v>414</v>
      </c>
    </row>
    <row r="203" spans="1:6" x14ac:dyDescent="0.25">
      <c r="A203" t="s">
        <v>415</v>
      </c>
    </row>
    <row r="204" spans="1:6" x14ac:dyDescent="0.25">
      <c r="A204" s="42"/>
      <c r="B204" s="42"/>
      <c r="C204" s="42"/>
      <c r="D204" s="42"/>
      <c r="E204" s="42"/>
      <c r="F204" s="42"/>
    </row>
    <row r="205" spans="1:6" x14ac:dyDescent="0.25">
      <c r="A205" s="9" t="s">
        <v>420</v>
      </c>
    </row>
    <row r="206" spans="1:6" x14ac:dyDescent="0.25">
      <c r="A206" t="s">
        <v>419</v>
      </c>
    </row>
    <row r="207" spans="1:6" x14ac:dyDescent="0.25">
      <c r="A207" t="s">
        <v>418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123"/>
  <sheetViews>
    <sheetView workbookViewId="0">
      <selection activeCell="S6" sqref="S6"/>
    </sheetView>
  </sheetViews>
  <sheetFormatPr defaultRowHeight="15" x14ac:dyDescent="0.25"/>
  <cols>
    <col min="1" max="1" width="16.28515625" customWidth="1"/>
    <col min="2" max="2" width="11.7109375" customWidth="1"/>
    <col min="3" max="3" width="11.5703125" customWidth="1"/>
    <col min="4" max="4" width="10.7109375" customWidth="1"/>
    <col min="5" max="5" width="14.28515625" customWidth="1"/>
  </cols>
  <sheetData>
    <row r="2" spans="1:12" x14ac:dyDescent="0.25">
      <c r="A2" s="2">
        <v>2.153</v>
      </c>
      <c r="B2" s="6">
        <v>0.55500000000000005</v>
      </c>
      <c r="C2" s="6">
        <v>0.625</v>
      </c>
      <c r="D2" s="6">
        <v>0.73099999999999998</v>
      </c>
      <c r="E2" s="6">
        <v>0.80600000000000005</v>
      </c>
      <c r="F2" s="6">
        <v>0.66400000000000003</v>
      </c>
      <c r="G2" s="6">
        <v>1.3780000000000001</v>
      </c>
      <c r="H2" s="6">
        <v>0.95400000000000007</v>
      </c>
      <c r="I2" s="6">
        <v>0.67200000000000004</v>
      </c>
      <c r="J2" s="6">
        <v>0.72799999999999998</v>
      </c>
      <c r="K2" s="6">
        <v>0.76900000000000002</v>
      </c>
      <c r="L2" s="6">
        <v>0.76</v>
      </c>
    </row>
    <row r="3" spans="1:12" x14ac:dyDescent="0.25">
      <c r="A3" s="2">
        <v>1.236</v>
      </c>
      <c r="B3" s="6">
        <v>0.55800000000000005</v>
      </c>
      <c r="C3" s="6">
        <v>0.82800000000000007</v>
      </c>
      <c r="D3" s="6">
        <v>0.60899999999999999</v>
      </c>
      <c r="E3" s="6">
        <v>0.66300000000000003</v>
      </c>
      <c r="F3" s="6">
        <v>0.68500000000000005</v>
      </c>
      <c r="G3" s="6">
        <v>0.70000000000000007</v>
      </c>
      <c r="H3" s="6">
        <v>0.59199999999999997</v>
      </c>
      <c r="I3" s="6">
        <v>0.56100000000000005</v>
      </c>
      <c r="J3" s="6">
        <v>0.76200000000000001</v>
      </c>
      <c r="K3" s="6">
        <v>0.63900000000000001</v>
      </c>
      <c r="L3" s="6">
        <v>0.65500000000000003</v>
      </c>
    </row>
    <row r="4" spans="1:12" x14ac:dyDescent="0.25">
      <c r="A4" s="2">
        <v>0.68400000000000005</v>
      </c>
      <c r="B4" s="6">
        <v>0.45</v>
      </c>
      <c r="C4" s="6">
        <v>0.621</v>
      </c>
      <c r="D4" s="6">
        <v>1.601</v>
      </c>
      <c r="E4" s="6">
        <v>0.63500000000000001</v>
      </c>
      <c r="F4" s="6">
        <v>1.458</v>
      </c>
      <c r="G4" s="6">
        <v>0.63100000000000001</v>
      </c>
      <c r="H4" s="6">
        <v>0.48599999999999999</v>
      </c>
      <c r="I4" s="6">
        <v>0.79800000000000004</v>
      </c>
      <c r="J4" s="6">
        <v>0.53400000000000003</v>
      </c>
      <c r="K4" s="6">
        <v>2.0659999999999998</v>
      </c>
      <c r="L4" s="6">
        <v>0.73399999999999999</v>
      </c>
    </row>
    <row r="5" spans="1:12" x14ac:dyDescent="0.25">
      <c r="A5" s="2">
        <v>0.47100000000000003</v>
      </c>
      <c r="B5" s="6">
        <v>0.58599999999999997</v>
      </c>
      <c r="C5" s="6">
        <v>0.57899999999999996</v>
      </c>
      <c r="D5" s="6">
        <v>0.50700000000000001</v>
      </c>
      <c r="E5" s="6">
        <v>0.58899999999999997</v>
      </c>
      <c r="F5" s="6">
        <v>0.69700000000000006</v>
      </c>
      <c r="G5" s="6">
        <v>0.61399999999999999</v>
      </c>
      <c r="H5" s="6">
        <v>0.44700000000000001</v>
      </c>
      <c r="I5" s="6">
        <v>0.67100000000000004</v>
      </c>
      <c r="J5" s="6">
        <v>0.57100000000000006</v>
      </c>
      <c r="K5" s="6">
        <v>0.47900000000000004</v>
      </c>
      <c r="L5" s="6">
        <v>0.60299999999999998</v>
      </c>
    </row>
    <row r="6" spans="1:12" x14ac:dyDescent="0.25">
      <c r="A6" s="2">
        <v>0.30399999999999999</v>
      </c>
      <c r="B6" s="6">
        <v>0.58299999999999996</v>
      </c>
      <c r="C6" s="6">
        <v>0.85699999999999998</v>
      </c>
      <c r="D6" s="6">
        <v>1.05</v>
      </c>
      <c r="E6" s="6">
        <v>0.52800000000000002</v>
      </c>
      <c r="F6" s="6">
        <v>0.59599999999999997</v>
      </c>
      <c r="G6" s="6">
        <v>0.82000000000000006</v>
      </c>
      <c r="H6" s="6">
        <v>0.435</v>
      </c>
      <c r="I6" s="6">
        <v>0.65300000000000002</v>
      </c>
      <c r="J6" s="6">
        <v>0.93600000000000005</v>
      </c>
      <c r="K6" s="6">
        <v>1.22</v>
      </c>
      <c r="L6" s="6">
        <v>0.54900000000000004</v>
      </c>
    </row>
    <row r="7" spans="1:12" x14ac:dyDescent="0.25">
      <c r="A7" s="5">
        <v>8.7999999999999995E-2</v>
      </c>
      <c r="B7" s="6">
        <v>0.42799999999999999</v>
      </c>
      <c r="C7" s="6">
        <v>0.41500000000000004</v>
      </c>
      <c r="D7" s="6">
        <v>0.46700000000000003</v>
      </c>
      <c r="E7" s="6">
        <v>0.58499999999999996</v>
      </c>
      <c r="F7" s="6">
        <v>0.55800000000000005</v>
      </c>
      <c r="G7" s="6">
        <v>2.1789999999999998</v>
      </c>
      <c r="H7" s="6">
        <v>0.52100000000000002</v>
      </c>
      <c r="I7" s="6">
        <v>0.505</v>
      </c>
      <c r="J7" s="6">
        <v>0.59499999999999997</v>
      </c>
      <c r="K7" s="6">
        <v>0.45100000000000001</v>
      </c>
      <c r="L7" s="6">
        <v>0.58099999999999996</v>
      </c>
    </row>
    <row r="8" spans="1:12" x14ac:dyDescent="0.25">
      <c r="A8" s="6">
        <v>0.59699999999999998</v>
      </c>
      <c r="B8" s="6">
        <v>0.56300000000000006</v>
      </c>
      <c r="C8" s="6">
        <v>0.443</v>
      </c>
      <c r="D8" s="6">
        <v>0.53100000000000003</v>
      </c>
      <c r="E8" s="6">
        <v>0.434</v>
      </c>
      <c r="F8" s="6">
        <v>0.66100000000000003</v>
      </c>
      <c r="G8" s="6">
        <v>0.86899999999999999</v>
      </c>
      <c r="H8" s="6">
        <v>0.67500000000000004</v>
      </c>
      <c r="I8" s="6">
        <v>0.73299999999999998</v>
      </c>
      <c r="J8" s="6">
        <v>0.59199999999999997</v>
      </c>
      <c r="K8" s="6">
        <v>0.68500000000000005</v>
      </c>
      <c r="L8" s="6">
        <v>0.47800000000000004</v>
      </c>
    </row>
    <row r="9" spans="1:12" x14ac:dyDescent="0.25">
      <c r="A9" s="6">
        <v>0.34900000000000003</v>
      </c>
      <c r="B9" s="6">
        <v>0.41500000000000004</v>
      </c>
      <c r="C9" s="6">
        <v>0.376</v>
      </c>
      <c r="D9" s="6">
        <v>0.36499999999999999</v>
      </c>
      <c r="E9" s="6">
        <v>0.47300000000000003</v>
      </c>
      <c r="F9" s="6">
        <v>0.49199999999999999</v>
      </c>
      <c r="G9" s="6">
        <v>0.49</v>
      </c>
      <c r="H9" s="6">
        <v>0.42399999999999999</v>
      </c>
      <c r="I9" s="6">
        <v>0.438</v>
      </c>
      <c r="J9" s="6">
        <v>0.51</v>
      </c>
      <c r="K9" s="6">
        <v>0.45500000000000002</v>
      </c>
      <c r="L9" s="6">
        <v>0.496</v>
      </c>
    </row>
    <row r="16" spans="1:12" x14ac:dyDescent="0.25">
      <c r="A16" s="14"/>
      <c r="B16" s="1" t="s">
        <v>1</v>
      </c>
      <c r="C16" s="1" t="s">
        <v>2</v>
      </c>
      <c r="D16" s="1" t="s">
        <v>3</v>
      </c>
      <c r="E16" s="1" t="s">
        <v>4</v>
      </c>
    </row>
    <row r="17" spans="1:13" x14ac:dyDescent="0.25">
      <c r="A17" s="14" t="s">
        <v>5</v>
      </c>
      <c r="B17" s="2">
        <v>2.153</v>
      </c>
      <c r="C17" s="3">
        <f>B17-B22</f>
        <v>2.0649999999999999</v>
      </c>
      <c r="D17" s="3">
        <v>80</v>
      </c>
      <c r="E17" s="4">
        <f>(4.0954*C17*C17)+(30.815*C17)-(0.9899)</f>
        <v>80.106782065000004</v>
      </c>
    </row>
    <row r="18" spans="1:13" x14ac:dyDescent="0.25">
      <c r="A18" s="14" t="s">
        <v>6</v>
      </c>
      <c r="B18" s="2">
        <v>1.236</v>
      </c>
      <c r="C18" s="3">
        <f>B18-B22</f>
        <v>1.1479999999999999</v>
      </c>
      <c r="D18" s="3">
        <v>40</v>
      </c>
      <c r="E18" s="4">
        <f t="shared" ref="E18:E22" si="0">(4.0954*C18*C18)+(30.815*C18)-(0.9899)</f>
        <v>39.783064041599999</v>
      </c>
    </row>
    <row r="19" spans="1:13" x14ac:dyDescent="0.25">
      <c r="A19" s="14" t="s">
        <v>7</v>
      </c>
      <c r="B19" s="2">
        <v>0.68400000000000005</v>
      </c>
      <c r="C19" s="3">
        <f>B19-B22</f>
        <v>0.59600000000000009</v>
      </c>
      <c r="D19" s="3">
        <v>20</v>
      </c>
      <c r="E19" s="4">
        <f t="shared" si="0"/>
        <v>18.830591606400006</v>
      </c>
    </row>
    <row r="20" spans="1:13" x14ac:dyDescent="0.25">
      <c r="A20" s="14" t="s">
        <v>8</v>
      </c>
      <c r="B20" s="2">
        <v>0.47100000000000003</v>
      </c>
      <c r="C20" s="3">
        <f>B20-B22</f>
        <v>0.38300000000000001</v>
      </c>
      <c r="D20" s="3">
        <v>10</v>
      </c>
      <c r="E20" s="4">
        <f t="shared" si="0"/>
        <v>11.412995130600001</v>
      </c>
    </row>
    <row r="21" spans="1:13" x14ac:dyDescent="0.25">
      <c r="A21" s="14" t="s">
        <v>9</v>
      </c>
      <c r="B21" s="2">
        <v>0.30399999999999999</v>
      </c>
      <c r="C21" s="3">
        <f>B21-B22</f>
        <v>0.216</v>
      </c>
      <c r="D21" s="3">
        <v>5</v>
      </c>
      <c r="E21" s="4">
        <f t="shared" si="0"/>
        <v>5.8572149824000004</v>
      </c>
    </row>
    <row r="22" spans="1:13" x14ac:dyDescent="0.25">
      <c r="A22" s="14" t="s">
        <v>10</v>
      </c>
      <c r="B22" s="5">
        <v>8.7999999999999995E-2</v>
      </c>
      <c r="C22" s="3">
        <f>B22-B22</f>
        <v>0</v>
      </c>
      <c r="D22" s="3">
        <v>0</v>
      </c>
      <c r="E22" s="4">
        <f t="shared" si="0"/>
        <v>-0.9899</v>
      </c>
    </row>
    <row r="28" spans="1:13" x14ac:dyDescent="0.25">
      <c r="I28" s="9"/>
      <c r="K28" s="9" t="s">
        <v>283</v>
      </c>
      <c r="L28" s="9"/>
      <c r="M28" s="9"/>
    </row>
    <row r="33" spans="1:5" x14ac:dyDescent="0.25">
      <c r="A33" s="10" t="s">
        <v>11</v>
      </c>
      <c r="B33" s="6" t="s">
        <v>12</v>
      </c>
      <c r="C33" s="7" t="s">
        <v>10</v>
      </c>
      <c r="D33" s="3" t="s">
        <v>2</v>
      </c>
      <c r="E33" s="11" t="s">
        <v>284</v>
      </c>
    </row>
    <row r="34" spans="1:5" x14ac:dyDescent="0.25">
      <c r="A34" s="10" t="s">
        <v>14</v>
      </c>
      <c r="B34" s="6">
        <v>0.59699999999999998</v>
      </c>
      <c r="C34" s="5">
        <v>8.7999999999999995E-2</v>
      </c>
      <c r="D34" s="3">
        <f t="shared" ref="D34:D65" si="1">(B34-C34)</f>
        <v>0.50900000000000001</v>
      </c>
      <c r="E34" s="4">
        <f t="shared" ref="E34:E65" si="2">(4.0954*D34*D34)+(30.815*D34)-(0.9899)</f>
        <v>15.7559753274</v>
      </c>
    </row>
    <row r="35" spans="1:5" x14ac:dyDescent="0.25">
      <c r="A35" s="10" t="s">
        <v>15</v>
      </c>
      <c r="B35" s="6">
        <v>0.34900000000000003</v>
      </c>
      <c r="C35" s="5">
        <v>8.7999999999999995E-2</v>
      </c>
      <c r="D35" s="3">
        <f t="shared" si="1"/>
        <v>0.26100000000000001</v>
      </c>
      <c r="E35" s="4">
        <f t="shared" si="2"/>
        <v>7.331797743400001</v>
      </c>
    </row>
    <row r="36" spans="1:5" x14ac:dyDescent="0.25">
      <c r="A36" s="10" t="s">
        <v>16</v>
      </c>
      <c r="B36" s="6">
        <v>0.55500000000000005</v>
      </c>
      <c r="C36" s="5">
        <v>8.7999999999999995E-2</v>
      </c>
      <c r="D36" s="3">
        <f t="shared" si="1"/>
        <v>0.46700000000000008</v>
      </c>
      <c r="E36" s="4">
        <f t="shared" si="2"/>
        <v>14.293866690600002</v>
      </c>
    </row>
    <row r="37" spans="1:5" x14ac:dyDescent="0.25">
      <c r="A37" s="10" t="s">
        <v>17</v>
      </c>
      <c r="B37" s="6">
        <v>0.55800000000000005</v>
      </c>
      <c r="C37" s="5">
        <v>8.7999999999999995E-2</v>
      </c>
      <c r="D37" s="3">
        <f t="shared" si="1"/>
        <v>0.47000000000000008</v>
      </c>
      <c r="E37" s="4">
        <f t="shared" si="2"/>
        <v>14.397823860000004</v>
      </c>
    </row>
    <row r="38" spans="1:5" x14ac:dyDescent="0.25">
      <c r="A38" s="10" t="s">
        <v>18</v>
      </c>
      <c r="B38" s="6">
        <v>0.45</v>
      </c>
      <c r="C38" s="5">
        <v>8.7999999999999995E-2</v>
      </c>
      <c r="D38" s="3">
        <f t="shared" si="1"/>
        <v>0.36199999999999999</v>
      </c>
      <c r="E38" s="4">
        <f t="shared" si="2"/>
        <v>10.7018075976</v>
      </c>
    </row>
    <row r="39" spans="1:5" x14ac:dyDescent="0.25">
      <c r="A39" s="10" t="s">
        <v>19</v>
      </c>
      <c r="B39" s="6">
        <v>0.58599999999999997</v>
      </c>
      <c r="C39" s="5">
        <v>8.7999999999999995E-2</v>
      </c>
      <c r="D39" s="3">
        <f t="shared" si="1"/>
        <v>0.498</v>
      </c>
      <c r="E39" s="4">
        <f t="shared" si="2"/>
        <v>15.371645581600001</v>
      </c>
    </row>
    <row r="40" spans="1:5" x14ac:dyDescent="0.25">
      <c r="A40" s="10" t="s">
        <v>20</v>
      </c>
      <c r="B40" s="6">
        <v>0.58299999999999996</v>
      </c>
      <c r="C40" s="5">
        <v>8.7999999999999995E-2</v>
      </c>
      <c r="D40" s="3">
        <f t="shared" si="1"/>
        <v>0.495</v>
      </c>
      <c r="E40" s="4">
        <f t="shared" si="2"/>
        <v>15.267000385000001</v>
      </c>
    </row>
    <row r="41" spans="1:5" x14ac:dyDescent="0.25">
      <c r="A41" s="10" t="s">
        <v>21</v>
      </c>
      <c r="B41" s="6">
        <v>0.42799999999999999</v>
      </c>
      <c r="C41" s="5">
        <v>8.7999999999999995E-2</v>
      </c>
      <c r="D41" s="3">
        <f t="shared" si="1"/>
        <v>0.33999999999999997</v>
      </c>
      <c r="E41" s="4">
        <f t="shared" si="2"/>
        <v>9.9606282400000001</v>
      </c>
    </row>
    <row r="42" spans="1:5" x14ac:dyDescent="0.25">
      <c r="A42" s="10" t="s">
        <v>22</v>
      </c>
      <c r="B42" s="6">
        <v>0.56300000000000006</v>
      </c>
      <c r="C42" s="5">
        <v>8.7999999999999995E-2</v>
      </c>
      <c r="D42" s="3">
        <f t="shared" si="1"/>
        <v>0.47500000000000009</v>
      </c>
      <c r="E42" s="4">
        <f t="shared" si="2"/>
        <v>14.571249625000002</v>
      </c>
    </row>
    <row r="43" spans="1:5" x14ac:dyDescent="0.25">
      <c r="A43" s="10" t="s">
        <v>23</v>
      </c>
      <c r="B43" s="6">
        <v>0.41500000000000004</v>
      </c>
      <c r="C43" s="5">
        <v>8.7999999999999995E-2</v>
      </c>
      <c r="D43" s="3">
        <f t="shared" si="1"/>
        <v>0.32700000000000007</v>
      </c>
      <c r="E43" s="4">
        <f t="shared" si="2"/>
        <v>9.5245220266000032</v>
      </c>
    </row>
    <row r="44" spans="1:5" x14ac:dyDescent="0.25">
      <c r="A44" s="10" t="s">
        <v>24</v>
      </c>
      <c r="B44" s="6">
        <v>0.625</v>
      </c>
      <c r="C44" s="5">
        <v>8.7999999999999995E-2</v>
      </c>
      <c r="D44" s="3">
        <f t="shared" si="1"/>
        <v>0.53700000000000003</v>
      </c>
      <c r="E44" s="4">
        <f t="shared" si="2"/>
        <v>16.738741402600002</v>
      </c>
    </row>
    <row r="45" spans="1:5" x14ac:dyDescent="0.25">
      <c r="A45" s="10" t="s">
        <v>25</v>
      </c>
      <c r="B45" s="6">
        <v>0.82800000000000007</v>
      </c>
      <c r="C45" s="5">
        <v>8.7999999999999995E-2</v>
      </c>
      <c r="D45" s="3">
        <f t="shared" si="1"/>
        <v>0.7400000000000001</v>
      </c>
      <c r="E45" s="4">
        <f t="shared" si="2"/>
        <v>24.055841040000004</v>
      </c>
    </row>
    <row r="46" spans="1:5" x14ac:dyDescent="0.25">
      <c r="A46" s="10" t="s">
        <v>26</v>
      </c>
      <c r="B46" s="6">
        <v>0.621</v>
      </c>
      <c r="C46" s="5">
        <v>8.7999999999999995E-2</v>
      </c>
      <c r="D46" s="3">
        <f t="shared" si="1"/>
        <v>0.53300000000000003</v>
      </c>
      <c r="E46" s="4">
        <f t="shared" si="2"/>
        <v>16.597953090600001</v>
      </c>
    </row>
    <row r="47" spans="1:5" x14ac:dyDescent="0.25">
      <c r="A47" s="10" t="s">
        <v>27</v>
      </c>
      <c r="B47" s="6">
        <v>0.57899999999999996</v>
      </c>
      <c r="C47" s="5">
        <v>8.7999999999999995E-2</v>
      </c>
      <c r="D47" s="3">
        <f t="shared" si="1"/>
        <v>0.49099999999999999</v>
      </c>
      <c r="E47" s="4">
        <f t="shared" si="2"/>
        <v>15.127588127400001</v>
      </c>
    </row>
    <row r="48" spans="1:5" x14ac:dyDescent="0.25">
      <c r="A48" s="10" t="s">
        <v>28</v>
      </c>
      <c r="B48" s="6">
        <v>0.85699999999999998</v>
      </c>
      <c r="C48" s="5">
        <v>8.7999999999999995E-2</v>
      </c>
      <c r="D48" s="3">
        <f t="shared" si="1"/>
        <v>0.76900000000000002</v>
      </c>
      <c r="E48" s="4">
        <f t="shared" si="2"/>
        <v>25.128694839400001</v>
      </c>
    </row>
    <row r="49" spans="1:5" x14ac:dyDescent="0.25">
      <c r="A49" s="10" t="s">
        <v>29</v>
      </c>
      <c r="B49" s="6">
        <v>0.41500000000000004</v>
      </c>
      <c r="C49" s="5">
        <v>8.7999999999999995E-2</v>
      </c>
      <c r="D49" s="3">
        <f t="shared" si="1"/>
        <v>0.32700000000000007</v>
      </c>
      <c r="E49" s="4">
        <f t="shared" si="2"/>
        <v>9.5245220266000032</v>
      </c>
    </row>
    <row r="50" spans="1:5" x14ac:dyDescent="0.25">
      <c r="A50" s="10" t="s">
        <v>30</v>
      </c>
      <c r="B50" s="6">
        <v>0.443</v>
      </c>
      <c r="C50" s="5">
        <v>8.7999999999999995E-2</v>
      </c>
      <c r="D50" s="3">
        <f t="shared" si="1"/>
        <v>0.35499999999999998</v>
      </c>
      <c r="E50" s="4">
        <f t="shared" si="2"/>
        <v>10.465547785</v>
      </c>
    </row>
    <row r="51" spans="1:5" x14ac:dyDescent="0.25">
      <c r="A51" s="10" t="s">
        <v>31</v>
      </c>
      <c r="B51" s="6">
        <v>0.376</v>
      </c>
      <c r="C51" s="5">
        <v>8.7999999999999995E-2</v>
      </c>
      <c r="D51" s="3">
        <f t="shared" si="1"/>
        <v>0.28800000000000003</v>
      </c>
      <c r="E51" s="4">
        <f t="shared" si="2"/>
        <v>8.2245088576000018</v>
      </c>
    </row>
    <row r="52" spans="1:5" x14ac:dyDescent="0.25">
      <c r="A52" s="10" t="s">
        <v>32</v>
      </c>
      <c r="B52" s="6">
        <v>0.73099999999999998</v>
      </c>
      <c r="C52" s="5">
        <v>8.7999999999999995E-2</v>
      </c>
      <c r="D52" s="3">
        <f t="shared" si="1"/>
        <v>0.64300000000000002</v>
      </c>
      <c r="E52" s="4">
        <f t="shared" si="2"/>
        <v>20.517384034600003</v>
      </c>
    </row>
    <row r="53" spans="1:5" x14ac:dyDescent="0.25">
      <c r="A53" s="10" t="s">
        <v>33</v>
      </c>
      <c r="B53" s="6">
        <v>0.60899999999999999</v>
      </c>
      <c r="C53" s="5">
        <v>8.7999999999999995E-2</v>
      </c>
      <c r="D53" s="3">
        <f t="shared" si="1"/>
        <v>0.52100000000000002</v>
      </c>
      <c r="E53" s="4">
        <f t="shared" si="2"/>
        <v>16.176374471400003</v>
      </c>
    </row>
    <row r="54" spans="1:5" x14ac:dyDescent="0.25">
      <c r="A54" s="10" t="s">
        <v>34</v>
      </c>
      <c r="B54" s="6">
        <v>1.601</v>
      </c>
      <c r="C54" s="5">
        <v>8.7999999999999995E-2</v>
      </c>
      <c r="D54" s="3">
        <f t="shared" si="1"/>
        <v>1.5129999999999999</v>
      </c>
      <c r="E54" s="4">
        <f t="shared" si="2"/>
        <v>55.0082577226</v>
      </c>
    </row>
    <row r="55" spans="1:5" x14ac:dyDescent="0.25">
      <c r="A55" s="10" t="s">
        <v>35</v>
      </c>
      <c r="B55" s="6">
        <v>0.50700000000000001</v>
      </c>
      <c r="C55" s="5">
        <v>8.7999999999999995E-2</v>
      </c>
      <c r="D55" s="3">
        <f t="shared" si="1"/>
        <v>0.41900000000000004</v>
      </c>
      <c r="E55" s="4">
        <f t="shared" si="2"/>
        <v>12.640577519400003</v>
      </c>
    </row>
    <row r="56" spans="1:5" x14ac:dyDescent="0.25">
      <c r="A56" s="10" t="s">
        <v>36</v>
      </c>
      <c r="B56" s="6">
        <v>1.05</v>
      </c>
      <c r="C56" s="5">
        <v>8.7999999999999995E-2</v>
      </c>
      <c r="D56" s="3">
        <f t="shared" si="1"/>
        <v>0.96200000000000008</v>
      </c>
      <c r="E56" s="4">
        <f t="shared" si="2"/>
        <v>32.444193357600007</v>
      </c>
    </row>
    <row r="57" spans="1:5" x14ac:dyDescent="0.25">
      <c r="A57" s="10" t="s">
        <v>37</v>
      </c>
      <c r="B57" s="6">
        <v>0.46700000000000003</v>
      </c>
      <c r="C57" s="5">
        <v>8.7999999999999995E-2</v>
      </c>
      <c r="D57" s="3">
        <f t="shared" si="1"/>
        <v>0.379</v>
      </c>
      <c r="E57" s="4">
        <f t="shared" si="2"/>
        <v>11.277252351400001</v>
      </c>
    </row>
    <row r="58" spans="1:5" x14ac:dyDescent="0.25">
      <c r="A58" s="10" t="s">
        <v>38</v>
      </c>
      <c r="B58" s="6">
        <v>0.53100000000000003</v>
      </c>
      <c r="C58" s="5">
        <v>8.7999999999999995E-2</v>
      </c>
      <c r="D58" s="3">
        <f t="shared" si="1"/>
        <v>0.44300000000000006</v>
      </c>
      <c r="E58" s="4">
        <f t="shared" si="2"/>
        <v>13.464863154600001</v>
      </c>
    </row>
    <row r="59" spans="1:5" x14ac:dyDescent="0.25">
      <c r="A59" s="10" t="s">
        <v>39</v>
      </c>
      <c r="B59" s="6">
        <v>0.36499999999999999</v>
      </c>
      <c r="C59" s="5">
        <v>8.7999999999999995E-2</v>
      </c>
      <c r="D59" s="3">
        <f t="shared" si="1"/>
        <v>0.27700000000000002</v>
      </c>
      <c r="E59" s="4">
        <f t="shared" si="2"/>
        <v>7.8600909466000015</v>
      </c>
    </row>
    <row r="60" spans="1:5" x14ac:dyDescent="0.25">
      <c r="A60" s="10" t="s">
        <v>40</v>
      </c>
      <c r="B60" s="6">
        <v>0.80600000000000005</v>
      </c>
      <c r="C60" s="5">
        <v>8.7999999999999995E-2</v>
      </c>
      <c r="D60" s="3">
        <f t="shared" si="1"/>
        <v>0.71800000000000008</v>
      </c>
      <c r="E60" s="4">
        <f t="shared" si="2"/>
        <v>23.246546989600006</v>
      </c>
    </row>
    <row r="61" spans="1:5" x14ac:dyDescent="0.25">
      <c r="A61" s="10" t="s">
        <v>41</v>
      </c>
      <c r="B61" s="6">
        <v>0.66300000000000003</v>
      </c>
      <c r="C61" s="5">
        <v>8.7999999999999995E-2</v>
      </c>
      <c r="D61" s="3">
        <f t="shared" si="1"/>
        <v>0.57500000000000007</v>
      </c>
      <c r="E61" s="4">
        <f t="shared" si="2"/>
        <v>18.082766625000005</v>
      </c>
    </row>
    <row r="62" spans="1:5" x14ac:dyDescent="0.25">
      <c r="A62" s="10" t="s">
        <v>42</v>
      </c>
      <c r="B62" s="6">
        <v>0.63500000000000001</v>
      </c>
      <c r="C62" s="5">
        <v>8.7999999999999995E-2</v>
      </c>
      <c r="D62" s="3">
        <f t="shared" si="1"/>
        <v>0.54700000000000004</v>
      </c>
      <c r="E62" s="4">
        <f t="shared" si="2"/>
        <v>17.091285538600005</v>
      </c>
    </row>
    <row r="63" spans="1:5" x14ac:dyDescent="0.25">
      <c r="A63" s="10" t="s">
        <v>43</v>
      </c>
      <c r="B63" s="6">
        <v>0.58899999999999997</v>
      </c>
      <c r="C63" s="5">
        <v>8.7999999999999995E-2</v>
      </c>
      <c r="D63" s="3">
        <f t="shared" si="1"/>
        <v>0.501</v>
      </c>
      <c r="E63" s="4">
        <f t="shared" si="2"/>
        <v>15.4763644954</v>
      </c>
    </row>
    <row r="64" spans="1:5" x14ac:dyDescent="0.25">
      <c r="A64" s="10" t="s">
        <v>44</v>
      </c>
      <c r="B64" s="6">
        <v>0.52800000000000002</v>
      </c>
      <c r="C64" s="5">
        <v>8.7999999999999995E-2</v>
      </c>
      <c r="D64" s="3">
        <f t="shared" si="1"/>
        <v>0.44000000000000006</v>
      </c>
      <c r="E64" s="4">
        <f t="shared" si="2"/>
        <v>13.361569440000002</v>
      </c>
    </row>
    <row r="65" spans="1:5" x14ac:dyDescent="0.25">
      <c r="A65" s="10" t="s">
        <v>45</v>
      </c>
      <c r="B65" s="6">
        <v>0.58499999999999996</v>
      </c>
      <c r="C65" s="5">
        <v>8.7999999999999995E-2</v>
      </c>
      <c r="D65" s="3">
        <f t="shared" si="1"/>
        <v>0.497</v>
      </c>
      <c r="E65" s="4">
        <f t="shared" si="2"/>
        <v>15.3367556586</v>
      </c>
    </row>
    <row r="66" spans="1:5" x14ac:dyDescent="0.25">
      <c r="A66" s="10" t="s">
        <v>46</v>
      </c>
      <c r="B66" s="6">
        <v>0.434</v>
      </c>
      <c r="C66" s="5">
        <v>8.7999999999999995E-2</v>
      </c>
      <c r="D66" s="3">
        <f t="shared" ref="D66:D97" si="3">(B66-C66)</f>
        <v>0.34599999999999997</v>
      </c>
      <c r="E66" s="4">
        <f t="shared" ref="E66:E97" si="4">(4.0954*D66*D66)+(30.815*D66)-(0.9899)</f>
        <v>10.162374906399998</v>
      </c>
    </row>
    <row r="67" spans="1:5" x14ac:dyDescent="0.25">
      <c r="A67" s="10" t="s">
        <v>47</v>
      </c>
      <c r="B67" s="6">
        <v>0.47300000000000003</v>
      </c>
      <c r="C67" s="5">
        <v>8.7999999999999995E-2</v>
      </c>
      <c r="D67" s="3">
        <f t="shared" si="3"/>
        <v>0.38500000000000001</v>
      </c>
      <c r="E67" s="4">
        <f t="shared" si="4"/>
        <v>11.480915664999999</v>
      </c>
    </row>
    <row r="68" spans="1:5" x14ac:dyDescent="0.25">
      <c r="A68" s="10" t="s">
        <v>48</v>
      </c>
      <c r="B68" s="6">
        <v>0.66400000000000003</v>
      </c>
      <c r="C68" s="5">
        <v>8.7999999999999995E-2</v>
      </c>
      <c r="D68" s="3">
        <f t="shared" si="3"/>
        <v>0.57600000000000007</v>
      </c>
      <c r="E68" s="4">
        <f t="shared" si="4"/>
        <v>18.118295430400003</v>
      </c>
    </row>
    <row r="69" spans="1:5" x14ac:dyDescent="0.25">
      <c r="A69" s="10" t="s">
        <v>49</v>
      </c>
      <c r="B69" s="6">
        <v>0.68500000000000005</v>
      </c>
      <c r="C69" s="5">
        <v>8.7999999999999995E-2</v>
      </c>
      <c r="D69" s="3">
        <f t="shared" si="3"/>
        <v>0.59700000000000009</v>
      </c>
      <c r="E69" s="4">
        <f t="shared" si="4"/>
        <v>18.866292418600004</v>
      </c>
    </row>
    <row r="70" spans="1:5" x14ac:dyDescent="0.25">
      <c r="A70" s="10" t="s">
        <v>50</v>
      </c>
      <c r="B70" s="6">
        <v>1.458</v>
      </c>
      <c r="C70" s="5">
        <v>8.7999999999999995E-2</v>
      </c>
      <c r="D70" s="3">
        <f t="shared" si="3"/>
        <v>1.3699999999999999</v>
      </c>
      <c r="E70" s="4">
        <f t="shared" si="4"/>
        <v>48.913306259999999</v>
      </c>
    </row>
    <row r="71" spans="1:5" x14ac:dyDescent="0.25">
      <c r="A71" s="10" t="s">
        <v>51</v>
      </c>
      <c r="B71" s="6">
        <v>0.69700000000000006</v>
      </c>
      <c r="C71" s="5">
        <v>8.7999999999999995E-2</v>
      </c>
      <c r="D71" s="3">
        <f t="shared" si="3"/>
        <v>0.6090000000000001</v>
      </c>
      <c r="E71" s="4">
        <f t="shared" si="4"/>
        <v>19.295341047400008</v>
      </c>
    </row>
    <row r="72" spans="1:5" x14ac:dyDescent="0.25">
      <c r="A72" s="10" t="s">
        <v>52</v>
      </c>
      <c r="B72" s="6">
        <v>0.59599999999999997</v>
      </c>
      <c r="C72" s="5">
        <v>8.7999999999999995E-2</v>
      </c>
      <c r="D72" s="3">
        <f t="shared" si="3"/>
        <v>0.50800000000000001</v>
      </c>
      <c r="E72" s="4">
        <f t="shared" si="4"/>
        <v>15.720995305600001</v>
      </c>
    </row>
    <row r="73" spans="1:5" x14ac:dyDescent="0.25">
      <c r="A73" s="10" t="s">
        <v>53</v>
      </c>
      <c r="B73" s="6">
        <v>0.55800000000000005</v>
      </c>
      <c r="C73" s="5">
        <v>8.7999999999999995E-2</v>
      </c>
      <c r="D73" s="3">
        <f t="shared" si="3"/>
        <v>0.47000000000000008</v>
      </c>
      <c r="E73" s="4">
        <f t="shared" si="4"/>
        <v>14.397823860000004</v>
      </c>
    </row>
    <row r="74" spans="1:5" x14ac:dyDescent="0.25">
      <c r="A74" s="10" t="s">
        <v>54</v>
      </c>
      <c r="B74" s="6">
        <v>0.66100000000000003</v>
      </c>
      <c r="C74" s="5">
        <v>8.7999999999999995E-2</v>
      </c>
      <c r="D74" s="3">
        <f t="shared" si="3"/>
        <v>0.57300000000000006</v>
      </c>
      <c r="E74" s="4">
        <f t="shared" si="4"/>
        <v>18.011733586600002</v>
      </c>
    </row>
    <row r="75" spans="1:5" x14ac:dyDescent="0.25">
      <c r="A75" s="10" t="s">
        <v>55</v>
      </c>
      <c r="B75" s="6">
        <v>0.49199999999999999</v>
      </c>
      <c r="C75" s="5">
        <v>8.7999999999999995E-2</v>
      </c>
      <c r="D75" s="3">
        <f t="shared" si="3"/>
        <v>0.40400000000000003</v>
      </c>
      <c r="E75" s="4">
        <f t="shared" si="4"/>
        <v>12.127794806400001</v>
      </c>
    </row>
    <row r="76" spans="1:5" x14ac:dyDescent="0.25">
      <c r="A76" s="10" t="s">
        <v>56</v>
      </c>
      <c r="B76" s="6">
        <v>1.3780000000000001</v>
      </c>
      <c r="C76" s="5">
        <v>8.7999999999999995E-2</v>
      </c>
      <c r="D76" s="3">
        <f t="shared" si="3"/>
        <v>1.29</v>
      </c>
      <c r="E76" s="4">
        <f t="shared" si="4"/>
        <v>45.576605140000005</v>
      </c>
    </row>
    <row r="77" spans="1:5" x14ac:dyDescent="0.25">
      <c r="A77" s="10" t="s">
        <v>57</v>
      </c>
      <c r="B77" s="6">
        <v>0.70000000000000007</v>
      </c>
      <c r="C77" s="5">
        <v>8.7999999999999995E-2</v>
      </c>
      <c r="D77" s="3">
        <f t="shared" si="3"/>
        <v>0.6120000000000001</v>
      </c>
      <c r="E77" s="4">
        <f t="shared" si="4"/>
        <v>19.402787497600006</v>
      </c>
    </row>
    <row r="78" spans="1:5" x14ac:dyDescent="0.25">
      <c r="A78" s="10" t="s">
        <v>58</v>
      </c>
      <c r="B78" s="6">
        <v>0.63100000000000001</v>
      </c>
      <c r="C78" s="5">
        <v>8.7999999999999995E-2</v>
      </c>
      <c r="D78" s="3">
        <f t="shared" si="3"/>
        <v>0.54300000000000004</v>
      </c>
      <c r="E78" s="4">
        <f t="shared" si="4"/>
        <v>16.950169594600002</v>
      </c>
    </row>
    <row r="79" spans="1:5" x14ac:dyDescent="0.25">
      <c r="A79" s="10" t="s">
        <v>59</v>
      </c>
      <c r="B79" s="6">
        <v>0.61399999999999999</v>
      </c>
      <c r="C79" s="5">
        <v>8.7999999999999995E-2</v>
      </c>
      <c r="D79" s="3">
        <f t="shared" si="3"/>
        <v>0.52600000000000002</v>
      </c>
      <c r="E79" s="4">
        <f t="shared" si="4"/>
        <v>16.351888890400001</v>
      </c>
    </row>
    <row r="80" spans="1:5" x14ac:dyDescent="0.25">
      <c r="A80" s="10" t="s">
        <v>60</v>
      </c>
      <c r="B80" s="6">
        <v>0.82000000000000006</v>
      </c>
      <c r="C80" s="5">
        <v>8.7999999999999995E-2</v>
      </c>
      <c r="D80" s="3">
        <f t="shared" si="3"/>
        <v>0.7320000000000001</v>
      </c>
      <c r="E80" s="4">
        <f t="shared" si="4"/>
        <v>23.761093609600007</v>
      </c>
    </row>
    <row r="81" spans="1:5" x14ac:dyDescent="0.25">
      <c r="A81" s="10" t="s">
        <v>61</v>
      </c>
      <c r="B81" s="6">
        <v>2.1789999999999998</v>
      </c>
      <c r="C81" s="5">
        <v>8.7999999999999995E-2</v>
      </c>
      <c r="D81" s="3">
        <f t="shared" si="3"/>
        <v>2.0909999999999997</v>
      </c>
      <c r="E81" s="4">
        <f t="shared" si="4"/>
        <v>81.350504607399984</v>
      </c>
    </row>
    <row r="82" spans="1:5" x14ac:dyDescent="0.25">
      <c r="A82" s="10" t="s">
        <v>62</v>
      </c>
      <c r="B82" s="6">
        <v>0.86899999999999999</v>
      </c>
      <c r="C82" s="5">
        <v>8.7999999999999995E-2</v>
      </c>
      <c r="D82" s="3">
        <f t="shared" si="3"/>
        <v>0.78100000000000003</v>
      </c>
      <c r="E82" s="4">
        <f t="shared" si="4"/>
        <v>25.574649279400003</v>
      </c>
    </row>
    <row r="83" spans="1:5" x14ac:dyDescent="0.25">
      <c r="A83" s="10" t="s">
        <v>63</v>
      </c>
      <c r="B83" s="6">
        <v>0.49</v>
      </c>
      <c r="C83" s="5">
        <v>8.7999999999999995E-2</v>
      </c>
      <c r="D83" s="3">
        <f t="shared" si="3"/>
        <v>0.40200000000000002</v>
      </c>
      <c r="E83" s="4">
        <f t="shared" si="4"/>
        <v>12.059563021600001</v>
      </c>
    </row>
    <row r="84" spans="1:5" x14ac:dyDescent="0.25">
      <c r="A84" s="10" t="s">
        <v>64</v>
      </c>
      <c r="B84" s="6">
        <v>0.95400000000000007</v>
      </c>
      <c r="C84" s="5">
        <v>8.7999999999999995E-2</v>
      </c>
      <c r="D84" s="3">
        <f t="shared" si="3"/>
        <v>0.8660000000000001</v>
      </c>
      <c r="E84" s="4">
        <f t="shared" si="4"/>
        <v>28.767259802400005</v>
      </c>
    </row>
    <row r="85" spans="1:5" x14ac:dyDescent="0.25">
      <c r="A85" s="10" t="s">
        <v>65</v>
      </c>
      <c r="B85" s="6">
        <v>0.59199999999999997</v>
      </c>
      <c r="C85" s="5">
        <v>8.7999999999999995E-2</v>
      </c>
      <c r="D85" s="3">
        <f t="shared" si="3"/>
        <v>0.504</v>
      </c>
      <c r="E85" s="4">
        <f t="shared" si="4"/>
        <v>15.581157126399999</v>
      </c>
    </row>
    <row r="86" spans="1:5" x14ac:dyDescent="0.25">
      <c r="A86" s="10" t="s">
        <v>66</v>
      </c>
      <c r="B86" s="6">
        <v>0.48599999999999999</v>
      </c>
      <c r="C86" s="5">
        <v>8.7999999999999995E-2</v>
      </c>
      <c r="D86" s="3">
        <f t="shared" si="3"/>
        <v>0.39800000000000002</v>
      </c>
      <c r="E86" s="4">
        <f t="shared" si="4"/>
        <v>11.923197741600001</v>
      </c>
    </row>
    <row r="87" spans="1:5" x14ac:dyDescent="0.25">
      <c r="A87" s="10" t="s">
        <v>67</v>
      </c>
      <c r="B87" s="6">
        <v>0.44700000000000001</v>
      </c>
      <c r="C87" s="5">
        <v>8.7999999999999995E-2</v>
      </c>
      <c r="D87" s="3">
        <f t="shared" si="3"/>
        <v>0.35899999999999999</v>
      </c>
      <c r="E87" s="4">
        <f t="shared" si="4"/>
        <v>10.6005042474</v>
      </c>
    </row>
    <row r="88" spans="1:5" x14ac:dyDescent="0.25">
      <c r="A88" s="10" t="s">
        <v>68</v>
      </c>
      <c r="B88" s="6">
        <v>0.435</v>
      </c>
      <c r="C88" s="5">
        <v>8.7999999999999995E-2</v>
      </c>
      <c r="D88" s="3">
        <f t="shared" si="3"/>
        <v>0.34699999999999998</v>
      </c>
      <c r="E88" s="4">
        <f t="shared" si="4"/>
        <v>10.1960280186</v>
      </c>
    </row>
    <row r="89" spans="1:5" x14ac:dyDescent="0.25">
      <c r="A89" s="10" t="s">
        <v>69</v>
      </c>
      <c r="B89" s="6">
        <v>0.52100000000000002</v>
      </c>
      <c r="C89" s="5">
        <v>8.7999999999999995E-2</v>
      </c>
      <c r="D89" s="3">
        <f t="shared" si="3"/>
        <v>0.43300000000000005</v>
      </c>
      <c r="E89" s="4">
        <f t="shared" si="4"/>
        <v>13.120837450600002</v>
      </c>
    </row>
    <row r="90" spans="1:5" x14ac:dyDescent="0.25">
      <c r="A90" s="10" t="s">
        <v>70</v>
      </c>
      <c r="B90" s="6">
        <v>0.67500000000000004</v>
      </c>
      <c r="C90" s="5">
        <v>8.7999999999999995E-2</v>
      </c>
      <c r="D90" s="3">
        <f t="shared" si="3"/>
        <v>0.58700000000000008</v>
      </c>
      <c r="E90" s="4">
        <f t="shared" si="4"/>
        <v>18.509652882600005</v>
      </c>
    </row>
    <row r="91" spans="1:5" x14ac:dyDescent="0.25">
      <c r="A91" s="10" t="s">
        <v>71</v>
      </c>
      <c r="B91" s="6">
        <v>0.42399999999999999</v>
      </c>
      <c r="C91" s="5">
        <v>8.7999999999999995E-2</v>
      </c>
      <c r="D91" s="3">
        <f t="shared" si="3"/>
        <v>0.33599999999999997</v>
      </c>
      <c r="E91" s="4">
        <f t="shared" si="4"/>
        <v>9.8262942783999989</v>
      </c>
    </row>
    <row r="92" spans="1:5" x14ac:dyDescent="0.25">
      <c r="A92" s="10" t="s">
        <v>72</v>
      </c>
      <c r="B92" s="6">
        <v>0.67200000000000004</v>
      </c>
      <c r="C92" s="5">
        <v>8.7999999999999995E-2</v>
      </c>
      <c r="D92" s="3">
        <f t="shared" si="3"/>
        <v>0.58400000000000007</v>
      </c>
      <c r="E92" s="4">
        <f t="shared" si="4"/>
        <v>18.402820742400007</v>
      </c>
    </row>
    <row r="93" spans="1:5" x14ac:dyDescent="0.25">
      <c r="A93" s="10" t="s">
        <v>73</v>
      </c>
      <c r="B93" s="6">
        <v>0.56100000000000005</v>
      </c>
      <c r="C93" s="5">
        <v>8.7999999999999995E-2</v>
      </c>
      <c r="D93" s="3">
        <f t="shared" si="3"/>
        <v>0.47300000000000009</v>
      </c>
      <c r="E93" s="4">
        <f t="shared" si="4"/>
        <v>14.501854746600003</v>
      </c>
    </row>
    <row r="94" spans="1:5" x14ac:dyDescent="0.25">
      <c r="A94" s="10" t="s">
        <v>74</v>
      </c>
      <c r="B94" s="6">
        <v>0.79800000000000004</v>
      </c>
      <c r="C94" s="5">
        <v>8.7999999999999995E-2</v>
      </c>
      <c r="D94" s="3">
        <f t="shared" si="3"/>
        <v>0.71000000000000008</v>
      </c>
      <c r="E94" s="4">
        <f t="shared" si="4"/>
        <v>22.953241140000006</v>
      </c>
    </row>
    <row r="95" spans="1:5" x14ac:dyDescent="0.25">
      <c r="A95" s="10" t="s">
        <v>75</v>
      </c>
      <c r="B95" s="6">
        <v>0.67100000000000004</v>
      </c>
      <c r="C95" s="5">
        <v>8.7999999999999995E-2</v>
      </c>
      <c r="D95" s="3">
        <f t="shared" si="3"/>
        <v>0.58300000000000007</v>
      </c>
      <c r="E95" s="4">
        <f t="shared" si="4"/>
        <v>18.367226410600004</v>
      </c>
    </row>
    <row r="96" spans="1:5" x14ac:dyDescent="0.25">
      <c r="A96" s="10" t="s">
        <v>76</v>
      </c>
      <c r="B96" s="6">
        <v>0.65300000000000002</v>
      </c>
      <c r="C96" s="5">
        <v>8.7999999999999995E-2</v>
      </c>
      <c r="D96" s="3">
        <f t="shared" si="3"/>
        <v>0.56500000000000006</v>
      </c>
      <c r="E96" s="4">
        <f t="shared" si="4"/>
        <v>17.727929065000005</v>
      </c>
    </row>
    <row r="97" spans="1:5" x14ac:dyDescent="0.25">
      <c r="A97" s="10" t="s">
        <v>77</v>
      </c>
      <c r="B97" s="6">
        <v>0.505</v>
      </c>
      <c r="C97" s="5">
        <v>8.7999999999999995E-2</v>
      </c>
      <c r="D97" s="3">
        <f t="shared" si="3"/>
        <v>0.41700000000000004</v>
      </c>
      <c r="E97" s="4">
        <f t="shared" si="4"/>
        <v>12.572100010600002</v>
      </c>
    </row>
    <row r="98" spans="1:5" x14ac:dyDescent="0.25">
      <c r="A98" s="10" t="s">
        <v>78</v>
      </c>
      <c r="B98" s="6">
        <v>0.73299999999999998</v>
      </c>
      <c r="C98" s="5">
        <v>8.7999999999999995E-2</v>
      </c>
      <c r="D98" s="3">
        <f t="shared" ref="D98:D129" si="5">(B98-C98)</f>
        <v>0.64500000000000002</v>
      </c>
      <c r="E98" s="4">
        <f t="shared" ref="E98:E129" si="6">(4.0954*D98*D98)+(30.815*D98)-(0.9899)</f>
        <v>20.589563785000003</v>
      </c>
    </row>
    <row r="99" spans="1:5" x14ac:dyDescent="0.25">
      <c r="A99" s="10" t="s">
        <v>79</v>
      </c>
      <c r="B99" s="6">
        <v>0.438</v>
      </c>
      <c r="C99" s="5">
        <v>8.7999999999999995E-2</v>
      </c>
      <c r="D99" s="3">
        <f t="shared" si="5"/>
        <v>0.35</v>
      </c>
      <c r="E99" s="4">
        <f t="shared" si="6"/>
        <v>10.297036499999999</v>
      </c>
    </row>
    <row r="100" spans="1:5" x14ac:dyDescent="0.25">
      <c r="A100" s="10" t="s">
        <v>80</v>
      </c>
      <c r="B100" s="6">
        <v>0.72799999999999998</v>
      </c>
      <c r="C100" s="5">
        <v>8.7999999999999995E-2</v>
      </c>
      <c r="D100" s="3">
        <f t="shared" si="5"/>
        <v>0.64</v>
      </c>
      <c r="E100" s="4">
        <f t="shared" si="6"/>
        <v>20.409175840000003</v>
      </c>
    </row>
    <row r="101" spans="1:5" x14ac:dyDescent="0.25">
      <c r="A101" s="10" t="s">
        <v>81</v>
      </c>
      <c r="B101" s="6">
        <v>0.76200000000000001</v>
      </c>
      <c r="C101" s="5">
        <v>8.7999999999999995E-2</v>
      </c>
      <c r="D101" s="3">
        <f t="shared" si="5"/>
        <v>0.67400000000000004</v>
      </c>
      <c r="E101" s="4">
        <f t="shared" si="6"/>
        <v>21.639851930400003</v>
      </c>
    </row>
    <row r="102" spans="1:5" x14ac:dyDescent="0.25">
      <c r="A102" s="10" t="s">
        <v>82</v>
      </c>
      <c r="B102" s="6">
        <v>0.53400000000000003</v>
      </c>
      <c r="C102" s="5">
        <v>8.7999999999999995E-2</v>
      </c>
      <c r="D102" s="3">
        <f t="shared" si="5"/>
        <v>0.44600000000000006</v>
      </c>
      <c r="E102" s="4">
        <f t="shared" si="6"/>
        <v>13.568230586400002</v>
      </c>
    </row>
    <row r="103" spans="1:5" x14ac:dyDescent="0.25">
      <c r="A103" s="10" t="s">
        <v>83</v>
      </c>
      <c r="B103" s="6">
        <v>0.57100000000000006</v>
      </c>
      <c r="C103" s="5">
        <v>8.7999999999999995E-2</v>
      </c>
      <c r="D103" s="3">
        <f t="shared" si="5"/>
        <v>0.4830000000000001</v>
      </c>
      <c r="E103" s="4">
        <f t="shared" si="6"/>
        <v>14.849156770600002</v>
      </c>
    </row>
    <row r="104" spans="1:5" x14ac:dyDescent="0.25">
      <c r="A104" s="10" t="s">
        <v>84</v>
      </c>
      <c r="B104" s="6">
        <v>0.93600000000000005</v>
      </c>
      <c r="C104" s="5">
        <v>8.7999999999999995E-2</v>
      </c>
      <c r="D104" s="3">
        <f t="shared" si="5"/>
        <v>0.84800000000000009</v>
      </c>
      <c r="E104" s="4">
        <f t="shared" si="6"/>
        <v>28.086238521600006</v>
      </c>
    </row>
    <row r="105" spans="1:5" x14ac:dyDescent="0.25">
      <c r="A105" s="10" t="s">
        <v>85</v>
      </c>
      <c r="B105" s="6">
        <v>0.59499999999999997</v>
      </c>
      <c r="C105" s="5">
        <v>8.7999999999999995E-2</v>
      </c>
      <c r="D105" s="3">
        <f t="shared" si="5"/>
        <v>0.50700000000000001</v>
      </c>
      <c r="E105" s="4">
        <f t="shared" si="6"/>
        <v>15.686023474600001</v>
      </c>
    </row>
    <row r="106" spans="1:5" x14ac:dyDescent="0.25">
      <c r="A106" s="10" t="s">
        <v>86</v>
      </c>
      <c r="B106" s="6">
        <v>0.59199999999999997</v>
      </c>
      <c r="C106" s="5">
        <v>8.7999999999999995E-2</v>
      </c>
      <c r="D106" s="3">
        <f t="shared" si="5"/>
        <v>0.504</v>
      </c>
      <c r="E106" s="4">
        <f t="shared" si="6"/>
        <v>15.581157126399999</v>
      </c>
    </row>
    <row r="107" spans="1:5" x14ac:dyDescent="0.25">
      <c r="A107" s="10" t="s">
        <v>87</v>
      </c>
      <c r="B107" s="6">
        <v>0.51</v>
      </c>
      <c r="C107" s="5">
        <v>8.7999999999999995E-2</v>
      </c>
      <c r="D107" s="3">
        <f t="shared" si="5"/>
        <v>0.42200000000000004</v>
      </c>
      <c r="E107" s="4">
        <f t="shared" si="6"/>
        <v>12.743355213600003</v>
      </c>
    </row>
    <row r="108" spans="1:5" x14ac:dyDescent="0.25">
      <c r="A108" s="10" t="s">
        <v>88</v>
      </c>
      <c r="B108" s="6">
        <v>0.76900000000000002</v>
      </c>
      <c r="C108" s="5">
        <v>8.7999999999999995E-2</v>
      </c>
      <c r="D108" s="3">
        <f t="shared" si="5"/>
        <v>0.68100000000000005</v>
      </c>
      <c r="E108" s="4">
        <f t="shared" si="6"/>
        <v>21.894401799400001</v>
      </c>
    </row>
    <row r="109" spans="1:5" x14ac:dyDescent="0.25">
      <c r="A109" s="10" t="s">
        <v>89</v>
      </c>
      <c r="B109" s="6">
        <v>0.63900000000000001</v>
      </c>
      <c r="C109" s="5">
        <v>8.7999999999999995E-2</v>
      </c>
      <c r="D109" s="3">
        <f t="shared" si="5"/>
        <v>0.55100000000000005</v>
      </c>
      <c r="E109" s="4">
        <f t="shared" si="6"/>
        <v>17.232532535400004</v>
      </c>
    </row>
    <row r="110" spans="1:5" x14ac:dyDescent="0.25">
      <c r="A110" s="10" t="s">
        <v>90</v>
      </c>
      <c r="B110" s="6">
        <v>2.0659999999999998</v>
      </c>
      <c r="C110" s="5">
        <v>8.7999999999999995E-2</v>
      </c>
      <c r="D110" s="3">
        <f t="shared" si="5"/>
        <v>1.9779999999999998</v>
      </c>
      <c r="E110" s="4">
        <f t="shared" si="6"/>
        <v>75.985356973599977</v>
      </c>
    </row>
    <row r="111" spans="1:5" x14ac:dyDescent="0.25">
      <c r="A111" s="10" t="s">
        <v>91</v>
      </c>
      <c r="B111" s="6">
        <v>0.47900000000000004</v>
      </c>
      <c r="C111" s="5">
        <v>8.7999999999999995E-2</v>
      </c>
      <c r="D111" s="3">
        <f t="shared" si="5"/>
        <v>0.39100000000000001</v>
      </c>
      <c r="E111" s="4">
        <f t="shared" si="6"/>
        <v>11.6848738474</v>
      </c>
    </row>
    <row r="112" spans="1:5" x14ac:dyDescent="0.25">
      <c r="A112" s="10" t="s">
        <v>92</v>
      </c>
      <c r="B112" s="6">
        <v>1.22</v>
      </c>
      <c r="C112" s="5">
        <v>8.7999999999999995E-2</v>
      </c>
      <c r="D112" s="3">
        <f t="shared" si="5"/>
        <v>1.1319999999999999</v>
      </c>
      <c r="E112" s="4">
        <f t="shared" si="6"/>
        <v>39.140623849599997</v>
      </c>
    </row>
    <row r="113" spans="1:5" x14ac:dyDescent="0.25">
      <c r="A113" s="10" t="s">
        <v>93</v>
      </c>
      <c r="B113" s="6">
        <v>0.45100000000000001</v>
      </c>
      <c r="C113" s="5">
        <v>8.7999999999999995E-2</v>
      </c>
      <c r="D113" s="3">
        <f t="shared" si="5"/>
        <v>0.36299999999999999</v>
      </c>
      <c r="E113" s="4">
        <f t="shared" si="6"/>
        <v>10.7355917626</v>
      </c>
    </row>
    <row r="114" spans="1:5" x14ac:dyDescent="0.25">
      <c r="A114" s="10" t="s">
        <v>94</v>
      </c>
      <c r="B114" s="6">
        <v>0.68500000000000005</v>
      </c>
      <c r="C114" s="5">
        <v>8.7999999999999995E-2</v>
      </c>
      <c r="D114" s="3">
        <f t="shared" si="5"/>
        <v>0.59700000000000009</v>
      </c>
      <c r="E114" s="4">
        <f t="shared" si="6"/>
        <v>18.866292418600004</v>
      </c>
    </row>
    <row r="115" spans="1:5" x14ac:dyDescent="0.25">
      <c r="A115" s="10" t="s">
        <v>95</v>
      </c>
      <c r="B115" s="6">
        <v>0.45500000000000002</v>
      </c>
      <c r="C115" s="5">
        <v>8.7999999999999995E-2</v>
      </c>
      <c r="D115" s="3">
        <f t="shared" si="5"/>
        <v>0.36699999999999999</v>
      </c>
      <c r="E115" s="4">
        <f t="shared" si="6"/>
        <v>10.870810330599999</v>
      </c>
    </row>
    <row r="116" spans="1:5" x14ac:dyDescent="0.25">
      <c r="A116" s="10" t="s">
        <v>96</v>
      </c>
      <c r="B116" s="6">
        <v>0.76</v>
      </c>
      <c r="C116" s="5">
        <v>8.7999999999999995E-2</v>
      </c>
      <c r="D116" s="3">
        <f t="shared" si="5"/>
        <v>0.67200000000000004</v>
      </c>
      <c r="E116" s="4">
        <f t="shared" si="6"/>
        <v>21.567197113600006</v>
      </c>
    </row>
    <row r="117" spans="1:5" x14ac:dyDescent="0.25">
      <c r="A117" s="10" t="s">
        <v>97</v>
      </c>
      <c r="B117" s="6">
        <v>0.65500000000000003</v>
      </c>
      <c r="C117" s="5">
        <v>8.7999999999999995E-2</v>
      </c>
      <c r="D117" s="3">
        <f t="shared" si="5"/>
        <v>0.56700000000000006</v>
      </c>
      <c r="E117" s="4">
        <f t="shared" si="6"/>
        <v>17.798831050600004</v>
      </c>
    </row>
    <row r="118" spans="1:5" x14ac:dyDescent="0.25">
      <c r="A118" s="10" t="s">
        <v>98</v>
      </c>
      <c r="B118" s="6">
        <v>0.73399999999999999</v>
      </c>
      <c r="C118" s="5">
        <v>8.7999999999999995E-2</v>
      </c>
      <c r="D118" s="3">
        <f t="shared" si="5"/>
        <v>0.64600000000000002</v>
      </c>
      <c r="E118" s="4">
        <f t="shared" si="6"/>
        <v>20.625665946400002</v>
      </c>
    </row>
    <row r="119" spans="1:5" x14ac:dyDescent="0.25">
      <c r="A119" s="10" t="s">
        <v>99</v>
      </c>
      <c r="B119" s="6">
        <v>0.60299999999999998</v>
      </c>
      <c r="C119" s="5">
        <v>8.7999999999999995E-2</v>
      </c>
      <c r="D119" s="3">
        <f t="shared" si="5"/>
        <v>0.51500000000000001</v>
      </c>
      <c r="E119" s="4">
        <f t="shared" si="6"/>
        <v>15.966027465000002</v>
      </c>
    </row>
    <row r="120" spans="1:5" x14ac:dyDescent="0.25">
      <c r="A120" s="10" t="s">
        <v>100</v>
      </c>
      <c r="B120" s="6">
        <v>0.54900000000000004</v>
      </c>
      <c r="C120" s="5">
        <v>8.7999999999999995E-2</v>
      </c>
      <c r="D120" s="3">
        <f t="shared" si="5"/>
        <v>0.46100000000000008</v>
      </c>
      <c r="E120" s="4">
        <f t="shared" si="6"/>
        <v>14.086173503400003</v>
      </c>
    </row>
    <row r="121" spans="1:5" x14ac:dyDescent="0.25">
      <c r="A121" s="10" t="s">
        <v>101</v>
      </c>
      <c r="B121" s="6">
        <v>0.58099999999999996</v>
      </c>
      <c r="C121" s="5">
        <v>8.7999999999999995E-2</v>
      </c>
      <c r="D121" s="3">
        <f t="shared" si="5"/>
        <v>0.49299999999999999</v>
      </c>
      <c r="E121" s="4">
        <f t="shared" si="6"/>
        <v>15.197277874599999</v>
      </c>
    </row>
    <row r="122" spans="1:5" x14ac:dyDescent="0.25">
      <c r="A122" s="10" t="s">
        <v>102</v>
      </c>
      <c r="B122" s="6">
        <v>0.47800000000000004</v>
      </c>
      <c r="C122" s="5">
        <v>8.7999999999999995E-2</v>
      </c>
      <c r="D122" s="3">
        <f t="shared" si="5"/>
        <v>0.39</v>
      </c>
      <c r="E122" s="4">
        <f t="shared" si="6"/>
        <v>11.650860340000001</v>
      </c>
    </row>
    <row r="123" spans="1:5" x14ac:dyDescent="0.25">
      <c r="A123" s="10" t="s">
        <v>103</v>
      </c>
      <c r="B123" s="6">
        <v>0.496</v>
      </c>
      <c r="C123" s="5">
        <v>8.7999999999999995E-2</v>
      </c>
      <c r="D123" s="3">
        <f t="shared" si="5"/>
        <v>0.40800000000000003</v>
      </c>
      <c r="E123" s="4">
        <f t="shared" si="6"/>
        <v>12.264356665600001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123"/>
  <sheetViews>
    <sheetView workbookViewId="0">
      <selection activeCell="R10" sqref="R10"/>
    </sheetView>
  </sheetViews>
  <sheetFormatPr defaultRowHeight="15" x14ac:dyDescent="0.25"/>
  <cols>
    <col min="1" max="1" width="15.28515625" customWidth="1"/>
    <col min="2" max="2" width="11.140625" customWidth="1"/>
    <col min="3" max="3" width="11.28515625" customWidth="1"/>
    <col min="4" max="4" width="11.7109375" customWidth="1"/>
    <col min="5" max="5" width="17" customWidth="1"/>
  </cols>
  <sheetData>
    <row r="2" spans="1:12" x14ac:dyDescent="0.25">
      <c r="A2" s="2">
        <v>2.4540000000000002</v>
      </c>
      <c r="B2" s="6">
        <v>1.419</v>
      </c>
      <c r="C2" s="6">
        <v>0.42399999999999999</v>
      </c>
      <c r="D2" s="6">
        <v>0.41699999999999998</v>
      </c>
      <c r="E2" s="6">
        <v>0.45600000000000002</v>
      </c>
      <c r="F2" s="6">
        <v>0.35599999999999998</v>
      </c>
      <c r="G2" s="6">
        <v>1.395</v>
      </c>
      <c r="H2" s="6">
        <v>0.58899999999999997</v>
      </c>
      <c r="I2" s="6">
        <v>1.0940000000000001</v>
      </c>
      <c r="J2" s="6">
        <v>0.45500000000000002</v>
      </c>
      <c r="K2" s="6">
        <v>0.376</v>
      </c>
      <c r="L2" s="6">
        <v>0.6</v>
      </c>
    </row>
    <row r="3" spans="1:12" x14ac:dyDescent="0.25">
      <c r="A3" s="2">
        <v>1.236</v>
      </c>
      <c r="B3" s="6">
        <v>0.53600000000000003</v>
      </c>
      <c r="C3" s="6">
        <v>0.48299999999999998</v>
      </c>
      <c r="D3" s="6">
        <v>0.41400000000000003</v>
      </c>
      <c r="E3" s="6">
        <v>0.5</v>
      </c>
      <c r="F3" s="6">
        <v>0.436</v>
      </c>
      <c r="G3" s="6">
        <v>0.41400000000000003</v>
      </c>
      <c r="H3" s="6">
        <v>0.48599999999999999</v>
      </c>
      <c r="I3" s="6">
        <v>0.52400000000000002</v>
      </c>
      <c r="J3" s="6">
        <v>0.48299999999999998</v>
      </c>
      <c r="K3" s="6">
        <v>0.42699999999999999</v>
      </c>
      <c r="L3" s="6">
        <v>0.45300000000000001</v>
      </c>
    </row>
    <row r="4" spans="1:12" x14ac:dyDescent="0.25">
      <c r="A4" s="2">
        <v>0.67300000000000004</v>
      </c>
      <c r="B4" s="6">
        <v>0.49099999999999999</v>
      </c>
      <c r="C4" s="6">
        <v>0.72099999999999997</v>
      </c>
      <c r="D4" s="6">
        <v>0.34900000000000003</v>
      </c>
      <c r="E4" s="6">
        <v>0.52200000000000002</v>
      </c>
      <c r="F4" s="6">
        <v>0.71099999999999997</v>
      </c>
      <c r="G4" s="6">
        <v>0.83499999999999996</v>
      </c>
      <c r="H4" s="6">
        <v>0.42</v>
      </c>
      <c r="I4" s="6">
        <v>0.436</v>
      </c>
      <c r="J4" s="6">
        <v>0.65500000000000003</v>
      </c>
      <c r="K4" s="6">
        <v>0.41799999999999998</v>
      </c>
      <c r="L4" s="6">
        <v>0.48299999999999998</v>
      </c>
    </row>
    <row r="5" spans="1:12" x14ac:dyDescent="0.25">
      <c r="A5" s="2">
        <v>0.372</v>
      </c>
      <c r="B5" s="6">
        <v>0.46200000000000002</v>
      </c>
      <c r="C5" s="6">
        <v>1.7350000000000001</v>
      </c>
      <c r="D5" s="6">
        <v>0.47100000000000003</v>
      </c>
      <c r="E5" s="6">
        <v>0.46100000000000002</v>
      </c>
      <c r="F5" s="6">
        <v>0.44600000000000001</v>
      </c>
      <c r="G5" s="6">
        <v>0.372</v>
      </c>
      <c r="H5" s="6">
        <v>0.48299999999999998</v>
      </c>
      <c r="I5" s="6">
        <v>0.48399999999999999</v>
      </c>
      <c r="J5" s="6">
        <v>0.753</v>
      </c>
      <c r="K5" s="6">
        <v>0.40200000000000002</v>
      </c>
      <c r="L5" s="6">
        <v>0.40400000000000003</v>
      </c>
    </row>
    <row r="6" spans="1:12" x14ac:dyDescent="0.25">
      <c r="A6" s="2">
        <v>0.26</v>
      </c>
      <c r="B6" s="6">
        <v>0.38</v>
      </c>
      <c r="C6" s="6">
        <v>0.51300000000000001</v>
      </c>
      <c r="D6" s="6">
        <v>1.145</v>
      </c>
      <c r="E6" s="6">
        <v>0.44</v>
      </c>
      <c r="F6" s="6">
        <v>0.34100000000000003</v>
      </c>
      <c r="G6" s="6">
        <v>0.379</v>
      </c>
      <c r="H6" s="6">
        <v>0.30399999999999999</v>
      </c>
      <c r="I6" s="6">
        <v>0.39</v>
      </c>
      <c r="J6" s="6">
        <v>0.47000000000000003</v>
      </c>
      <c r="K6" s="6">
        <v>0.377</v>
      </c>
      <c r="L6" s="6">
        <v>0.57200000000000006</v>
      </c>
    </row>
    <row r="7" spans="1:12" x14ac:dyDescent="0.25">
      <c r="A7" s="5">
        <v>6.5000000000000002E-2</v>
      </c>
      <c r="B7" s="6">
        <v>0.53400000000000003</v>
      </c>
      <c r="C7" s="6">
        <v>0.875</v>
      </c>
      <c r="D7" s="6">
        <v>0.4</v>
      </c>
      <c r="E7" s="6">
        <v>1.4650000000000001</v>
      </c>
      <c r="F7" s="6">
        <v>0.56700000000000006</v>
      </c>
      <c r="G7" s="6">
        <v>0.45600000000000002</v>
      </c>
      <c r="H7" s="6">
        <v>0.56900000000000006</v>
      </c>
      <c r="I7" s="6">
        <v>0.38400000000000001</v>
      </c>
      <c r="J7" s="6">
        <v>0.54500000000000004</v>
      </c>
      <c r="K7" s="6">
        <v>0.43099999999999999</v>
      </c>
      <c r="L7" s="6">
        <v>0.47100000000000003</v>
      </c>
    </row>
    <row r="8" spans="1:12" x14ac:dyDescent="0.25">
      <c r="A8" s="6">
        <v>0.61899999999999999</v>
      </c>
      <c r="B8" s="6">
        <v>0.89200000000000002</v>
      </c>
      <c r="C8" s="6">
        <v>0.53</v>
      </c>
      <c r="D8" s="6">
        <v>0.47900000000000004</v>
      </c>
      <c r="E8" s="6">
        <v>0.53500000000000003</v>
      </c>
      <c r="F8" s="6">
        <v>0.57100000000000006</v>
      </c>
      <c r="G8" s="6">
        <v>0.60899999999999999</v>
      </c>
      <c r="H8" s="6">
        <v>0.46</v>
      </c>
      <c r="I8" s="6">
        <v>0.71299999999999997</v>
      </c>
      <c r="J8" s="6">
        <v>0.41000000000000003</v>
      </c>
      <c r="K8" s="6">
        <v>0.39800000000000002</v>
      </c>
      <c r="L8" s="6">
        <v>0.373</v>
      </c>
    </row>
    <row r="9" spans="1:12" x14ac:dyDescent="0.25">
      <c r="A9" s="6">
        <v>0.55000000000000004</v>
      </c>
      <c r="B9" s="6">
        <v>0.48099999999999998</v>
      </c>
      <c r="C9" s="6">
        <v>0.40900000000000003</v>
      </c>
      <c r="D9" s="6">
        <v>0.46400000000000002</v>
      </c>
      <c r="E9" s="6">
        <v>0.51100000000000001</v>
      </c>
      <c r="F9" s="6">
        <v>0.49</v>
      </c>
      <c r="G9" s="6">
        <v>0.438</v>
      </c>
      <c r="H9" s="6">
        <v>0.47600000000000003</v>
      </c>
      <c r="I9" s="6">
        <v>0.52900000000000003</v>
      </c>
      <c r="J9" s="6">
        <v>0.38200000000000001</v>
      </c>
      <c r="K9" s="6">
        <v>0.41000000000000003</v>
      </c>
      <c r="L9" s="6">
        <v>0.33600000000000002</v>
      </c>
    </row>
    <row r="17" spans="1:13" x14ac:dyDescent="0.25">
      <c r="A17" s="15"/>
      <c r="B17" s="1" t="s">
        <v>1</v>
      </c>
      <c r="C17" s="1" t="s">
        <v>2</v>
      </c>
      <c r="D17" s="1" t="s">
        <v>3</v>
      </c>
      <c r="E17" s="1" t="s">
        <v>4</v>
      </c>
    </row>
    <row r="18" spans="1:13" x14ac:dyDescent="0.25">
      <c r="A18" s="15" t="s">
        <v>5</v>
      </c>
      <c r="B18" s="2">
        <v>2.4540000000000002</v>
      </c>
      <c r="C18" s="3">
        <f>B18-B23</f>
        <v>2.3890000000000002</v>
      </c>
      <c r="D18" s="3">
        <v>80</v>
      </c>
      <c r="E18" s="4">
        <f>(0.4733*C18*C18)+(34.992*C18)-(0.8042)</f>
        <v>85.492963029300014</v>
      </c>
    </row>
    <row r="19" spans="1:13" x14ac:dyDescent="0.25">
      <c r="A19" s="15" t="s">
        <v>6</v>
      </c>
      <c r="B19" s="2">
        <v>1.236</v>
      </c>
      <c r="C19" s="3">
        <f>B19-B23</f>
        <v>1.171</v>
      </c>
      <c r="D19" s="3">
        <v>40</v>
      </c>
      <c r="E19" s="4">
        <f t="shared" ref="E19:E23" si="0">(0.4733*C19*C19)+(34.992*C19)-(0.8042)</f>
        <v>40.820440365299994</v>
      </c>
    </row>
    <row r="20" spans="1:13" x14ac:dyDescent="0.25">
      <c r="A20" s="15" t="s">
        <v>7</v>
      </c>
      <c r="B20" s="2">
        <v>0.67300000000000004</v>
      </c>
      <c r="C20" s="3">
        <f>B20-B23</f>
        <v>0.6080000000000001</v>
      </c>
      <c r="D20" s="3">
        <v>20</v>
      </c>
      <c r="E20" s="4">
        <f t="shared" si="0"/>
        <v>20.6458979712</v>
      </c>
    </row>
    <row r="21" spans="1:13" x14ac:dyDescent="0.25">
      <c r="A21" s="15" t="s">
        <v>8</v>
      </c>
      <c r="B21" s="2">
        <v>0.372</v>
      </c>
      <c r="C21" s="3">
        <f>B21-B23</f>
        <v>0.307</v>
      </c>
      <c r="D21" s="3">
        <v>10</v>
      </c>
      <c r="E21" s="4">
        <f t="shared" si="0"/>
        <v>9.9829520516999981</v>
      </c>
    </row>
    <row r="22" spans="1:13" x14ac:dyDescent="0.25">
      <c r="A22" s="15" t="s">
        <v>9</v>
      </c>
      <c r="B22" s="2">
        <v>0.26</v>
      </c>
      <c r="C22" s="3">
        <f>B22-B23</f>
        <v>0.19500000000000001</v>
      </c>
      <c r="D22" s="3">
        <v>5</v>
      </c>
      <c r="E22" s="4">
        <f t="shared" si="0"/>
        <v>6.0372372324999999</v>
      </c>
    </row>
    <row r="23" spans="1:13" x14ac:dyDescent="0.25">
      <c r="A23" s="15" t="s">
        <v>10</v>
      </c>
      <c r="B23" s="5">
        <v>6.5000000000000002E-2</v>
      </c>
      <c r="C23" s="3">
        <f>B23-B23</f>
        <v>0</v>
      </c>
      <c r="D23" s="3">
        <v>0</v>
      </c>
      <c r="E23" s="4">
        <f t="shared" si="0"/>
        <v>-0.80420000000000003</v>
      </c>
    </row>
    <row r="28" spans="1:13" x14ac:dyDescent="0.25">
      <c r="I28" s="15"/>
      <c r="K28" s="9" t="s">
        <v>283</v>
      </c>
      <c r="L28" s="9"/>
      <c r="M28" s="9"/>
    </row>
    <row r="33" spans="1:5" x14ac:dyDescent="0.25">
      <c r="A33" s="10" t="s">
        <v>11</v>
      </c>
      <c r="B33" s="6" t="s">
        <v>12</v>
      </c>
      <c r="C33" s="7" t="s">
        <v>10</v>
      </c>
      <c r="D33" s="3" t="s">
        <v>2</v>
      </c>
      <c r="E33" s="11" t="s">
        <v>284</v>
      </c>
    </row>
    <row r="34" spans="1:5" x14ac:dyDescent="0.25">
      <c r="A34" s="10" t="s">
        <v>106</v>
      </c>
      <c r="B34" s="6">
        <v>0.61899999999999999</v>
      </c>
      <c r="C34" s="5">
        <v>6.5000000000000002E-2</v>
      </c>
      <c r="D34" s="3">
        <f t="shared" ref="D34:D65" si="1">(B34-C34)</f>
        <v>0.55400000000000005</v>
      </c>
      <c r="E34" s="4">
        <f t="shared" ref="E34:E65" si="2">(0.4733*D34*D34)+(34.992*D34)-(0.8042)</f>
        <v>18.726631342799998</v>
      </c>
    </row>
    <row r="35" spans="1:5" x14ac:dyDescent="0.25">
      <c r="A35" s="10" t="s">
        <v>107</v>
      </c>
      <c r="B35" s="6">
        <v>0.55000000000000004</v>
      </c>
      <c r="C35" s="5">
        <v>6.5000000000000002E-2</v>
      </c>
      <c r="D35" s="3">
        <f t="shared" si="1"/>
        <v>0.48500000000000004</v>
      </c>
      <c r="E35" s="4">
        <f t="shared" si="2"/>
        <v>16.278251992499996</v>
      </c>
    </row>
    <row r="36" spans="1:5" x14ac:dyDescent="0.25">
      <c r="A36" s="10" t="s">
        <v>108</v>
      </c>
      <c r="B36" s="6">
        <v>1.419</v>
      </c>
      <c r="C36" s="5">
        <v>6.5000000000000002E-2</v>
      </c>
      <c r="D36" s="3">
        <f t="shared" si="1"/>
        <v>1.3540000000000001</v>
      </c>
      <c r="E36" s="4">
        <f t="shared" si="2"/>
        <v>47.442676462800002</v>
      </c>
    </row>
    <row r="37" spans="1:5" x14ac:dyDescent="0.25">
      <c r="A37" s="10" t="s">
        <v>109</v>
      </c>
      <c r="B37" s="6">
        <v>0.53600000000000003</v>
      </c>
      <c r="C37" s="5">
        <v>6.5000000000000002E-2</v>
      </c>
      <c r="D37" s="3">
        <f t="shared" si="1"/>
        <v>0.47100000000000003</v>
      </c>
      <c r="E37" s="4">
        <f t="shared" si="2"/>
        <v>15.782029345299998</v>
      </c>
    </row>
    <row r="38" spans="1:5" x14ac:dyDescent="0.25">
      <c r="A38" s="10" t="s">
        <v>110</v>
      </c>
      <c r="B38" s="6">
        <v>0.49099999999999999</v>
      </c>
      <c r="C38" s="5">
        <v>6.5000000000000002E-2</v>
      </c>
      <c r="D38" s="3">
        <f t="shared" si="1"/>
        <v>0.42599999999999999</v>
      </c>
      <c r="E38" s="4">
        <f t="shared" si="2"/>
        <v>14.188284590799999</v>
      </c>
    </row>
    <row r="39" spans="1:5" x14ac:dyDescent="0.25">
      <c r="A39" s="10" t="s">
        <v>111</v>
      </c>
      <c r="B39" s="6">
        <v>0.46200000000000002</v>
      </c>
      <c r="C39" s="5">
        <v>6.5000000000000002E-2</v>
      </c>
      <c r="D39" s="3">
        <f t="shared" si="1"/>
        <v>0.39700000000000002</v>
      </c>
      <c r="E39" s="4">
        <f t="shared" si="2"/>
        <v>13.162220339699999</v>
      </c>
    </row>
    <row r="40" spans="1:5" x14ac:dyDescent="0.25">
      <c r="A40" s="10" t="s">
        <v>112</v>
      </c>
      <c r="B40" s="6">
        <v>0.38</v>
      </c>
      <c r="C40" s="5">
        <v>6.5000000000000002E-2</v>
      </c>
      <c r="D40" s="3">
        <f t="shared" si="1"/>
        <v>0.315</v>
      </c>
      <c r="E40" s="4">
        <f t="shared" si="2"/>
        <v>10.2652431925</v>
      </c>
    </row>
    <row r="41" spans="1:5" x14ac:dyDescent="0.25">
      <c r="A41" s="10" t="s">
        <v>113</v>
      </c>
      <c r="B41" s="6">
        <v>0.53400000000000003</v>
      </c>
      <c r="C41" s="5">
        <v>6.5000000000000002E-2</v>
      </c>
      <c r="D41" s="3">
        <f t="shared" si="1"/>
        <v>0.46900000000000003</v>
      </c>
      <c r="E41" s="4">
        <f t="shared" si="2"/>
        <v>15.7111555413</v>
      </c>
    </row>
    <row r="42" spans="1:5" x14ac:dyDescent="0.25">
      <c r="A42" s="10" t="s">
        <v>114</v>
      </c>
      <c r="B42" s="6">
        <v>0.89200000000000002</v>
      </c>
      <c r="C42" s="5">
        <v>6.5000000000000002E-2</v>
      </c>
      <c r="D42" s="3">
        <f t="shared" si="1"/>
        <v>0.82699999999999996</v>
      </c>
      <c r="E42" s="4">
        <f t="shared" si="2"/>
        <v>28.457887595699994</v>
      </c>
    </row>
    <row r="43" spans="1:5" x14ac:dyDescent="0.25">
      <c r="A43" s="10" t="s">
        <v>115</v>
      </c>
      <c r="B43" s="6">
        <v>0.48099999999999998</v>
      </c>
      <c r="C43" s="5">
        <v>6.5000000000000002E-2</v>
      </c>
      <c r="D43" s="3">
        <f t="shared" si="1"/>
        <v>0.41599999999999998</v>
      </c>
      <c r="E43" s="4">
        <f t="shared" si="2"/>
        <v>13.8343794048</v>
      </c>
    </row>
    <row r="44" spans="1:5" x14ac:dyDescent="0.25">
      <c r="A44" s="10" t="s">
        <v>116</v>
      </c>
      <c r="B44" s="6">
        <v>0.42399999999999999</v>
      </c>
      <c r="C44" s="5">
        <v>6.5000000000000002E-2</v>
      </c>
      <c r="D44" s="3">
        <f t="shared" si="1"/>
        <v>0.35899999999999999</v>
      </c>
      <c r="E44" s="4">
        <f t="shared" si="2"/>
        <v>11.818927377299998</v>
      </c>
    </row>
    <row r="45" spans="1:5" x14ac:dyDescent="0.25">
      <c r="A45" s="10" t="s">
        <v>117</v>
      </c>
      <c r="B45" s="6">
        <v>0.48299999999999998</v>
      </c>
      <c r="C45" s="5">
        <v>6.5000000000000002E-2</v>
      </c>
      <c r="D45" s="3">
        <f t="shared" si="1"/>
        <v>0.41799999999999998</v>
      </c>
      <c r="E45" s="4">
        <f t="shared" si="2"/>
        <v>13.905152869199998</v>
      </c>
    </row>
    <row r="46" spans="1:5" x14ac:dyDescent="0.25">
      <c r="A46" s="10" t="s">
        <v>118</v>
      </c>
      <c r="B46" s="6">
        <v>0.72099999999999997</v>
      </c>
      <c r="C46" s="5">
        <v>6.5000000000000002E-2</v>
      </c>
      <c r="D46" s="3">
        <f t="shared" si="1"/>
        <v>0.65599999999999992</v>
      </c>
      <c r="E46" s="4">
        <f t="shared" si="2"/>
        <v>22.354230028799993</v>
      </c>
    </row>
    <row r="47" spans="1:5" x14ac:dyDescent="0.25">
      <c r="A47" s="10" t="s">
        <v>119</v>
      </c>
      <c r="B47" s="6">
        <v>1.7350000000000001</v>
      </c>
      <c r="C47" s="5">
        <v>6.5000000000000002E-2</v>
      </c>
      <c r="D47" s="3">
        <f t="shared" si="1"/>
        <v>1.6700000000000002</v>
      </c>
      <c r="E47" s="4">
        <f t="shared" si="2"/>
        <v>58.952426370000005</v>
      </c>
    </row>
    <row r="48" spans="1:5" x14ac:dyDescent="0.25">
      <c r="A48" s="10" t="s">
        <v>120</v>
      </c>
      <c r="B48" s="6">
        <v>0.51300000000000001</v>
      </c>
      <c r="C48" s="5">
        <v>6.5000000000000002E-2</v>
      </c>
      <c r="D48" s="3">
        <f t="shared" si="1"/>
        <v>0.44800000000000001</v>
      </c>
      <c r="E48" s="4">
        <f t="shared" si="2"/>
        <v>14.967209203199999</v>
      </c>
    </row>
    <row r="49" spans="1:5" x14ac:dyDescent="0.25">
      <c r="A49" s="10" t="s">
        <v>121</v>
      </c>
      <c r="B49" s="6">
        <v>0.875</v>
      </c>
      <c r="C49" s="5">
        <v>6.5000000000000002E-2</v>
      </c>
      <c r="D49" s="3">
        <f t="shared" si="1"/>
        <v>0.81</v>
      </c>
      <c r="E49" s="4">
        <f t="shared" si="2"/>
        <v>27.849852129999995</v>
      </c>
    </row>
    <row r="50" spans="1:5" x14ac:dyDescent="0.25">
      <c r="A50" s="10" t="s">
        <v>122</v>
      </c>
      <c r="B50" s="6">
        <v>0.53</v>
      </c>
      <c r="C50" s="5">
        <v>6.5000000000000002E-2</v>
      </c>
      <c r="D50" s="3">
        <f t="shared" si="1"/>
        <v>0.46500000000000002</v>
      </c>
      <c r="E50" s="4">
        <f t="shared" si="2"/>
        <v>15.569419292500003</v>
      </c>
    </row>
    <row r="51" spans="1:5" x14ac:dyDescent="0.25">
      <c r="A51" s="10" t="s">
        <v>123</v>
      </c>
      <c r="B51" s="6">
        <v>0.40900000000000003</v>
      </c>
      <c r="C51" s="5">
        <v>6.5000000000000002E-2</v>
      </c>
      <c r="D51" s="3">
        <f t="shared" si="1"/>
        <v>0.34400000000000003</v>
      </c>
      <c r="E51" s="4">
        <f t="shared" si="2"/>
        <v>11.2890564288</v>
      </c>
    </row>
    <row r="52" spans="1:5" x14ac:dyDescent="0.25">
      <c r="A52" s="10" t="s">
        <v>124</v>
      </c>
      <c r="B52" s="6">
        <v>0.41699999999999998</v>
      </c>
      <c r="C52" s="5">
        <v>6.5000000000000002E-2</v>
      </c>
      <c r="D52" s="3">
        <f t="shared" si="1"/>
        <v>0.35199999999999998</v>
      </c>
      <c r="E52" s="4">
        <f t="shared" si="2"/>
        <v>11.571627763199997</v>
      </c>
    </row>
    <row r="53" spans="1:5" x14ac:dyDescent="0.25">
      <c r="A53" s="10" t="s">
        <v>125</v>
      </c>
      <c r="B53" s="6">
        <v>0.41400000000000003</v>
      </c>
      <c r="C53" s="5">
        <v>6.5000000000000002E-2</v>
      </c>
      <c r="D53" s="3">
        <f t="shared" si="1"/>
        <v>0.34900000000000003</v>
      </c>
      <c r="E53" s="4">
        <f t="shared" si="2"/>
        <v>11.465656413300001</v>
      </c>
    </row>
    <row r="54" spans="1:5" x14ac:dyDescent="0.25">
      <c r="A54" s="10" t="s">
        <v>126</v>
      </c>
      <c r="B54" s="6">
        <v>0.34900000000000003</v>
      </c>
      <c r="C54" s="5">
        <v>6.5000000000000002E-2</v>
      </c>
      <c r="D54" s="3">
        <f t="shared" si="1"/>
        <v>0.28400000000000003</v>
      </c>
      <c r="E54" s="4">
        <f t="shared" si="2"/>
        <v>9.1717024848000008</v>
      </c>
    </row>
    <row r="55" spans="1:5" x14ac:dyDescent="0.25">
      <c r="A55" s="10" t="s">
        <v>127</v>
      </c>
      <c r="B55" s="6">
        <v>0.47100000000000003</v>
      </c>
      <c r="C55" s="5">
        <v>6.5000000000000002E-2</v>
      </c>
      <c r="D55" s="3">
        <f t="shared" si="1"/>
        <v>0.40600000000000003</v>
      </c>
      <c r="E55" s="4">
        <f t="shared" si="2"/>
        <v>13.4805688788</v>
      </c>
    </row>
    <row r="56" spans="1:5" x14ac:dyDescent="0.25">
      <c r="A56" s="10" t="s">
        <v>128</v>
      </c>
      <c r="B56" s="6">
        <v>1.145</v>
      </c>
      <c r="C56" s="5">
        <v>6.5000000000000002E-2</v>
      </c>
      <c r="D56" s="3">
        <f t="shared" si="1"/>
        <v>1.08</v>
      </c>
      <c r="E56" s="4">
        <f t="shared" si="2"/>
        <v>37.539217119999996</v>
      </c>
    </row>
    <row r="57" spans="1:5" x14ac:dyDescent="0.25">
      <c r="A57" s="10" t="s">
        <v>129</v>
      </c>
      <c r="B57" s="6">
        <v>0.4</v>
      </c>
      <c r="C57" s="5">
        <v>6.5000000000000002E-2</v>
      </c>
      <c r="D57" s="3">
        <f t="shared" si="1"/>
        <v>0.33500000000000002</v>
      </c>
      <c r="E57" s="4">
        <f t="shared" si="2"/>
        <v>10.9712360925</v>
      </c>
    </row>
    <row r="58" spans="1:5" x14ac:dyDescent="0.25">
      <c r="A58" s="10" t="s">
        <v>130</v>
      </c>
      <c r="B58" s="6">
        <v>0.47900000000000004</v>
      </c>
      <c r="C58" s="5">
        <v>6.5000000000000002E-2</v>
      </c>
      <c r="D58" s="3">
        <f t="shared" si="1"/>
        <v>0.41400000000000003</v>
      </c>
      <c r="E58" s="4">
        <f t="shared" si="2"/>
        <v>13.7636097268</v>
      </c>
    </row>
    <row r="59" spans="1:5" x14ac:dyDescent="0.25">
      <c r="A59" s="10" t="s">
        <v>131</v>
      </c>
      <c r="B59" s="6">
        <v>0.46400000000000002</v>
      </c>
      <c r="C59" s="5">
        <v>6.5000000000000002E-2</v>
      </c>
      <c r="D59" s="3">
        <f t="shared" si="1"/>
        <v>0.39900000000000002</v>
      </c>
      <c r="E59" s="4">
        <f t="shared" si="2"/>
        <v>13.2329578333</v>
      </c>
    </row>
    <row r="60" spans="1:5" x14ac:dyDescent="0.25">
      <c r="A60" s="10" t="s">
        <v>132</v>
      </c>
      <c r="B60" s="6">
        <v>0.45600000000000002</v>
      </c>
      <c r="C60" s="5">
        <v>6.5000000000000002E-2</v>
      </c>
      <c r="D60" s="3">
        <f t="shared" si="1"/>
        <v>0.39100000000000001</v>
      </c>
      <c r="E60" s="4">
        <f t="shared" si="2"/>
        <v>12.9500305773</v>
      </c>
    </row>
    <row r="61" spans="1:5" x14ac:dyDescent="0.25">
      <c r="A61" s="10" t="s">
        <v>133</v>
      </c>
      <c r="B61" s="6">
        <v>0.5</v>
      </c>
      <c r="C61" s="5">
        <v>6.5000000000000002E-2</v>
      </c>
      <c r="D61" s="3">
        <f t="shared" si="1"/>
        <v>0.435</v>
      </c>
      <c r="E61" s="4">
        <f t="shared" si="2"/>
        <v>14.506880192499999</v>
      </c>
    </row>
    <row r="62" spans="1:5" x14ac:dyDescent="0.25">
      <c r="A62" s="10" t="s">
        <v>134</v>
      </c>
      <c r="B62" s="6">
        <v>0.52200000000000002</v>
      </c>
      <c r="C62" s="5">
        <v>6.5000000000000002E-2</v>
      </c>
      <c r="D62" s="3">
        <f t="shared" si="1"/>
        <v>0.45700000000000002</v>
      </c>
      <c r="E62" s="4">
        <f t="shared" si="2"/>
        <v>15.285992231700002</v>
      </c>
    </row>
    <row r="63" spans="1:5" x14ac:dyDescent="0.25">
      <c r="A63" s="10" t="s">
        <v>135</v>
      </c>
      <c r="B63" s="6">
        <v>0.46100000000000002</v>
      </c>
      <c r="C63" s="5">
        <v>6.5000000000000002E-2</v>
      </c>
      <c r="D63" s="3">
        <f t="shared" si="1"/>
        <v>0.39600000000000002</v>
      </c>
      <c r="E63" s="4">
        <f t="shared" si="2"/>
        <v>13.1268530128</v>
      </c>
    </row>
    <row r="64" spans="1:5" x14ac:dyDescent="0.25">
      <c r="A64" s="10" t="s">
        <v>136</v>
      </c>
      <c r="B64" s="6">
        <v>0.44</v>
      </c>
      <c r="C64" s="5">
        <v>6.5000000000000002E-2</v>
      </c>
      <c r="D64" s="3">
        <f t="shared" si="1"/>
        <v>0.375</v>
      </c>
      <c r="E64" s="4">
        <f t="shared" si="2"/>
        <v>12.384357812499999</v>
      </c>
    </row>
    <row r="65" spans="1:5" x14ac:dyDescent="0.25">
      <c r="A65" s="10" t="s">
        <v>137</v>
      </c>
      <c r="B65" s="6">
        <v>1.4650000000000001</v>
      </c>
      <c r="C65" s="5">
        <v>6.5000000000000002E-2</v>
      </c>
      <c r="D65" s="3">
        <f t="shared" si="1"/>
        <v>1.4000000000000001</v>
      </c>
      <c r="E65" s="4">
        <f t="shared" si="2"/>
        <v>49.112267999999993</v>
      </c>
    </row>
    <row r="66" spans="1:5" x14ac:dyDescent="0.25">
      <c r="A66" s="10" t="s">
        <v>138</v>
      </c>
      <c r="B66" s="6">
        <v>0.53500000000000003</v>
      </c>
      <c r="C66" s="5">
        <v>6.5000000000000002E-2</v>
      </c>
      <c r="D66" s="3">
        <f t="shared" ref="D66:D97" si="3">(B66-C66)</f>
        <v>0.47000000000000003</v>
      </c>
      <c r="E66" s="4">
        <f t="shared" ref="E66:E97" si="4">(0.4733*D66*D66)+(34.992*D66)-(0.8042)</f>
        <v>15.746591969999999</v>
      </c>
    </row>
    <row r="67" spans="1:5" x14ac:dyDescent="0.25">
      <c r="A67" s="10" t="s">
        <v>139</v>
      </c>
      <c r="B67" s="6">
        <v>0.51100000000000001</v>
      </c>
      <c r="C67" s="5">
        <v>6.5000000000000002E-2</v>
      </c>
      <c r="D67" s="3">
        <f t="shared" si="3"/>
        <v>0.44600000000000001</v>
      </c>
      <c r="E67" s="4">
        <f t="shared" si="4"/>
        <v>14.8963789428</v>
      </c>
    </row>
    <row r="68" spans="1:5" x14ac:dyDescent="0.25">
      <c r="A68" s="10" t="s">
        <v>140</v>
      </c>
      <c r="B68" s="6">
        <v>0.35599999999999998</v>
      </c>
      <c r="C68" s="5">
        <v>6.5000000000000002E-2</v>
      </c>
      <c r="D68" s="3">
        <f t="shared" si="3"/>
        <v>0.29099999999999998</v>
      </c>
      <c r="E68" s="4">
        <f t="shared" si="4"/>
        <v>9.4185515172999992</v>
      </c>
    </row>
    <row r="69" spans="1:5" x14ac:dyDescent="0.25">
      <c r="A69" s="10" t="s">
        <v>141</v>
      </c>
      <c r="B69" s="6">
        <v>0.436</v>
      </c>
      <c r="C69" s="5">
        <v>6.5000000000000002E-2</v>
      </c>
      <c r="D69" s="3">
        <f t="shared" si="3"/>
        <v>0.371</v>
      </c>
      <c r="E69" s="4">
        <f t="shared" si="4"/>
        <v>12.242977485299999</v>
      </c>
    </row>
    <row r="70" spans="1:5" x14ac:dyDescent="0.25">
      <c r="A70" s="10" t="s">
        <v>142</v>
      </c>
      <c r="B70" s="6">
        <v>0.71099999999999997</v>
      </c>
      <c r="C70" s="5">
        <v>6.5000000000000002E-2</v>
      </c>
      <c r="D70" s="3">
        <f t="shared" si="3"/>
        <v>0.64599999999999991</v>
      </c>
      <c r="E70" s="4">
        <f t="shared" si="4"/>
        <v>21.998147662799994</v>
      </c>
    </row>
    <row r="71" spans="1:5" x14ac:dyDescent="0.25">
      <c r="A71" s="10" t="s">
        <v>143</v>
      </c>
      <c r="B71" s="6">
        <v>0.44600000000000001</v>
      </c>
      <c r="C71" s="5">
        <v>6.5000000000000002E-2</v>
      </c>
      <c r="D71" s="3">
        <f t="shared" si="3"/>
        <v>0.38100000000000001</v>
      </c>
      <c r="E71" s="4">
        <f t="shared" si="4"/>
        <v>12.596456701299999</v>
      </c>
    </row>
    <row r="72" spans="1:5" x14ac:dyDescent="0.25">
      <c r="A72" s="10" t="s">
        <v>144</v>
      </c>
      <c r="B72" s="6">
        <v>0.34100000000000003</v>
      </c>
      <c r="C72" s="5">
        <v>6.5000000000000002E-2</v>
      </c>
      <c r="D72" s="3">
        <f t="shared" si="3"/>
        <v>0.27600000000000002</v>
      </c>
      <c r="E72" s="4">
        <f t="shared" si="4"/>
        <v>8.8896461008000003</v>
      </c>
    </row>
    <row r="73" spans="1:5" x14ac:dyDescent="0.25">
      <c r="A73" s="10" t="s">
        <v>145</v>
      </c>
      <c r="B73" s="6">
        <v>0.56700000000000006</v>
      </c>
      <c r="C73" s="5">
        <v>6.5000000000000002E-2</v>
      </c>
      <c r="D73" s="3">
        <f t="shared" si="3"/>
        <v>0.502</v>
      </c>
      <c r="E73" s="4">
        <f t="shared" si="4"/>
        <v>16.8810574932</v>
      </c>
    </row>
    <row r="74" spans="1:5" x14ac:dyDescent="0.25">
      <c r="A74" s="10" t="s">
        <v>146</v>
      </c>
      <c r="B74" s="6">
        <v>0.57100000000000006</v>
      </c>
      <c r="C74" s="5">
        <v>6.5000000000000002E-2</v>
      </c>
      <c r="D74" s="3">
        <f t="shared" si="3"/>
        <v>0.50600000000000001</v>
      </c>
      <c r="E74" s="4">
        <f t="shared" si="4"/>
        <v>17.022933838799997</v>
      </c>
    </row>
    <row r="75" spans="1:5" x14ac:dyDescent="0.25">
      <c r="A75" s="10" t="s">
        <v>147</v>
      </c>
      <c r="B75" s="6">
        <v>0.49</v>
      </c>
      <c r="C75" s="5">
        <v>6.5000000000000002E-2</v>
      </c>
      <c r="D75" s="3">
        <f t="shared" si="3"/>
        <v>0.42499999999999999</v>
      </c>
      <c r="E75" s="4">
        <f t="shared" si="4"/>
        <v>14.1528898125</v>
      </c>
    </row>
    <row r="76" spans="1:5" x14ac:dyDescent="0.25">
      <c r="A76" s="10" t="s">
        <v>148</v>
      </c>
      <c r="B76" s="6">
        <v>1.395</v>
      </c>
      <c r="C76" s="5">
        <v>6.5000000000000002E-2</v>
      </c>
      <c r="D76" s="3">
        <f t="shared" si="3"/>
        <v>1.33</v>
      </c>
      <c r="E76" s="4">
        <f t="shared" si="4"/>
        <v>46.572380369999998</v>
      </c>
    </row>
    <row r="77" spans="1:5" x14ac:dyDescent="0.25">
      <c r="A77" s="10" t="s">
        <v>149</v>
      </c>
      <c r="B77" s="6">
        <v>0.41400000000000003</v>
      </c>
      <c r="C77" s="5">
        <v>6.5000000000000002E-2</v>
      </c>
      <c r="D77" s="3">
        <f t="shared" si="3"/>
        <v>0.34900000000000003</v>
      </c>
      <c r="E77" s="4">
        <f t="shared" si="4"/>
        <v>11.465656413300001</v>
      </c>
    </row>
    <row r="78" spans="1:5" x14ac:dyDescent="0.25">
      <c r="A78" s="10" t="s">
        <v>150</v>
      </c>
      <c r="B78" s="6">
        <v>0.83499999999999996</v>
      </c>
      <c r="C78" s="5">
        <v>6.5000000000000002E-2</v>
      </c>
      <c r="D78" s="3">
        <f t="shared" si="3"/>
        <v>0.77</v>
      </c>
      <c r="E78" s="4">
        <f t="shared" si="4"/>
        <v>26.420259569999995</v>
      </c>
    </row>
    <row r="79" spans="1:5" x14ac:dyDescent="0.25">
      <c r="A79" s="10" t="s">
        <v>151</v>
      </c>
      <c r="B79" s="6">
        <v>0.372</v>
      </c>
      <c r="C79" s="5">
        <v>6.5000000000000002E-2</v>
      </c>
      <c r="D79" s="3">
        <f t="shared" si="3"/>
        <v>0.307</v>
      </c>
      <c r="E79" s="4">
        <f t="shared" si="4"/>
        <v>9.9829520516999981</v>
      </c>
    </row>
    <row r="80" spans="1:5" x14ac:dyDescent="0.25">
      <c r="A80" s="10" t="s">
        <v>152</v>
      </c>
      <c r="B80" s="6">
        <v>0.379</v>
      </c>
      <c r="C80" s="5">
        <v>6.5000000000000002E-2</v>
      </c>
      <c r="D80" s="3">
        <f t="shared" si="3"/>
        <v>0.314</v>
      </c>
      <c r="E80" s="4">
        <f t="shared" si="4"/>
        <v>10.229953486799999</v>
      </c>
    </row>
    <row r="81" spans="1:5" x14ac:dyDescent="0.25">
      <c r="A81" s="10" t="s">
        <v>153</v>
      </c>
      <c r="B81" s="6">
        <v>0.45600000000000002</v>
      </c>
      <c r="C81" s="5">
        <v>6.5000000000000002E-2</v>
      </c>
      <c r="D81" s="3">
        <f t="shared" si="3"/>
        <v>0.39100000000000001</v>
      </c>
      <c r="E81" s="4">
        <f t="shared" si="4"/>
        <v>12.9500305773</v>
      </c>
    </row>
    <row r="82" spans="1:5" x14ac:dyDescent="0.25">
      <c r="A82" s="10" t="s">
        <v>154</v>
      </c>
      <c r="B82" s="6">
        <v>0.60899999999999999</v>
      </c>
      <c r="C82" s="5">
        <v>6.5000000000000002E-2</v>
      </c>
      <c r="D82" s="3">
        <f t="shared" si="3"/>
        <v>0.54400000000000004</v>
      </c>
      <c r="E82" s="4">
        <f t="shared" si="4"/>
        <v>18.371514508799997</v>
      </c>
    </row>
    <row r="83" spans="1:5" x14ac:dyDescent="0.25">
      <c r="A83" s="10" t="s">
        <v>155</v>
      </c>
      <c r="B83" s="6">
        <v>0.438</v>
      </c>
      <c r="C83" s="5">
        <v>6.5000000000000002E-2</v>
      </c>
      <c r="D83" s="3">
        <f t="shared" si="3"/>
        <v>0.373</v>
      </c>
      <c r="E83" s="4">
        <f t="shared" si="4"/>
        <v>12.313665755699999</v>
      </c>
    </row>
    <row r="84" spans="1:5" x14ac:dyDescent="0.25">
      <c r="A84" s="10" t="s">
        <v>156</v>
      </c>
      <c r="B84" s="6">
        <v>0.58899999999999997</v>
      </c>
      <c r="C84" s="5">
        <v>6.5000000000000002E-2</v>
      </c>
      <c r="D84" s="3">
        <f t="shared" si="3"/>
        <v>0.52400000000000002</v>
      </c>
      <c r="E84" s="4">
        <f t="shared" si="4"/>
        <v>17.661564820799999</v>
      </c>
    </row>
    <row r="85" spans="1:5" x14ac:dyDescent="0.25">
      <c r="A85" s="10" t="s">
        <v>157</v>
      </c>
      <c r="B85" s="6">
        <v>0.48599999999999999</v>
      </c>
      <c r="C85" s="5">
        <v>6.5000000000000002E-2</v>
      </c>
      <c r="D85" s="3">
        <f t="shared" si="3"/>
        <v>0.42099999999999999</v>
      </c>
      <c r="E85" s="4">
        <f t="shared" si="4"/>
        <v>14.011320165299997</v>
      </c>
    </row>
    <row r="86" spans="1:5" x14ac:dyDescent="0.25">
      <c r="A86" s="10" t="s">
        <v>158</v>
      </c>
      <c r="B86" s="6">
        <v>0.42</v>
      </c>
      <c r="C86" s="5">
        <v>6.5000000000000002E-2</v>
      </c>
      <c r="D86" s="3">
        <f t="shared" si="3"/>
        <v>0.35499999999999998</v>
      </c>
      <c r="E86" s="4">
        <f t="shared" si="4"/>
        <v>11.677607632499999</v>
      </c>
    </row>
    <row r="87" spans="1:5" x14ac:dyDescent="0.25">
      <c r="A87" s="10" t="s">
        <v>159</v>
      </c>
      <c r="B87" s="6">
        <v>0.48299999999999998</v>
      </c>
      <c r="C87" s="5">
        <v>6.5000000000000002E-2</v>
      </c>
      <c r="D87" s="3">
        <f t="shared" si="3"/>
        <v>0.41799999999999998</v>
      </c>
      <c r="E87" s="4">
        <f t="shared" si="4"/>
        <v>13.905152869199998</v>
      </c>
    </row>
    <row r="88" spans="1:5" x14ac:dyDescent="0.25">
      <c r="A88" s="10" t="s">
        <v>160</v>
      </c>
      <c r="B88" s="6">
        <v>0.30399999999999999</v>
      </c>
      <c r="C88" s="5">
        <v>6.5000000000000002E-2</v>
      </c>
      <c r="D88" s="3">
        <f t="shared" si="3"/>
        <v>0.23899999999999999</v>
      </c>
      <c r="E88" s="4">
        <f t="shared" si="4"/>
        <v>7.5859233692999997</v>
      </c>
    </row>
    <row r="89" spans="1:5" x14ac:dyDescent="0.25">
      <c r="A89" s="10" t="s">
        <v>161</v>
      </c>
      <c r="B89" s="6">
        <v>0.56900000000000006</v>
      </c>
      <c r="C89" s="5">
        <v>6.5000000000000002E-2</v>
      </c>
      <c r="D89" s="3">
        <f t="shared" si="3"/>
        <v>0.504</v>
      </c>
      <c r="E89" s="4">
        <f t="shared" si="4"/>
        <v>16.951993772799998</v>
      </c>
    </row>
    <row r="90" spans="1:5" x14ac:dyDescent="0.25">
      <c r="A90" s="10" t="s">
        <v>162</v>
      </c>
      <c r="B90" s="6">
        <v>0.46</v>
      </c>
      <c r="C90" s="5">
        <v>6.5000000000000002E-2</v>
      </c>
      <c r="D90" s="3">
        <f t="shared" si="3"/>
        <v>0.39500000000000002</v>
      </c>
      <c r="E90" s="4">
        <f t="shared" si="4"/>
        <v>13.091486632500001</v>
      </c>
    </row>
    <row r="91" spans="1:5" x14ac:dyDescent="0.25">
      <c r="A91" s="10" t="s">
        <v>163</v>
      </c>
      <c r="B91" s="6">
        <v>0.47600000000000003</v>
      </c>
      <c r="C91" s="5">
        <v>6.5000000000000002E-2</v>
      </c>
      <c r="D91" s="3">
        <f t="shared" si="3"/>
        <v>0.41100000000000003</v>
      </c>
      <c r="E91" s="4">
        <f t="shared" si="4"/>
        <v>13.6574623093</v>
      </c>
    </row>
    <row r="92" spans="1:5" x14ac:dyDescent="0.25">
      <c r="A92" s="10" t="s">
        <v>164</v>
      </c>
      <c r="B92" s="6">
        <v>1.0940000000000001</v>
      </c>
      <c r="C92" s="5">
        <v>6.5000000000000002E-2</v>
      </c>
      <c r="D92" s="3">
        <f t="shared" si="3"/>
        <v>1.0290000000000001</v>
      </c>
      <c r="E92" s="4">
        <f t="shared" si="4"/>
        <v>35.703717445300001</v>
      </c>
    </row>
    <row r="93" spans="1:5" x14ac:dyDescent="0.25">
      <c r="A93" s="10" t="s">
        <v>165</v>
      </c>
      <c r="B93" s="6">
        <v>0.52400000000000002</v>
      </c>
      <c r="C93" s="5">
        <v>6.5000000000000002E-2</v>
      </c>
      <c r="D93" s="3">
        <f t="shared" si="3"/>
        <v>0.45900000000000002</v>
      </c>
      <c r="E93" s="4">
        <f t="shared" si="4"/>
        <v>15.356843317299999</v>
      </c>
    </row>
    <row r="94" spans="1:5" x14ac:dyDescent="0.25">
      <c r="A94" s="10" t="s">
        <v>166</v>
      </c>
      <c r="B94" s="6">
        <v>0.436</v>
      </c>
      <c r="C94" s="5">
        <v>6.5000000000000002E-2</v>
      </c>
      <c r="D94" s="3">
        <f t="shared" si="3"/>
        <v>0.371</v>
      </c>
      <c r="E94" s="4">
        <f t="shared" si="4"/>
        <v>12.242977485299999</v>
      </c>
    </row>
    <row r="95" spans="1:5" x14ac:dyDescent="0.25">
      <c r="A95" s="10" t="s">
        <v>167</v>
      </c>
      <c r="B95" s="6">
        <v>0.48399999999999999</v>
      </c>
      <c r="C95" s="5">
        <v>6.5000000000000002E-2</v>
      </c>
      <c r="D95" s="3">
        <f t="shared" si="3"/>
        <v>0.41899999999999998</v>
      </c>
      <c r="E95" s="4">
        <f t="shared" si="4"/>
        <v>13.940541021299998</v>
      </c>
    </row>
    <row r="96" spans="1:5" x14ac:dyDescent="0.25">
      <c r="A96" s="10" t="s">
        <v>168</v>
      </c>
      <c r="B96" s="6">
        <v>0.39</v>
      </c>
      <c r="C96" s="5">
        <v>6.5000000000000002E-2</v>
      </c>
      <c r="D96" s="3">
        <f t="shared" si="3"/>
        <v>0.32500000000000001</v>
      </c>
      <c r="E96" s="4">
        <f t="shared" si="4"/>
        <v>10.6181923125</v>
      </c>
    </row>
    <row r="97" spans="1:5" x14ac:dyDescent="0.25">
      <c r="A97" s="10" t="s">
        <v>169</v>
      </c>
      <c r="B97" s="6">
        <v>0.38400000000000001</v>
      </c>
      <c r="C97" s="5">
        <v>6.5000000000000002E-2</v>
      </c>
      <c r="D97" s="3">
        <f t="shared" si="3"/>
        <v>0.31900000000000001</v>
      </c>
      <c r="E97" s="4">
        <f t="shared" si="4"/>
        <v>10.406411481299999</v>
      </c>
    </row>
    <row r="98" spans="1:5" x14ac:dyDescent="0.25">
      <c r="A98" s="10" t="s">
        <v>170</v>
      </c>
      <c r="B98" s="6">
        <v>0.71299999999999997</v>
      </c>
      <c r="C98" s="5">
        <v>6.5000000000000002E-2</v>
      </c>
      <c r="D98" s="3">
        <f t="shared" ref="D98:D129" si="5">(B98-C98)</f>
        <v>0.64799999999999991</v>
      </c>
      <c r="E98" s="4">
        <f t="shared" ref="E98:E129" si="6">(0.4733*D98*D98)+(34.992*D98)-(0.8042)</f>
        <v>22.069356563199996</v>
      </c>
    </row>
    <row r="99" spans="1:5" x14ac:dyDescent="0.25">
      <c r="A99" s="10" t="s">
        <v>171</v>
      </c>
      <c r="B99" s="6">
        <v>0.52900000000000003</v>
      </c>
      <c r="C99" s="5">
        <v>6.5000000000000002E-2</v>
      </c>
      <c r="D99" s="3">
        <f t="shared" si="5"/>
        <v>0.46400000000000002</v>
      </c>
      <c r="E99" s="4">
        <f t="shared" si="6"/>
        <v>15.533987596799998</v>
      </c>
    </row>
    <row r="100" spans="1:5" x14ac:dyDescent="0.25">
      <c r="A100" s="10" t="s">
        <v>172</v>
      </c>
      <c r="B100" s="6">
        <v>0.45500000000000002</v>
      </c>
      <c r="C100" s="5">
        <v>6.5000000000000002E-2</v>
      </c>
      <c r="D100" s="3">
        <f t="shared" si="5"/>
        <v>0.39</v>
      </c>
      <c r="E100" s="4">
        <f t="shared" si="6"/>
        <v>12.914668929999999</v>
      </c>
    </row>
    <row r="101" spans="1:5" x14ac:dyDescent="0.25">
      <c r="A101" s="10" t="s">
        <v>173</v>
      </c>
      <c r="B101" s="6">
        <v>0.48299999999999998</v>
      </c>
      <c r="C101" s="5">
        <v>6.5000000000000002E-2</v>
      </c>
      <c r="D101" s="3">
        <f t="shared" si="5"/>
        <v>0.41799999999999998</v>
      </c>
      <c r="E101" s="4">
        <f t="shared" si="6"/>
        <v>13.905152869199998</v>
      </c>
    </row>
    <row r="102" spans="1:5" x14ac:dyDescent="0.25">
      <c r="A102" s="10" t="s">
        <v>174</v>
      </c>
      <c r="B102" s="6">
        <v>0.65500000000000003</v>
      </c>
      <c r="C102" s="5">
        <v>6.5000000000000002E-2</v>
      </c>
      <c r="D102" s="3">
        <f t="shared" si="5"/>
        <v>0.59000000000000008</v>
      </c>
      <c r="E102" s="4">
        <f t="shared" si="6"/>
        <v>20.005835729999998</v>
      </c>
    </row>
    <row r="103" spans="1:5" x14ac:dyDescent="0.25">
      <c r="A103" s="10" t="s">
        <v>175</v>
      </c>
      <c r="B103" s="6">
        <v>0.753</v>
      </c>
      <c r="C103" s="5">
        <v>6.5000000000000002E-2</v>
      </c>
      <c r="D103" s="3">
        <f t="shared" si="5"/>
        <v>0.68799999999999994</v>
      </c>
      <c r="E103" s="4">
        <f t="shared" si="6"/>
        <v>23.494329715199996</v>
      </c>
    </row>
    <row r="104" spans="1:5" x14ac:dyDescent="0.25">
      <c r="A104" s="10" t="s">
        <v>176</v>
      </c>
      <c r="B104" s="6">
        <v>0.47000000000000003</v>
      </c>
      <c r="C104" s="5">
        <v>6.5000000000000002E-2</v>
      </c>
      <c r="D104" s="3">
        <f t="shared" si="5"/>
        <v>0.40500000000000003</v>
      </c>
      <c r="E104" s="4">
        <f t="shared" si="6"/>
        <v>13.445193032499999</v>
      </c>
    </row>
    <row r="105" spans="1:5" x14ac:dyDescent="0.25">
      <c r="A105" s="10" t="s">
        <v>177</v>
      </c>
      <c r="B105" s="6">
        <v>0.54500000000000004</v>
      </c>
      <c r="C105" s="5">
        <v>6.5000000000000002E-2</v>
      </c>
      <c r="D105" s="3">
        <f t="shared" si="5"/>
        <v>0.48000000000000004</v>
      </c>
      <c r="E105" s="4">
        <f t="shared" si="6"/>
        <v>16.101008319999998</v>
      </c>
    </row>
    <row r="106" spans="1:5" x14ac:dyDescent="0.25">
      <c r="A106" s="10" t="s">
        <v>178</v>
      </c>
      <c r="B106" s="6">
        <v>0.41000000000000003</v>
      </c>
      <c r="C106" s="5">
        <v>6.5000000000000002E-2</v>
      </c>
      <c r="D106" s="3">
        <f t="shared" si="5"/>
        <v>0.34500000000000003</v>
      </c>
      <c r="E106" s="4">
        <f t="shared" si="6"/>
        <v>11.3243745325</v>
      </c>
    </row>
    <row r="107" spans="1:5" x14ac:dyDescent="0.25">
      <c r="A107" s="10" t="s">
        <v>179</v>
      </c>
      <c r="B107" s="6">
        <v>0.38200000000000001</v>
      </c>
      <c r="C107" s="5">
        <v>6.5000000000000002E-2</v>
      </c>
      <c r="D107" s="3">
        <f t="shared" si="5"/>
        <v>0.317</v>
      </c>
      <c r="E107" s="4">
        <f t="shared" si="6"/>
        <v>10.335825443699999</v>
      </c>
    </row>
    <row r="108" spans="1:5" x14ac:dyDescent="0.25">
      <c r="A108" s="10" t="s">
        <v>180</v>
      </c>
      <c r="B108" s="6">
        <v>0.376</v>
      </c>
      <c r="C108" s="5">
        <v>6.5000000000000002E-2</v>
      </c>
      <c r="D108" s="3">
        <f t="shared" si="5"/>
        <v>0.311</v>
      </c>
      <c r="E108" s="4">
        <f t="shared" si="6"/>
        <v>10.124090049299999</v>
      </c>
    </row>
    <row r="109" spans="1:5" x14ac:dyDescent="0.25">
      <c r="A109" s="10" t="s">
        <v>181</v>
      </c>
      <c r="B109" s="6">
        <v>0.42699999999999999</v>
      </c>
      <c r="C109" s="5">
        <v>6.5000000000000002E-2</v>
      </c>
      <c r="D109" s="3">
        <f t="shared" si="5"/>
        <v>0.36199999999999999</v>
      </c>
      <c r="E109" s="4">
        <f t="shared" si="6"/>
        <v>11.924927125199998</v>
      </c>
    </row>
    <row r="110" spans="1:5" x14ac:dyDescent="0.25">
      <c r="A110" s="10" t="s">
        <v>182</v>
      </c>
      <c r="B110" s="6">
        <v>0.41799999999999998</v>
      </c>
      <c r="C110" s="5">
        <v>6.5000000000000002E-2</v>
      </c>
      <c r="D110" s="3">
        <f t="shared" si="5"/>
        <v>0.35299999999999998</v>
      </c>
      <c r="E110" s="4">
        <f t="shared" si="6"/>
        <v>11.606953439699998</v>
      </c>
    </row>
    <row r="111" spans="1:5" x14ac:dyDescent="0.25">
      <c r="A111" s="10" t="s">
        <v>183</v>
      </c>
      <c r="B111" s="6">
        <v>0.40200000000000002</v>
      </c>
      <c r="C111" s="5">
        <v>6.5000000000000002E-2</v>
      </c>
      <c r="D111" s="3">
        <f t="shared" si="5"/>
        <v>0.33700000000000002</v>
      </c>
      <c r="E111" s="4">
        <f t="shared" si="6"/>
        <v>11.0418562077</v>
      </c>
    </row>
    <row r="112" spans="1:5" x14ac:dyDescent="0.25">
      <c r="A112" s="10" t="s">
        <v>184</v>
      </c>
      <c r="B112" s="6">
        <v>0.377</v>
      </c>
      <c r="C112" s="5">
        <v>6.5000000000000002E-2</v>
      </c>
      <c r="D112" s="3">
        <f t="shared" si="5"/>
        <v>0.312</v>
      </c>
      <c r="E112" s="4">
        <f t="shared" si="6"/>
        <v>10.159376915199999</v>
      </c>
    </row>
    <row r="113" spans="1:5" x14ac:dyDescent="0.25">
      <c r="A113" s="10" t="s">
        <v>185</v>
      </c>
      <c r="B113" s="6">
        <v>0.43099999999999999</v>
      </c>
      <c r="C113" s="5">
        <v>6.5000000000000002E-2</v>
      </c>
      <c r="D113" s="3">
        <f t="shared" si="5"/>
        <v>0.36599999999999999</v>
      </c>
      <c r="E113" s="4">
        <f t="shared" si="6"/>
        <v>12.066273374799998</v>
      </c>
    </row>
    <row r="114" spans="1:5" x14ac:dyDescent="0.25">
      <c r="A114" s="10" t="s">
        <v>186</v>
      </c>
      <c r="B114" s="6">
        <v>0.39800000000000002</v>
      </c>
      <c r="C114" s="5">
        <v>6.5000000000000002E-2</v>
      </c>
      <c r="D114" s="3">
        <f t="shared" si="5"/>
        <v>0.33300000000000002</v>
      </c>
      <c r="E114" s="4">
        <f t="shared" si="6"/>
        <v>10.9006197637</v>
      </c>
    </row>
    <row r="115" spans="1:5" x14ac:dyDescent="0.25">
      <c r="A115" s="10" t="s">
        <v>187</v>
      </c>
      <c r="B115" s="6">
        <v>0.41000000000000003</v>
      </c>
      <c r="C115" s="5">
        <v>6.5000000000000002E-2</v>
      </c>
      <c r="D115" s="3">
        <f t="shared" si="5"/>
        <v>0.34500000000000003</v>
      </c>
      <c r="E115" s="4">
        <f t="shared" si="6"/>
        <v>11.3243745325</v>
      </c>
    </row>
    <row r="116" spans="1:5" x14ac:dyDescent="0.25">
      <c r="A116" s="10" t="s">
        <v>188</v>
      </c>
      <c r="B116" s="6">
        <v>0.6</v>
      </c>
      <c r="C116" s="5">
        <v>6.5000000000000002E-2</v>
      </c>
      <c r="D116" s="3">
        <f t="shared" si="5"/>
        <v>0.53499999999999992</v>
      </c>
      <c r="E116" s="4">
        <f t="shared" si="6"/>
        <v>18.051990292499994</v>
      </c>
    </row>
    <row r="117" spans="1:5" x14ac:dyDescent="0.25">
      <c r="A117" s="10" t="s">
        <v>189</v>
      </c>
      <c r="B117" s="6">
        <v>0.45300000000000001</v>
      </c>
      <c r="C117" s="5">
        <v>6.5000000000000002E-2</v>
      </c>
      <c r="D117" s="3">
        <f t="shared" si="5"/>
        <v>0.38800000000000001</v>
      </c>
      <c r="E117" s="4">
        <f t="shared" si="6"/>
        <v>12.843948475199999</v>
      </c>
    </row>
    <row r="118" spans="1:5" x14ac:dyDescent="0.25">
      <c r="A118" s="10" t="s">
        <v>190</v>
      </c>
      <c r="B118" s="6">
        <v>0.48299999999999998</v>
      </c>
      <c r="C118" s="5">
        <v>6.5000000000000002E-2</v>
      </c>
      <c r="D118" s="3">
        <f t="shared" si="5"/>
        <v>0.41799999999999998</v>
      </c>
      <c r="E118" s="4">
        <f t="shared" si="6"/>
        <v>13.905152869199998</v>
      </c>
    </row>
    <row r="119" spans="1:5" x14ac:dyDescent="0.25">
      <c r="A119" s="10" t="s">
        <v>191</v>
      </c>
      <c r="B119" s="6">
        <v>0.40400000000000003</v>
      </c>
      <c r="C119" s="5">
        <v>6.5000000000000002E-2</v>
      </c>
      <c r="D119" s="3">
        <f t="shared" si="5"/>
        <v>0.33900000000000002</v>
      </c>
      <c r="E119" s="4">
        <f t="shared" si="6"/>
        <v>11.1124801093</v>
      </c>
    </row>
    <row r="120" spans="1:5" x14ac:dyDescent="0.25">
      <c r="A120" s="10" t="s">
        <v>192</v>
      </c>
      <c r="B120" s="6">
        <v>0.57200000000000006</v>
      </c>
      <c r="C120" s="5">
        <v>6.5000000000000002E-2</v>
      </c>
      <c r="D120" s="3">
        <f t="shared" si="5"/>
        <v>0.50700000000000012</v>
      </c>
      <c r="E120" s="4">
        <f t="shared" si="6"/>
        <v>17.058405291700002</v>
      </c>
    </row>
    <row r="121" spans="1:5" x14ac:dyDescent="0.25">
      <c r="A121" s="10" t="s">
        <v>193</v>
      </c>
      <c r="B121" s="6">
        <v>0.47100000000000003</v>
      </c>
      <c r="C121" s="5">
        <v>6.5000000000000002E-2</v>
      </c>
      <c r="D121" s="3">
        <f t="shared" si="5"/>
        <v>0.40600000000000003</v>
      </c>
      <c r="E121" s="4">
        <f t="shared" si="6"/>
        <v>13.4805688788</v>
      </c>
    </row>
    <row r="122" spans="1:5" x14ac:dyDescent="0.25">
      <c r="A122" s="10" t="s">
        <v>194</v>
      </c>
      <c r="B122" s="6">
        <v>0.373</v>
      </c>
      <c r="C122" s="5">
        <v>6.5000000000000002E-2</v>
      </c>
      <c r="D122" s="3">
        <f t="shared" si="5"/>
        <v>0.308</v>
      </c>
      <c r="E122" s="4">
        <f t="shared" si="6"/>
        <v>10.018235131199999</v>
      </c>
    </row>
    <row r="123" spans="1:5" x14ac:dyDescent="0.25">
      <c r="A123" s="10" t="s">
        <v>195</v>
      </c>
      <c r="B123" s="6">
        <v>0.33600000000000002</v>
      </c>
      <c r="C123" s="5">
        <v>6.5000000000000002E-2</v>
      </c>
      <c r="D123" s="3">
        <f t="shared" si="5"/>
        <v>0.27100000000000002</v>
      </c>
      <c r="E123" s="4">
        <f t="shared" si="6"/>
        <v>8.7133916252999999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117"/>
  <sheetViews>
    <sheetView workbookViewId="0">
      <selection activeCell="U7" sqref="U7"/>
    </sheetView>
  </sheetViews>
  <sheetFormatPr defaultRowHeight="15" x14ac:dyDescent="0.25"/>
  <cols>
    <col min="1" max="1" width="18.140625" customWidth="1"/>
    <col min="2" max="2" width="11.28515625" customWidth="1"/>
    <col min="3" max="3" width="10.7109375" customWidth="1"/>
    <col min="4" max="4" width="12.140625" customWidth="1"/>
    <col min="5" max="5" width="15.140625" customWidth="1"/>
  </cols>
  <sheetData>
    <row r="2" spans="1:12" x14ac:dyDescent="0.25">
      <c r="A2" s="2">
        <v>2.2120000000000002</v>
      </c>
      <c r="B2" s="6">
        <v>0.59199999999999997</v>
      </c>
      <c r="C2" s="6">
        <v>0.61499999999999999</v>
      </c>
      <c r="D2" s="6">
        <v>0.54300000000000004</v>
      </c>
      <c r="E2" s="6">
        <v>0.66200000000000003</v>
      </c>
      <c r="F2" s="6">
        <v>0.67800000000000005</v>
      </c>
      <c r="G2" s="6">
        <v>0.91</v>
      </c>
      <c r="H2" s="6">
        <v>0.63100000000000001</v>
      </c>
      <c r="I2" s="6">
        <v>0.78100000000000003</v>
      </c>
      <c r="J2" s="6">
        <v>0.64600000000000002</v>
      </c>
      <c r="K2" s="6">
        <v>0.58299999999999996</v>
      </c>
      <c r="L2" s="6">
        <v>0.61699999999999999</v>
      </c>
    </row>
    <row r="3" spans="1:12" x14ac:dyDescent="0.25">
      <c r="A3" s="2">
        <v>1.361</v>
      </c>
      <c r="B3" s="6">
        <v>0.65100000000000002</v>
      </c>
      <c r="C3" s="6">
        <v>0.59099999999999997</v>
      </c>
      <c r="D3" s="6">
        <v>0.56100000000000005</v>
      </c>
      <c r="E3" s="6">
        <v>0.63300000000000001</v>
      </c>
      <c r="F3" s="6">
        <v>0.54200000000000004</v>
      </c>
      <c r="G3" s="6">
        <v>0.53800000000000003</v>
      </c>
      <c r="H3" s="6">
        <v>1.139</v>
      </c>
      <c r="I3" s="6">
        <v>0.56700000000000006</v>
      </c>
      <c r="J3" s="6">
        <v>0.67900000000000005</v>
      </c>
      <c r="K3" s="6">
        <v>0.84899999999999998</v>
      </c>
      <c r="L3" s="6">
        <v>0.56000000000000005</v>
      </c>
    </row>
    <row r="4" spans="1:12" x14ac:dyDescent="0.25">
      <c r="A4" s="2">
        <v>0.65100000000000002</v>
      </c>
      <c r="B4" s="6">
        <v>0.48099999999999998</v>
      </c>
      <c r="C4" s="6">
        <v>0.47200000000000003</v>
      </c>
      <c r="D4" s="6">
        <v>0.499</v>
      </c>
      <c r="E4" s="6">
        <v>0.55100000000000005</v>
      </c>
      <c r="F4" s="6">
        <v>0.52200000000000002</v>
      </c>
      <c r="G4" s="6">
        <v>0.55800000000000005</v>
      </c>
      <c r="H4" s="6">
        <v>0.45</v>
      </c>
      <c r="I4" s="6">
        <v>0.50700000000000001</v>
      </c>
      <c r="J4" s="6">
        <v>0.47700000000000004</v>
      </c>
      <c r="K4" s="6">
        <v>0.505</v>
      </c>
      <c r="L4" s="6">
        <v>0.42799999999999999</v>
      </c>
    </row>
    <row r="5" spans="1:12" x14ac:dyDescent="0.25">
      <c r="A5" s="2">
        <v>0.41000000000000003</v>
      </c>
      <c r="B5" s="6">
        <v>0.58099999999999996</v>
      </c>
      <c r="C5" s="6">
        <v>0.53300000000000003</v>
      </c>
      <c r="D5" s="6">
        <v>0.51500000000000001</v>
      </c>
      <c r="E5" s="6">
        <v>0.52</v>
      </c>
      <c r="F5" s="6">
        <v>0.42399999999999999</v>
      </c>
      <c r="G5" s="6">
        <v>0.63100000000000001</v>
      </c>
      <c r="H5" s="6">
        <v>0.46100000000000002</v>
      </c>
      <c r="I5" s="6">
        <v>0.50700000000000001</v>
      </c>
      <c r="J5" s="6">
        <v>0.504</v>
      </c>
      <c r="K5" s="6">
        <v>0.53900000000000003</v>
      </c>
      <c r="L5" s="6">
        <v>0.51600000000000001</v>
      </c>
    </row>
    <row r="6" spans="1:12" x14ac:dyDescent="0.25">
      <c r="A6" s="2">
        <v>0.312</v>
      </c>
      <c r="B6" s="6">
        <v>1.083</v>
      </c>
      <c r="C6" s="6">
        <v>0.77200000000000002</v>
      </c>
      <c r="D6" s="6">
        <v>0.503</v>
      </c>
      <c r="E6" s="6">
        <v>0.54500000000000004</v>
      </c>
      <c r="F6" s="6">
        <v>0.47100000000000003</v>
      </c>
      <c r="G6" s="6">
        <v>0.54</v>
      </c>
      <c r="H6" s="6">
        <v>0.51300000000000001</v>
      </c>
      <c r="I6" s="6">
        <v>0.50600000000000001</v>
      </c>
      <c r="J6" s="6">
        <v>0.45200000000000001</v>
      </c>
      <c r="K6" s="6">
        <v>0.52200000000000002</v>
      </c>
      <c r="L6" s="6">
        <v>0.52100000000000002</v>
      </c>
    </row>
    <row r="7" spans="1:12" x14ac:dyDescent="0.25">
      <c r="A7" s="5">
        <v>6.6000000000000003E-2</v>
      </c>
      <c r="B7" s="6">
        <v>0.58299999999999996</v>
      </c>
      <c r="C7" s="6">
        <v>0.67600000000000005</v>
      </c>
      <c r="D7" s="6">
        <v>0.52300000000000002</v>
      </c>
      <c r="E7" s="6">
        <v>0.49199999999999999</v>
      </c>
      <c r="F7" s="6">
        <v>0.47500000000000003</v>
      </c>
      <c r="G7" s="6">
        <v>0.59499999999999997</v>
      </c>
      <c r="H7" s="6">
        <v>0.39</v>
      </c>
      <c r="I7" s="6">
        <v>0.441</v>
      </c>
      <c r="J7" s="6">
        <v>0.48</v>
      </c>
      <c r="K7" s="6">
        <v>0.57100000000000006</v>
      </c>
      <c r="L7" s="6">
        <v>0.42299999999999999</v>
      </c>
    </row>
    <row r="8" spans="1:12" x14ac:dyDescent="0.25">
      <c r="A8" s="6">
        <v>0.371</v>
      </c>
      <c r="B8" s="6">
        <v>0.42599999999999999</v>
      </c>
      <c r="C8" s="6">
        <v>0.39</v>
      </c>
      <c r="D8" s="6">
        <v>0.371</v>
      </c>
      <c r="E8" s="6">
        <v>0.502</v>
      </c>
      <c r="F8" s="6">
        <v>0.501</v>
      </c>
      <c r="G8" s="6">
        <v>0.44600000000000001</v>
      </c>
      <c r="H8" s="6">
        <v>0.59399999999999997</v>
      </c>
      <c r="I8" s="6">
        <v>0.42299999999999999</v>
      </c>
      <c r="J8" s="6">
        <v>0.56000000000000005</v>
      </c>
      <c r="K8" s="6">
        <v>0.44800000000000001</v>
      </c>
      <c r="L8" s="6">
        <v>0.45100000000000001</v>
      </c>
    </row>
    <row r="9" spans="1:12" x14ac:dyDescent="0.25">
      <c r="A9" s="6">
        <v>0.29699999999999999</v>
      </c>
      <c r="B9" s="6">
        <v>0.54200000000000004</v>
      </c>
      <c r="C9" s="6">
        <v>0.32100000000000001</v>
      </c>
      <c r="D9" s="6">
        <v>0.53700000000000003</v>
      </c>
      <c r="E9" s="6">
        <v>0.57600000000000007</v>
      </c>
      <c r="F9" s="6">
        <v>0.39900000000000002</v>
      </c>
      <c r="G9" s="6">
        <v>0.36099999999999999</v>
      </c>
      <c r="H9" s="6">
        <v>0.32</v>
      </c>
      <c r="I9" s="6">
        <v>0.68400000000000005</v>
      </c>
      <c r="J9" s="6">
        <v>0.45900000000000002</v>
      </c>
      <c r="K9" s="6">
        <v>0.55800000000000005</v>
      </c>
      <c r="L9" s="6">
        <v>0.39500000000000002</v>
      </c>
    </row>
    <row r="16" spans="1:12" x14ac:dyDescent="0.25">
      <c r="A16" s="16"/>
      <c r="B16" s="1" t="s">
        <v>1</v>
      </c>
      <c r="C16" s="1" t="s">
        <v>2</v>
      </c>
      <c r="D16" s="1" t="s">
        <v>3</v>
      </c>
      <c r="E16" s="1" t="s">
        <v>4</v>
      </c>
    </row>
    <row r="17" spans="1:13" x14ac:dyDescent="0.25">
      <c r="A17" s="16" t="s">
        <v>5</v>
      </c>
      <c r="B17" s="2">
        <v>2.2120000000000002</v>
      </c>
      <c r="C17" s="3">
        <f>B17-B22</f>
        <v>2.1460000000000004</v>
      </c>
      <c r="D17" s="3">
        <v>80</v>
      </c>
      <c r="E17" s="4">
        <f>(5.4209*C17*C17)+(25.288*C17)+(0.2313)</f>
        <v>79.464305504400016</v>
      </c>
    </row>
    <row r="18" spans="1:13" x14ac:dyDescent="0.25">
      <c r="A18" s="16" t="s">
        <v>6</v>
      </c>
      <c r="B18" s="2">
        <v>1.361</v>
      </c>
      <c r="C18" s="3">
        <f>B18-B22</f>
        <v>1.2949999999999999</v>
      </c>
      <c r="D18" s="3">
        <v>40</v>
      </c>
      <c r="E18" s="4">
        <f t="shared" ref="E18:E22" si="0">(5.4209*C18*C18)+(25.288*C18)+(0.2313)</f>
        <v>42.070244822499994</v>
      </c>
    </row>
    <row r="19" spans="1:13" x14ac:dyDescent="0.25">
      <c r="A19" s="16" t="s">
        <v>7</v>
      </c>
      <c r="B19" s="2">
        <v>0.65100000000000002</v>
      </c>
      <c r="C19" s="3">
        <f>B19-B22</f>
        <v>0.58499999999999996</v>
      </c>
      <c r="D19" s="3">
        <v>20</v>
      </c>
      <c r="E19" s="4">
        <f t="shared" si="0"/>
        <v>16.879947502499999</v>
      </c>
    </row>
    <row r="20" spans="1:13" x14ac:dyDescent="0.25">
      <c r="A20" s="16" t="s">
        <v>8</v>
      </c>
      <c r="B20" s="2">
        <v>0.41000000000000003</v>
      </c>
      <c r="C20" s="3">
        <f>B20-B22</f>
        <v>0.34400000000000003</v>
      </c>
      <c r="D20" s="3">
        <v>10</v>
      </c>
      <c r="E20" s="4">
        <f t="shared" si="0"/>
        <v>9.5718596223999999</v>
      </c>
    </row>
    <row r="21" spans="1:13" x14ac:dyDescent="0.25">
      <c r="A21" s="16" t="s">
        <v>9</v>
      </c>
      <c r="B21" s="2">
        <v>0.312</v>
      </c>
      <c r="C21" s="3">
        <f>B21-B22</f>
        <v>0.246</v>
      </c>
      <c r="D21" s="3">
        <v>5</v>
      </c>
      <c r="E21" s="4">
        <f t="shared" si="0"/>
        <v>6.7801991843999998</v>
      </c>
    </row>
    <row r="22" spans="1:13" x14ac:dyDescent="0.25">
      <c r="A22" s="16" t="s">
        <v>10</v>
      </c>
      <c r="B22" s="5">
        <v>6.6000000000000003E-2</v>
      </c>
      <c r="C22" s="3">
        <f>B22-B22</f>
        <v>0</v>
      </c>
      <c r="D22" s="3">
        <v>0</v>
      </c>
      <c r="E22" s="4">
        <f t="shared" si="0"/>
        <v>0.23130000000000001</v>
      </c>
    </row>
    <row r="27" spans="1:13" x14ac:dyDescent="0.25">
      <c r="I27" s="16"/>
      <c r="K27" s="9" t="s">
        <v>283</v>
      </c>
      <c r="L27" s="9"/>
      <c r="M27" s="9"/>
    </row>
    <row r="30" spans="1:13" x14ac:dyDescent="0.25">
      <c r="A30" s="10" t="s">
        <v>11</v>
      </c>
      <c r="B30" s="6" t="s">
        <v>12</v>
      </c>
      <c r="C30" s="7" t="s">
        <v>10</v>
      </c>
      <c r="D30" s="3" t="s">
        <v>2</v>
      </c>
      <c r="E30" s="11" t="s">
        <v>284</v>
      </c>
    </row>
    <row r="31" spans="1:13" x14ac:dyDescent="0.25">
      <c r="A31" s="10" t="s">
        <v>196</v>
      </c>
      <c r="B31" s="6">
        <v>0.371</v>
      </c>
      <c r="C31" s="5">
        <v>6.6000000000000003E-2</v>
      </c>
      <c r="D31" s="3">
        <f t="shared" ref="D31:D62" si="1">(B31-C31)</f>
        <v>0.30499999999999999</v>
      </c>
      <c r="E31" s="4">
        <f t="shared" ref="E31:E62" si="2">(5.4209*D31*D31)+(25.288*D31)+(0.2313)</f>
        <v>8.4484192224999983</v>
      </c>
    </row>
    <row r="32" spans="1:13" x14ac:dyDescent="0.25">
      <c r="A32" s="10" t="s">
        <v>197</v>
      </c>
      <c r="B32" s="6">
        <v>0.29699999999999999</v>
      </c>
      <c r="C32" s="5">
        <v>6.6000000000000003E-2</v>
      </c>
      <c r="D32" s="3">
        <f t="shared" si="1"/>
        <v>0.23099999999999998</v>
      </c>
      <c r="E32" s="4">
        <f t="shared" si="2"/>
        <v>6.3620926448999997</v>
      </c>
    </row>
    <row r="33" spans="1:5" x14ac:dyDescent="0.25">
      <c r="A33" s="10" t="s">
        <v>198</v>
      </c>
      <c r="B33" s="6">
        <v>0.59199999999999997</v>
      </c>
      <c r="C33" s="5">
        <v>6.6000000000000003E-2</v>
      </c>
      <c r="D33" s="3">
        <f t="shared" si="1"/>
        <v>0.52600000000000002</v>
      </c>
      <c r="E33" s="4">
        <f t="shared" si="2"/>
        <v>15.0326209284</v>
      </c>
    </row>
    <row r="34" spans="1:5" x14ac:dyDescent="0.25">
      <c r="A34" s="10" t="s">
        <v>199</v>
      </c>
      <c r="B34" s="6">
        <v>0.65100000000000002</v>
      </c>
      <c r="C34" s="5">
        <v>6.6000000000000003E-2</v>
      </c>
      <c r="D34" s="3">
        <f t="shared" si="1"/>
        <v>0.58499999999999996</v>
      </c>
      <c r="E34" s="4">
        <f t="shared" si="2"/>
        <v>16.879947502499999</v>
      </c>
    </row>
    <row r="35" spans="1:5" x14ac:dyDescent="0.25">
      <c r="A35" s="10" t="s">
        <v>200</v>
      </c>
      <c r="B35" s="6">
        <v>0.48099999999999998</v>
      </c>
      <c r="C35" s="5">
        <v>6.6000000000000003E-2</v>
      </c>
      <c r="D35" s="3">
        <f t="shared" si="1"/>
        <v>0.41499999999999998</v>
      </c>
      <c r="E35" s="4">
        <f t="shared" si="2"/>
        <v>11.659434502499998</v>
      </c>
    </row>
    <row r="36" spans="1:5" x14ac:dyDescent="0.25">
      <c r="A36" s="10" t="s">
        <v>201</v>
      </c>
      <c r="B36" s="6">
        <v>0.58099999999999996</v>
      </c>
      <c r="C36" s="5">
        <v>6.6000000000000003E-2</v>
      </c>
      <c r="D36" s="3">
        <f t="shared" si="1"/>
        <v>0.5149999999999999</v>
      </c>
      <c r="E36" s="4">
        <f t="shared" si="2"/>
        <v>14.692378202499997</v>
      </c>
    </row>
    <row r="37" spans="1:5" x14ac:dyDescent="0.25">
      <c r="A37" s="10" t="s">
        <v>202</v>
      </c>
      <c r="B37" s="6">
        <v>1.083</v>
      </c>
      <c r="C37" s="5">
        <v>6.6000000000000003E-2</v>
      </c>
      <c r="D37" s="3">
        <f t="shared" si="1"/>
        <v>1.0169999999999999</v>
      </c>
      <c r="E37" s="4">
        <f t="shared" si="2"/>
        <v>31.555973240099995</v>
      </c>
    </row>
    <row r="38" spans="1:5" x14ac:dyDescent="0.25">
      <c r="A38" s="10" t="s">
        <v>203</v>
      </c>
      <c r="B38" s="6">
        <v>0.58299999999999996</v>
      </c>
      <c r="C38" s="5">
        <v>6.6000000000000003E-2</v>
      </c>
      <c r="D38" s="3">
        <f t="shared" si="1"/>
        <v>0.5169999999999999</v>
      </c>
      <c r="E38" s="4">
        <f t="shared" si="2"/>
        <v>14.754142940099996</v>
      </c>
    </row>
    <row r="39" spans="1:5" x14ac:dyDescent="0.25">
      <c r="A39" s="10" t="s">
        <v>204</v>
      </c>
      <c r="B39" s="6">
        <v>0.42599999999999999</v>
      </c>
      <c r="C39" s="5">
        <v>6.6000000000000003E-2</v>
      </c>
      <c r="D39" s="3">
        <f t="shared" si="1"/>
        <v>0.36</v>
      </c>
      <c r="E39" s="4">
        <f t="shared" si="2"/>
        <v>10.037528639999998</v>
      </c>
    </row>
    <row r="40" spans="1:5" x14ac:dyDescent="0.25">
      <c r="A40" s="10" t="s">
        <v>205</v>
      </c>
      <c r="B40" s="6">
        <v>0.54200000000000004</v>
      </c>
      <c r="C40" s="5">
        <v>6.6000000000000003E-2</v>
      </c>
      <c r="D40" s="3">
        <f t="shared" si="1"/>
        <v>0.47600000000000003</v>
      </c>
      <c r="E40" s="4">
        <f t="shared" si="2"/>
        <v>13.496633838399999</v>
      </c>
    </row>
    <row r="41" spans="1:5" x14ac:dyDescent="0.25">
      <c r="A41" s="10" t="s">
        <v>206</v>
      </c>
      <c r="B41" s="6">
        <v>0.61499999999999999</v>
      </c>
      <c r="C41" s="5">
        <v>6.6000000000000003E-2</v>
      </c>
      <c r="D41" s="3">
        <f t="shared" si="1"/>
        <v>0.54899999999999993</v>
      </c>
      <c r="E41" s="4">
        <f t="shared" si="2"/>
        <v>15.748276680899997</v>
      </c>
    </row>
    <row r="42" spans="1:5" x14ac:dyDescent="0.25">
      <c r="A42" s="10" t="s">
        <v>207</v>
      </c>
      <c r="B42" s="6">
        <v>0.59099999999999997</v>
      </c>
      <c r="C42" s="5">
        <v>6.6000000000000003E-2</v>
      </c>
      <c r="D42" s="3">
        <f t="shared" si="1"/>
        <v>0.52499999999999991</v>
      </c>
      <c r="E42" s="4">
        <f t="shared" si="2"/>
        <v>15.001635562499997</v>
      </c>
    </row>
    <row r="43" spans="1:5" x14ac:dyDescent="0.25">
      <c r="A43" s="10" t="s">
        <v>208</v>
      </c>
      <c r="B43" s="6">
        <v>0.47200000000000003</v>
      </c>
      <c r="C43" s="5">
        <v>6.6000000000000003E-2</v>
      </c>
      <c r="D43" s="3">
        <f t="shared" si="1"/>
        <v>0.40600000000000003</v>
      </c>
      <c r="E43" s="4">
        <f t="shared" si="2"/>
        <v>11.391787472399999</v>
      </c>
    </row>
    <row r="44" spans="1:5" x14ac:dyDescent="0.25">
      <c r="A44" s="10" t="s">
        <v>209</v>
      </c>
      <c r="B44" s="6">
        <v>0.53300000000000003</v>
      </c>
      <c r="C44" s="5">
        <v>6.6000000000000003E-2</v>
      </c>
      <c r="D44" s="3">
        <f t="shared" si="1"/>
        <v>0.46700000000000003</v>
      </c>
      <c r="E44" s="4">
        <f t="shared" si="2"/>
        <v>13.2230346601</v>
      </c>
    </row>
    <row r="45" spans="1:5" x14ac:dyDescent="0.25">
      <c r="A45" s="10" t="s">
        <v>210</v>
      </c>
      <c r="B45" s="6">
        <v>0.77200000000000002</v>
      </c>
      <c r="C45" s="5">
        <v>6.6000000000000003E-2</v>
      </c>
      <c r="D45" s="3">
        <f t="shared" si="1"/>
        <v>0.70599999999999996</v>
      </c>
      <c r="E45" s="4">
        <f t="shared" si="2"/>
        <v>20.786599712399997</v>
      </c>
    </row>
    <row r="46" spans="1:5" x14ac:dyDescent="0.25">
      <c r="A46" s="10" t="s">
        <v>211</v>
      </c>
      <c r="B46" s="6">
        <v>0.67600000000000005</v>
      </c>
      <c r="C46" s="5">
        <v>6.6000000000000003E-2</v>
      </c>
      <c r="D46" s="3">
        <f t="shared" si="1"/>
        <v>0.6100000000000001</v>
      </c>
      <c r="E46" s="4">
        <f t="shared" si="2"/>
        <v>17.674096890000005</v>
      </c>
    </row>
    <row r="47" spans="1:5" x14ac:dyDescent="0.25">
      <c r="A47" s="10" t="s">
        <v>212</v>
      </c>
      <c r="B47" s="6">
        <v>0.39</v>
      </c>
      <c r="C47" s="5">
        <v>6.6000000000000003E-2</v>
      </c>
      <c r="D47" s="3">
        <f t="shared" si="1"/>
        <v>0.32400000000000001</v>
      </c>
      <c r="E47" s="4">
        <f t="shared" si="2"/>
        <v>8.9936763983999999</v>
      </c>
    </row>
    <row r="48" spans="1:5" x14ac:dyDescent="0.25">
      <c r="A48" s="10" t="s">
        <v>213</v>
      </c>
      <c r="B48" s="6">
        <v>0.32100000000000001</v>
      </c>
      <c r="C48" s="5">
        <v>6.6000000000000003E-2</v>
      </c>
      <c r="D48" s="3">
        <f t="shared" si="1"/>
        <v>0.255</v>
      </c>
      <c r="E48" s="4">
        <f t="shared" si="2"/>
        <v>7.0322340225000008</v>
      </c>
    </row>
    <row r="49" spans="1:5" x14ac:dyDescent="0.25">
      <c r="A49" s="10" t="s">
        <v>214</v>
      </c>
      <c r="B49" s="6">
        <v>0.54300000000000004</v>
      </c>
      <c r="C49" s="5">
        <v>6.6000000000000003E-2</v>
      </c>
      <c r="D49" s="3">
        <f t="shared" si="1"/>
        <v>0.47700000000000004</v>
      </c>
      <c r="E49" s="4">
        <f t="shared" si="2"/>
        <v>13.527087956099999</v>
      </c>
    </row>
    <row r="50" spans="1:5" x14ac:dyDescent="0.25">
      <c r="A50" s="10" t="s">
        <v>215</v>
      </c>
      <c r="B50" s="6">
        <v>0.56100000000000005</v>
      </c>
      <c r="C50" s="5">
        <v>6.6000000000000003E-2</v>
      </c>
      <c r="D50" s="3">
        <f t="shared" si="1"/>
        <v>0.49500000000000005</v>
      </c>
      <c r="E50" s="4">
        <f t="shared" si="2"/>
        <v>14.0771160225</v>
      </c>
    </row>
    <row r="51" spans="1:5" x14ac:dyDescent="0.25">
      <c r="A51" s="10" t="s">
        <v>216</v>
      </c>
      <c r="B51" s="6">
        <v>0.499</v>
      </c>
      <c r="C51" s="5">
        <v>6.6000000000000003E-2</v>
      </c>
      <c r="D51" s="3">
        <f t="shared" si="1"/>
        <v>0.433</v>
      </c>
      <c r="E51" s="4">
        <f t="shared" si="2"/>
        <v>12.1973631201</v>
      </c>
    </row>
    <row r="52" spans="1:5" x14ac:dyDescent="0.25">
      <c r="A52" s="10" t="s">
        <v>217</v>
      </c>
      <c r="B52" s="6">
        <v>0.51500000000000001</v>
      </c>
      <c r="C52" s="5">
        <v>6.6000000000000003E-2</v>
      </c>
      <c r="D52" s="3">
        <f t="shared" si="1"/>
        <v>0.44900000000000001</v>
      </c>
      <c r="E52" s="4">
        <f t="shared" si="2"/>
        <v>12.678470860899999</v>
      </c>
    </row>
    <row r="53" spans="1:5" x14ac:dyDescent="0.25">
      <c r="A53" s="10" t="s">
        <v>218</v>
      </c>
      <c r="B53" s="6">
        <v>0.503</v>
      </c>
      <c r="C53" s="5">
        <v>6.6000000000000003E-2</v>
      </c>
      <c r="D53" s="3">
        <f t="shared" si="1"/>
        <v>0.437</v>
      </c>
      <c r="E53" s="4">
        <f t="shared" si="2"/>
        <v>12.317379852099998</v>
      </c>
    </row>
    <row r="54" spans="1:5" x14ac:dyDescent="0.25">
      <c r="A54" s="10" t="s">
        <v>219</v>
      </c>
      <c r="B54" s="6">
        <v>0.52300000000000002</v>
      </c>
      <c r="C54" s="5">
        <v>6.6000000000000003E-2</v>
      </c>
      <c r="D54" s="3">
        <f t="shared" si="1"/>
        <v>0.45700000000000002</v>
      </c>
      <c r="E54" s="4">
        <f t="shared" si="2"/>
        <v>12.9200655441</v>
      </c>
    </row>
    <row r="55" spans="1:5" x14ac:dyDescent="0.25">
      <c r="A55" s="10" t="s">
        <v>220</v>
      </c>
      <c r="B55" s="6">
        <v>0.371</v>
      </c>
      <c r="C55" s="5">
        <v>6.6000000000000003E-2</v>
      </c>
      <c r="D55" s="3">
        <f t="shared" si="1"/>
        <v>0.30499999999999999</v>
      </c>
      <c r="E55" s="4">
        <f t="shared" si="2"/>
        <v>8.4484192224999983</v>
      </c>
    </row>
    <row r="56" spans="1:5" x14ac:dyDescent="0.25">
      <c r="A56" s="10" t="s">
        <v>221</v>
      </c>
      <c r="B56" s="6">
        <v>0.53700000000000003</v>
      </c>
      <c r="C56" s="5">
        <v>6.6000000000000003E-2</v>
      </c>
      <c r="D56" s="3">
        <f t="shared" si="1"/>
        <v>0.47100000000000003</v>
      </c>
      <c r="E56" s="4">
        <f t="shared" si="2"/>
        <v>13.344525876899999</v>
      </c>
    </row>
    <row r="57" spans="1:5" x14ac:dyDescent="0.25">
      <c r="A57" s="10" t="s">
        <v>222</v>
      </c>
      <c r="B57" s="6">
        <v>0.66200000000000003</v>
      </c>
      <c r="C57" s="5">
        <v>6.6000000000000003E-2</v>
      </c>
      <c r="D57" s="3">
        <f t="shared" si="1"/>
        <v>0.59600000000000009</v>
      </c>
      <c r="E57" s="4">
        <f t="shared" si="2"/>
        <v>17.228538414400003</v>
      </c>
    </row>
    <row r="58" spans="1:5" x14ac:dyDescent="0.25">
      <c r="A58" s="10" t="s">
        <v>223</v>
      </c>
      <c r="B58" s="6">
        <v>0.63300000000000001</v>
      </c>
      <c r="C58" s="5">
        <v>6.6000000000000003E-2</v>
      </c>
      <c r="D58" s="3">
        <f t="shared" si="1"/>
        <v>0.56699999999999995</v>
      </c>
      <c r="E58" s="4">
        <f t="shared" si="2"/>
        <v>16.312355720100001</v>
      </c>
    </row>
    <row r="59" spans="1:5" x14ac:dyDescent="0.25">
      <c r="A59" s="10" t="s">
        <v>224</v>
      </c>
      <c r="B59" s="6">
        <v>0.55100000000000005</v>
      </c>
      <c r="C59" s="5">
        <v>6.6000000000000003E-2</v>
      </c>
      <c r="D59" s="3">
        <f t="shared" si="1"/>
        <v>0.48500000000000004</v>
      </c>
      <c r="E59" s="4">
        <f t="shared" si="2"/>
        <v>13.771111202500002</v>
      </c>
    </row>
    <row r="60" spans="1:5" x14ac:dyDescent="0.25">
      <c r="A60" s="10" t="s">
        <v>225</v>
      </c>
      <c r="B60" s="6">
        <v>0.52</v>
      </c>
      <c r="C60" s="5">
        <v>6.6000000000000003E-2</v>
      </c>
      <c r="D60" s="3">
        <f t="shared" si="1"/>
        <v>0.45400000000000001</v>
      </c>
      <c r="E60" s="4">
        <f t="shared" si="2"/>
        <v>12.8293862244</v>
      </c>
    </row>
    <row r="61" spans="1:5" x14ac:dyDescent="0.25">
      <c r="A61" s="10" t="s">
        <v>226</v>
      </c>
      <c r="B61" s="6">
        <v>0.54500000000000004</v>
      </c>
      <c r="C61" s="5">
        <v>6.6000000000000003E-2</v>
      </c>
      <c r="D61" s="3">
        <f t="shared" si="1"/>
        <v>0.47900000000000004</v>
      </c>
      <c r="E61" s="4">
        <f t="shared" si="2"/>
        <v>13.5880287169</v>
      </c>
    </row>
    <row r="62" spans="1:5" x14ac:dyDescent="0.25">
      <c r="A62" s="10" t="s">
        <v>227</v>
      </c>
      <c r="B62" s="6">
        <v>0.49199999999999999</v>
      </c>
      <c r="C62" s="5">
        <v>6.6000000000000003E-2</v>
      </c>
      <c r="D62" s="3">
        <f t="shared" si="1"/>
        <v>0.42599999999999999</v>
      </c>
      <c r="E62" s="4">
        <f t="shared" si="2"/>
        <v>11.9877512484</v>
      </c>
    </row>
    <row r="63" spans="1:5" x14ac:dyDescent="0.25">
      <c r="A63" s="10" t="s">
        <v>228</v>
      </c>
      <c r="B63" s="6">
        <v>0.502</v>
      </c>
      <c r="C63" s="5">
        <v>6.6000000000000003E-2</v>
      </c>
      <c r="D63" s="3">
        <f t="shared" ref="D63:D94" si="3">(B63-C63)</f>
        <v>0.436</v>
      </c>
      <c r="E63" s="4">
        <f t="shared" ref="E63:E94" si="4">(5.4209*D63*D63)+(25.288*D63)+(0.2313)</f>
        <v>12.287359406399998</v>
      </c>
    </row>
    <row r="64" spans="1:5" x14ac:dyDescent="0.25">
      <c r="A64" s="10" t="s">
        <v>229</v>
      </c>
      <c r="B64" s="6">
        <v>0.57600000000000007</v>
      </c>
      <c r="C64" s="5">
        <v>6.6000000000000003E-2</v>
      </c>
      <c r="D64" s="3">
        <f t="shared" si="3"/>
        <v>0.51</v>
      </c>
      <c r="E64" s="4">
        <f t="shared" si="4"/>
        <v>14.538156090000001</v>
      </c>
    </row>
    <row r="65" spans="1:5" x14ac:dyDescent="0.25">
      <c r="A65" s="10" t="s">
        <v>230</v>
      </c>
      <c r="B65" s="6">
        <v>0.67800000000000005</v>
      </c>
      <c r="C65" s="5">
        <v>6.6000000000000003E-2</v>
      </c>
      <c r="D65" s="3">
        <f t="shared" si="3"/>
        <v>0.6120000000000001</v>
      </c>
      <c r="E65" s="4">
        <f t="shared" si="4"/>
        <v>17.737921569600005</v>
      </c>
    </row>
    <row r="66" spans="1:5" x14ac:dyDescent="0.25">
      <c r="A66" s="10" t="s">
        <v>231</v>
      </c>
      <c r="B66" s="6">
        <v>0.54200000000000004</v>
      </c>
      <c r="C66" s="5">
        <v>6.6000000000000003E-2</v>
      </c>
      <c r="D66" s="3">
        <f t="shared" si="3"/>
        <v>0.47600000000000003</v>
      </c>
      <c r="E66" s="4">
        <f t="shared" si="4"/>
        <v>13.496633838399999</v>
      </c>
    </row>
    <row r="67" spans="1:5" x14ac:dyDescent="0.25">
      <c r="A67" s="10" t="s">
        <v>232</v>
      </c>
      <c r="B67" s="6">
        <v>0.52200000000000002</v>
      </c>
      <c r="C67" s="5">
        <v>6.6000000000000003E-2</v>
      </c>
      <c r="D67" s="3">
        <f t="shared" si="3"/>
        <v>0.45600000000000002</v>
      </c>
      <c r="E67" s="4">
        <f t="shared" si="4"/>
        <v>12.8898282624</v>
      </c>
    </row>
    <row r="68" spans="1:5" x14ac:dyDescent="0.25">
      <c r="A68" s="10" t="s">
        <v>233</v>
      </c>
      <c r="B68" s="6">
        <v>0.42399999999999999</v>
      </c>
      <c r="C68" s="5">
        <v>6.6000000000000003E-2</v>
      </c>
      <c r="D68" s="3">
        <f t="shared" si="3"/>
        <v>0.35799999999999998</v>
      </c>
      <c r="E68" s="4">
        <f t="shared" si="4"/>
        <v>9.9791682275999989</v>
      </c>
    </row>
    <row r="69" spans="1:5" x14ac:dyDescent="0.25">
      <c r="A69" s="10" t="s">
        <v>234</v>
      </c>
      <c r="B69" s="6">
        <v>0.47100000000000003</v>
      </c>
      <c r="C69" s="5">
        <v>6.6000000000000003E-2</v>
      </c>
      <c r="D69" s="3">
        <f t="shared" si="3"/>
        <v>0.40500000000000003</v>
      </c>
      <c r="E69" s="4">
        <f t="shared" si="4"/>
        <v>11.362103122499999</v>
      </c>
    </row>
    <row r="70" spans="1:5" x14ac:dyDescent="0.25">
      <c r="A70" s="10" t="s">
        <v>235</v>
      </c>
      <c r="B70" s="6">
        <v>0.47500000000000003</v>
      </c>
      <c r="C70" s="5">
        <v>6.6000000000000003E-2</v>
      </c>
      <c r="D70" s="3">
        <f t="shared" si="3"/>
        <v>0.40900000000000003</v>
      </c>
      <c r="E70" s="4">
        <f t="shared" si="4"/>
        <v>11.480905572900001</v>
      </c>
    </row>
    <row r="71" spans="1:5" x14ac:dyDescent="0.25">
      <c r="A71" s="10" t="s">
        <v>236</v>
      </c>
      <c r="B71" s="6">
        <v>0.501</v>
      </c>
      <c r="C71" s="5">
        <v>6.6000000000000003E-2</v>
      </c>
      <c r="D71" s="3">
        <f t="shared" si="3"/>
        <v>0.435</v>
      </c>
      <c r="E71" s="4">
        <f t="shared" si="4"/>
        <v>12.257349802499999</v>
      </c>
    </row>
    <row r="72" spans="1:5" x14ac:dyDescent="0.25">
      <c r="A72" s="10" t="s">
        <v>237</v>
      </c>
      <c r="B72" s="6">
        <v>0.39900000000000002</v>
      </c>
      <c r="C72" s="5">
        <v>6.6000000000000003E-2</v>
      </c>
      <c r="D72" s="3">
        <f t="shared" si="3"/>
        <v>0.33300000000000002</v>
      </c>
      <c r="E72" s="4">
        <f t="shared" si="4"/>
        <v>9.2533221800999996</v>
      </c>
    </row>
    <row r="73" spans="1:5" x14ac:dyDescent="0.25">
      <c r="A73" s="10" t="s">
        <v>238</v>
      </c>
      <c r="B73" s="6">
        <v>0.91</v>
      </c>
      <c r="C73" s="5">
        <v>6.6000000000000003E-2</v>
      </c>
      <c r="D73" s="3">
        <f t="shared" si="3"/>
        <v>0.84400000000000008</v>
      </c>
      <c r="E73" s="4">
        <f t="shared" si="4"/>
        <v>25.435874222400003</v>
      </c>
    </row>
    <row r="74" spans="1:5" x14ac:dyDescent="0.25">
      <c r="A74" s="10" t="s">
        <v>239</v>
      </c>
      <c r="B74" s="6">
        <v>0.53800000000000003</v>
      </c>
      <c r="C74" s="5">
        <v>6.6000000000000003E-2</v>
      </c>
      <c r="D74" s="3">
        <f t="shared" si="3"/>
        <v>0.47200000000000003</v>
      </c>
      <c r="E74" s="4">
        <f t="shared" si="4"/>
        <v>13.3749257856</v>
      </c>
    </row>
    <row r="75" spans="1:5" x14ac:dyDescent="0.25">
      <c r="A75" s="10" t="s">
        <v>240</v>
      </c>
      <c r="B75" s="6">
        <v>0.55800000000000005</v>
      </c>
      <c r="C75" s="5">
        <v>6.6000000000000003E-2</v>
      </c>
      <c r="D75" s="3">
        <f t="shared" si="3"/>
        <v>0.49200000000000005</v>
      </c>
      <c r="E75" s="4">
        <f t="shared" si="4"/>
        <v>13.985200737600001</v>
      </c>
    </row>
    <row r="76" spans="1:5" x14ac:dyDescent="0.25">
      <c r="A76" s="10" t="s">
        <v>241</v>
      </c>
      <c r="B76" s="6">
        <v>0.63100000000000001</v>
      </c>
      <c r="C76" s="5">
        <v>6.6000000000000003E-2</v>
      </c>
      <c r="D76" s="3">
        <f t="shared" si="3"/>
        <v>0.56499999999999995</v>
      </c>
      <c r="E76" s="4">
        <f t="shared" si="4"/>
        <v>16.249506802499997</v>
      </c>
    </row>
    <row r="77" spans="1:5" x14ac:dyDescent="0.25">
      <c r="A77" s="10" t="s">
        <v>242</v>
      </c>
      <c r="B77" s="6">
        <v>0.54</v>
      </c>
      <c r="C77" s="5">
        <v>6.6000000000000003E-2</v>
      </c>
      <c r="D77" s="3">
        <f t="shared" si="3"/>
        <v>0.47400000000000003</v>
      </c>
      <c r="E77" s="4">
        <f t="shared" si="4"/>
        <v>13.4357581284</v>
      </c>
    </row>
    <row r="78" spans="1:5" x14ac:dyDescent="0.25">
      <c r="A78" s="10" t="s">
        <v>243</v>
      </c>
      <c r="B78" s="6">
        <v>0.59499999999999997</v>
      </c>
      <c r="C78" s="5">
        <v>6.6000000000000003E-2</v>
      </c>
      <c r="D78" s="3">
        <f t="shared" si="3"/>
        <v>0.52899999999999991</v>
      </c>
      <c r="E78" s="4">
        <f t="shared" si="4"/>
        <v>15.125642076899997</v>
      </c>
    </row>
    <row r="79" spans="1:5" x14ac:dyDescent="0.25">
      <c r="A79" s="10" t="s">
        <v>244</v>
      </c>
      <c r="B79" s="6">
        <v>0.44600000000000001</v>
      </c>
      <c r="C79" s="5">
        <v>6.6000000000000003E-2</v>
      </c>
      <c r="D79" s="3">
        <f t="shared" si="3"/>
        <v>0.38</v>
      </c>
      <c r="E79" s="4">
        <f t="shared" si="4"/>
        <v>10.623517960000001</v>
      </c>
    </row>
    <row r="80" spans="1:5" x14ac:dyDescent="0.25">
      <c r="A80" s="10" t="s">
        <v>245</v>
      </c>
      <c r="B80" s="6">
        <v>0.36099999999999999</v>
      </c>
      <c r="C80" s="5">
        <v>6.6000000000000003E-2</v>
      </c>
      <c r="D80" s="3">
        <f t="shared" si="3"/>
        <v>0.29499999999999998</v>
      </c>
      <c r="E80" s="4">
        <f t="shared" si="4"/>
        <v>8.1630138225</v>
      </c>
    </row>
    <row r="81" spans="1:5" x14ac:dyDescent="0.25">
      <c r="A81" s="10" t="s">
        <v>246</v>
      </c>
      <c r="B81" s="6">
        <v>0.63100000000000001</v>
      </c>
      <c r="C81" s="5">
        <v>6.6000000000000003E-2</v>
      </c>
      <c r="D81" s="3">
        <f t="shared" si="3"/>
        <v>0.56499999999999995</v>
      </c>
      <c r="E81" s="4">
        <f t="shared" si="4"/>
        <v>16.249506802499997</v>
      </c>
    </row>
    <row r="82" spans="1:5" x14ac:dyDescent="0.25">
      <c r="A82" s="10" t="s">
        <v>247</v>
      </c>
      <c r="B82" s="6">
        <v>1.139</v>
      </c>
      <c r="C82" s="5">
        <v>6.6000000000000003E-2</v>
      </c>
      <c r="D82" s="3">
        <f t="shared" si="3"/>
        <v>1.073</v>
      </c>
      <c r="E82" s="4">
        <f t="shared" si="4"/>
        <v>33.606563376099999</v>
      </c>
    </row>
    <row r="83" spans="1:5" x14ac:dyDescent="0.25">
      <c r="A83" s="10" t="s">
        <v>248</v>
      </c>
      <c r="B83" s="6">
        <v>0.45</v>
      </c>
      <c r="C83" s="5">
        <v>6.6000000000000003E-2</v>
      </c>
      <c r="D83" s="3">
        <f t="shared" si="3"/>
        <v>0.38400000000000001</v>
      </c>
      <c r="E83" s="4">
        <f t="shared" si="4"/>
        <v>10.741236230399998</v>
      </c>
    </row>
    <row r="84" spans="1:5" x14ac:dyDescent="0.25">
      <c r="A84" s="10" t="s">
        <v>249</v>
      </c>
      <c r="B84" s="6">
        <v>0.46100000000000002</v>
      </c>
      <c r="C84" s="5">
        <v>6.6000000000000003E-2</v>
      </c>
      <c r="D84" s="3">
        <f t="shared" si="3"/>
        <v>0.39500000000000002</v>
      </c>
      <c r="E84" s="4">
        <f t="shared" si="4"/>
        <v>11.065855922500001</v>
      </c>
    </row>
    <row r="85" spans="1:5" x14ac:dyDescent="0.25">
      <c r="A85" s="10" t="s">
        <v>250</v>
      </c>
      <c r="B85" s="6">
        <v>0.51300000000000001</v>
      </c>
      <c r="C85" s="5">
        <v>6.6000000000000003E-2</v>
      </c>
      <c r="D85" s="3">
        <f t="shared" si="3"/>
        <v>0.44700000000000001</v>
      </c>
      <c r="E85" s="4">
        <f t="shared" si="4"/>
        <v>12.618180608099999</v>
      </c>
    </row>
    <row r="86" spans="1:5" x14ac:dyDescent="0.25">
      <c r="A86" s="10" t="s">
        <v>251</v>
      </c>
      <c r="B86" s="6">
        <v>0.39</v>
      </c>
      <c r="C86" s="5">
        <v>6.6000000000000003E-2</v>
      </c>
      <c r="D86" s="3">
        <f t="shared" si="3"/>
        <v>0.32400000000000001</v>
      </c>
      <c r="E86" s="4">
        <f t="shared" si="4"/>
        <v>8.9936763983999999</v>
      </c>
    </row>
    <row r="87" spans="1:5" x14ac:dyDescent="0.25">
      <c r="A87" s="10" t="s">
        <v>252</v>
      </c>
      <c r="B87" s="6">
        <v>0.59399999999999997</v>
      </c>
      <c r="C87" s="5">
        <v>6.6000000000000003E-2</v>
      </c>
      <c r="D87" s="3">
        <f t="shared" si="3"/>
        <v>0.52800000000000002</v>
      </c>
      <c r="E87" s="4">
        <f t="shared" si="4"/>
        <v>15.094624185599999</v>
      </c>
    </row>
    <row r="88" spans="1:5" x14ac:dyDescent="0.25">
      <c r="A88" s="10" t="s">
        <v>253</v>
      </c>
      <c r="B88" s="6">
        <v>0.32</v>
      </c>
      <c r="C88" s="5">
        <v>6.6000000000000003E-2</v>
      </c>
      <c r="D88" s="3">
        <f t="shared" si="3"/>
        <v>0.254</v>
      </c>
      <c r="E88" s="4">
        <f t="shared" si="4"/>
        <v>7.0041867843999999</v>
      </c>
    </row>
    <row r="89" spans="1:5" x14ac:dyDescent="0.25">
      <c r="A89" s="10" t="s">
        <v>254</v>
      </c>
      <c r="B89" s="6">
        <v>0.78100000000000003</v>
      </c>
      <c r="C89" s="5">
        <v>6.6000000000000003E-2</v>
      </c>
      <c r="D89" s="3">
        <f t="shared" si="3"/>
        <v>0.71500000000000008</v>
      </c>
      <c r="E89" s="4">
        <f t="shared" si="4"/>
        <v>21.083519602500004</v>
      </c>
    </row>
    <row r="90" spans="1:5" x14ac:dyDescent="0.25">
      <c r="A90" s="10" t="s">
        <v>255</v>
      </c>
      <c r="B90" s="6">
        <v>0.56700000000000006</v>
      </c>
      <c r="C90" s="5">
        <v>6.6000000000000003E-2</v>
      </c>
      <c r="D90" s="3">
        <f t="shared" si="3"/>
        <v>0.50100000000000011</v>
      </c>
      <c r="E90" s="4">
        <f t="shared" si="4"/>
        <v>14.261239320900003</v>
      </c>
    </row>
    <row r="91" spans="1:5" x14ac:dyDescent="0.25">
      <c r="A91" s="10" t="s">
        <v>256</v>
      </c>
      <c r="B91" s="6">
        <v>0.50700000000000001</v>
      </c>
      <c r="C91" s="5">
        <v>6.6000000000000003E-2</v>
      </c>
      <c r="D91" s="3">
        <f t="shared" si="3"/>
        <v>0.441</v>
      </c>
      <c r="E91" s="4">
        <f t="shared" si="4"/>
        <v>12.4375700529</v>
      </c>
    </row>
    <row r="92" spans="1:5" x14ac:dyDescent="0.25">
      <c r="A92" s="10" t="s">
        <v>257</v>
      </c>
      <c r="B92" s="6">
        <v>0.50700000000000001</v>
      </c>
      <c r="C92" s="5">
        <v>6.6000000000000003E-2</v>
      </c>
      <c r="D92" s="3">
        <f t="shared" si="3"/>
        <v>0.441</v>
      </c>
      <c r="E92" s="4">
        <f t="shared" si="4"/>
        <v>12.4375700529</v>
      </c>
    </row>
    <row r="93" spans="1:5" x14ac:dyDescent="0.25">
      <c r="A93" s="10" t="s">
        <v>258</v>
      </c>
      <c r="B93" s="6">
        <v>0.50600000000000001</v>
      </c>
      <c r="C93" s="5">
        <v>6.6000000000000003E-2</v>
      </c>
      <c r="D93" s="3">
        <f t="shared" si="3"/>
        <v>0.44</v>
      </c>
      <c r="E93" s="4">
        <f t="shared" si="4"/>
        <v>12.40750624</v>
      </c>
    </row>
    <row r="94" spans="1:5" x14ac:dyDescent="0.25">
      <c r="A94" s="10" t="s">
        <v>259</v>
      </c>
      <c r="B94" s="6">
        <v>0.441</v>
      </c>
      <c r="C94" s="5">
        <v>6.6000000000000003E-2</v>
      </c>
      <c r="D94" s="3">
        <f t="shared" si="3"/>
        <v>0.375</v>
      </c>
      <c r="E94" s="4">
        <f t="shared" si="4"/>
        <v>10.476614062499999</v>
      </c>
    </row>
    <row r="95" spans="1:5" x14ac:dyDescent="0.25">
      <c r="A95" s="10" t="s">
        <v>260</v>
      </c>
      <c r="B95" s="6">
        <v>0.42299999999999999</v>
      </c>
      <c r="C95" s="5">
        <v>6.6000000000000003E-2</v>
      </c>
      <c r="D95" s="3">
        <f t="shared" ref="D95:D126" si="5">(B95-C95)</f>
        <v>0.35699999999999998</v>
      </c>
      <c r="E95" s="4">
        <f t="shared" ref="E95:E126" si="6">(5.4209*D95*D95)+(25.288*D95)+(0.2313)</f>
        <v>9.9500042840999985</v>
      </c>
    </row>
    <row r="96" spans="1:5" x14ac:dyDescent="0.25">
      <c r="A96" s="10" t="s">
        <v>261</v>
      </c>
      <c r="B96" s="6">
        <v>0.68400000000000005</v>
      </c>
      <c r="C96" s="5">
        <v>6.6000000000000003E-2</v>
      </c>
      <c r="D96" s="3">
        <f t="shared" si="5"/>
        <v>0.6180000000000001</v>
      </c>
      <c r="E96" s="4">
        <f t="shared" si="6"/>
        <v>17.929655811600004</v>
      </c>
    </row>
    <row r="97" spans="1:5" x14ac:dyDescent="0.25">
      <c r="A97" s="10" t="s">
        <v>262</v>
      </c>
      <c r="B97" s="6">
        <v>0.64600000000000002</v>
      </c>
      <c r="C97" s="5">
        <v>6.6000000000000003E-2</v>
      </c>
      <c r="D97" s="3">
        <f t="shared" si="5"/>
        <v>0.58000000000000007</v>
      </c>
      <c r="E97" s="4">
        <f t="shared" si="6"/>
        <v>16.721930760000003</v>
      </c>
    </row>
    <row r="98" spans="1:5" x14ac:dyDescent="0.25">
      <c r="A98" s="10" t="s">
        <v>263</v>
      </c>
      <c r="B98" s="6">
        <v>0.67900000000000005</v>
      </c>
      <c r="C98" s="5">
        <v>6.6000000000000003E-2</v>
      </c>
      <c r="D98" s="3">
        <f t="shared" si="5"/>
        <v>0.61299999999999999</v>
      </c>
      <c r="E98" s="4">
        <f t="shared" si="6"/>
        <v>17.7698501721</v>
      </c>
    </row>
    <row r="99" spans="1:5" x14ac:dyDescent="0.25">
      <c r="A99" s="10" t="s">
        <v>264</v>
      </c>
      <c r="B99" s="6">
        <v>0.47700000000000004</v>
      </c>
      <c r="C99" s="5">
        <v>6.6000000000000003E-2</v>
      </c>
      <c r="D99" s="3">
        <f t="shared" si="5"/>
        <v>0.41100000000000003</v>
      </c>
      <c r="E99" s="4">
        <f t="shared" si="6"/>
        <v>11.5403718489</v>
      </c>
    </row>
    <row r="100" spans="1:5" x14ac:dyDescent="0.25">
      <c r="A100" s="10" t="s">
        <v>265</v>
      </c>
      <c r="B100" s="6">
        <v>0.504</v>
      </c>
      <c r="C100" s="5">
        <v>6.6000000000000003E-2</v>
      </c>
      <c r="D100" s="3">
        <f t="shared" si="5"/>
        <v>0.438</v>
      </c>
      <c r="E100" s="4">
        <f t="shared" si="6"/>
        <v>12.347411139599998</v>
      </c>
    </row>
    <row r="101" spans="1:5" x14ac:dyDescent="0.25">
      <c r="A101" s="10" t="s">
        <v>266</v>
      </c>
      <c r="B101" s="6">
        <v>0.45200000000000001</v>
      </c>
      <c r="C101" s="5">
        <v>6.6000000000000003E-2</v>
      </c>
      <c r="D101" s="3">
        <f t="shared" si="5"/>
        <v>0.38600000000000001</v>
      </c>
      <c r="E101" s="4">
        <f t="shared" si="6"/>
        <v>10.800160416399999</v>
      </c>
    </row>
    <row r="102" spans="1:5" x14ac:dyDescent="0.25">
      <c r="A102" s="10" t="s">
        <v>267</v>
      </c>
      <c r="B102" s="6">
        <v>0.48</v>
      </c>
      <c r="C102" s="5">
        <v>6.6000000000000003E-2</v>
      </c>
      <c r="D102" s="3">
        <f t="shared" si="5"/>
        <v>0.41399999999999998</v>
      </c>
      <c r="E102" s="4">
        <f t="shared" si="6"/>
        <v>11.6296525764</v>
      </c>
    </row>
    <row r="103" spans="1:5" x14ac:dyDescent="0.25">
      <c r="A103" s="10" t="s">
        <v>268</v>
      </c>
      <c r="B103" s="6">
        <v>0.56000000000000005</v>
      </c>
      <c r="C103" s="5">
        <v>6.6000000000000003E-2</v>
      </c>
      <c r="D103" s="3">
        <f t="shared" si="5"/>
        <v>0.49400000000000005</v>
      </c>
      <c r="E103" s="4">
        <f t="shared" si="6"/>
        <v>14.046466752400001</v>
      </c>
    </row>
    <row r="104" spans="1:5" x14ac:dyDescent="0.25">
      <c r="A104" s="10" t="s">
        <v>269</v>
      </c>
      <c r="B104" s="6">
        <v>0.45900000000000002</v>
      </c>
      <c r="C104" s="5">
        <v>6.6000000000000003E-2</v>
      </c>
      <c r="D104" s="3">
        <f t="shared" si="5"/>
        <v>0.39300000000000002</v>
      </c>
      <c r="E104" s="4">
        <f t="shared" si="6"/>
        <v>11.006736584099999</v>
      </c>
    </row>
    <row r="105" spans="1:5" x14ac:dyDescent="0.25">
      <c r="A105" s="10" t="s">
        <v>270</v>
      </c>
      <c r="B105" s="6">
        <v>0.58299999999999996</v>
      </c>
      <c r="C105" s="5">
        <v>6.6000000000000003E-2</v>
      </c>
      <c r="D105" s="3">
        <f t="shared" si="5"/>
        <v>0.5169999999999999</v>
      </c>
      <c r="E105" s="4">
        <f t="shared" si="6"/>
        <v>14.754142940099996</v>
      </c>
    </row>
    <row r="106" spans="1:5" x14ac:dyDescent="0.25">
      <c r="A106" s="10" t="s">
        <v>271</v>
      </c>
      <c r="B106" s="6">
        <v>0.84899999999999998</v>
      </c>
      <c r="C106" s="5">
        <v>6.6000000000000003E-2</v>
      </c>
      <c r="D106" s="3">
        <f t="shared" si="5"/>
        <v>0.78299999999999992</v>
      </c>
      <c r="E106" s="4">
        <f t="shared" si="6"/>
        <v>23.355298160099995</v>
      </c>
    </row>
    <row r="107" spans="1:5" x14ac:dyDescent="0.25">
      <c r="A107" s="10" t="s">
        <v>272</v>
      </c>
      <c r="B107" s="6">
        <v>0.505</v>
      </c>
      <c r="C107" s="5">
        <v>6.6000000000000003E-2</v>
      </c>
      <c r="D107" s="3">
        <f t="shared" si="5"/>
        <v>0.439</v>
      </c>
      <c r="E107" s="4">
        <f t="shared" si="6"/>
        <v>12.3774532689</v>
      </c>
    </row>
    <row r="108" spans="1:5" x14ac:dyDescent="0.25">
      <c r="A108" s="10" t="s">
        <v>273</v>
      </c>
      <c r="B108" s="6">
        <v>0.53900000000000003</v>
      </c>
      <c r="C108" s="5">
        <v>6.6000000000000003E-2</v>
      </c>
      <c r="D108" s="3">
        <f t="shared" si="5"/>
        <v>0.47300000000000003</v>
      </c>
      <c r="E108" s="4">
        <f t="shared" si="6"/>
        <v>13.4053365361</v>
      </c>
    </row>
    <row r="109" spans="1:5" x14ac:dyDescent="0.25">
      <c r="A109" s="10" t="s">
        <v>274</v>
      </c>
      <c r="B109" s="6">
        <v>0.52200000000000002</v>
      </c>
      <c r="C109" s="5">
        <v>6.6000000000000003E-2</v>
      </c>
      <c r="D109" s="3">
        <f t="shared" si="5"/>
        <v>0.45600000000000002</v>
      </c>
      <c r="E109" s="4">
        <f t="shared" si="6"/>
        <v>12.8898282624</v>
      </c>
    </row>
    <row r="110" spans="1:5" x14ac:dyDescent="0.25">
      <c r="A110" s="10" t="s">
        <v>275</v>
      </c>
      <c r="B110" s="6">
        <v>0.57100000000000006</v>
      </c>
      <c r="C110" s="5">
        <v>6.6000000000000003E-2</v>
      </c>
      <c r="D110" s="3">
        <f t="shared" si="5"/>
        <v>0.50500000000000012</v>
      </c>
      <c r="E110" s="4">
        <f t="shared" si="6"/>
        <v>14.384205022500002</v>
      </c>
    </row>
    <row r="111" spans="1:5" x14ac:dyDescent="0.25">
      <c r="A111" s="10" t="s">
        <v>276</v>
      </c>
      <c r="B111" s="6">
        <v>0.44800000000000001</v>
      </c>
      <c r="C111" s="5">
        <v>6.6000000000000003E-2</v>
      </c>
      <c r="D111" s="3">
        <f t="shared" si="5"/>
        <v>0.38200000000000001</v>
      </c>
      <c r="E111" s="4">
        <f t="shared" si="6"/>
        <v>10.6823554116</v>
      </c>
    </row>
    <row r="112" spans="1:5" x14ac:dyDescent="0.25">
      <c r="A112" s="10" t="s">
        <v>277</v>
      </c>
      <c r="B112" s="6">
        <v>0.55800000000000005</v>
      </c>
      <c r="C112" s="5">
        <v>6.6000000000000003E-2</v>
      </c>
      <c r="D112" s="3">
        <f t="shared" si="5"/>
        <v>0.49200000000000005</v>
      </c>
      <c r="E112" s="4">
        <f t="shared" si="6"/>
        <v>13.985200737600001</v>
      </c>
    </row>
    <row r="113" spans="1:5" x14ac:dyDescent="0.25">
      <c r="A113" s="10" t="s">
        <v>278</v>
      </c>
      <c r="B113" s="6">
        <v>0.61699999999999999</v>
      </c>
      <c r="C113" s="5">
        <v>6.6000000000000003E-2</v>
      </c>
      <c r="D113" s="3">
        <f t="shared" si="5"/>
        <v>0.55099999999999993</v>
      </c>
      <c r="E113" s="4">
        <f t="shared" si="6"/>
        <v>15.810778660899997</v>
      </c>
    </row>
    <row r="114" spans="1:5" x14ac:dyDescent="0.25">
      <c r="A114" s="10" t="s">
        <v>279</v>
      </c>
      <c r="B114" s="6">
        <v>0.56000000000000005</v>
      </c>
      <c r="C114" s="5">
        <v>6.6000000000000003E-2</v>
      </c>
      <c r="D114" s="3">
        <f t="shared" si="5"/>
        <v>0.49400000000000005</v>
      </c>
      <c r="E114" s="4">
        <f t="shared" si="6"/>
        <v>14.046466752400001</v>
      </c>
    </row>
    <row r="115" spans="1:5" x14ac:dyDescent="0.25">
      <c r="A115" s="10" t="s">
        <v>280</v>
      </c>
      <c r="B115" s="6">
        <v>0.42799999999999999</v>
      </c>
      <c r="C115" s="5">
        <v>6.6000000000000003E-2</v>
      </c>
      <c r="D115" s="3">
        <f t="shared" si="5"/>
        <v>0.36199999999999999</v>
      </c>
      <c r="E115" s="4">
        <f t="shared" si="6"/>
        <v>10.095932419599999</v>
      </c>
    </row>
    <row r="116" spans="1:5" x14ac:dyDescent="0.25">
      <c r="A116" s="10" t="s">
        <v>281</v>
      </c>
      <c r="B116" s="6">
        <v>0.51600000000000001</v>
      </c>
      <c r="C116" s="5">
        <v>6.6000000000000003E-2</v>
      </c>
      <c r="D116" s="3">
        <f t="shared" si="5"/>
        <v>0.45</v>
      </c>
      <c r="E116" s="4">
        <f t="shared" si="6"/>
        <v>12.708632249999999</v>
      </c>
    </row>
    <row r="117" spans="1:5" x14ac:dyDescent="0.25">
      <c r="A117" s="10" t="s">
        <v>282</v>
      </c>
      <c r="B117" s="6">
        <v>0.52100000000000002</v>
      </c>
      <c r="C117" s="5">
        <v>6.6000000000000003E-2</v>
      </c>
      <c r="D117" s="3">
        <f t="shared" si="5"/>
        <v>0.45500000000000002</v>
      </c>
      <c r="E117" s="4">
        <f t="shared" si="6"/>
        <v>12.8596018225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124"/>
  <sheetViews>
    <sheetView workbookViewId="0">
      <selection activeCell="N3" sqref="N3"/>
    </sheetView>
  </sheetViews>
  <sheetFormatPr defaultRowHeight="15" x14ac:dyDescent="0.25"/>
  <cols>
    <col min="1" max="1" width="18.140625" customWidth="1"/>
    <col min="2" max="2" width="12.85546875" customWidth="1"/>
    <col min="3" max="4" width="11.140625" customWidth="1"/>
    <col min="5" max="5" width="13.7109375" customWidth="1"/>
  </cols>
  <sheetData>
    <row r="2" spans="1:12" x14ac:dyDescent="0.25">
      <c r="A2" s="2">
        <v>2.298</v>
      </c>
      <c r="B2" s="6">
        <v>0.46900000000000003</v>
      </c>
      <c r="C2" s="6">
        <v>0.42899999999999999</v>
      </c>
      <c r="D2" s="6">
        <v>0.48</v>
      </c>
      <c r="E2" s="6">
        <v>0.72199999999999998</v>
      </c>
      <c r="F2" s="6">
        <v>0.64900000000000002</v>
      </c>
      <c r="G2" s="6">
        <v>1.224</v>
      </c>
      <c r="H2" s="6">
        <v>0.71799999999999997</v>
      </c>
      <c r="I2" s="6">
        <v>0.86199999999999999</v>
      </c>
      <c r="J2" s="6">
        <v>0.53400000000000003</v>
      </c>
      <c r="K2" s="6">
        <v>0.51200000000000001</v>
      </c>
      <c r="L2" s="6">
        <v>0.56900000000000006</v>
      </c>
    </row>
    <row r="3" spans="1:12" x14ac:dyDescent="0.25">
      <c r="A3" s="2">
        <v>1.4319999999999999</v>
      </c>
      <c r="B3" s="6">
        <v>0.53300000000000003</v>
      </c>
      <c r="C3" s="6">
        <v>0.61699999999999999</v>
      </c>
      <c r="D3" s="6">
        <v>0.495</v>
      </c>
      <c r="E3" s="6">
        <v>0.56000000000000005</v>
      </c>
      <c r="F3" s="6">
        <v>0.72199999999999998</v>
      </c>
      <c r="G3" s="6">
        <v>0.78700000000000003</v>
      </c>
      <c r="H3" s="6">
        <v>0.45800000000000002</v>
      </c>
      <c r="I3" s="6">
        <v>0.85599999999999998</v>
      </c>
      <c r="J3" s="6">
        <v>0.65800000000000003</v>
      </c>
      <c r="K3" s="6">
        <v>0.42899999999999999</v>
      </c>
      <c r="L3" s="6">
        <v>0.38200000000000001</v>
      </c>
    </row>
    <row r="4" spans="1:12" x14ac:dyDescent="0.25">
      <c r="A4" s="2">
        <v>0.88100000000000001</v>
      </c>
      <c r="B4" s="6">
        <v>0.44800000000000001</v>
      </c>
      <c r="C4" s="6">
        <v>0.66700000000000004</v>
      </c>
      <c r="D4" s="6">
        <v>1.4590000000000001</v>
      </c>
      <c r="E4" s="6">
        <v>0.56200000000000006</v>
      </c>
      <c r="F4" s="6">
        <v>1.486</v>
      </c>
      <c r="G4" s="6">
        <v>0.46500000000000002</v>
      </c>
      <c r="H4" s="6">
        <v>0.33300000000000002</v>
      </c>
      <c r="I4" s="6">
        <v>0.871</v>
      </c>
      <c r="J4" s="6">
        <v>0.34300000000000003</v>
      </c>
      <c r="K4" s="6">
        <v>1.657</v>
      </c>
      <c r="L4" s="6">
        <v>0.41500000000000004</v>
      </c>
    </row>
    <row r="5" spans="1:12" x14ac:dyDescent="0.25">
      <c r="A5" s="2">
        <v>0.439</v>
      </c>
      <c r="B5" s="6">
        <v>0.57400000000000007</v>
      </c>
      <c r="C5" s="6">
        <v>0.58399999999999996</v>
      </c>
      <c r="D5" s="6">
        <v>0.39300000000000002</v>
      </c>
      <c r="E5" s="6">
        <v>0.61299999999999999</v>
      </c>
      <c r="F5" s="6">
        <v>0.623</v>
      </c>
      <c r="G5" s="6">
        <v>0.69200000000000006</v>
      </c>
      <c r="H5" s="6">
        <v>0.55600000000000005</v>
      </c>
      <c r="I5" s="6">
        <v>0.90800000000000003</v>
      </c>
      <c r="J5" s="6">
        <v>0.51400000000000001</v>
      </c>
      <c r="K5" s="6">
        <v>0.435</v>
      </c>
      <c r="L5" s="6">
        <v>0.45100000000000001</v>
      </c>
    </row>
    <row r="6" spans="1:12" x14ac:dyDescent="0.25">
      <c r="A6" s="2">
        <v>0.23699999999999999</v>
      </c>
      <c r="B6" s="6">
        <v>0.63600000000000001</v>
      </c>
      <c r="C6" s="6">
        <v>0.95900000000000007</v>
      </c>
      <c r="D6" s="6">
        <v>1.2290000000000001</v>
      </c>
      <c r="E6" s="6">
        <v>0.443</v>
      </c>
      <c r="F6" s="6">
        <v>0.5</v>
      </c>
      <c r="G6" s="6">
        <v>0.86099999999999999</v>
      </c>
      <c r="H6" s="6">
        <v>0.40100000000000002</v>
      </c>
      <c r="I6" s="6">
        <v>0.98699999999999999</v>
      </c>
      <c r="J6" s="6">
        <v>0.72599999999999998</v>
      </c>
      <c r="K6" s="6">
        <v>0.94400000000000006</v>
      </c>
      <c r="L6" s="6">
        <v>0.374</v>
      </c>
    </row>
    <row r="7" spans="1:12" x14ac:dyDescent="0.25">
      <c r="A7" s="5">
        <v>5.3999999999999999E-2</v>
      </c>
      <c r="B7" s="6">
        <v>0.55600000000000005</v>
      </c>
      <c r="C7" s="6">
        <v>0.57799999999999996</v>
      </c>
      <c r="D7" s="6">
        <v>0.59299999999999997</v>
      </c>
      <c r="E7" s="6">
        <v>0.65100000000000002</v>
      </c>
      <c r="F7" s="6">
        <v>0.68800000000000006</v>
      </c>
      <c r="G7" s="6">
        <v>2.8260000000000001</v>
      </c>
      <c r="H7" s="6">
        <v>0.71499999999999997</v>
      </c>
      <c r="I7" s="6">
        <v>0.77200000000000002</v>
      </c>
      <c r="J7" s="6">
        <v>0.49</v>
      </c>
      <c r="K7" s="6">
        <v>0.48</v>
      </c>
      <c r="L7" s="6">
        <v>0.40900000000000003</v>
      </c>
    </row>
    <row r="8" spans="1:12" x14ac:dyDescent="0.25">
      <c r="A8" s="6">
        <v>0.73499999999999999</v>
      </c>
      <c r="B8" s="6">
        <v>0.71599999999999997</v>
      </c>
      <c r="C8" s="6">
        <v>0.42</v>
      </c>
      <c r="D8" s="6">
        <v>0.499</v>
      </c>
      <c r="E8" s="6">
        <v>0.38400000000000001</v>
      </c>
      <c r="F8" s="6">
        <v>0.497</v>
      </c>
      <c r="G8" s="6">
        <v>0.68700000000000006</v>
      </c>
      <c r="H8" s="6">
        <v>0.48399999999999999</v>
      </c>
      <c r="I8" s="6">
        <v>0.84199999999999997</v>
      </c>
      <c r="J8" s="6">
        <v>0.28600000000000003</v>
      </c>
      <c r="K8" s="6">
        <v>0.40300000000000002</v>
      </c>
      <c r="L8" s="6">
        <v>0.27700000000000002</v>
      </c>
    </row>
    <row r="9" spans="1:12" x14ac:dyDescent="0.25">
      <c r="A9" s="6">
        <v>0.53700000000000003</v>
      </c>
      <c r="B9" s="6">
        <v>0.65800000000000003</v>
      </c>
      <c r="C9" s="6">
        <v>0.50800000000000001</v>
      </c>
      <c r="D9" s="6">
        <v>0.48199999999999998</v>
      </c>
      <c r="E9" s="6">
        <v>0.79300000000000004</v>
      </c>
      <c r="F9" s="6">
        <v>0.58399999999999996</v>
      </c>
      <c r="G9" s="6">
        <v>0.55600000000000005</v>
      </c>
      <c r="H9" s="6">
        <v>0.377</v>
      </c>
      <c r="I9" s="6">
        <v>0.69200000000000006</v>
      </c>
      <c r="J9" s="6">
        <v>0.47400000000000003</v>
      </c>
      <c r="K9" s="6">
        <v>0.38600000000000001</v>
      </c>
      <c r="L9" s="6">
        <v>0.52700000000000002</v>
      </c>
    </row>
    <row r="16" spans="1:12" x14ac:dyDescent="0.25">
      <c r="A16" s="17"/>
      <c r="B16" s="1" t="s">
        <v>1</v>
      </c>
      <c r="C16" s="1" t="s">
        <v>2</v>
      </c>
      <c r="D16" s="1" t="s">
        <v>3</v>
      </c>
      <c r="E16" s="1" t="s">
        <v>4</v>
      </c>
    </row>
    <row r="17" spans="1:12" x14ac:dyDescent="0.25">
      <c r="A17" s="17" t="s">
        <v>5</v>
      </c>
      <c r="B17" s="2">
        <v>2.298</v>
      </c>
      <c r="C17" s="3">
        <f>B17-B22</f>
        <v>2.2440000000000002</v>
      </c>
      <c r="D17" s="3">
        <v>24</v>
      </c>
      <c r="E17" s="4">
        <f>(2.3575*C17*C17)+(5.267*C17)+(0.2812)</f>
        <v>23.971624120000001</v>
      </c>
    </row>
    <row r="18" spans="1:12" x14ac:dyDescent="0.25">
      <c r="A18" s="17" t="s">
        <v>6</v>
      </c>
      <c r="B18" s="2">
        <v>1.4319999999999999</v>
      </c>
      <c r="C18" s="3">
        <f>B18-B22</f>
        <v>1.3779999999999999</v>
      </c>
      <c r="D18" s="3">
        <v>12</v>
      </c>
      <c r="E18" s="4">
        <f t="shared" ref="E18:E22" si="0">(2.3575*C18*C18)+(5.267*C18)+(0.2812)</f>
        <v>12.01574503</v>
      </c>
    </row>
    <row r="19" spans="1:12" x14ac:dyDescent="0.25">
      <c r="A19" s="17" t="s">
        <v>7</v>
      </c>
      <c r="B19" s="2">
        <v>0.88100000000000001</v>
      </c>
      <c r="C19" s="3">
        <f>B19-B22</f>
        <v>0.82699999999999996</v>
      </c>
      <c r="D19" s="3">
        <v>6</v>
      </c>
      <c r="E19" s="4">
        <f t="shared" si="0"/>
        <v>6.2493716174999996</v>
      </c>
    </row>
    <row r="20" spans="1:12" x14ac:dyDescent="0.25">
      <c r="A20" s="17" t="s">
        <v>8</v>
      </c>
      <c r="B20" s="2">
        <v>0.439</v>
      </c>
      <c r="C20" s="3">
        <f>B20-B22</f>
        <v>0.38500000000000001</v>
      </c>
      <c r="D20" s="3">
        <v>3</v>
      </c>
      <c r="E20" s="4">
        <f t="shared" si="0"/>
        <v>2.6584354375000006</v>
      </c>
    </row>
    <row r="21" spans="1:12" x14ac:dyDescent="0.25">
      <c r="A21" s="17" t="s">
        <v>9</v>
      </c>
      <c r="B21" s="2">
        <v>0.23699999999999999</v>
      </c>
      <c r="C21" s="3">
        <f>B21-B22</f>
        <v>0.183</v>
      </c>
      <c r="D21" s="3">
        <v>1.5</v>
      </c>
      <c r="E21" s="4">
        <f t="shared" si="0"/>
        <v>1.3240113175000001</v>
      </c>
    </row>
    <row r="22" spans="1:12" x14ac:dyDescent="0.25">
      <c r="A22" s="17" t="s">
        <v>10</v>
      </c>
      <c r="B22" s="5">
        <v>5.3999999999999999E-2</v>
      </c>
      <c r="C22" s="3">
        <f>B22-B22</f>
        <v>0</v>
      </c>
      <c r="D22" s="3">
        <v>0</v>
      </c>
      <c r="E22" s="4">
        <f t="shared" si="0"/>
        <v>0.28120000000000001</v>
      </c>
    </row>
    <row r="28" spans="1:12" x14ac:dyDescent="0.25">
      <c r="H28" s="9"/>
      <c r="J28" s="9" t="s">
        <v>285</v>
      </c>
      <c r="K28" s="9"/>
      <c r="L28" s="9"/>
    </row>
    <row r="34" spans="1:5" x14ac:dyDescent="0.25">
      <c r="A34" s="10" t="s">
        <v>11</v>
      </c>
      <c r="B34" s="6" t="s">
        <v>12</v>
      </c>
      <c r="C34" s="7" t="s">
        <v>10</v>
      </c>
      <c r="D34" s="3" t="s">
        <v>2</v>
      </c>
      <c r="E34" s="11" t="s">
        <v>286</v>
      </c>
    </row>
    <row r="35" spans="1:5" x14ac:dyDescent="0.25">
      <c r="A35" s="10" t="s">
        <v>14</v>
      </c>
      <c r="B35" s="6">
        <v>0.73499999999999999</v>
      </c>
      <c r="C35" s="5">
        <v>5.3999999999999999E-2</v>
      </c>
      <c r="D35" s="3">
        <f t="shared" ref="D35:D66" si="1">(B35-C35)</f>
        <v>0.68099999999999994</v>
      </c>
      <c r="E35" s="4">
        <f t="shared" ref="E35:E66" si="2">(2.3575*D35*D35)+(5.267*D35)+(0.2812)</f>
        <v>4.9613435574999993</v>
      </c>
    </row>
    <row r="36" spans="1:5" x14ac:dyDescent="0.25">
      <c r="A36" s="10" t="s">
        <v>15</v>
      </c>
      <c r="B36" s="6">
        <v>0.53700000000000003</v>
      </c>
      <c r="C36" s="5">
        <v>5.3999999999999999E-2</v>
      </c>
      <c r="D36" s="3">
        <f t="shared" si="1"/>
        <v>0.48300000000000004</v>
      </c>
      <c r="E36" s="4">
        <f t="shared" si="2"/>
        <v>3.3751398175000005</v>
      </c>
    </row>
    <row r="37" spans="1:5" x14ac:dyDescent="0.25">
      <c r="A37" s="10" t="s">
        <v>16</v>
      </c>
      <c r="B37" s="6">
        <v>0.46900000000000003</v>
      </c>
      <c r="C37" s="5">
        <v>5.3999999999999999E-2</v>
      </c>
      <c r="D37" s="3">
        <f t="shared" si="1"/>
        <v>0.41500000000000004</v>
      </c>
      <c r="E37" s="4">
        <f t="shared" si="2"/>
        <v>2.8730254375000004</v>
      </c>
    </row>
    <row r="38" spans="1:5" x14ac:dyDescent="0.25">
      <c r="A38" s="10" t="s">
        <v>17</v>
      </c>
      <c r="B38" s="6">
        <v>0.53300000000000003</v>
      </c>
      <c r="C38" s="5">
        <v>5.3999999999999999E-2</v>
      </c>
      <c r="D38" s="3">
        <f t="shared" si="1"/>
        <v>0.47900000000000004</v>
      </c>
      <c r="E38" s="4">
        <f t="shared" si="2"/>
        <v>3.3450001575000003</v>
      </c>
    </row>
    <row r="39" spans="1:5" x14ac:dyDescent="0.25">
      <c r="A39" s="10" t="s">
        <v>18</v>
      </c>
      <c r="B39" s="6">
        <v>0.44800000000000001</v>
      </c>
      <c r="C39" s="5">
        <v>5.3999999999999999E-2</v>
      </c>
      <c r="D39" s="3">
        <f t="shared" si="1"/>
        <v>0.39400000000000002</v>
      </c>
      <c r="E39" s="4">
        <f t="shared" si="2"/>
        <v>2.7223668700000005</v>
      </c>
    </row>
    <row r="40" spans="1:5" x14ac:dyDescent="0.25">
      <c r="A40" s="10" t="s">
        <v>19</v>
      </c>
      <c r="B40" s="6">
        <v>0.57400000000000007</v>
      </c>
      <c r="C40" s="5">
        <v>5.3999999999999999E-2</v>
      </c>
      <c r="D40" s="3">
        <f t="shared" si="1"/>
        <v>0.52</v>
      </c>
      <c r="E40" s="4">
        <f t="shared" si="2"/>
        <v>3.6575080000000004</v>
      </c>
    </row>
    <row r="41" spans="1:5" x14ac:dyDescent="0.25">
      <c r="A41" s="10" t="s">
        <v>20</v>
      </c>
      <c r="B41" s="6">
        <v>0.63600000000000001</v>
      </c>
      <c r="C41" s="5">
        <v>5.3999999999999999E-2</v>
      </c>
      <c r="D41" s="3">
        <f t="shared" si="1"/>
        <v>0.58199999999999996</v>
      </c>
      <c r="E41" s="4">
        <f t="shared" si="2"/>
        <v>4.1451358300000001</v>
      </c>
    </row>
    <row r="42" spans="1:5" x14ac:dyDescent="0.25">
      <c r="A42" s="10" t="s">
        <v>21</v>
      </c>
      <c r="B42" s="6">
        <v>0.55600000000000005</v>
      </c>
      <c r="C42" s="5">
        <v>5.3999999999999999E-2</v>
      </c>
      <c r="D42" s="3">
        <f t="shared" si="1"/>
        <v>0.502</v>
      </c>
      <c r="E42" s="4">
        <f t="shared" si="2"/>
        <v>3.5193334300000001</v>
      </c>
    </row>
    <row r="43" spans="1:5" x14ac:dyDescent="0.25">
      <c r="A43" s="10" t="s">
        <v>22</v>
      </c>
      <c r="B43" s="6">
        <v>0.71599999999999997</v>
      </c>
      <c r="C43" s="5">
        <v>5.3999999999999999E-2</v>
      </c>
      <c r="D43" s="3">
        <f t="shared" si="1"/>
        <v>0.66199999999999992</v>
      </c>
      <c r="E43" s="4">
        <f t="shared" si="2"/>
        <v>4.8011142299999996</v>
      </c>
    </row>
    <row r="44" spans="1:5" x14ac:dyDescent="0.25">
      <c r="A44" s="10" t="s">
        <v>23</v>
      </c>
      <c r="B44" s="6">
        <v>0.65800000000000003</v>
      </c>
      <c r="C44" s="5">
        <v>5.3999999999999999E-2</v>
      </c>
      <c r="D44" s="3">
        <f t="shared" si="1"/>
        <v>0.60399999999999998</v>
      </c>
      <c r="E44" s="4">
        <f t="shared" si="2"/>
        <v>4.3225217200000001</v>
      </c>
    </row>
    <row r="45" spans="1:5" x14ac:dyDescent="0.25">
      <c r="A45" s="10" t="s">
        <v>24</v>
      </c>
      <c r="B45" s="6">
        <v>0.42899999999999999</v>
      </c>
      <c r="C45" s="5">
        <v>5.3999999999999999E-2</v>
      </c>
      <c r="D45" s="3">
        <f t="shared" si="1"/>
        <v>0.375</v>
      </c>
      <c r="E45" s="4">
        <f t="shared" si="2"/>
        <v>2.5878484375000004</v>
      </c>
    </row>
    <row r="46" spans="1:5" x14ac:dyDescent="0.25">
      <c r="A46" s="10" t="s">
        <v>25</v>
      </c>
      <c r="B46" s="6">
        <v>0.61699999999999999</v>
      </c>
      <c r="C46" s="5">
        <v>5.3999999999999999E-2</v>
      </c>
      <c r="D46" s="3">
        <f t="shared" si="1"/>
        <v>0.56299999999999994</v>
      </c>
      <c r="E46" s="4">
        <f t="shared" si="2"/>
        <v>3.9937754174999998</v>
      </c>
    </row>
    <row r="47" spans="1:5" x14ac:dyDescent="0.25">
      <c r="A47" s="10" t="s">
        <v>26</v>
      </c>
      <c r="B47" s="6">
        <v>0.66700000000000004</v>
      </c>
      <c r="C47" s="5">
        <v>5.3999999999999999E-2</v>
      </c>
      <c r="D47" s="3">
        <f t="shared" si="1"/>
        <v>0.61299999999999999</v>
      </c>
      <c r="E47" s="4">
        <f t="shared" si="2"/>
        <v>4.3957464175000007</v>
      </c>
    </row>
    <row r="48" spans="1:5" x14ac:dyDescent="0.25">
      <c r="A48" s="10" t="s">
        <v>27</v>
      </c>
      <c r="B48" s="6">
        <v>0.58399999999999996</v>
      </c>
      <c r="C48" s="5">
        <v>5.3999999999999999E-2</v>
      </c>
      <c r="D48" s="3">
        <f t="shared" si="1"/>
        <v>0.52999999999999992</v>
      </c>
      <c r="E48" s="4">
        <f t="shared" si="2"/>
        <v>3.7349317499999994</v>
      </c>
    </row>
    <row r="49" spans="1:5" x14ac:dyDescent="0.25">
      <c r="A49" s="10" t="s">
        <v>28</v>
      </c>
      <c r="B49" s="6">
        <v>0.95900000000000007</v>
      </c>
      <c r="C49" s="5">
        <v>5.3999999999999999E-2</v>
      </c>
      <c r="D49" s="3">
        <f t="shared" si="1"/>
        <v>0.90500000000000003</v>
      </c>
      <c r="E49" s="4">
        <f t="shared" si="2"/>
        <v>6.9786864375000013</v>
      </c>
    </row>
    <row r="50" spans="1:5" x14ac:dyDescent="0.25">
      <c r="A50" s="10" t="s">
        <v>29</v>
      </c>
      <c r="B50" s="6">
        <v>0.57799999999999996</v>
      </c>
      <c r="C50" s="5">
        <v>5.3999999999999999E-2</v>
      </c>
      <c r="D50" s="3">
        <f t="shared" si="1"/>
        <v>0.52399999999999991</v>
      </c>
      <c r="E50" s="4">
        <f t="shared" si="2"/>
        <v>3.6884209199999995</v>
      </c>
    </row>
    <row r="51" spans="1:5" x14ac:dyDescent="0.25">
      <c r="A51" s="10" t="s">
        <v>30</v>
      </c>
      <c r="B51" s="6">
        <v>0.42</v>
      </c>
      <c r="C51" s="5">
        <v>5.3999999999999999E-2</v>
      </c>
      <c r="D51" s="3">
        <f t="shared" si="1"/>
        <v>0.36599999999999999</v>
      </c>
      <c r="E51" s="4">
        <f t="shared" si="2"/>
        <v>2.5247232700000004</v>
      </c>
    </row>
    <row r="52" spans="1:5" x14ac:dyDescent="0.25">
      <c r="A52" s="10" t="s">
        <v>31</v>
      </c>
      <c r="B52" s="6">
        <v>0.50800000000000001</v>
      </c>
      <c r="C52" s="5">
        <v>5.3999999999999999E-2</v>
      </c>
      <c r="D52" s="3">
        <f t="shared" si="1"/>
        <v>0.45400000000000001</v>
      </c>
      <c r="E52" s="4">
        <f t="shared" si="2"/>
        <v>3.1583364700000005</v>
      </c>
    </row>
    <row r="53" spans="1:5" x14ac:dyDescent="0.25">
      <c r="A53" s="10" t="s">
        <v>32</v>
      </c>
      <c r="B53" s="6">
        <v>0.48</v>
      </c>
      <c r="C53" s="5">
        <v>5.3999999999999999E-2</v>
      </c>
      <c r="D53" s="3">
        <f t="shared" si="1"/>
        <v>0.42599999999999999</v>
      </c>
      <c r="E53" s="4">
        <f t="shared" si="2"/>
        <v>2.9527716700000002</v>
      </c>
    </row>
    <row r="54" spans="1:5" x14ac:dyDescent="0.25">
      <c r="A54" s="10" t="s">
        <v>33</v>
      </c>
      <c r="B54" s="6">
        <v>0.495</v>
      </c>
      <c r="C54" s="5">
        <v>5.3999999999999999E-2</v>
      </c>
      <c r="D54" s="3">
        <f t="shared" si="1"/>
        <v>0.441</v>
      </c>
      <c r="E54" s="4">
        <f t="shared" si="2"/>
        <v>3.0624359575</v>
      </c>
    </row>
    <row r="55" spans="1:5" x14ac:dyDescent="0.25">
      <c r="A55" s="10" t="s">
        <v>34</v>
      </c>
      <c r="B55" s="6">
        <v>1.4590000000000001</v>
      </c>
      <c r="C55" s="5">
        <v>5.3999999999999999E-2</v>
      </c>
      <c r="D55" s="3">
        <f t="shared" si="1"/>
        <v>1.405</v>
      </c>
      <c r="E55" s="4">
        <f t="shared" si="2"/>
        <v>12.335098937500002</v>
      </c>
    </row>
    <row r="56" spans="1:5" x14ac:dyDescent="0.25">
      <c r="A56" s="10" t="s">
        <v>35</v>
      </c>
      <c r="B56" s="6">
        <v>0.39300000000000002</v>
      </c>
      <c r="C56" s="5">
        <v>5.3999999999999999E-2</v>
      </c>
      <c r="D56" s="3">
        <f t="shared" si="1"/>
        <v>0.33900000000000002</v>
      </c>
      <c r="E56" s="4">
        <f t="shared" si="2"/>
        <v>2.3376392575000007</v>
      </c>
    </row>
    <row r="57" spans="1:5" x14ac:dyDescent="0.25">
      <c r="A57" s="10" t="s">
        <v>36</v>
      </c>
      <c r="B57" s="6">
        <v>1.2290000000000001</v>
      </c>
      <c r="C57" s="5">
        <v>5.3999999999999999E-2</v>
      </c>
      <c r="D57" s="3">
        <f t="shared" si="1"/>
        <v>1.175</v>
      </c>
      <c r="E57" s="4">
        <f t="shared" si="2"/>
        <v>9.7247484375000006</v>
      </c>
    </row>
    <row r="58" spans="1:5" x14ac:dyDescent="0.25">
      <c r="A58" s="10" t="s">
        <v>37</v>
      </c>
      <c r="B58" s="6">
        <v>0.59299999999999997</v>
      </c>
      <c r="C58" s="5">
        <v>5.3999999999999999E-2</v>
      </c>
      <c r="D58" s="3">
        <f t="shared" si="1"/>
        <v>0.53899999999999992</v>
      </c>
      <c r="E58" s="4">
        <f t="shared" si="2"/>
        <v>3.8050162574999997</v>
      </c>
    </row>
    <row r="59" spans="1:5" x14ac:dyDescent="0.25">
      <c r="A59" s="10" t="s">
        <v>38</v>
      </c>
      <c r="B59" s="6">
        <v>0.499</v>
      </c>
      <c r="C59" s="5">
        <v>5.3999999999999999E-2</v>
      </c>
      <c r="D59" s="3">
        <f t="shared" si="1"/>
        <v>0.44500000000000001</v>
      </c>
      <c r="E59" s="4">
        <f t="shared" si="2"/>
        <v>3.0918589375000005</v>
      </c>
    </row>
    <row r="60" spans="1:5" x14ac:dyDescent="0.25">
      <c r="A60" s="10" t="s">
        <v>39</v>
      </c>
      <c r="B60" s="6">
        <v>0.48199999999999998</v>
      </c>
      <c r="C60" s="5">
        <v>5.3999999999999999E-2</v>
      </c>
      <c r="D60" s="3">
        <f t="shared" si="1"/>
        <v>0.42799999999999999</v>
      </c>
      <c r="E60" s="4">
        <f t="shared" si="2"/>
        <v>2.9673322799999999</v>
      </c>
    </row>
    <row r="61" spans="1:5" x14ac:dyDescent="0.25">
      <c r="A61" s="10" t="s">
        <v>40</v>
      </c>
      <c r="B61" s="6">
        <v>0.72199999999999998</v>
      </c>
      <c r="C61" s="5">
        <v>5.3999999999999999E-2</v>
      </c>
      <c r="D61" s="3">
        <f t="shared" si="1"/>
        <v>0.66799999999999993</v>
      </c>
      <c r="E61" s="4">
        <f t="shared" si="2"/>
        <v>4.8515290799999997</v>
      </c>
    </row>
    <row r="62" spans="1:5" x14ac:dyDescent="0.25">
      <c r="A62" s="10" t="s">
        <v>41</v>
      </c>
      <c r="B62" s="6">
        <v>0.56000000000000005</v>
      </c>
      <c r="C62" s="5">
        <v>5.3999999999999999E-2</v>
      </c>
      <c r="D62" s="3">
        <f t="shared" si="1"/>
        <v>0.50600000000000001</v>
      </c>
      <c r="E62" s="4">
        <f t="shared" si="2"/>
        <v>3.54990687</v>
      </c>
    </row>
    <row r="63" spans="1:5" x14ac:dyDescent="0.25">
      <c r="A63" s="10" t="s">
        <v>42</v>
      </c>
      <c r="B63" s="6">
        <v>0.56200000000000006</v>
      </c>
      <c r="C63" s="5">
        <v>5.3999999999999999E-2</v>
      </c>
      <c r="D63" s="3">
        <f t="shared" si="1"/>
        <v>0.50800000000000001</v>
      </c>
      <c r="E63" s="4">
        <f t="shared" si="2"/>
        <v>3.5652218800000006</v>
      </c>
    </row>
    <row r="64" spans="1:5" x14ac:dyDescent="0.25">
      <c r="A64" s="10" t="s">
        <v>43</v>
      </c>
      <c r="B64" s="6">
        <v>0.61299999999999999</v>
      </c>
      <c r="C64" s="5">
        <v>5.3999999999999999E-2</v>
      </c>
      <c r="D64" s="3">
        <f t="shared" si="1"/>
        <v>0.55899999999999994</v>
      </c>
      <c r="E64" s="4">
        <f t="shared" si="2"/>
        <v>3.9621269574999998</v>
      </c>
    </row>
    <row r="65" spans="1:5" x14ac:dyDescent="0.25">
      <c r="A65" s="10" t="s">
        <v>44</v>
      </c>
      <c r="B65" s="6">
        <v>0.443</v>
      </c>
      <c r="C65" s="5">
        <v>5.3999999999999999E-2</v>
      </c>
      <c r="D65" s="3">
        <f t="shared" si="1"/>
        <v>0.38900000000000001</v>
      </c>
      <c r="E65" s="4">
        <f t="shared" si="2"/>
        <v>2.6868022575000006</v>
      </c>
    </row>
    <row r="66" spans="1:5" x14ac:dyDescent="0.25">
      <c r="A66" s="10" t="s">
        <v>45</v>
      </c>
      <c r="B66" s="6">
        <v>0.65100000000000002</v>
      </c>
      <c r="C66" s="5">
        <v>5.3999999999999999E-2</v>
      </c>
      <c r="D66" s="3">
        <f t="shared" si="1"/>
        <v>0.59699999999999998</v>
      </c>
      <c r="E66" s="4">
        <f t="shared" si="2"/>
        <v>4.2658332175</v>
      </c>
    </row>
    <row r="67" spans="1:5" x14ac:dyDescent="0.25">
      <c r="A67" s="10" t="s">
        <v>46</v>
      </c>
      <c r="B67" s="6">
        <v>0.38400000000000001</v>
      </c>
      <c r="C67" s="5">
        <v>5.3999999999999999E-2</v>
      </c>
      <c r="D67" s="3">
        <f t="shared" ref="D67:D98" si="3">(B67-C67)</f>
        <v>0.33</v>
      </c>
      <c r="E67" s="4">
        <f t="shared" ref="E67:E98" si="4">(2.3575*D67*D67)+(5.267*D67)+(0.2812)</f>
        <v>2.2760417500000001</v>
      </c>
    </row>
    <row r="68" spans="1:5" x14ac:dyDescent="0.25">
      <c r="A68" s="10" t="s">
        <v>47</v>
      </c>
      <c r="B68" s="6">
        <v>0.79300000000000004</v>
      </c>
      <c r="C68" s="5">
        <v>5.3999999999999999E-2</v>
      </c>
      <c r="D68" s="3">
        <f t="shared" si="3"/>
        <v>0.73899999999999999</v>
      </c>
      <c r="E68" s="4">
        <f t="shared" si="4"/>
        <v>5.4609932575000002</v>
      </c>
    </row>
    <row r="69" spans="1:5" x14ac:dyDescent="0.25">
      <c r="A69" s="10" t="s">
        <v>48</v>
      </c>
      <c r="B69" s="6">
        <v>0.64900000000000002</v>
      </c>
      <c r="C69" s="5">
        <v>5.3999999999999999E-2</v>
      </c>
      <c r="D69" s="3">
        <f t="shared" si="3"/>
        <v>0.59499999999999997</v>
      </c>
      <c r="E69" s="4">
        <f t="shared" si="4"/>
        <v>4.2496789374999997</v>
      </c>
    </row>
    <row r="70" spans="1:5" x14ac:dyDescent="0.25">
      <c r="A70" s="10" t="s">
        <v>49</v>
      </c>
      <c r="B70" s="6">
        <v>0.72199999999999998</v>
      </c>
      <c r="C70" s="5">
        <v>5.3999999999999999E-2</v>
      </c>
      <c r="D70" s="3">
        <f t="shared" si="3"/>
        <v>0.66799999999999993</v>
      </c>
      <c r="E70" s="4">
        <f t="shared" si="4"/>
        <v>4.8515290799999997</v>
      </c>
    </row>
    <row r="71" spans="1:5" x14ac:dyDescent="0.25">
      <c r="A71" s="10" t="s">
        <v>50</v>
      </c>
      <c r="B71" s="6">
        <v>1.486</v>
      </c>
      <c r="C71" s="5">
        <v>5.3999999999999999E-2</v>
      </c>
      <c r="D71" s="3">
        <f t="shared" si="3"/>
        <v>1.4319999999999999</v>
      </c>
      <c r="E71" s="4">
        <f t="shared" si="4"/>
        <v>12.65789008</v>
      </c>
    </row>
    <row r="72" spans="1:5" x14ac:dyDescent="0.25">
      <c r="A72" s="10" t="s">
        <v>51</v>
      </c>
      <c r="B72" s="6">
        <v>0.623</v>
      </c>
      <c r="C72" s="5">
        <v>5.3999999999999999E-2</v>
      </c>
      <c r="D72" s="3">
        <f t="shared" si="3"/>
        <v>0.56899999999999995</v>
      </c>
      <c r="E72" s="4">
        <f t="shared" si="4"/>
        <v>4.0413895574999996</v>
      </c>
    </row>
    <row r="73" spans="1:5" x14ac:dyDescent="0.25">
      <c r="A73" s="10" t="s">
        <v>52</v>
      </c>
      <c r="B73" s="6">
        <v>0.5</v>
      </c>
      <c r="C73" s="5">
        <v>5.3999999999999999E-2</v>
      </c>
      <c r="D73" s="3">
        <f t="shared" si="3"/>
        <v>0.44600000000000001</v>
      </c>
      <c r="E73" s="4">
        <f t="shared" si="4"/>
        <v>3.0992264700000001</v>
      </c>
    </row>
    <row r="74" spans="1:5" x14ac:dyDescent="0.25">
      <c r="A74" s="10" t="s">
        <v>53</v>
      </c>
      <c r="B74" s="6">
        <v>0.68800000000000006</v>
      </c>
      <c r="C74" s="5">
        <v>5.3999999999999999E-2</v>
      </c>
      <c r="D74" s="3">
        <f t="shared" si="3"/>
        <v>0.63400000000000001</v>
      </c>
      <c r="E74" s="4">
        <f t="shared" si="4"/>
        <v>4.5680892700000006</v>
      </c>
    </row>
    <row r="75" spans="1:5" x14ac:dyDescent="0.25">
      <c r="A75" s="10" t="s">
        <v>54</v>
      </c>
      <c r="B75" s="6">
        <v>0.497</v>
      </c>
      <c r="C75" s="5">
        <v>5.3999999999999999E-2</v>
      </c>
      <c r="D75" s="3">
        <f t="shared" si="3"/>
        <v>0.443</v>
      </c>
      <c r="E75" s="4">
        <f t="shared" si="4"/>
        <v>3.0771380175000003</v>
      </c>
    </row>
    <row r="76" spans="1:5" x14ac:dyDescent="0.25">
      <c r="A76" s="10" t="s">
        <v>55</v>
      </c>
      <c r="B76" s="6">
        <v>0.58399999999999996</v>
      </c>
      <c r="C76" s="5">
        <v>5.3999999999999999E-2</v>
      </c>
      <c r="D76" s="3">
        <f t="shared" si="3"/>
        <v>0.52999999999999992</v>
      </c>
      <c r="E76" s="4">
        <f t="shared" si="4"/>
        <v>3.7349317499999994</v>
      </c>
    </row>
    <row r="77" spans="1:5" x14ac:dyDescent="0.25">
      <c r="A77" s="10" t="s">
        <v>56</v>
      </c>
      <c r="B77" s="6">
        <v>1.224</v>
      </c>
      <c r="C77" s="5">
        <v>5.3999999999999999E-2</v>
      </c>
      <c r="D77" s="3">
        <f t="shared" si="3"/>
        <v>1.17</v>
      </c>
      <c r="E77" s="4">
        <f t="shared" si="4"/>
        <v>9.6707717500000001</v>
      </c>
    </row>
    <row r="78" spans="1:5" x14ac:dyDescent="0.25">
      <c r="A78" s="10" t="s">
        <v>57</v>
      </c>
      <c r="B78" s="6">
        <v>0.78700000000000003</v>
      </c>
      <c r="C78" s="5">
        <v>5.3999999999999999E-2</v>
      </c>
      <c r="D78" s="3">
        <f t="shared" si="3"/>
        <v>0.73299999999999998</v>
      </c>
      <c r="E78" s="4">
        <f t="shared" si="4"/>
        <v>5.4085698175000001</v>
      </c>
    </row>
    <row r="79" spans="1:5" x14ac:dyDescent="0.25">
      <c r="A79" s="10" t="s">
        <v>58</v>
      </c>
      <c r="B79" s="6">
        <v>0.46500000000000002</v>
      </c>
      <c r="C79" s="5">
        <v>5.3999999999999999E-2</v>
      </c>
      <c r="D79" s="3">
        <f t="shared" si="3"/>
        <v>0.41100000000000003</v>
      </c>
      <c r="E79" s="4">
        <f t="shared" si="4"/>
        <v>2.8441682575000002</v>
      </c>
    </row>
    <row r="80" spans="1:5" x14ac:dyDescent="0.25">
      <c r="A80" s="10" t="s">
        <v>59</v>
      </c>
      <c r="B80" s="6">
        <v>0.69200000000000006</v>
      </c>
      <c r="C80" s="5">
        <v>5.3999999999999999E-2</v>
      </c>
      <c r="D80" s="3">
        <f t="shared" si="3"/>
        <v>0.63800000000000001</v>
      </c>
      <c r="E80" s="4">
        <f t="shared" si="4"/>
        <v>4.6011522300000003</v>
      </c>
    </row>
    <row r="81" spans="1:5" x14ac:dyDescent="0.25">
      <c r="A81" s="10" t="s">
        <v>60</v>
      </c>
      <c r="B81" s="6">
        <v>0.86099999999999999</v>
      </c>
      <c r="C81" s="5">
        <v>5.3999999999999999E-2</v>
      </c>
      <c r="D81" s="3">
        <f t="shared" si="3"/>
        <v>0.80699999999999994</v>
      </c>
      <c r="E81" s="4">
        <f t="shared" si="4"/>
        <v>6.0669885174999996</v>
      </c>
    </row>
    <row r="82" spans="1:5" x14ac:dyDescent="0.25">
      <c r="A82" s="10" t="s">
        <v>61</v>
      </c>
      <c r="B82" s="6">
        <v>2.8260000000000001</v>
      </c>
      <c r="C82" s="5">
        <v>5.3999999999999999E-2</v>
      </c>
      <c r="D82" s="3">
        <f t="shared" si="3"/>
        <v>2.7720000000000002</v>
      </c>
      <c r="E82" s="4">
        <f t="shared" si="4"/>
        <v>32.996316280000002</v>
      </c>
    </row>
    <row r="83" spans="1:5" x14ac:dyDescent="0.25">
      <c r="A83" s="10" t="s">
        <v>62</v>
      </c>
      <c r="B83" s="6">
        <v>0.68700000000000006</v>
      </c>
      <c r="C83" s="5">
        <v>5.3999999999999999E-2</v>
      </c>
      <c r="D83" s="3">
        <f t="shared" si="3"/>
        <v>0.63300000000000001</v>
      </c>
      <c r="E83" s="4">
        <f t="shared" si="4"/>
        <v>4.5598353175000002</v>
      </c>
    </row>
    <row r="84" spans="1:5" x14ac:dyDescent="0.25">
      <c r="A84" s="10" t="s">
        <v>63</v>
      </c>
      <c r="B84" s="6">
        <v>0.55600000000000005</v>
      </c>
      <c r="C84" s="5">
        <v>5.3999999999999999E-2</v>
      </c>
      <c r="D84" s="3">
        <f t="shared" si="3"/>
        <v>0.502</v>
      </c>
      <c r="E84" s="4">
        <f t="shared" si="4"/>
        <v>3.5193334300000001</v>
      </c>
    </row>
    <row r="85" spans="1:5" x14ac:dyDescent="0.25">
      <c r="A85" s="10" t="s">
        <v>64</v>
      </c>
      <c r="B85" s="6">
        <v>0.71799999999999997</v>
      </c>
      <c r="C85" s="5">
        <v>5.3999999999999999E-2</v>
      </c>
      <c r="D85" s="3">
        <f t="shared" si="3"/>
        <v>0.66399999999999992</v>
      </c>
      <c r="E85" s="4">
        <f t="shared" si="4"/>
        <v>4.8179003199999997</v>
      </c>
    </row>
    <row r="86" spans="1:5" x14ac:dyDescent="0.25">
      <c r="A86" s="10" t="s">
        <v>65</v>
      </c>
      <c r="B86" s="6">
        <v>0.45800000000000002</v>
      </c>
      <c r="C86" s="5">
        <v>5.3999999999999999E-2</v>
      </c>
      <c r="D86" s="3">
        <f t="shared" si="3"/>
        <v>0.40400000000000003</v>
      </c>
      <c r="E86" s="4">
        <f t="shared" si="4"/>
        <v>2.7938497200000003</v>
      </c>
    </row>
    <row r="87" spans="1:5" x14ac:dyDescent="0.25">
      <c r="A87" s="10" t="s">
        <v>66</v>
      </c>
      <c r="B87" s="6">
        <v>0.33300000000000002</v>
      </c>
      <c r="C87" s="5">
        <v>5.3999999999999999E-2</v>
      </c>
      <c r="D87" s="3">
        <f t="shared" si="3"/>
        <v>0.27900000000000003</v>
      </c>
      <c r="E87" s="4">
        <f t="shared" si="4"/>
        <v>1.9342031575000003</v>
      </c>
    </row>
    <row r="88" spans="1:5" x14ac:dyDescent="0.25">
      <c r="A88" s="10" t="s">
        <v>67</v>
      </c>
      <c r="B88" s="6">
        <v>0.55600000000000005</v>
      </c>
      <c r="C88" s="5">
        <v>5.3999999999999999E-2</v>
      </c>
      <c r="D88" s="3">
        <f t="shared" si="3"/>
        <v>0.502</v>
      </c>
      <c r="E88" s="4">
        <f t="shared" si="4"/>
        <v>3.5193334300000001</v>
      </c>
    </row>
    <row r="89" spans="1:5" x14ac:dyDescent="0.25">
      <c r="A89" s="10" t="s">
        <v>68</v>
      </c>
      <c r="B89" s="6">
        <v>0.40100000000000002</v>
      </c>
      <c r="C89" s="5">
        <v>5.3999999999999999E-2</v>
      </c>
      <c r="D89" s="3">
        <f t="shared" si="3"/>
        <v>0.34700000000000003</v>
      </c>
      <c r="E89" s="4">
        <f t="shared" si="4"/>
        <v>2.3927132175000003</v>
      </c>
    </row>
    <row r="90" spans="1:5" x14ac:dyDescent="0.25">
      <c r="A90" s="10" t="s">
        <v>69</v>
      </c>
      <c r="B90" s="6">
        <v>0.71499999999999997</v>
      </c>
      <c r="C90" s="5">
        <v>5.3999999999999999E-2</v>
      </c>
      <c r="D90" s="3">
        <f t="shared" si="3"/>
        <v>0.66099999999999992</v>
      </c>
      <c r="E90" s="4">
        <f t="shared" si="4"/>
        <v>4.7927282575000003</v>
      </c>
    </row>
    <row r="91" spans="1:5" x14ac:dyDescent="0.25">
      <c r="A91" s="10" t="s">
        <v>70</v>
      </c>
      <c r="B91" s="6">
        <v>0.48399999999999999</v>
      </c>
      <c r="C91" s="5">
        <v>5.3999999999999999E-2</v>
      </c>
      <c r="D91" s="3">
        <f t="shared" si="3"/>
        <v>0.43</v>
      </c>
      <c r="E91" s="4">
        <f t="shared" si="4"/>
        <v>2.9819117500000001</v>
      </c>
    </row>
    <row r="92" spans="1:5" x14ac:dyDescent="0.25">
      <c r="A92" s="10" t="s">
        <v>71</v>
      </c>
      <c r="B92" s="6">
        <v>0.377</v>
      </c>
      <c r="C92" s="5">
        <v>5.3999999999999999E-2</v>
      </c>
      <c r="D92" s="3">
        <f t="shared" si="3"/>
        <v>0.32300000000000001</v>
      </c>
      <c r="E92" s="4">
        <f t="shared" si="4"/>
        <v>2.2283966175000001</v>
      </c>
    </row>
    <row r="93" spans="1:5" x14ac:dyDescent="0.25">
      <c r="A93" s="10" t="s">
        <v>72</v>
      </c>
      <c r="B93" s="6">
        <v>0.86199999999999999</v>
      </c>
      <c r="C93" s="5">
        <v>5.3999999999999999E-2</v>
      </c>
      <c r="D93" s="3">
        <f t="shared" si="3"/>
        <v>0.80799999999999994</v>
      </c>
      <c r="E93" s="4">
        <f t="shared" si="4"/>
        <v>6.0760628799999994</v>
      </c>
    </row>
    <row r="94" spans="1:5" x14ac:dyDescent="0.25">
      <c r="A94" s="10" t="s">
        <v>73</v>
      </c>
      <c r="B94" s="6">
        <v>0.85599999999999998</v>
      </c>
      <c r="C94" s="5">
        <v>5.3999999999999999E-2</v>
      </c>
      <c r="D94" s="3">
        <f t="shared" si="3"/>
        <v>0.80199999999999994</v>
      </c>
      <c r="E94" s="4">
        <f t="shared" si="4"/>
        <v>6.0216874300000001</v>
      </c>
    </row>
    <row r="95" spans="1:5" x14ac:dyDescent="0.25">
      <c r="A95" s="10" t="s">
        <v>74</v>
      </c>
      <c r="B95" s="6">
        <v>0.871</v>
      </c>
      <c r="C95" s="5">
        <v>5.3999999999999999E-2</v>
      </c>
      <c r="D95" s="3">
        <f t="shared" si="3"/>
        <v>0.81699999999999995</v>
      </c>
      <c r="E95" s="4">
        <f t="shared" si="4"/>
        <v>6.1579443175000002</v>
      </c>
    </row>
    <row r="96" spans="1:5" x14ac:dyDescent="0.25">
      <c r="A96" s="10" t="s">
        <v>75</v>
      </c>
      <c r="B96" s="6">
        <v>0.90800000000000003</v>
      </c>
      <c r="C96" s="5">
        <v>5.3999999999999999E-2</v>
      </c>
      <c r="D96" s="3">
        <f t="shared" si="3"/>
        <v>0.85399999999999998</v>
      </c>
      <c r="E96" s="4">
        <f t="shared" si="4"/>
        <v>6.4985804700000003</v>
      </c>
    </row>
    <row r="97" spans="1:5" x14ac:dyDescent="0.25">
      <c r="A97" s="10" t="s">
        <v>76</v>
      </c>
      <c r="B97" s="6">
        <v>0.98699999999999999</v>
      </c>
      <c r="C97" s="5">
        <v>5.3999999999999999E-2</v>
      </c>
      <c r="D97" s="3">
        <f t="shared" si="3"/>
        <v>0.93299999999999994</v>
      </c>
      <c r="E97" s="4">
        <f t="shared" si="4"/>
        <v>7.2474888175000007</v>
      </c>
    </row>
    <row r="98" spans="1:5" x14ac:dyDescent="0.25">
      <c r="A98" s="10" t="s">
        <v>77</v>
      </c>
      <c r="B98" s="6">
        <v>0.77200000000000002</v>
      </c>
      <c r="C98" s="5">
        <v>5.3999999999999999E-2</v>
      </c>
      <c r="D98" s="3">
        <f t="shared" si="3"/>
        <v>0.71799999999999997</v>
      </c>
      <c r="E98" s="4">
        <f t="shared" si="4"/>
        <v>5.2782538300000006</v>
      </c>
    </row>
    <row r="99" spans="1:5" x14ac:dyDescent="0.25">
      <c r="A99" s="10" t="s">
        <v>78</v>
      </c>
      <c r="B99" s="6">
        <v>0.84199999999999997</v>
      </c>
      <c r="C99" s="5">
        <v>5.3999999999999999E-2</v>
      </c>
      <c r="D99" s="3">
        <f t="shared" ref="D99:D130" si="5">(B99-C99)</f>
        <v>0.78799999999999992</v>
      </c>
      <c r="E99" s="4">
        <f t="shared" ref="E99:E130" si="6">(2.3575*D99*D99)+(5.267*D99)+(0.2812)</f>
        <v>5.8954714799999994</v>
      </c>
    </row>
    <row r="100" spans="1:5" x14ac:dyDescent="0.25">
      <c r="A100" s="10" t="s">
        <v>79</v>
      </c>
      <c r="B100" s="6">
        <v>0.69200000000000006</v>
      </c>
      <c r="C100" s="5">
        <v>5.3999999999999999E-2</v>
      </c>
      <c r="D100" s="3">
        <f t="shared" si="5"/>
        <v>0.63800000000000001</v>
      </c>
      <c r="E100" s="4">
        <f t="shared" si="6"/>
        <v>4.6011522300000003</v>
      </c>
    </row>
    <row r="101" spans="1:5" x14ac:dyDescent="0.25">
      <c r="A101" s="10" t="s">
        <v>80</v>
      </c>
      <c r="B101" s="6">
        <v>0.53400000000000003</v>
      </c>
      <c r="C101" s="5">
        <v>5.3999999999999999E-2</v>
      </c>
      <c r="D101" s="3">
        <f t="shared" si="5"/>
        <v>0.48000000000000004</v>
      </c>
      <c r="E101" s="4">
        <f t="shared" si="6"/>
        <v>3.3525280000000004</v>
      </c>
    </row>
    <row r="102" spans="1:5" x14ac:dyDescent="0.25">
      <c r="A102" s="10" t="s">
        <v>81</v>
      </c>
      <c r="B102" s="6">
        <v>0.65800000000000003</v>
      </c>
      <c r="C102" s="5">
        <v>5.3999999999999999E-2</v>
      </c>
      <c r="D102" s="3">
        <f t="shared" si="5"/>
        <v>0.60399999999999998</v>
      </c>
      <c r="E102" s="4">
        <f t="shared" si="6"/>
        <v>4.3225217200000001</v>
      </c>
    </row>
    <row r="103" spans="1:5" x14ac:dyDescent="0.25">
      <c r="A103" s="10" t="s">
        <v>82</v>
      </c>
      <c r="B103" s="6">
        <v>0.34300000000000003</v>
      </c>
      <c r="C103" s="5">
        <v>5.3999999999999999E-2</v>
      </c>
      <c r="D103" s="3">
        <f t="shared" si="5"/>
        <v>0.28900000000000003</v>
      </c>
      <c r="E103" s="4">
        <f t="shared" si="6"/>
        <v>2.0002637575000004</v>
      </c>
    </row>
    <row r="104" spans="1:5" x14ac:dyDescent="0.25">
      <c r="A104" s="10" t="s">
        <v>83</v>
      </c>
      <c r="B104" s="6">
        <v>0.51400000000000001</v>
      </c>
      <c r="C104" s="5">
        <v>5.3999999999999999E-2</v>
      </c>
      <c r="D104" s="3">
        <f t="shared" si="5"/>
        <v>0.46</v>
      </c>
      <c r="E104" s="4">
        <f t="shared" si="6"/>
        <v>3.2028670000000004</v>
      </c>
    </row>
    <row r="105" spans="1:5" x14ac:dyDescent="0.25">
      <c r="A105" s="10" t="s">
        <v>84</v>
      </c>
      <c r="B105" s="6">
        <v>0.72599999999999998</v>
      </c>
      <c r="C105" s="5">
        <v>5.3999999999999999E-2</v>
      </c>
      <c r="D105" s="3">
        <f t="shared" si="5"/>
        <v>0.67199999999999993</v>
      </c>
      <c r="E105" s="4">
        <f t="shared" si="6"/>
        <v>4.8852332799999996</v>
      </c>
    </row>
    <row r="106" spans="1:5" x14ac:dyDescent="0.25">
      <c r="A106" s="10" t="s">
        <v>85</v>
      </c>
      <c r="B106" s="6">
        <v>0.49</v>
      </c>
      <c r="C106" s="5">
        <v>5.3999999999999999E-2</v>
      </c>
      <c r="D106" s="3">
        <f t="shared" si="5"/>
        <v>0.436</v>
      </c>
      <c r="E106" s="4">
        <f t="shared" si="6"/>
        <v>3.0257633200000003</v>
      </c>
    </row>
    <row r="107" spans="1:5" x14ac:dyDescent="0.25">
      <c r="A107" s="10" t="s">
        <v>86</v>
      </c>
      <c r="B107" s="6">
        <v>0.28600000000000003</v>
      </c>
      <c r="C107" s="5">
        <v>5.3999999999999999E-2</v>
      </c>
      <c r="D107" s="3">
        <f t="shared" si="5"/>
        <v>0.23200000000000004</v>
      </c>
      <c r="E107" s="4">
        <f t="shared" si="6"/>
        <v>1.6300340800000006</v>
      </c>
    </row>
    <row r="108" spans="1:5" x14ac:dyDescent="0.25">
      <c r="A108" s="10" t="s">
        <v>87</v>
      </c>
      <c r="B108" s="6">
        <v>0.47400000000000003</v>
      </c>
      <c r="C108" s="5">
        <v>5.3999999999999999E-2</v>
      </c>
      <c r="D108" s="3">
        <f t="shared" si="5"/>
        <v>0.42000000000000004</v>
      </c>
      <c r="E108" s="4">
        <f t="shared" si="6"/>
        <v>2.9092030000000006</v>
      </c>
    </row>
    <row r="109" spans="1:5" x14ac:dyDescent="0.25">
      <c r="A109" s="10" t="s">
        <v>88</v>
      </c>
      <c r="B109" s="6">
        <v>0.51200000000000001</v>
      </c>
      <c r="C109" s="5">
        <v>5.3999999999999999E-2</v>
      </c>
      <c r="D109" s="3">
        <f t="shared" si="5"/>
        <v>0.45800000000000002</v>
      </c>
      <c r="E109" s="4">
        <f t="shared" si="6"/>
        <v>3.1880046300000004</v>
      </c>
    </row>
    <row r="110" spans="1:5" x14ac:dyDescent="0.25">
      <c r="A110" s="10" t="s">
        <v>89</v>
      </c>
      <c r="B110" s="6">
        <v>0.42899999999999999</v>
      </c>
      <c r="C110" s="5">
        <v>5.3999999999999999E-2</v>
      </c>
      <c r="D110" s="3">
        <f t="shared" si="5"/>
        <v>0.375</v>
      </c>
      <c r="E110" s="4">
        <f t="shared" si="6"/>
        <v>2.5878484375000004</v>
      </c>
    </row>
    <row r="111" spans="1:5" x14ac:dyDescent="0.25">
      <c r="A111" s="10" t="s">
        <v>90</v>
      </c>
      <c r="B111" s="6">
        <v>1.657</v>
      </c>
      <c r="C111" s="5">
        <v>5.3999999999999999E-2</v>
      </c>
      <c r="D111" s="3">
        <f t="shared" si="5"/>
        <v>1.603</v>
      </c>
      <c r="E111" s="4">
        <f t="shared" si="6"/>
        <v>14.782054217500001</v>
      </c>
    </row>
    <row r="112" spans="1:5" x14ac:dyDescent="0.25">
      <c r="A112" s="10" t="s">
        <v>91</v>
      </c>
      <c r="B112" s="6">
        <v>0.435</v>
      </c>
      <c r="C112" s="5">
        <v>5.3999999999999999E-2</v>
      </c>
      <c r="D112" s="3">
        <f t="shared" si="5"/>
        <v>0.38100000000000001</v>
      </c>
      <c r="E112" s="4">
        <f t="shared" si="6"/>
        <v>2.6301440575000004</v>
      </c>
    </row>
    <row r="113" spans="1:5" x14ac:dyDescent="0.25">
      <c r="A113" s="10" t="s">
        <v>92</v>
      </c>
      <c r="B113" s="6">
        <v>0.94400000000000006</v>
      </c>
      <c r="C113" s="5">
        <v>5.3999999999999999E-2</v>
      </c>
      <c r="D113" s="3">
        <f t="shared" si="5"/>
        <v>0.89</v>
      </c>
      <c r="E113" s="4">
        <f t="shared" si="6"/>
        <v>6.8362057500000004</v>
      </c>
    </row>
    <row r="114" spans="1:5" x14ac:dyDescent="0.25">
      <c r="A114" s="10" t="s">
        <v>93</v>
      </c>
      <c r="B114" s="6">
        <v>0.48</v>
      </c>
      <c r="C114" s="5">
        <v>5.3999999999999999E-2</v>
      </c>
      <c r="D114" s="3">
        <f t="shared" si="5"/>
        <v>0.42599999999999999</v>
      </c>
      <c r="E114" s="4">
        <f t="shared" si="6"/>
        <v>2.9527716700000002</v>
      </c>
    </row>
    <row r="115" spans="1:5" x14ac:dyDescent="0.25">
      <c r="A115" s="10" t="s">
        <v>94</v>
      </c>
      <c r="B115" s="6">
        <v>0.40300000000000002</v>
      </c>
      <c r="C115" s="5">
        <v>5.3999999999999999E-2</v>
      </c>
      <c r="D115" s="3">
        <f t="shared" si="5"/>
        <v>0.34900000000000003</v>
      </c>
      <c r="E115" s="4">
        <f t="shared" si="6"/>
        <v>2.4065288575000006</v>
      </c>
    </row>
    <row r="116" spans="1:5" x14ac:dyDescent="0.25">
      <c r="A116" s="10" t="s">
        <v>95</v>
      </c>
      <c r="B116" s="6">
        <v>0.38600000000000001</v>
      </c>
      <c r="C116" s="5">
        <v>5.3999999999999999E-2</v>
      </c>
      <c r="D116" s="3">
        <f t="shared" si="5"/>
        <v>0.33200000000000002</v>
      </c>
      <c r="E116" s="4">
        <f t="shared" si="6"/>
        <v>2.2896970800000003</v>
      </c>
    </row>
    <row r="117" spans="1:5" x14ac:dyDescent="0.25">
      <c r="A117" s="10" t="s">
        <v>96</v>
      </c>
      <c r="B117" s="6">
        <v>0.56900000000000006</v>
      </c>
      <c r="C117" s="5">
        <v>5.3999999999999999E-2</v>
      </c>
      <c r="D117" s="3">
        <f t="shared" si="5"/>
        <v>0.51500000000000001</v>
      </c>
      <c r="E117" s="4">
        <f t="shared" si="6"/>
        <v>3.6189729375000002</v>
      </c>
    </row>
    <row r="118" spans="1:5" x14ac:dyDescent="0.25">
      <c r="A118" s="10" t="s">
        <v>97</v>
      </c>
      <c r="B118" s="6">
        <v>0.38200000000000001</v>
      </c>
      <c r="C118" s="5">
        <v>5.3999999999999999E-2</v>
      </c>
      <c r="D118" s="3">
        <f t="shared" si="5"/>
        <v>0.32800000000000001</v>
      </c>
      <c r="E118" s="4">
        <f t="shared" si="6"/>
        <v>2.2624052800000003</v>
      </c>
    </row>
    <row r="119" spans="1:5" x14ac:dyDescent="0.25">
      <c r="A119" s="10" t="s">
        <v>98</v>
      </c>
      <c r="B119" s="6">
        <v>0.41500000000000004</v>
      </c>
      <c r="C119" s="5">
        <v>5.3999999999999999E-2</v>
      </c>
      <c r="D119" s="3">
        <f t="shared" si="5"/>
        <v>0.36100000000000004</v>
      </c>
      <c r="E119" s="4">
        <f t="shared" si="6"/>
        <v>2.4898187575000006</v>
      </c>
    </row>
    <row r="120" spans="1:5" x14ac:dyDescent="0.25">
      <c r="A120" s="10" t="s">
        <v>99</v>
      </c>
      <c r="B120" s="6">
        <v>0.45100000000000001</v>
      </c>
      <c r="C120" s="5">
        <v>5.3999999999999999E-2</v>
      </c>
      <c r="D120" s="3">
        <f t="shared" si="5"/>
        <v>0.39700000000000002</v>
      </c>
      <c r="E120" s="4">
        <f t="shared" si="6"/>
        <v>2.7437622175</v>
      </c>
    </row>
    <row r="121" spans="1:5" x14ac:dyDescent="0.25">
      <c r="A121" s="10" t="s">
        <v>100</v>
      </c>
      <c r="B121" s="6">
        <v>0.374</v>
      </c>
      <c r="C121" s="5">
        <v>5.3999999999999999E-2</v>
      </c>
      <c r="D121" s="3">
        <f t="shared" si="5"/>
        <v>0.32</v>
      </c>
      <c r="E121" s="4">
        <f t="shared" si="6"/>
        <v>2.2080480000000002</v>
      </c>
    </row>
    <row r="122" spans="1:5" x14ac:dyDescent="0.25">
      <c r="A122" s="10" t="s">
        <v>101</v>
      </c>
      <c r="B122" s="6">
        <v>0.40900000000000003</v>
      </c>
      <c r="C122" s="5">
        <v>5.3999999999999999E-2</v>
      </c>
      <c r="D122" s="3">
        <f t="shared" si="5"/>
        <v>0.35500000000000004</v>
      </c>
      <c r="E122" s="4">
        <f t="shared" si="6"/>
        <v>2.4480889375000006</v>
      </c>
    </row>
    <row r="123" spans="1:5" x14ac:dyDescent="0.25">
      <c r="A123" s="10" t="s">
        <v>102</v>
      </c>
      <c r="B123" s="6">
        <v>0.27700000000000002</v>
      </c>
      <c r="C123" s="5">
        <v>5.3999999999999999E-2</v>
      </c>
      <c r="D123" s="3">
        <f t="shared" si="5"/>
        <v>0.22300000000000003</v>
      </c>
      <c r="E123" s="4">
        <f t="shared" si="6"/>
        <v>1.5729771175000002</v>
      </c>
    </row>
    <row r="124" spans="1:5" x14ac:dyDescent="0.25">
      <c r="A124" s="10" t="s">
        <v>103</v>
      </c>
      <c r="B124" s="6">
        <v>0.52700000000000002</v>
      </c>
      <c r="C124" s="5">
        <v>5.3999999999999999E-2</v>
      </c>
      <c r="D124" s="3">
        <f t="shared" si="5"/>
        <v>0.47300000000000003</v>
      </c>
      <c r="E124" s="4">
        <f t="shared" si="6"/>
        <v>3.2999321175000005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M122"/>
  <sheetViews>
    <sheetView workbookViewId="0">
      <selection activeCell="O4" sqref="O4"/>
    </sheetView>
  </sheetViews>
  <sheetFormatPr defaultRowHeight="15" x14ac:dyDescent="0.25"/>
  <cols>
    <col min="1" max="1" width="16.28515625" customWidth="1"/>
    <col min="2" max="2" width="12.7109375" customWidth="1"/>
    <col min="3" max="3" width="11.28515625" customWidth="1"/>
    <col min="4" max="4" width="11.140625" customWidth="1"/>
    <col min="5" max="5" width="15.28515625" customWidth="1"/>
  </cols>
  <sheetData>
    <row r="2" spans="1:12" x14ac:dyDescent="0.25">
      <c r="A2" s="2">
        <v>2.1789999999999998</v>
      </c>
      <c r="B2" s="6">
        <v>1.659</v>
      </c>
      <c r="C2" s="6">
        <v>0.53</v>
      </c>
      <c r="D2" s="6">
        <v>0.47900000000000004</v>
      </c>
      <c r="E2" s="6">
        <v>0.72599999999999998</v>
      </c>
      <c r="F2" s="6">
        <v>0.49</v>
      </c>
      <c r="G2" s="6">
        <v>2.0630000000000002</v>
      </c>
      <c r="H2" s="6">
        <v>0.77400000000000002</v>
      </c>
      <c r="I2" s="6">
        <v>2.0539999999999998</v>
      </c>
      <c r="J2" s="6">
        <v>0.72899999999999998</v>
      </c>
      <c r="K2" s="6">
        <v>0.55000000000000004</v>
      </c>
      <c r="L2" s="6">
        <v>0.68100000000000005</v>
      </c>
    </row>
    <row r="3" spans="1:12" x14ac:dyDescent="0.25">
      <c r="A3" s="2">
        <v>1.34</v>
      </c>
      <c r="B3" s="6">
        <v>0.66800000000000004</v>
      </c>
      <c r="C3" s="6">
        <v>0.58199999999999996</v>
      </c>
      <c r="D3" s="6">
        <v>0.57999999999999996</v>
      </c>
      <c r="E3" s="6">
        <v>0.66300000000000003</v>
      </c>
      <c r="F3" s="6">
        <v>0.76400000000000001</v>
      </c>
      <c r="G3" s="6">
        <v>0.58199999999999996</v>
      </c>
      <c r="H3" s="6">
        <v>0.66300000000000003</v>
      </c>
      <c r="I3" s="6">
        <v>0.70499999999999996</v>
      </c>
      <c r="J3" s="6">
        <v>0.70499999999999996</v>
      </c>
      <c r="K3" s="6">
        <v>0.61299999999999999</v>
      </c>
      <c r="L3" s="6">
        <v>0.65500000000000003</v>
      </c>
    </row>
    <row r="4" spans="1:12" x14ac:dyDescent="0.25">
      <c r="A4" s="2">
        <v>0.86699999999999999</v>
      </c>
      <c r="B4" s="6">
        <v>0.51300000000000001</v>
      </c>
      <c r="C4" s="6">
        <v>0.84</v>
      </c>
      <c r="D4" s="6">
        <v>0.55300000000000005</v>
      </c>
      <c r="E4" s="6">
        <v>0.66800000000000004</v>
      </c>
      <c r="F4" s="6">
        <v>1.0549999999999999</v>
      </c>
      <c r="G4" s="6">
        <v>1.605</v>
      </c>
      <c r="H4" s="6">
        <v>0.58399999999999996</v>
      </c>
      <c r="I4" s="6">
        <v>0.621</v>
      </c>
      <c r="J4" s="6">
        <v>0.89300000000000002</v>
      </c>
      <c r="K4" s="6">
        <v>0.58899999999999997</v>
      </c>
      <c r="L4" s="6">
        <v>0.67500000000000004</v>
      </c>
    </row>
    <row r="5" spans="1:12" x14ac:dyDescent="0.25">
      <c r="A5" s="2">
        <v>0.48799999999999999</v>
      </c>
      <c r="B5" s="6">
        <v>0.81600000000000006</v>
      </c>
      <c r="C5" s="6">
        <v>2.4220000000000002</v>
      </c>
      <c r="D5" s="6">
        <v>0.94000000000000006</v>
      </c>
      <c r="E5" s="6">
        <v>0.67900000000000005</v>
      </c>
      <c r="F5" s="6">
        <v>0.77700000000000002</v>
      </c>
      <c r="G5" s="6">
        <v>0.64600000000000002</v>
      </c>
      <c r="H5" s="6">
        <v>0.72</v>
      </c>
      <c r="I5" s="6">
        <v>0.80300000000000005</v>
      </c>
      <c r="J5" s="6">
        <v>1.3940000000000001</v>
      </c>
      <c r="K5" s="6">
        <v>0.61199999999999999</v>
      </c>
      <c r="L5" s="6">
        <v>0.58799999999999997</v>
      </c>
    </row>
    <row r="6" spans="1:12" x14ac:dyDescent="0.25">
      <c r="A6" s="2">
        <v>0.26</v>
      </c>
      <c r="B6" s="6">
        <v>0.51300000000000001</v>
      </c>
      <c r="C6" s="6">
        <v>0.67100000000000004</v>
      </c>
      <c r="D6" s="6">
        <v>1.351</v>
      </c>
      <c r="E6" s="6">
        <v>0.51500000000000001</v>
      </c>
      <c r="F6" s="6">
        <v>0.41400000000000003</v>
      </c>
      <c r="G6" s="6">
        <v>0.55400000000000005</v>
      </c>
      <c r="H6" s="6">
        <v>0.41500000000000004</v>
      </c>
      <c r="I6" s="6">
        <v>0.505</v>
      </c>
      <c r="J6" s="6">
        <v>0.65</v>
      </c>
      <c r="K6" s="6">
        <v>0.47200000000000003</v>
      </c>
      <c r="L6" s="6">
        <v>0.74199999999999999</v>
      </c>
    </row>
    <row r="7" spans="1:12" x14ac:dyDescent="0.25">
      <c r="A7" s="5">
        <v>7.2000000000000008E-2</v>
      </c>
      <c r="B7" s="6">
        <v>0.67400000000000004</v>
      </c>
      <c r="C7" s="6">
        <v>1.115</v>
      </c>
      <c r="D7" s="6">
        <v>0.60599999999999998</v>
      </c>
      <c r="E7" s="6">
        <v>0.86599999999999999</v>
      </c>
      <c r="F7" s="6">
        <v>0.98</v>
      </c>
      <c r="G7" s="6">
        <v>0.81800000000000006</v>
      </c>
      <c r="H7" s="6">
        <v>0.76600000000000001</v>
      </c>
      <c r="I7" s="6">
        <v>0.54500000000000004</v>
      </c>
      <c r="J7" s="6">
        <v>0.76</v>
      </c>
      <c r="K7" s="6">
        <v>0.64700000000000002</v>
      </c>
      <c r="L7" s="6">
        <v>0.54100000000000004</v>
      </c>
    </row>
    <row r="8" spans="1:12" x14ac:dyDescent="0.25">
      <c r="A8" s="6">
        <v>0.82500000000000007</v>
      </c>
      <c r="B8" s="6">
        <v>1.006</v>
      </c>
      <c r="C8" s="6">
        <v>0.754</v>
      </c>
      <c r="D8" s="6">
        <v>0.59699999999999998</v>
      </c>
      <c r="E8" s="6">
        <v>0.76600000000000001</v>
      </c>
      <c r="F8" s="6">
        <v>0.77</v>
      </c>
      <c r="G8" s="6">
        <v>0.82100000000000006</v>
      </c>
      <c r="H8" s="6">
        <v>0.72299999999999998</v>
      </c>
      <c r="I8" s="6">
        <v>1.1300000000000001</v>
      </c>
      <c r="J8" s="6">
        <v>0.69800000000000006</v>
      </c>
      <c r="K8" s="6">
        <v>0.54100000000000004</v>
      </c>
      <c r="L8" s="6">
        <v>0.52900000000000003</v>
      </c>
    </row>
    <row r="9" spans="1:12" x14ac:dyDescent="0.25">
      <c r="A9" s="6">
        <v>0.94800000000000006</v>
      </c>
      <c r="B9" s="6">
        <v>0.79800000000000004</v>
      </c>
      <c r="C9" s="6">
        <v>0.53100000000000003</v>
      </c>
      <c r="D9" s="6">
        <v>0.59099999999999997</v>
      </c>
      <c r="E9" s="6">
        <v>0.69200000000000006</v>
      </c>
      <c r="F9" s="6">
        <v>0.65</v>
      </c>
      <c r="G9" s="6">
        <v>0.71599999999999997</v>
      </c>
      <c r="H9" s="6">
        <v>0.66300000000000003</v>
      </c>
      <c r="I9" s="6">
        <v>0.76600000000000001</v>
      </c>
      <c r="J9" s="6">
        <v>0.52600000000000002</v>
      </c>
      <c r="K9" s="6">
        <v>0.54400000000000004</v>
      </c>
      <c r="L9" s="6">
        <v>0.496</v>
      </c>
    </row>
    <row r="16" spans="1:12" x14ac:dyDescent="0.25">
      <c r="A16" s="18"/>
      <c r="B16" s="1" t="s">
        <v>1</v>
      </c>
      <c r="C16" s="1" t="s">
        <v>2</v>
      </c>
      <c r="D16" s="1" t="s">
        <v>3</v>
      </c>
      <c r="E16" s="1" t="s">
        <v>4</v>
      </c>
    </row>
    <row r="17" spans="1:13" x14ac:dyDescent="0.25">
      <c r="A17" s="18" t="s">
        <v>5</v>
      </c>
      <c r="B17" s="2">
        <v>2.1789999999999998</v>
      </c>
      <c r="C17" s="3">
        <f>B17-B22</f>
        <v>2.1069999999999998</v>
      </c>
      <c r="D17" s="3">
        <v>24</v>
      </c>
      <c r="E17" s="4">
        <f>(2.6322*C17*C17)+(5.8247*C17)+(0.0939)</f>
        <v>24.052060557800001</v>
      </c>
    </row>
    <row r="18" spans="1:13" x14ac:dyDescent="0.25">
      <c r="A18" s="18" t="s">
        <v>6</v>
      </c>
      <c r="B18" s="2">
        <v>1.34</v>
      </c>
      <c r="C18" s="3">
        <f>B18-B22</f>
        <v>1.268</v>
      </c>
      <c r="D18" s="3">
        <v>12</v>
      </c>
      <c r="E18" s="4">
        <f t="shared" ref="E18:E22" si="0">(2.6322*C18*C18)+(5.8247*C18)+(0.0939)</f>
        <v>11.7117339328</v>
      </c>
    </row>
    <row r="19" spans="1:13" x14ac:dyDescent="0.25">
      <c r="A19" s="18" t="s">
        <v>7</v>
      </c>
      <c r="B19" s="2">
        <v>0.86699999999999999</v>
      </c>
      <c r="C19" s="3">
        <f>B19-B22</f>
        <v>0.79499999999999993</v>
      </c>
      <c r="D19" s="3">
        <v>6</v>
      </c>
      <c r="E19" s="4">
        <f t="shared" si="0"/>
        <v>6.3881527049999995</v>
      </c>
    </row>
    <row r="20" spans="1:13" x14ac:dyDescent="0.25">
      <c r="A20" s="18" t="s">
        <v>8</v>
      </c>
      <c r="B20" s="2">
        <v>0.48799999999999999</v>
      </c>
      <c r="C20" s="3">
        <f>B20-B22</f>
        <v>0.41599999999999998</v>
      </c>
      <c r="D20" s="3">
        <v>3</v>
      </c>
      <c r="E20" s="4">
        <f t="shared" si="0"/>
        <v>2.9724932032</v>
      </c>
    </row>
    <row r="21" spans="1:13" x14ac:dyDescent="0.25">
      <c r="A21" s="18" t="s">
        <v>9</v>
      </c>
      <c r="B21" s="2">
        <v>0.26</v>
      </c>
      <c r="C21" s="3">
        <f>B21-B22</f>
        <v>0.188</v>
      </c>
      <c r="D21" s="3">
        <v>1.5</v>
      </c>
      <c r="E21" s="4">
        <f t="shared" si="0"/>
        <v>1.2819760767999999</v>
      </c>
    </row>
    <row r="22" spans="1:13" x14ac:dyDescent="0.25">
      <c r="A22" s="18" t="s">
        <v>10</v>
      </c>
      <c r="B22" s="5">
        <v>7.2000000000000008E-2</v>
      </c>
      <c r="C22" s="3">
        <f>B22-B22</f>
        <v>0</v>
      </c>
      <c r="D22" s="3">
        <v>0</v>
      </c>
      <c r="E22" s="4">
        <f t="shared" si="0"/>
        <v>9.3899999999999997E-2</v>
      </c>
    </row>
    <row r="28" spans="1:13" x14ac:dyDescent="0.25">
      <c r="I28" s="18"/>
      <c r="K28" s="9" t="s">
        <v>285</v>
      </c>
      <c r="L28" s="9"/>
      <c r="M28" s="9"/>
    </row>
    <row r="32" spans="1:13" x14ac:dyDescent="0.25">
      <c r="A32" s="10" t="s">
        <v>11</v>
      </c>
      <c r="B32" s="6" t="s">
        <v>12</v>
      </c>
      <c r="C32" s="7" t="s">
        <v>10</v>
      </c>
      <c r="D32" s="3" t="s">
        <v>2</v>
      </c>
      <c r="E32" s="11" t="s">
        <v>286</v>
      </c>
    </row>
    <row r="33" spans="1:5" x14ac:dyDescent="0.25">
      <c r="A33" s="10" t="s">
        <v>106</v>
      </c>
      <c r="B33" s="6">
        <v>0.82500000000000007</v>
      </c>
      <c r="C33" s="5">
        <v>7.2000000000000008E-2</v>
      </c>
      <c r="D33" s="3">
        <f t="shared" ref="D33:D64" si="1">(B33-C33)</f>
        <v>0.75300000000000011</v>
      </c>
      <c r="E33" s="4">
        <f t="shared" ref="E33:E64" si="2">(2.6322*D33*D33)+(5.8247*D33)+(0.0939)</f>
        <v>5.9723801898000008</v>
      </c>
    </row>
    <row r="34" spans="1:5" x14ac:dyDescent="0.25">
      <c r="A34" s="10" t="s">
        <v>107</v>
      </c>
      <c r="B34" s="6">
        <v>0.94800000000000006</v>
      </c>
      <c r="C34" s="5">
        <v>7.2000000000000008E-2</v>
      </c>
      <c r="D34" s="3">
        <f t="shared" si="1"/>
        <v>0.87600000000000011</v>
      </c>
      <c r="E34" s="4">
        <f t="shared" si="2"/>
        <v>7.216224307200001</v>
      </c>
    </row>
    <row r="35" spans="1:5" x14ac:dyDescent="0.25">
      <c r="A35" s="10" t="s">
        <v>108</v>
      </c>
      <c r="B35" s="6">
        <v>1.659</v>
      </c>
      <c r="C35" s="5">
        <v>7.2000000000000008E-2</v>
      </c>
      <c r="D35" s="3">
        <f t="shared" si="1"/>
        <v>1.587</v>
      </c>
      <c r="E35" s="4">
        <f t="shared" si="2"/>
        <v>15.967076221799999</v>
      </c>
    </row>
    <row r="36" spans="1:5" x14ac:dyDescent="0.25">
      <c r="A36" s="10" t="s">
        <v>109</v>
      </c>
      <c r="B36" s="6">
        <v>0.66800000000000004</v>
      </c>
      <c r="C36" s="5">
        <v>7.2000000000000008E-2</v>
      </c>
      <c r="D36" s="3">
        <f t="shared" si="1"/>
        <v>0.59600000000000009</v>
      </c>
      <c r="E36" s="4">
        <f t="shared" si="2"/>
        <v>4.5004207552000004</v>
      </c>
    </row>
    <row r="37" spans="1:5" x14ac:dyDescent="0.25">
      <c r="A37" s="10" t="s">
        <v>110</v>
      </c>
      <c r="B37" s="6">
        <v>0.51300000000000001</v>
      </c>
      <c r="C37" s="5">
        <v>7.2000000000000008E-2</v>
      </c>
      <c r="D37" s="3">
        <f t="shared" si="1"/>
        <v>0.441</v>
      </c>
      <c r="E37" s="4">
        <f t="shared" si="2"/>
        <v>3.1745055882000002</v>
      </c>
    </row>
    <row r="38" spans="1:5" x14ac:dyDescent="0.25">
      <c r="A38" s="10" t="s">
        <v>111</v>
      </c>
      <c r="B38" s="6">
        <v>0.81600000000000006</v>
      </c>
      <c r="C38" s="5">
        <v>7.2000000000000008E-2</v>
      </c>
      <c r="D38" s="3">
        <f t="shared" si="1"/>
        <v>0.74399999999999999</v>
      </c>
      <c r="E38" s="4">
        <f t="shared" si="2"/>
        <v>5.8844942592000002</v>
      </c>
    </row>
    <row r="39" spans="1:5" x14ac:dyDescent="0.25">
      <c r="A39" s="10" t="s">
        <v>112</v>
      </c>
      <c r="B39" s="6">
        <v>0.51300000000000001</v>
      </c>
      <c r="C39" s="5">
        <v>7.2000000000000008E-2</v>
      </c>
      <c r="D39" s="3">
        <f t="shared" si="1"/>
        <v>0.441</v>
      </c>
      <c r="E39" s="4">
        <f t="shared" si="2"/>
        <v>3.1745055882000002</v>
      </c>
    </row>
    <row r="40" spans="1:5" x14ac:dyDescent="0.25">
      <c r="A40" s="10" t="s">
        <v>113</v>
      </c>
      <c r="B40" s="6">
        <v>0.67400000000000004</v>
      </c>
      <c r="C40" s="5">
        <v>7.2000000000000008E-2</v>
      </c>
      <c r="D40" s="3">
        <f t="shared" si="1"/>
        <v>0.60200000000000009</v>
      </c>
      <c r="E40" s="4">
        <f t="shared" si="2"/>
        <v>4.5542892088000002</v>
      </c>
    </row>
    <row r="41" spans="1:5" x14ac:dyDescent="0.25">
      <c r="A41" s="10" t="s">
        <v>114</v>
      </c>
      <c r="B41" s="6">
        <v>1.006</v>
      </c>
      <c r="C41" s="5">
        <v>7.2000000000000008E-2</v>
      </c>
      <c r="D41" s="3">
        <f t="shared" si="1"/>
        <v>0.93399999999999994</v>
      </c>
      <c r="E41" s="4">
        <f t="shared" si="2"/>
        <v>7.8303852631999984</v>
      </c>
    </row>
    <row r="42" spans="1:5" x14ac:dyDescent="0.25">
      <c r="A42" s="10" t="s">
        <v>115</v>
      </c>
      <c r="B42" s="6">
        <v>0.79800000000000004</v>
      </c>
      <c r="C42" s="5">
        <v>7.2000000000000008E-2</v>
      </c>
      <c r="D42" s="3">
        <f t="shared" si="1"/>
        <v>0.72599999999999998</v>
      </c>
      <c r="E42" s="4">
        <f t="shared" si="2"/>
        <v>5.7100016471999995</v>
      </c>
    </row>
    <row r="43" spans="1:5" x14ac:dyDescent="0.25">
      <c r="A43" s="10" t="s">
        <v>116</v>
      </c>
      <c r="B43" s="6">
        <v>0.53</v>
      </c>
      <c r="C43" s="5">
        <v>7.2000000000000008E-2</v>
      </c>
      <c r="D43" s="3">
        <f t="shared" si="1"/>
        <v>0.45800000000000002</v>
      </c>
      <c r="E43" s="4">
        <f t="shared" si="2"/>
        <v>3.3137534008000005</v>
      </c>
    </row>
    <row r="44" spans="1:5" x14ac:dyDescent="0.25">
      <c r="A44" s="10" t="s">
        <v>117</v>
      </c>
      <c r="B44" s="6">
        <v>0.58199999999999996</v>
      </c>
      <c r="C44" s="5">
        <v>7.2000000000000008E-2</v>
      </c>
      <c r="D44" s="3">
        <f t="shared" si="1"/>
        <v>0.51</v>
      </c>
      <c r="E44" s="4">
        <f t="shared" si="2"/>
        <v>3.7491322200000003</v>
      </c>
    </row>
    <row r="45" spans="1:5" x14ac:dyDescent="0.25">
      <c r="A45" s="10" t="s">
        <v>118</v>
      </c>
      <c r="B45" s="6">
        <v>0.84</v>
      </c>
      <c r="C45" s="5">
        <v>7.2000000000000008E-2</v>
      </c>
      <c r="D45" s="3">
        <f t="shared" si="1"/>
        <v>0.76800000000000002</v>
      </c>
      <c r="E45" s="4">
        <f t="shared" si="2"/>
        <v>6.1198043327999994</v>
      </c>
    </row>
    <row r="46" spans="1:5" x14ac:dyDescent="0.25">
      <c r="A46" s="10" t="s">
        <v>119</v>
      </c>
      <c r="B46" s="6">
        <v>2.4220000000000002</v>
      </c>
      <c r="C46" s="5">
        <v>7.2000000000000008E-2</v>
      </c>
      <c r="D46" s="3">
        <f t="shared" si="1"/>
        <v>2.35</v>
      </c>
      <c r="E46" s="4">
        <f t="shared" si="2"/>
        <v>28.318269500000003</v>
      </c>
    </row>
    <row r="47" spans="1:5" x14ac:dyDescent="0.25">
      <c r="A47" s="10" t="s">
        <v>120</v>
      </c>
      <c r="B47" s="6">
        <v>0.67100000000000004</v>
      </c>
      <c r="C47" s="5">
        <v>7.2000000000000008E-2</v>
      </c>
      <c r="D47" s="3">
        <f t="shared" si="1"/>
        <v>0.59899999999999998</v>
      </c>
      <c r="E47" s="4">
        <f t="shared" si="2"/>
        <v>4.5273312921999995</v>
      </c>
    </row>
    <row r="48" spans="1:5" x14ac:dyDescent="0.25">
      <c r="A48" s="10" t="s">
        <v>121</v>
      </c>
      <c r="B48" s="6">
        <v>1.115</v>
      </c>
      <c r="C48" s="5">
        <v>7.2000000000000008E-2</v>
      </c>
      <c r="D48" s="3">
        <f t="shared" si="1"/>
        <v>1.0429999999999999</v>
      </c>
      <c r="E48" s="4">
        <f t="shared" si="2"/>
        <v>9.0324982377999987</v>
      </c>
    </row>
    <row r="49" spans="1:5" x14ac:dyDescent="0.25">
      <c r="A49" s="10" t="s">
        <v>122</v>
      </c>
      <c r="B49" s="6">
        <v>0.754</v>
      </c>
      <c r="C49" s="5">
        <v>7.2000000000000008E-2</v>
      </c>
      <c r="D49" s="3">
        <f t="shared" si="1"/>
        <v>0.68199999999999994</v>
      </c>
      <c r="E49" s="4">
        <f t="shared" si="2"/>
        <v>5.2906447927999993</v>
      </c>
    </row>
    <row r="50" spans="1:5" x14ac:dyDescent="0.25">
      <c r="A50" s="10" t="s">
        <v>123</v>
      </c>
      <c r="B50" s="6">
        <v>0.53100000000000003</v>
      </c>
      <c r="C50" s="5">
        <v>7.2000000000000008E-2</v>
      </c>
      <c r="D50" s="3">
        <f t="shared" si="1"/>
        <v>0.45900000000000002</v>
      </c>
      <c r="E50" s="4">
        <f t="shared" si="2"/>
        <v>3.3219918282000003</v>
      </c>
    </row>
    <row r="51" spans="1:5" x14ac:dyDescent="0.25">
      <c r="A51" s="10" t="s">
        <v>124</v>
      </c>
      <c r="B51" s="6">
        <v>0.47900000000000004</v>
      </c>
      <c r="C51" s="5">
        <v>7.2000000000000008E-2</v>
      </c>
      <c r="D51" s="3">
        <f t="shared" si="1"/>
        <v>0.40700000000000003</v>
      </c>
      <c r="E51" s="4">
        <f t="shared" si="2"/>
        <v>2.9005741978000001</v>
      </c>
    </row>
    <row r="52" spans="1:5" x14ac:dyDescent="0.25">
      <c r="A52" s="10" t="s">
        <v>125</v>
      </c>
      <c r="B52" s="6">
        <v>0.57999999999999996</v>
      </c>
      <c r="C52" s="5">
        <v>7.2000000000000008E-2</v>
      </c>
      <c r="D52" s="3">
        <f t="shared" si="1"/>
        <v>0.50800000000000001</v>
      </c>
      <c r="E52" s="4">
        <f t="shared" si="2"/>
        <v>3.7321236608000001</v>
      </c>
    </row>
    <row r="53" spans="1:5" x14ac:dyDescent="0.25">
      <c r="A53" s="10" t="s">
        <v>126</v>
      </c>
      <c r="B53" s="6">
        <v>0.55300000000000005</v>
      </c>
      <c r="C53" s="5">
        <v>7.2000000000000008E-2</v>
      </c>
      <c r="D53" s="3">
        <f t="shared" si="1"/>
        <v>0.48100000000000004</v>
      </c>
      <c r="E53" s="4">
        <f t="shared" si="2"/>
        <v>3.5045691242000006</v>
      </c>
    </row>
    <row r="54" spans="1:5" x14ac:dyDescent="0.25">
      <c r="A54" s="10" t="s">
        <v>127</v>
      </c>
      <c r="B54" s="6">
        <v>0.94000000000000006</v>
      </c>
      <c r="C54" s="5">
        <v>7.2000000000000008E-2</v>
      </c>
      <c r="D54" s="3">
        <f t="shared" si="1"/>
        <v>0.8680000000000001</v>
      </c>
      <c r="E54" s="4">
        <f t="shared" si="2"/>
        <v>7.132902252800001</v>
      </c>
    </row>
    <row r="55" spans="1:5" x14ac:dyDescent="0.25">
      <c r="A55" s="10" t="s">
        <v>128</v>
      </c>
      <c r="B55" s="6">
        <v>1.351</v>
      </c>
      <c r="C55" s="5">
        <v>7.2000000000000008E-2</v>
      </c>
      <c r="D55" s="3">
        <f t="shared" si="1"/>
        <v>1.2789999999999999</v>
      </c>
      <c r="E55" s="4">
        <f t="shared" si="2"/>
        <v>11.849551980199999</v>
      </c>
    </row>
    <row r="56" spans="1:5" x14ac:dyDescent="0.25">
      <c r="A56" s="10" t="s">
        <v>129</v>
      </c>
      <c r="B56" s="6">
        <v>0.60599999999999998</v>
      </c>
      <c r="C56" s="5">
        <v>7.2000000000000008E-2</v>
      </c>
      <c r="D56" s="3">
        <f t="shared" si="1"/>
        <v>0.53400000000000003</v>
      </c>
      <c r="E56" s="4">
        <f t="shared" si="2"/>
        <v>3.9548774232000001</v>
      </c>
    </row>
    <row r="57" spans="1:5" x14ac:dyDescent="0.25">
      <c r="A57" s="10" t="s">
        <v>130</v>
      </c>
      <c r="B57" s="6">
        <v>0.59699999999999998</v>
      </c>
      <c r="C57" s="5">
        <v>7.2000000000000008E-2</v>
      </c>
      <c r="D57" s="3">
        <f t="shared" si="1"/>
        <v>0.52499999999999991</v>
      </c>
      <c r="E57" s="4">
        <f t="shared" si="2"/>
        <v>3.8773676249999993</v>
      </c>
    </row>
    <row r="58" spans="1:5" x14ac:dyDescent="0.25">
      <c r="A58" s="10" t="s">
        <v>131</v>
      </c>
      <c r="B58" s="6">
        <v>0.59099999999999997</v>
      </c>
      <c r="C58" s="5">
        <v>7.2000000000000008E-2</v>
      </c>
      <c r="D58" s="3">
        <f t="shared" si="1"/>
        <v>0.51899999999999991</v>
      </c>
      <c r="E58" s="4">
        <f t="shared" si="2"/>
        <v>3.8259313241999995</v>
      </c>
    </row>
    <row r="59" spans="1:5" x14ac:dyDescent="0.25">
      <c r="A59" s="10" t="s">
        <v>132</v>
      </c>
      <c r="B59" s="6">
        <v>0.72599999999999998</v>
      </c>
      <c r="C59" s="5">
        <v>7.2000000000000008E-2</v>
      </c>
      <c r="D59" s="3">
        <f t="shared" si="1"/>
        <v>0.65399999999999991</v>
      </c>
      <c r="E59" s="4">
        <f t="shared" si="2"/>
        <v>5.0290878551999985</v>
      </c>
    </row>
    <row r="60" spans="1:5" x14ac:dyDescent="0.25">
      <c r="A60" s="10" t="s">
        <v>133</v>
      </c>
      <c r="B60" s="6">
        <v>0.66300000000000003</v>
      </c>
      <c r="C60" s="5">
        <v>7.2000000000000008E-2</v>
      </c>
      <c r="D60" s="3">
        <f t="shared" si="1"/>
        <v>0.59099999999999997</v>
      </c>
      <c r="E60" s="4">
        <f t="shared" si="2"/>
        <v>4.4556751481999992</v>
      </c>
    </row>
    <row r="61" spans="1:5" x14ac:dyDescent="0.25">
      <c r="A61" s="10" t="s">
        <v>134</v>
      </c>
      <c r="B61" s="6">
        <v>0.66800000000000004</v>
      </c>
      <c r="C61" s="5">
        <v>7.2000000000000008E-2</v>
      </c>
      <c r="D61" s="3">
        <f t="shared" si="1"/>
        <v>0.59600000000000009</v>
      </c>
      <c r="E61" s="4">
        <f t="shared" si="2"/>
        <v>4.5004207552000004</v>
      </c>
    </row>
    <row r="62" spans="1:5" x14ac:dyDescent="0.25">
      <c r="A62" s="10" t="s">
        <v>135</v>
      </c>
      <c r="B62" s="6">
        <v>0.67900000000000005</v>
      </c>
      <c r="C62" s="5">
        <v>7.2000000000000008E-2</v>
      </c>
      <c r="D62" s="3">
        <f t="shared" si="1"/>
        <v>0.60699999999999998</v>
      </c>
      <c r="E62" s="4">
        <f t="shared" si="2"/>
        <v>4.5993243577999996</v>
      </c>
    </row>
    <row r="63" spans="1:5" x14ac:dyDescent="0.25">
      <c r="A63" s="10" t="s">
        <v>136</v>
      </c>
      <c r="B63" s="6">
        <v>0.51500000000000001</v>
      </c>
      <c r="C63" s="5">
        <v>7.2000000000000008E-2</v>
      </c>
      <c r="D63" s="3">
        <f t="shared" si="1"/>
        <v>0.443</v>
      </c>
      <c r="E63" s="4">
        <f t="shared" si="2"/>
        <v>3.1908087178000004</v>
      </c>
    </row>
    <row r="64" spans="1:5" x14ac:dyDescent="0.25">
      <c r="A64" s="10" t="s">
        <v>137</v>
      </c>
      <c r="B64" s="6">
        <v>0.86599999999999999</v>
      </c>
      <c r="C64" s="5">
        <v>7.2000000000000008E-2</v>
      </c>
      <c r="D64" s="3">
        <f t="shared" si="1"/>
        <v>0.79400000000000004</v>
      </c>
      <c r="E64" s="4">
        <f t="shared" si="2"/>
        <v>6.3781454391999999</v>
      </c>
    </row>
    <row r="65" spans="1:5" x14ac:dyDescent="0.25">
      <c r="A65" s="10" t="s">
        <v>138</v>
      </c>
      <c r="B65" s="6">
        <v>0.76600000000000001</v>
      </c>
      <c r="C65" s="5">
        <v>7.2000000000000008E-2</v>
      </c>
      <c r="D65" s="3">
        <f t="shared" ref="D65:D96" si="3">(B65-C65)</f>
        <v>0.69399999999999995</v>
      </c>
      <c r="E65" s="4">
        <f t="shared" ref="E65:E96" si="4">(2.6322*D65*D65)+(5.8247*D65)+(0.0939)</f>
        <v>5.4040040791999999</v>
      </c>
    </row>
    <row r="66" spans="1:5" x14ac:dyDescent="0.25">
      <c r="A66" s="10" t="s">
        <v>139</v>
      </c>
      <c r="B66" s="6">
        <v>0.69200000000000006</v>
      </c>
      <c r="C66" s="5">
        <v>7.2000000000000008E-2</v>
      </c>
      <c r="D66" s="3">
        <f t="shared" si="3"/>
        <v>0.62000000000000011</v>
      </c>
      <c r="E66" s="4">
        <f t="shared" si="4"/>
        <v>4.7170316800000007</v>
      </c>
    </row>
    <row r="67" spans="1:5" x14ac:dyDescent="0.25">
      <c r="A67" s="10" t="s">
        <v>140</v>
      </c>
      <c r="B67" s="6">
        <v>0.49</v>
      </c>
      <c r="C67" s="5">
        <v>7.2000000000000008E-2</v>
      </c>
      <c r="D67" s="3">
        <f t="shared" si="3"/>
        <v>0.41799999999999998</v>
      </c>
      <c r="E67" s="4">
        <f t="shared" si="4"/>
        <v>2.9885331128000003</v>
      </c>
    </row>
    <row r="68" spans="1:5" x14ac:dyDescent="0.25">
      <c r="A68" s="10" t="s">
        <v>141</v>
      </c>
      <c r="B68" s="6">
        <v>0.76400000000000001</v>
      </c>
      <c r="C68" s="5">
        <v>7.2000000000000008E-2</v>
      </c>
      <c r="D68" s="3">
        <f t="shared" si="3"/>
        <v>0.69199999999999995</v>
      </c>
      <c r="E68" s="4">
        <f t="shared" si="4"/>
        <v>5.3850582207999986</v>
      </c>
    </row>
    <row r="69" spans="1:5" x14ac:dyDescent="0.25">
      <c r="A69" s="10" t="s">
        <v>142</v>
      </c>
      <c r="B69" s="6">
        <v>1.0549999999999999</v>
      </c>
      <c r="C69" s="5">
        <v>7.2000000000000008E-2</v>
      </c>
      <c r="D69" s="3">
        <f t="shared" si="3"/>
        <v>0.98299999999999987</v>
      </c>
      <c r="E69" s="4">
        <f t="shared" si="4"/>
        <v>8.3630460057999976</v>
      </c>
    </row>
    <row r="70" spans="1:5" x14ac:dyDescent="0.25">
      <c r="A70" s="10" t="s">
        <v>143</v>
      </c>
      <c r="B70" s="6">
        <v>0.77700000000000002</v>
      </c>
      <c r="C70" s="5">
        <v>7.2000000000000008E-2</v>
      </c>
      <c r="D70" s="3">
        <f t="shared" si="3"/>
        <v>0.70500000000000007</v>
      </c>
      <c r="E70" s="4">
        <f t="shared" si="4"/>
        <v>5.5085827050000002</v>
      </c>
    </row>
    <row r="71" spans="1:5" x14ac:dyDescent="0.25">
      <c r="A71" s="10" t="s">
        <v>144</v>
      </c>
      <c r="B71" s="6">
        <v>0.41400000000000003</v>
      </c>
      <c r="C71" s="5">
        <v>7.2000000000000008E-2</v>
      </c>
      <c r="D71" s="3">
        <f t="shared" si="3"/>
        <v>0.34200000000000003</v>
      </c>
      <c r="E71" s="4">
        <f t="shared" si="4"/>
        <v>2.3938200408000001</v>
      </c>
    </row>
    <row r="72" spans="1:5" x14ac:dyDescent="0.25">
      <c r="A72" s="10" t="s">
        <v>145</v>
      </c>
      <c r="B72" s="6">
        <v>0.98</v>
      </c>
      <c r="C72" s="5">
        <v>7.2000000000000008E-2</v>
      </c>
      <c r="D72" s="3">
        <f t="shared" si="3"/>
        <v>0.90799999999999992</v>
      </c>
      <c r="E72" s="4">
        <f t="shared" si="4"/>
        <v>7.5528817407999984</v>
      </c>
    </row>
    <row r="73" spans="1:5" x14ac:dyDescent="0.25">
      <c r="A73" s="10" t="s">
        <v>146</v>
      </c>
      <c r="B73" s="6">
        <v>0.77</v>
      </c>
      <c r="C73" s="5">
        <v>7.2000000000000008E-2</v>
      </c>
      <c r="D73" s="3">
        <f t="shared" si="3"/>
        <v>0.69799999999999995</v>
      </c>
      <c r="E73" s="4">
        <f t="shared" si="4"/>
        <v>5.4419589687999999</v>
      </c>
    </row>
    <row r="74" spans="1:5" x14ac:dyDescent="0.25">
      <c r="A74" s="10" t="s">
        <v>147</v>
      </c>
      <c r="B74" s="6">
        <v>0.65</v>
      </c>
      <c r="C74" s="5">
        <v>7.2000000000000008E-2</v>
      </c>
      <c r="D74" s="3">
        <f t="shared" si="3"/>
        <v>0.57800000000000007</v>
      </c>
      <c r="E74" s="4">
        <f t="shared" si="4"/>
        <v>4.3399525048000003</v>
      </c>
    </row>
    <row r="75" spans="1:5" x14ac:dyDescent="0.25">
      <c r="A75" s="10" t="s">
        <v>148</v>
      </c>
      <c r="B75" s="6">
        <v>2.0630000000000002</v>
      </c>
      <c r="C75" s="5">
        <v>7.2000000000000008E-2</v>
      </c>
      <c r="D75" s="3">
        <f t="shared" si="3"/>
        <v>1.9910000000000001</v>
      </c>
      <c r="E75" s="4">
        <f t="shared" si="4"/>
        <v>22.125131708200005</v>
      </c>
    </row>
    <row r="76" spans="1:5" x14ac:dyDescent="0.25">
      <c r="A76" s="10" t="s">
        <v>149</v>
      </c>
      <c r="B76" s="6">
        <v>0.58199999999999996</v>
      </c>
      <c r="C76" s="5">
        <v>7.2000000000000008E-2</v>
      </c>
      <c r="D76" s="3">
        <f t="shared" si="3"/>
        <v>0.51</v>
      </c>
      <c r="E76" s="4">
        <f t="shared" si="4"/>
        <v>3.7491322200000003</v>
      </c>
    </row>
    <row r="77" spans="1:5" x14ac:dyDescent="0.25">
      <c r="A77" s="10" t="s">
        <v>150</v>
      </c>
      <c r="B77" s="6">
        <v>1.605</v>
      </c>
      <c r="C77" s="5">
        <v>7.2000000000000008E-2</v>
      </c>
      <c r="D77" s="3">
        <f t="shared" si="3"/>
        <v>1.5329999999999999</v>
      </c>
      <c r="E77" s="4">
        <f t="shared" si="4"/>
        <v>15.2090693658</v>
      </c>
    </row>
    <row r="78" spans="1:5" x14ac:dyDescent="0.25">
      <c r="A78" s="10" t="s">
        <v>151</v>
      </c>
      <c r="B78" s="6">
        <v>0.64600000000000002</v>
      </c>
      <c r="C78" s="5">
        <v>7.2000000000000008E-2</v>
      </c>
      <c r="D78" s="3">
        <f t="shared" si="3"/>
        <v>0.57400000000000007</v>
      </c>
      <c r="E78" s="4">
        <f t="shared" si="4"/>
        <v>4.3045245271999999</v>
      </c>
    </row>
    <row r="79" spans="1:5" x14ac:dyDescent="0.25">
      <c r="A79" s="10" t="s">
        <v>152</v>
      </c>
      <c r="B79" s="6">
        <v>0.55400000000000005</v>
      </c>
      <c r="C79" s="5">
        <v>7.2000000000000008E-2</v>
      </c>
      <c r="D79" s="3">
        <f t="shared" si="3"/>
        <v>0.48200000000000004</v>
      </c>
      <c r="E79" s="4">
        <f t="shared" si="4"/>
        <v>3.5129286328000005</v>
      </c>
    </row>
    <row r="80" spans="1:5" x14ac:dyDescent="0.25">
      <c r="A80" s="10" t="s">
        <v>153</v>
      </c>
      <c r="B80" s="6">
        <v>0.81800000000000006</v>
      </c>
      <c r="C80" s="5">
        <v>7.2000000000000008E-2</v>
      </c>
      <c r="D80" s="3">
        <f t="shared" si="3"/>
        <v>0.746</v>
      </c>
      <c r="E80" s="4">
        <f t="shared" si="4"/>
        <v>5.9039876151999993</v>
      </c>
    </row>
    <row r="81" spans="1:5" x14ac:dyDescent="0.25">
      <c r="A81" s="10" t="s">
        <v>154</v>
      </c>
      <c r="B81" s="6">
        <v>0.82100000000000006</v>
      </c>
      <c r="C81" s="5">
        <v>7.2000000000000008E-2</v>
      </c>
      <c r="D81" s="3">
        <f t="shared" si="3"/>
        <v>0.74900000000000011</v>
      </c>
      <c r="E81" s="4">
        <f t="shared" si="4"/>
        <v>5.9332671322000001</v>
      </c>
    </row>
    <row r="82" spans="1:5" x14ac:dyDescent="0.25">
      <c r="A82" s="10" t="s">
        <v>155</v>
      </c>
      <c r="B82" s="6">
        <v>0.71599999999999997</v>
      </c>
      <c r="C82" s="5">
        <v>7.2000000000000008E-2</v>
      </c>
      <c r="D82" s="3">
        <f t="shared" si="3"/>
        <v>0.64399999999999991</v>
      </c>
      <c r="E82" s="4">
        <f t="shared" si="4"/>
        <v>4.9366748991999989</v>
      </c>
    </row>
    <row r="83" spans="1:5" x14ac:dyDescent="0.25">
      <c r="A83" s="10" t="s">
        <v>156</v>
      </c>
      <c r="B83" s="6">
        <v>0.77400000000000002</v>
      </c>
      <c r="C83" s="5">
        <v>7.2000000000000008E-2</v>
      </c>
      <c r="D83" s="3">
        <f t="shared" si="3"/>
        <v>0.70199999999999996</v>
      </c>
      <c r="E83" s="4">
        <f t="shared" si="4"/>
        <v>5.4799980887999995</v>
      </c>
    </row>
    <row r="84" spans="1:5" x14ac:dyDescent="0.25">
      <c r="A84" s="10" t="s">
        <v>157</v>
      </c>
      <c r="B84" s="6">
        <v>0.66300000000000003</v>
      </c>
      <c r="C84" s="5">
        <v>7.2000000000000008E-2</v>
      </c>
      <c r="D84" s="3">
        <f t="shared" si="3"/>
        <v>0.59099999999999997</v>
      </c>
      <c r="E84" s="4">
        <f t="shared" si="4"/>
        <v>4.4556751481999992</v>
      </c>
    </row>
    <row r="85" spans="1:5" x14ac:dyDescent="0.25">
      <c r="A85" s="10" t="s">
        <v>158</v>
      </c>
      <c r="B85" s="6">
        <v>0.58399999999999996</v>
      </c>
      <c r="C85" s="5">
        <v>7.2000000000000008E-2</v>
      </c>
      <c r="D85" s="3">
        <f t="shared" si="3"/>
        <v>0.51200000000000001</v>
      </c>
      <c r="E85" s="4">
        <f t="shared" si="4"/>
        <v>3.7661618368000003</v>
      </c>
    </row>
    <row r="86" spans="1:5" x14ac:dyDescent="0.25">
      <c r="A86" s="10" t="s">
        <v>159</v>
      </c>
      <c r="B86" s="6">
        <v>0.72</v>
      </c>
      <c r="C86" s="5">
        <v>7.2000000000000008E-2</v>
      </c>
      <c r="D86" s="3">
        <f t="shared" si="3"/>
        <v>0.64799999999999991</v>
      </c>
      <c r="E86" s="4">
        <f t="shared" si="4"/>
        <v>4.9735769087999984</v>
      </c>
    </row>
    <row r="87" spans="1:5" x14ac:dyDescent="0.25">
      <c r="A87" s="10" t="s">
        <v>160</v>
      </c>
      <c r="B87" s="6">
        <v>0.41500000000000004</v>
      </c>
      <c r="C87" s="5">
        <v>7.2000000000000008E-2</v>
      </c>
      <c r="D87" s="3">
        <f t="shared" si="3"/>
        <v>0.34300000000000003</v>
      </c>
      <c r="E87" s="4">
        <f t="shared" si="4"/>
        <v>2.4014477978000004</v>
      </c>
    </row>
    <row r="88" spans="1:5" x14ac:dyDescent="0.25">
      <c r="A88" s="10" t="s">
        <v>161</v>
      </c>
      <c r="B88" s="6">
        <v>0.76600000000000001</v>
      </c>
      <c r="C88" s="5">
        <v>7.2000000000000008E-2</v>
      </c>
      <c r="D88" s="3">
        <f t="shared" si="3"/>
        <v>0.69399999999999995</v>
      </c>
      <c r="E88" s="4">
        <f t="shared" si="4"/>
        <v>5.4040040791999999</v>
      </c>
    </row>
    <row r="89" spans="1:5" x14ac:dyDescent="0.25">
      <c r="A89" s="10" t="s">
        <v>162</v>
      </c>
      <c r="B89" s="6">
        <v>0.72299999999999998</v>
      </c>
      <c r="C89" s="5">
        <v>7.2000000000000008E-2</v>
      </c>
      <c r="D89" s="3">
        <f t="shared" si="3"/>
        <v>0.65100000000000002</v>
      </c>
      <c r="E89" s="4">
        <f t="shared" si="4"/>
        <v>5.0013086922000003</v>
      </c>
    </row>
    <row r="90" spans="1:5" x14ac:dyDescent="0.25">
      <c r="A90" s="10" t="s">
        <v>163</v>
      </c>
      <c r="B90" s="6">
        <v>0.66300000000000003</v>
      </c>
      <c r="C90" s="5">
        <v>7.2000000000000008E-2</v>
      </c>
      <c r="D90" s="3">
        <f t="shared" si="3"/>
        <v>0.59099999999999997</v>
      </c>
      <c r="E90" s="4">
        <f t="shared" si="4"/>
        <v>4.4556751481999992</v>
      </c>
    </row>
    <row r="91" spans="1:5" x14ac:dyDescent="0.25">
      <c r="A91" s="10" t="s">
        <v>164</v>
      </c>
      <c r="B91" s="6">
        <v>2.0539999999999998</v>
      </c>
      <c r="C91" s="5">
        <v>7.2000000000000008E-2</v>
      </c>
      <c r="D91" s="3">
        <f t="shared" si="3"/>
        <v>1.9819999999999998</v>
      </c>
      <c r="E91" s="4">
        <f t="shared" si="4"/>
        <v>21.978589832800001</v>
      </c>
    </row>
    <row r="92" spans="1:5" x14ac:dyDescent="0.25">
      <c r="A92" s="10" t="s">
        <v>165</v>
      </c>
      <c r="B92" s="6">
        <v>0.70499999999999996</v>
      </c>
      <c r="C92" s="5">
        <v>7.2000000000000008E-2</v>
      </c>
      <c r="D92" s="3">
        <f t="shared" si="3"/>
        <v>0.63300000000000001</v>
      </c>
      <c r="E92" s="4">
        <f t="shared" si="4"/>
        <v>4.8356286857999997</v>
      </c>
    </row>
    <row r="93" spans="1:5" x14ac:dyDescent="0.25">
      <c r="A93" s="10" t="s">
        <v>166</v>
      </c>
      <c r="B93" s="6">
        <v>0.621</v>
      </c>
      <c r="C93" s="5">
        <v>7.2000000000000008E-2</v>
      </c>
      <c r="D93" s="3">
        <f t="shared" si="3"/>
        <v>0.54899999999999993</v>
      </c>
      <c r="E93" s="4">
        <f t="shared" si="4"/>
        <v>4.0850080121999994</v>
      </c>
    </row>
    <row r="94" spans="1:5" x14ac:dyDescent="0.25">
      <c r="A94" s="10" t="s">
        <v>167</v>
      </c>
      <c r="B94" s="6">
        <v>0.80300000000000005</v>
      </c>
      <c r="C94" s="5">
        <v>7.2000000000000008E-2</v>
      </c>
      <c r="D94" s="3">
        <f t="shared" si="3"/>
        <v>0.73100000000000009</v>
      </c>
      <c r="E94" s="4">
        <f t="shared" si="4"/>
        <v>5.7583007242000006</v>
      </c>
    </row>
    <row r="95" spans="1:5" x14ac:dyDescent="0.25">
      <c r="A95" s="10" t="s">
        <v>168</v>
      </c>
      <c r="B95" s="6">
        <v>0.505</v>
      </c>
      <c r="C95" s="5">
        <v>7.2000000000000008E-2</v>
      </c>
      <c r="D95" s="3">
        <f t="shared" si="3"/>
        <v>0.433</v>
      </c>
      <c r="E95" s="4">
        <f t="shared" si="4"/>
        <v>3.1095036458000003</v>
      </c>
    </row>
    <row r="96" spans="1:5" x14ac:dyDescent="0.25">
      <c r="A96" s="10" t="s">
        <v>169</v>
      </c>
      <c r="B96" s="6">
        <v>0.54500000000000004</v>
      </c>
      <c r="C96" s="5">
        <v>7.2000000000000008E-2</v>
      </c>
      <c r="D96" s="3">
        <f t="shared" si="3"/>
        <v>0.47300000000000003</v>
      </c>
      <c r="E96" s="4">
        <f t="shared" si="4"/>
        <v>3.4378825738000005</v>
      </c>
    </row>
    <row r="97" spans="1:5" x14ac:dyDescent="0.25">
      <c r="A97" s="10" t="s">
        <v>170</v>
      </c>
      <c r="B97" s="6">
        <v>1.1300000000000001</v>
      </c>
      <c r="C97" s="5">
        <v>7.2000000000000008E-2</v>
      </c>
      <c r="D97" s="3">
        <f t="shared" ref="D97:D128" si="5">(B97-C97)</f>
        <v>1.0580000000000001</v>
      </c>
      <c r="E97" s="4">
        <f t="shared" ref="E97:E128" si="6">(2.6322*D97*D97)+(5.8247*D97)+(0.0939)</f>
        <v>9.2028225207999999</v>
      </c>
    </row>
    <row r="98" spans="1:5" x14ac:dyDescent="0.25">
      <c r="A98" s="10" t="s">
        <v>171</v>
      </c>
      <c r="B98" s="6">
        <v>0.76600000000000001</v>
      </c>
      <c r="C98" s="5">
        <v>7.2000000000000008E-2</v>
      </c>
      <c r="D98" s="3">
        <f t="shared" si="5"/>
        <v>0.69399999999999995</v>
      </c>
      <c r="E98" s="4">
        <f t="shared" si="6"/>
        <v>5.4040040791999999</v>
      </c>
    </row>
    <row r="99" spans="1:5" x14ac:dyDescent="0.25">
      <c r="A99" s="10" t="s">
        <v>172</v>
      </c>
      <c r="B99" s="6">
        <v>0.72899999999999998</v>
      </c>
      <c r="C99" s="5">
        <v>7.2000000000000008E-2</v>
      </c>
      <c r="D99" s="3">
        <f t="shared" si="5"/>
        <v>0.65700000000000003</v>
      </c>
      <c r="E99" s="4">
        <f t="shared" si="6"/>
        <v>5.0569143978</v>
      </c>
    </row>
    <row r="100" spans="1:5" x14ac:dyDescent="0.25">
      <c r="A100" s="10" t="s">
        <v>173</v>
      </c>
      <c r="B100" s="6">
        <v>0.70499999999999996</v>
      </c>
      <c r="C100" s="5">
        <v>7.2000000000000008E-2</v>
      </c>
      <c r="D100" s="3">
        <f t="shared" si="5"/>
        <v>0.63300000000000001</v>
      </c>
      <c r="E100" s="4">
        <f t="shared" si="6"/>
        <v>4.8356286857999997</v>
      </c>
    </row>
    <row r="101" spans="1:5" x14ac:dyDescent="0.25">
      <c r="A101" s="10" t="s">
        <v>174</v>
      </c>
      <c r="B101" s="6">
        <v>0.89300000000000002</v>
      </c>
      <c r="C101" s="5">
        <v>7.2000000000000008E-2</v>
      </c>
      <c r="D101" s="3">
        <f t="shared" si="5"/>
        <v>0.82099999999999995</v>
      </c>
      <c r="E101" s="4">
        <f t="shared" si="6"/>
        <v>6.6501894201999985</v>
      </c>
    </row>
    <row r="102" spans="1:5" x14ac:dyDescent="0.25">
      <c r="A102" s="10" t="s">
        <v>175</v>
      </c>
      <c r="B102" s="6">
        <v>1.3940000000000001</v>
      </c>
      <c r="C102" s="5">
        <v>7.2000000000000008E-2</v>
      </c>
      <c r="D102" s="3">
        <f t="shared" si="5"/>
        <v>1.3220000000000001</v>
      </c>
      <c r="E102" s="4">
        <f t="shared" si="6"/>
        <v>12.3944072248</v>
      </c>
    </row>
    <row r="103" spans="1:5" x14ac:dyDescent="0.25">
      <c r="A103" s="10" t="s">
        <v>176</v>
      </c>
      <c r="B103" s="6">
        <v>0.65</v>
      </c>
      <c r="C103" s="5">
        <v>7.2000000000000008E-2</v>
      </c>
      <c r="D103" s="3">
        <f t="shared" si="5"/>
        <v>0.57800000000000007</v>
      </c>
      <c r="E103" s="4">
        <f t="shared" si="6"/>
        <v>4.3399525048000003</v>
      </c>
    </row>
    <row r="104" spans="1:5" x14ac:dyDescent="0.25">
      <c r="A104" s="10" t="s">
        <v>177</v>
      </c>
      <c r="B104" s="6">
        <v>0.76</v>
      </c>
      <c r="C104" s="5">
        <v>7.2000000000000008E-2</v>
      </c>
      <c r="D104" s="3">
        <f t="shared" si="5"/>
        <v>0.68799999999999994</v>
      </c>
      <c r="E104" s="4">
        <f t="shared" si="6"/>
        <v>5.3472296767999987</v>
      </c>
    </row>
    <row r="105" spans="1:5" x14ac:dyDescent="0.25">
      <c r="A105" s="10" t="s">
        <v>178</v>
      </c>
      <c r="B105" s="6">
        <v>0.69800000000000006</v>
      </c>
      <c r="C105" s="5">
        <v>7.2000000000000008E-2</v>
      </c>
      <c r="D105" s="3">
        <f t="shared" si="5"/>
        <v>0.62600000000000011</v>
      </c>
      <c r="E105" s="4">
        <f t="shared" si="6"/>
        <v>4.7716582072000007</v>
      </c>
    </row>
    <row r="106" spans="1:5" x14ac:dyDescent="0.25">
      <c r="A106" s="10" t="s">
        <v>179</v>
      </c>
      <c r="B106" s="6">
        <v>0.52600000000000002</v>
      </c>
      <c r="C106" s="5">
        <v>7.2000000000000008E-2</v>
      </c>
      <c r="D106" s="3">
        <f t="shared" si="5"/>
        <v>0.45400000000000001</v>
      </c>
      <c r="E106" s="4">
        <f t="shared" si="6"/>
        <v>3.2808523352000001</v>
      </c>
    </row>
    <row r="107" spans="1:5" x14ac:dyDescent="0.25">
      <c r="A107" s="10" t="s">
        <v>180</v>
      </c>
      <c r="B107" s="6">
        <v>0.55000000000000004</v>
      </c>
      <c r="C107" s="5">
        <v>7.2000000000000008E-2</v>
      </c>
      <c r="D107" s="3">
        <f t="shared" si="5"/>
        <v>0.47800000000000004</v>
      </c>
      <c r="E107" s="4">
        <f t="shared" si="6"/>
        <v>3.4795221848000004</v>
      </c>
    </row>
    <row r="108" spans="1:5" x14ac:dyDescent="0.25">
      <c r="A108" s="10" t="s">
        <v>181</v>
      </c>
      <c r="B108" s="6">
        <v>0.61299999999999999</v>
      </c>
      <c r="C108" s="5">
        <v>7.2000000000000008E-2</v>
      </c>
      <c r="D108" s="3">
        <f t="shared" si="5"/>
        <v>0.54099999999999993</v>
      </c>
      <c r="E108" s="4">
        <f t="shared" si="6"/>
        <v>4.0154576281999992</v>
      </c>
    </row>
    <row r="109" spans="1:5" x14ac:dyDescent="0.25">
      <c r="A109" s="10" t="s">
        <v>182</v>
      </c>
      <c r="B109" s="6">
        <v>0.58899999999999997</v>
      </c>
      <c r="C109" s="5">
        <v>7.2000000000000008E-2</v>
      </c>
      <c r="D109" s="3">
        <f t="shared" si="5"/>
        <v>0.5169999999999999</v>
      </c>
      <c r="E109" s="4">
        <f t="shared" si="6"/>
        <v>3.8088280057999993</v>
      </c>
    </row>
    <row r="110" spans="1:5" x14ac:dyDescent="0.25">
      <c r="A110" s="10" t="s">
        <v>183</v>
      </c>
      <c r="B110" s="6">
        <v>0.61199999999999999</v>
      </c>
      <c r="C110" s="5">
        <v>7.2000000000000008E-2</v>
      </c>
      <c r="D110" s="3">
        <f t="shared" si="5"/>
        <v>0.54</v>
      </c>
      <c r="E110" s="4">
        <f t="shared" si="6"/>
        <v>4.0067875200000005</v>
      </c>
    </row>
    <row r="111" spans="1:5" x14ac:dyDescent="0.25">
      <c r="A111" s="10" t="s">
        <v>184</v>
      </c>
      <c r="B111" s="6">
        <v>0.47200000000000003</v>
      </c>
      <c r="C111" s="5">
        <v>7.2000000000000008E-2</v>
      </c>
      <c r="D111" s="3">
        <f t="shared" si="5"/>
        <v>0.4</v>
      </c>
      <c r="E111" s="4">
        <f t="shared" si="6"/>
        <v>2.8449320000000005</v>
      </c>
    </row>
    <row r="112" spans="1:5" x14ac:dyDescent="0.25">
      <c r="A112" s="10" t="s">
        <v>185</v>
      </c>
      <c r="B112" s="6">
        <v>0.64700000000000002</v>
      </c>
      <c r="C112" s="5">
        <v>7.2000000000000008E-2</v>
      </c>
      <c r="D112" s="3">
        <f t="shared" si="5"/>
        <v>0.57499999999999996</v>
      </c>
      <c r="E112" s="4">
        <f t="shared" si="6"/>
        <v>4.3133736249999988</v>
      </c>
    </row>
    <row r="113" spans="1:5" x14ac:dyDescent="0.25">
      <c r="A113" s="10" t="s">
        <v>186</v>
      </c>
      <c r="B113" s="6">
        <v>0.54100000000000004</v>
      </c>
      <c r="C113" s="5">
        <v>7.2000000000000008E-2</v>
      </c>
      <c r="D113" s="3">
        <f t="shared" si="5"/>
        <v>0.46900000000000003</v>
      </c>
      <c r="E113" s="4">
        <f t="shared" si="6"/>
        <v>3.4046656442000001</v>
      </c>
    </row>
    <row r="114" spans="1:5" x14ac:dyDescent="0.25">
      <c r="A114" s="10" t="s">
        <v>187</v>
      </c>
      <c r="B114" s="6">
        <v>0.54400000000000004</v>
      </c>
      <c r="C114" s="5">
        <v>7.2000000000000008E-2</v>
      </c>
      <c r="D114" s="3">
        <f t="shared" si="5"/>
        <v>0.47200000000000003</v>
      </c>
      <c r="E114" s="4">
        <f t="shared" si="6"/>
        <v>3.4295704448</v>
      </c>
    </row>
    <row r="115" spans="1:5" x14ac:dyDescent="0.25">
      <c r="A115" s="10" t="s">
        <v>188</v>
      </c>
      <c r="B115" s="6">
        <v>0.68100000000000005</v>
      </c>
      <c r="C115" s="5">
        <v>7.2000000000000008E-2</v>
      </c>
      <c r="D115" s="3">
        <f t="shared" si="5"/>
        <v>0.60899999999999999</v>
      </c>
      <c r="E115" s="4">
        <f t="shared" si="6"/>
        <v>4.6173752681999991</v>
      </c>
    </row>
    <row r="116" spans="1:5" x14ac:dyDescent="0.25">
      <c r="A116" s="10" t="s">
        <v>189</v>
      </c>
      <c r="B116" s="6">
        <v>0.65500000000000003</v>
      </c>
      <c r="C116" s="5">
        <v>7.2000000000000008E-2</v>
      </c>
      <c r="D116" s="3">
        <f t="shared" si="5"/>
        <v>0.58299999999999996</v>
      </c>
      <c r="E116" s="4">
        <f t="shared" si="6"/>
        <v>4.3843559257999996</v>
      </c>
    </row>
    <row r="117" spans="1:5" x14ac:dyDescent="0.25">
      <c r="A117" s="10" t="s">
        <v>190</v>
      </c>
      <c r="B117" s="6">
        <v>0.67500000000000004</v>
      </c>
      <c r="C117" s="5">
        <v>7.2000000000000008E-2</v>
      </c>
      <c r="D117" s="3">
        <f t="shared" si="5"/>
        <v>0.60299999999999998</v>
      </c>
      <c r="E117" s="4">
        <f t="shared" si="6"/>
        <v>4.5632857097999997</v>
      </c>
    </row>
    <row r="118" spans="1:5" x14ac:dyDescent="0.25">
      <c r="A118" s="10" t="s">
        <v>191</v>
      </c>
      <c r="B118" s="6">
        <v>0.58799999999999997</v>
      </c>
      <c r="C118" s="5">
        <v>7.2000000000000008E-2</v>
      </c>
      <c r="D118" s="3">
        <f t="shared" si="5"/>
        <v>0.51600000000000001</v>
      </c>
      <c r="E118" s="4">
        <f t="shared" si="6"/>
        <v>3.8002842432000006</v>
      </c>
    </row>
    <row r="119" spans="1:5" x14ac:dyDescent="0.25">
      <c r="A119" s="10" t="s">
        <v>192</v>
      </c>
      <c r="B119" s="6">
        <v>0.74199999999999999</v>
      </c>
      <c r="C119" s="5">
        <v>7.2000000000000008E-2</v>
      </c>
      <c r="D119" s="3">
        <f t="shared" si="5"/>
        <v>0.66999999999999993</v>
      </c>
      <c r="E119" s="4">
        <f t="shared" si="6"/>
        <v>5.1780435799999989</v>
      </c>
    </row>
    <row r="120" spans="1:5" x14ac:dyDescent="0.25">
      <c r="A120" s="10" t="s">
        <v>193</v>
      </c>
      <c r="B120" s="6">
        <v>0.54100000000000004</v>
      </c>
      <c r="C120" s="5">
        <v>7.2000000000000008E-2</v>
      </c>
      <c r="D120" s="3">
        <f t="shared" si="5"/>
        <v>0.46900000000000003</v>
      </c>
      <c r="E120" s="4">
        <f t="shared" si="6"/>
        <v>3.4046656442000001</v>
      </c>
    </row>
    <row r="121" spans="1:5" x14ac:dyDescent="0.25">
      <c r="A121" s="10" t="s">
        <v>194</v>
      </c>
      <c r="B121" s="6">
        <v>0.52900000000000003</v>
      </c>
      <c r="C121" s="5">
        <v>7.2000000000000008E-2</v>
      </c>
      <c r="D121" s="3">
        <f t="shared" si="5"/>
        <v>0.45700000000000002</v>
      </c>
      <c r="E121" s="4">
        <f t="shared" si="6"/>
        <v>3.3055202378000001</v>
      </c>
    </row>
    <row r="122" spans="1:5" x14ac:dyDescent="0.25">
      <c r="A122" s="10" t="s">
        <v>195</v>
      </c>
      <c r="B122" s="6">
        <v>0.496</v>
      </c>
      <c r="C122" s="5">
        <v>7.2000000000000008E-2</v>
      </c>
      <c r="D122" s="3">
        <f t="shared" si="5"/>
        <v>0.42399999999999999</v>
      </c>
      <c r="E122" s="4">
        <f t="shared" si="6"/>
        <v>3.0367791872000001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121"/>
  <sheetViews>
    <sheetView workbookViewId="0">
      <selection activeCell="O4" sqref="O4"/>
    </sheetView>
  </sheetViews>
  <sheetFormatPr defaultRowHeight="15" x14ac:dyDescent="0.25"/>
  <cols>
    <col min="1" max="1" width="17.28515625" customWidth="1"/>
    <col min="2" max="2" width="13" customWidth="1"/>
    <col min="3" max="3" width="11.28515625" customWidth="1"/>
    <col min="4" max="4" width="12.5703125" customWidth="1"/>
    <col min="5" max="5" width="15.7109375" customWidth="1"/>
  </cols>
  <sheetData>
    <row r="2" spans="1:12" x14ac:dyDescent="0.25">
      <c r="A2" s="2">
        <v>2.403</v>
      </c>
      <c r="B2" s="6">
        <v>0.58899999999999997</v>
      </c>
      <c r="C2" s="6">
        <v>0.61599999999999999</v>
      </c>
      <c r="D2" s="6">
        <v>0.60099999999999998</v>
      </c>
      <c r="E2" s="6">
        <v>0.76</v>
      </c>
      <c r="F2" s="6">
        <v>0.873</v>
      </c>
      <c r="G2" s="6">
        <v>1.208</v>
      </c>
      <c r="H2" s="6">
        <v>0.72199999999999998</v>
      </c>
      <c r="I2" s="6">
        <v>0.93900000000000006</v>
      </c>
      <c r="J2" s="6">
        <v>0.754</v>
      </c>
      <c r="K2" s="6">
        <v>0.68800000000000006</v>
      </c>
      <c r="L2" s="6">
        <v>0.80100000000000005</v>
      </c>
    </row>
    <row r="3" spans="1:12" x14ac:dyDescent="0.25">
      <c r="A3" s="2">
        <v>1.4390000000000001</v>
      </c>
      <c r="B3" s="6">
        <v>0.67600000000000005</v>
      </c>
      <c r="C3" s="6">
        <v>0.75700000000000001</v>
      </c>
      <c r="D3" s="6">
        <v>0.63700000000000001</v>
      </c>
      <c r="E3" s="6">
        <v>0.88</v>
      </c>
      <c r="F3" s="6">
        <v>0.69500000000000006</v>
      </c>
      <c r="G3" s="6">
        <v>0.65100000000000002</v>
      </c>
      <c r="H3" s="6">
        <v>1.456</v>
      </c>
      <c r="I3" s="6">
        <v>0.69900000000000007</v>
      </c>
      <c r="J3" s="6">
        <v>0.95400000000000007</v>
      </c>
      <c r="K3" s="6">
        <v>1.081</v>
      </c>
      <c r="L3" s="6">
        <v>0.65</v>
      </c>
    </row>
    <row r="4" spans="1:12" x14ac:dyDescent="0.25">
      <c r="A4" s="2">
        <v>0.75700000000000001</v>
      </c>
      <c r="B4" s="6">
        <v>0.59099999999999997</v>
      </c>
      <c r="C4" s="6">
        <v>0.67200000000000004</v>
      </c>
      <c r="D4" s="6">
        <v>0.622</v>
      </c>
      <c r="E4" s="6">
        <v>0.72099999999999997</v>
      </c>
      <c r="F4" s="6">
        <v>0.68100000000000005</v>
      </c>
      <c r="G4" s="6">
        <v>0.76100000000000001</v>
      </c>
      <c r="H4" s="6">
        <v>0.60299999999999998</v>
      </c>
      <c r="I4" s="6">
        <v>0.56000000000000005</v>
      </c>
      <c r="J4" s="6">
        <v>0.63600000000000001</v>
      </c>
      <c r="K4" s="6">
        <v>0.68900000000000006</v>
      </c>
      <c r="L4" s="6">
        <v>0.57899999999999996</v>
      </c>
    </row>
    <row r="5" spans="1:12" x14ac:dyDescent="0.25">
      <c r="A5" s="2">
        <v>0.48</v>
      </c>
      <c r="B5" s="6">
        <v>0.749</v>
      </c>
      <c r="C5" s="6">
        <v>0.63300000000000001</v>
      </c>
      <c r="D5" s="6">
        <v>0.65700000000000003</v>
      </c>
      <c r="E5" s="6">
        <v>0.746</v>
      </c>
      <c r="F5" s="6">
        <v>0.58799999999999997</v>
      </c>
      <c r="G5" s="6">
        <v>0.92600000000000005</v>
      </c>
      <c r="H5" s="6">
        <v>0.623</v>
      </c>
      <c r="I5" s="6">
        <v>0.56800000000000006</v>
      </c>
      <c r="J5" s="6">
        <v>0.61599999999999999</v>
      </c>
      <c r="K5" s="6">
        <v>0.69300000000000006</v>
      </c>
      <c r="L5" s="6">
        <v>0.59299999999999997</v>
      </c>
    </row>
    <row r="6" spans="1:12" x14ac:dyDescent="0.25">
      <c r="A6" s="2">
        <v>0.20499999999999999</v>
      </c>
      <c r="B6" s="6">
        <v>1.5090000000000001</v>
      </c>
      <c r="C6" s="6">
        <v>1.2770000000000001</v>
      </c>
      <c r="D6" s="6">
        <v>0.74299999999999999</v>
      </c>
      <c r="E6" s="6">
        <v>0.8</v>
      </c>
      <c r="F6" s="6">
        <v>0.71799999999999997</v>
      </c>
      <c r="G6" s="6">
        <v>0.73599999999999999</v>
      </c>
      <c r="H6" s="6">
        <v>0.75800000000000001</v>
      </c>
      <c r="I6" s="6">
        <v>0.68600000000000005</v>
      </c>
      <c r="J6" s="6">
        <v>0.61799999999999999</v>
      </c>
      <c r="K6" s="6">
        <v>0.66500000000000004</v>
      </c>
      <c r="L6" s="6">
        <v>0.64200000000000002</v>
      </c>
    </row>
    <row r="7" spans="1:12" x14ac:dyDescent="0.25">
      <c r="A7" s="5">
        <v>8.1000000000000003E-2</v>
      </c>
      <c r="B7" s="6">
        <v>0.61699999999999999</v>
      </c>
      <c r="C7" s="6">
        <v>0.71499999999999997</v>
      </c>
      <c r="D7" s="6">
        <v>0.57100000000000006</v>
      </c>
      <c r="E7" s="6">
        <v>0.6</v>
      </c>
      <c r="F7" s="6">
        <v>0.65900000000000003</v>
      </c>
      <c r="G7" s="6">
        <v>0.81800000000000006</v>
      </c>
      <c r="H7" s="6">
        <v>0.58599999999999997</v>
      </c>
      <c r="I7" s="6">
        <v>0.63100000000000001</v>
      </c>
      <c r="J7" s="6">
        <v>0.68800000000000006</v>
      </c>
      <c r="K7" s="6">
        <v>0.70000000000000007</v>
      </c>
      <c r="L7" s="6">
        <v>0.47300000000000003</v>
      </c>
    </row>
    <row r="8" spans="1:12" x14ac:dyDescent="0.25">
      <c r="A8" s="6">
        <v>0.61199999999999999</v>
      </c>
      <c r="B8" s="6">
        <v>0.63800000000000001</v>
      </c>
      <c r="C8" s="6">
        <v>0.57000000000000006</v>
      </c>
      <c r="D8" s="6">
        <v>0.64400000000000002</v>
      </c>
      <c r="E8" s="6">
        <v>0.78900000000000003</v>
      </c>
      <c r="F8" s="6">
        <v>0.62</v>
      </c>
      <c r="G8" s="6">
        <v>0.56300000000000006</v>
      </c>
      <c r="H8" s="6">
        <v>0.84099999999999997</v>
      </c>
      <c r="I8" s="6">
        <v>0.58299999999999996</v>
      </c>
      <c r="J8" s="6">
        <v>0.77700000000000002</v>
      </c>
      <c r="K8" s="6">
        <v>0.57200000000000006</v>
      </c>
      <c r="L8" s="6">
        <v>0.6</v>
      </c>
    </row>
    <row r="9" spans="1:12" x14ac:dyDescent="0.25">
      <c r="A9" s="6">
        <v>0.69100000000000006</v>
      </c>
      <c r="B9" s="6">
        <v>1.0549999999999999</v>
      </c>
      <c r="C9" s="6">
        <v>0.58099999999999996</v>
      </c>
      <c r="D9" s="6">
        <v>1.1599999999999999</v>
      </c>
      <c r="E9" s="6">
        <v>1.7750000000000001</v>
      </c>
      <c r="F9" s="6">
        <v>0.66100000000000003</v>
      </c>
      <c r="G9" s="6">
        <v>0.72499999999999998</v>
      </c>
      <c r="H9" s="6">
        <v>0.55200000000000005</v>
      </c>
      <c r="I9" s="6">
        <v>0.89200000000000002</v>
      </c>
      <c r="J9" s="6">
        <v>0.63600000000000001</v>
      </c>
      <c r="K9" s="6">
        <v>0.83000000000000007</v>
      </c>
      <c r="L9" s="6">
        <v>0.54500000000000004</v>
      </c>
    </row>
    <row r="16" spans="1:12" x14ac:dyDescent="0.25">
      <c r="A16" s="20"/>
      <c r="B16" s="1" t="s">
        <v>1</v>
      </c>
      <c r="C16" s="1" t="s">
        <v>2</v>
      </c>
      <c r="D16" s="1" t="s">
        <v>3</v>
      </c>
      <c r="E16" s="1" t="s">
        <v>4</v>
      </c>
    </row>
    <row r="17" spans="1:13" x14ac:dyDescent="0.25">
      <c r="A17" s="20" t="s">
        <v>5</v>
      </c>
      <c r="B17" s="2">
        <v>2.403</v>
      </c>
      <c r="C17" s="3">
        <f>B17-B22</f>
        <v>2.3220000000000001</v>
      </c>
      <c r="D17" s="3">
        <v>24</v>
      </c>
      <c r="E17" s="4">
        <f>(1.4167*C17*C17)+(6.8973*C17)+(0.2837)</f>
        <v>23.937629322800003</v>
      </c>
    </row>
    <row r="18" spans="1:13" x14ac:dyDescent="0.25">
      <c r="A18" s="20" t="s">
        <v>6</v>
      </c>
      <c r="B18" s="2">
        <v>1.4390000000000001</v>
      </c>
      <c r="C18" s="3">
        <f>B18-B22</f>
        <v>1.3580000000000001</v>
      </c>
      <c r="D18" s="3">
        <v>12</v>
      </c>
      <c r="E18" s="4">
        <f t="shared" ref="E18:E22" si="0">(1.4167*C18*C18)+(6.8973*C18)+(0.2837)</f>
        <v>12.262860538800002</v>
      </c>
    </row>
    <row r="19" spans="1:13" x14ac:dyDescent="0.25">
      <c r="A19" s="20" t="s">
        <v>7</v>
      </c>
      <c r="B19" s="2">
        <v>0.75700000000000001</v>
      </c>
      <c r="C19" s="3">
        <f>B19-B22</f>
        <v>0.67600000000000005</v>
      </c>
      <c r="D19" s="3">
        <v>6</v>
      </c>
      <c r="E19" s="4">
        <f t="shared" si="0"/>
        <v>5.5936726992000008</v>
      </c>
    </row>
    <row r="20" spans="1:13" x14ac:dyDescent="0.25">
      <c r="A20" s="20" t="s">
        <v>8</v>
      </c>
      <c r="B20" s="2">
        <v>0.48</v>
      </c>
      <c r="C20" s="3">
        <f>B20-B22</f>
        <v>0.39899999999999997</v>
      </c>
      <c r="D20" s="3">
        <v>3</v>
      </c>
      <c r="E20" s="4">
        <f t="shared" si="0"/>
        <v>3.2612627566999999</v>
      </c>
    </row>
    <row r="21" spans="1:13" x14ac:dyDescent="0.25">
      <c r="A21" s="20" t="s">
        <v>9</v>
      </c>
      <c r="B21" s="2">
        <v>0.20499999999999999</v>
      </c>
      <c r="C21" s="3">
        <f>B21-B22</f>
        <v>0.12399999999999999</v>
      </c>
      <c r="D21" s="3">
        <v>1.5</v>
      </c>
      <c r="E21" s="4">
        <f t="shared" si="0"/>
        <v>1.1607483792</v>
      </c>
    </row>
    <row r="22" spans="1:13" x14ac:dyDescent="0.25">
      <c r="A22" s="20" t="s">
        <v>10</v>
      </c>
      <c r="B22" s="5">
        <v>8.1000000000000003E-2</v>
      </c>
      <c r="C22" s="3">
        <f>B22-B22</f>
        <v>0</v>
      </c>
      <c r="D22" s="3">
        <v>0</v>
      </c>
      <c r="E22" s="4">
        <f t="shared" si="0"/>
        <v>0.28370000000000001</v>
      </c>
    </row>
    <row r="28" spans="1:13" x14ac:dyDescent="0.25">
      <c r="I28" s="20"/>
      <c r="K28" s="9" t="s">
        <v>285</v>
      </c>
      <c r="L28" s="9"/>
      <c r="M28" s="9"/>
    </row>
    <row r="34" spans="1:5" x14ac:dyDescent="0.25">
      <c r="A34" s="10" t="s">
        <v>11</v>
      </c>
      <c r="B34" s="6" t="s">
        <v>12</v>
      </c>
      <c r="C34" s="7" t="s">
        <v>10</v>
      </c>
      <c r="D34" s="3" t="s">
        <v>2</v>
      </c>
      <c r="E34" s="11" t="s">
        <v>286</v>
      </c>
    </row>
    <row r="35" spans="1:5" x14ac:dyDescent="0.25">
      <c r="A35" s="10" t="s">
        <v>196</v>
      </c>
      <c r="B35" s="6">
        <v>0.61199999999999999</v>
      </c>
      <c r="C35" s="5">
        <v>8.1000000000000003E-2</v>
      </c>
      <c r="D35" s="3">
        <f t="shared" ref="D35:D66" si="1">(B35-C35)</f>
        <v>0.53100000000000003</v>
      </c>
      <c r="E35" s="4">
        <f t="shared" ref="E35:E66" si="2">(1.4167*D35*D35)+(6.8973*D35)+(0.2837)</f>
        <v>4.3456204487000001</v>
      </c>
    </row>
    <row r="36" spans="1:5" x14ac:dyDescent="0.25">
      <c r="A36" s="10" t="s">
        <v>197</v>
      </c>
      <c r="B36" s="6">
        <v>0.69100000000000006</v>
      </c>
      <c r="C36" s="5">
        <v>8.1000000000000003E-2</v>
      </c>
      <c r="D36" s="3">
        <f t="shared" si="1"/>
        <v>0.6100000000000001</v>
      </c>
      <c r="E36" s="4">
        <f t="shared" si="2"/>
        <v>5.0182070700000008</v>
      </c>
    </row>
    <row r="37" spans="1:5" x14ac:dyDescent="0.25">
      <c r="A37" s="10" t="s">
        <v>198</v>
      </c>
      <c r="B37" s="6">
        <v>0.58899999999999997</v>
      </c>
      <c r="C37" s="5">
        <v>8.1000000000000003E-2</v>
      </c>
      <c r="D37" s="3">
        <f t="shared" si="1"/>
        <v>0.50800000000000001</v>
      </c>
      <c r="E37" s="4">
        <f t="shared" si="2"/>
        <v>4.1531276687999998</v>
      </c>
    </row>
    <row r="38" spans="1:5" x14ac:dyDescent="0.25">
      <c r="A38" s="10" t="s">
        <v>199</v>
      </c>
      <c r="B38" s="6">
        <v>0.67600000000000005</v>
      </c>
      <c r="C38" s="5">
        <v>8.1000000000000003E-2</v>
      </c>
      <c r="D38" s="3">
        <f t="shared" si="1"/>
        <v>0.59500000000000008</v>
      </c>
      <c r="E38" s="4">
        <f t="shared" si="2"/>
        <v>4.8891407175000001</v>
      </c>
    </row>
    <row r="39" spans="1:5" x14ac:dyDescent="0.25">
      <c r="A39" s="10" t="s">
        <v>200</v>
      </c>
      <c r="B39" s="6">
        <v>0.59099999999999997</v>
      </c>
      <c r="C39" s="5">
        <v>8.1000000000000003E-2</v>
      </c>
      <c r="D39" s="3">
        <f t="shared" si="1"/>
        <v>0.51</v>
      </c>
      <c r="E39" s="4">
        <f t="shared" si="2"/>
        <v>4.1698066699999998</v>
      </c>
    </row>
    <row r="40" spans="1:5" x14ac:dyDescent="0.25">
      <c r="A40" s="10" t="s">
        <v>201</v>
      </c>
      <c r="B40" s="6">
        <v>0.749</v>
      </c>
      <c r="C40" s="5">
        <v>8.1000000000000003E-2</v>
      </c>
      <c r="D40" s="3">
        <f t="shared" si="1"/>
        <v>0.66800000000000004</v>
      </c>
      <c r="E40" s="4">
        <f t="shared" si="2"/>
        <v>5.5232619408000003</v>
      </c>
    </row>
    <row r="41" spans="1:5" x14ac:dyDescent="0.25">
      <c r="A41" s="10" t="s">
        <v>202</v>
      </c>
      <c r="B41" s="6">
        <v>1.5090000000000001</v>
      </c>
      <c r="C41" s="5">
        <v>8.1000000000000003E-2</v>
      </c>
      <c r="D41" s="3">
        <f t="shared" si="1"/>
        <v>1.4280000000000002</v>
      </c>
      <c r="E41" s="4">
        <f t="shared" si="2"/>
        <v>13.021956372800002</v>
      </c>
    </row>
    <row r="42" spans="1:5" x14ac:dyDescent="0.25">
      <c r="A42" s="10" t="s">
        <v>203</v>
      </c>
      <c r="B42" s="6">
        <v>0.61699999999999999</v>
      </c>
      <c r="C42" s="5">
        <v>8.1000000000000003E-2</v>
      </c>
      <c r="D42" s="3">
        <f t="shared" si="1"/>
        <v>0.53600000000000003</v>
      </c>
      <c r="E42" s="4">
        <f t="shared" si="2"/>
        <v>4.3876650432000002</v>
      </c>
    </row>
    <row r="43" spans="1:5" x14ac:dyDescent="0.25">
      <c r="A43" s="10" t="s">
        <v>204</v>
      </c>
      <c r="B43" s="6">
        <v>0.63800000000000001</v>
      </c>
      <c r="C43" s="5">
        <v>8.1000000000000003E-2</v>
      </c>
      <c r="D43" s="3">
        <f t="shared" si="1"/>
        <v>0.55700000000000005</v>
      </c>
      <c r="E43" s="4">
        <f t="shared" si="2"/>
        <v>4.5650258583000003</v>
      </c>
    </row>
    <row r="44" spans="1:5" x14ac:dyDescent="0.25">
      <c r="A44" s="10" t="s">
        <v>205</v>
      </c>
      <c r="B44" s="6">
        <v>1.0549999999999999</v>
      </c>
      <c r="C44" s="5">
        <v>8.1000000000000003E-2</v>
      </c>
      <c r="D44" s="3">
        <f t="shared" si="1"/>
        <v>0.97399999999999998</v>
      </c>
      <c r="E44" s="4">
        <f t="shared" si="2"/>
        <v>8.3456594891999991</v>
      </c>
    </row>
    <row r="45" spans="1:5" x14ac:dyDescent="0.25">
      <c r="A45" s="10" t="s">
        <v>206</v>
      </c>
      <c r="B45" s="6">
        <v>0.61599999999999999</v>
      </c>
      <c r="C45" s="5">
        <v>8.1000000000000003E-2</v>
      </c>
      <c r="D45" s="3">
        <f t="shared" si="1"/>
        <v>0.53500000000000003</v>
      </c>
      <c r="E45" s="4">
        <f t="shared" si="2"/>
        <v>4.3792504575000004</v>
      </c>
    </row>
    <row r="46" spans="1:5" x14ac:dyDescent="0.25">
      <c r="A46" s="10" t="s">
        <v>207</v>
      </c>
      <c r="B46" s="6">
        <v>0.75700000000000001</v>
      </c>
      <c r="C46" s="5">
        <v>8.1000000000000003E-2</v>
      </c>
      <c r="D46" s="3">
        <f t="shared" si="1"/>
        <v>0.67600000000000005</v>
      </c>
      <c r="E46" s="4">
        <f t="shared" si="2"/>
        <v>5.5936726992000008</v>
      </c>
    </row>
    <row r="47" spans="1:5" x14ac:dyDescent="0.25">
      <c r="A47" s="10" t="s">
        <v>208</v>
      </c>
      <c r="B47" s="6">
        <v>0.67200000000000004</v>
      </c>
      <c r="C47" s="5">
        <v>8.1000000000000003E-2</v>
      </c>
      <c r="D47" s="3">
        <f t="shared" si="1"/>
        <v>0.59100000000000008</v>
      </c>
      <c r="E47" s="4">
        <f t="shared" si="2"/>
        <v>4.8548306927000011</v>
      </c>
    </row>
    <row r="48" spans="1:5" x14ac:dyDescent="0.25">
      <c r="A48" s="10" t="s">
        <v>209</v>
      </c>
      <c r="B48" s="6">
        <v>0.63300000000000001</v>
      </c>
      <c r="C48" s="5">
        <v>8.1000000000000003E-2</v>
      </c>
      <c r="D48" s="3">
        <f t="shared" si="1"/>
        <v>0.55200000000000005</v>
      </c>
      <c r="E48" s="4">
        <f t="shared" si="2"/>
        <v>4.5226837568000002</v>
      </c>
    </row>
    <row r="49" spans="1:5" x14ac:dyDescent="0.25">
      <c r="A49" s="10" t="s">
        <v>210</v>
      </c>
      <c r="B49" s="6">
        <v>1.2770000000000001</v>
      </c>
      <c r="C49" s="5">
        <v>8.1000000000000003E-2</v>
      </c>
      <c r="D49" s="3">
        <f t="shared" si="1"/>
        <v>1.1960000000000002</v>
      </c>
      <c r="E49" s="4">
        <f t="shared" si="2"/>
        <v>10.559341147200001</v>
      </c>
    </row>
    <row r="50" spans="1:5" x14ac:dyDescent="0.25">
      <c r="A50" s="10" t="s">
        <v>211</v>
      </c>
      <c r="B50" s="6">
        <v>0.71499999999999997</v>
      </c>
      <c r="C50" s="5">
        <v>8.1000000000000003E-2</v>
      </c>
      <c r="D50" s="3">
        <f t="shared" si="1"/>
        <v>0.63400000000000001</v>
      </c>
      <c r="E50" s="4">
        <f t="shared" si="2"/>
        <v>5.2260392651999998</v>
      </c>
    </row>
    <row r="51" spans="1:5" x14ac:dyDescent="0.25">
      <c r="A51" s="10" t="s">
        <v>212</v>
      </c>
      <c r="B51" s="6">
        <v>0.57000000000000006</v>
      </c>
      <c r="C51" s="5">
        <v>8.1000000000000003E-2</v>
      </c>
      <c r="D51" s="3">
        <f t="shared" si="1"/>
        <v>0.48900000000000005</v>
      </c>
      <c r="E51" s="4">
        <f t="shared" si="2"/>
        <v>3.9952424207000008</v>
      </c>
    </row>
    <row r="52" spans="1:5" x14ac:dyDescent="0.25">
      <c r="A52" s="10" t="s">
        <v>213</v>
      </c>
      <c r="B52" s="6">
        <v>0.58099999999999996</v>
      </c>
      <c r="C52" s="5">
        <v>8.1000000000000003E-2</v>
      </c>
      <c r="D52" s="3">
        <f t="shared" si="1"/>
        <v>0.49999999999999994</v>
      </c>
      <c r="E52" s="4">
        <f t="shared" si="2"/>
        <v>4.0865249999999991</v>
      </c>
    </row>
    <row r="53" spans="1:5" x14ac:dyDescent="0.25">
      <c r="A53" s="10" t="s">
        <v>214</v>
      </c>
      <c r="B53" s="6">
        <v>0.60099999999999998</v>
      </c>
      <c r="C53" s="5">
        <v>8.1000000000000003E-2</v>
      </c>
      <c r="D53" s="3">
        <f t="shared" si="1"/>
        <v>0.52</v>
      </c>
      <c r="E53" s="4">
        <f t="shared" si="2"/>
        <v>4.2533716800000008</v>
      </c>
    </row>
    <row r="54" spans="1:5" x14ac:dyDescent="0.25">
      <c r="A54" s="10" t="s">
        <v>215</v>
      </c>
      <c r="B54" s="6">
        <v>0.63700000000000001</v>
      </c>
      <c r="C54" s="5">
        <v>8.1000000000000003E-2</v>
      </c>
      <c r="D54" s="3">
        <f t="shared" si="1"/>
        <v>0.55600000000000005</v>
      </c>
      <c r="E54" s="4">
        <f t="shared" si="2"/>
        <v>4.5565517712000005</v>
      </c>
    </row>
    <row r="55" spans="1:5" x14ac:dyDescent="0.25">
      <c r="A55" s="10" t="s">
        <v>216</v>
      </c>
      <c r="B55" s="6">
        <v>0.622</v>
      </c>
      <c r="C55" s="5">
        <v>8.1000000000000003E-2</v>
      </c>
      <c r="D55" s="3">
        <f t="shared" si="1"/>
        <v>0.54100000000000004</v>
      </c>
      <c r="E55" s="4">
        <f t="shared" si="2"/>
        <v>4.4297804727000001</v>
      </c>
    </row>
    <row r="56" spans="1:5" x14ac:dyDescent="0.25">
      <c r="A56" s="10" t="s">
        <v>217</v>
      </c>
      <c r="B56" s="6">
        <v>0.65700000000000003</v>
      </c>
      <c r="C56" s="5">
        <v>8.1000000000000003E-2</v>
      </c>
      <c r="D56" s="3">
        <f t="shared" si="1"/>
        <v>0.57600000000000007</v>
      </c>
      <c r="E56" s="4">
        <f t="shared" si="2"/>
        <v>4.7265718592000008</v>
      </c>
    </row>
    <row r="57" spans="1:5" x14ac:dyDescent="0.25">
      <c r="A57" s="10" t="s">
        <v>218</v>
      </c>
      <c r="B57" s="6">
        <v>0.74299999999999999</v>
      </c>
      <c r="C57" s="5">
        <v>8.1000000000000003E-2</v>
      </c>
      <c r="D57" s="3">
        <f t="shared" si="1"/>
        <v>0.66200000000000003</v>
      </c>
      <c r="E57" s="4">
        <f t="shared" si="2"/>
        <v>5.4705728748000002</v>
      </c>
    </row>
    <row r="58" spans="1:5" x14ac:dyDescent="0.25">
      <c r="A58" s="10" t="s">
        <v>219</v>
      </c>
      <c r="B58" s="6">
        <v>0.57100000000000006</v>
      </c>
      <c r="C58" s="5">
        <v>8.1000000000000003E-2</v>
      </c>
      <c r="D58" s="3">
        <f t="shared" si="1"/>
        <v>0.49000000000000005</v>
      </c>
      <c r="E58" s="4">
        <f t="shared" si="2"/>
        <v>4.0035266700000003</v>
      </c>
    </row>
    <row r="59" spans="1:5" x14ac:dyDescent="0.25">
      <c r="A59" s="10" t="s">
        <v>220</v>
      </c>
      <c r="B59" s="6">
        <v>0.64400000000000002</v>
      </c>
      <c r="C59" s="5">
        <v>8.1000000000000003E-2</v>
      </c>
      <c r="D59" s="3">
        <f t="shared" si="1"/>
        <v>0.56300000000000006</v>
      </c>
      <c r="E59" s="4">
        <f t="shared" si="2"/>
        <v>4.6159298823000006</v>
      </c>
    </row>
    <row r="60" spans="1:5" x14ac:dyDescent="0.25">
      <c r="A60" s="10" t="s">
        <v>221</v>
      </c>
      <c r="B60" s="6">
        <v>1.1599999999999999</v>
      </c>
      <c r="C60" s="5">
        <v>8.1000000000000003E-2</v>
      </c>
      <c r="D60" s="3">
        <f t="shared" si="1"/>
        <v>1.079</v>
      </c>
      <c r="E60" s="4">
        <f t="shared" si="2"/>
        <v>9.3752669247</v>
      </c>
    </row>
    <row r="61" spans="1:5" x14ac:dyDescent="0.25">
      <c r="A61" s="10" t="s">
        <v>222</v>
      </c>
      <c r="B61" s="6">
        <v>0.76</v>
      </c>
      <c r="C61" s="5">
        <v>8.1000000000000003E-2</v>
      </c>
      <c r="D61" s="3">
        <f t="shared" si="1"/>
        <v>0.67900000000000005</v>
      </c>
      <c r="E61" s="4">
        <f t="shared" si="2"/>
        <v>5.6201234847000006</v>
      </c>
    </row>
    <row r="62" spans="1:5" x14ac:dyDescent="0.25">
      <c r="A62" s="10" t="s">
        <v>223</v>
      </c>
      <c r="B62" s="6">
        <v>0.88</v>
      </c>
      <c r="C62" s="5">
        <v>8.1000000000000003E-2</v>
      </c>
      <c r="D62" s="3">
        <f t="shared" si="1"/>
        <v>0.79900000000000004</v>
      </c>
      <c r="E62" s="4">
        <f t="shared" si="2"/>
        <v>6.6990653967000009</v>
      </c>
    </row>
    <row r="63" spans="1:5" x14ac:dyDescent="0.25">
      <c r="A63" s="10" t="s">
        <v>224</v>
      </c>
      <c r="B63" s="6">
        <v>0.72099999999999997</v>
      </c>
      <c r="C63" s="5">
        <v>8.1000000000000003E-2</v>
      </c>
      <c r="D63" s="3">
        <f t="shared" si="1"/>
        <v>0.64</v>
      </c>
      <c r="E63" s="4">
        <f t="shared" si="2"/>
        <v>5.27825232</v>
      </c>
    </row>
    <row r="64" spans="1:5" x14ac:dyDescent="0.25">
      <c r="A64" s="10" t="s">
        <v>225</v>
      </c>
      <c r="B64" s="6">
        <v>0.746</v>
      </c>
      <c r="C64" s="5">
        <v>8.1000000000000003E-2</v>
      </c>
      <c r="D64" s="3">
        <f t="shared" si="1"/>
        <v>0.66500000000000004</v>
      </c>
      <c r="E64" s="4">
        <f t="shared" si="2"/>
        <v>5.4969046575</v>
      </c>
    </row>
    <row r="65" spans="1:5" x14ac:dyDescent="0.25">
      <c r="A65" s="10" t="s">
        <v>226</v>
      </c>
      <c r="B65" s="6">
        <v>0.8</v>
      </c>
      <c r="C65" s="5">
        <v>8.1000000000000003E-2</v>
      </c>
      <c r="D65" s="3">
        <f t="shared" si="1"/>
        <v>0.71900000000000008</v>
      </c>
      <c r="E65" s="4">
        <f t="shared" si="2"/>
        <v>5.9752373487000003</v>
      </c>
    </row>
    <row r="66" spans="1:5" x14ac:dyDescent="0.25">
      <c r="A66" s="10" t="s">
        <v>227</v>
      </c>
      <c r="B66" s="6">
        <v>0.6</v>
      </c>
      <c r="C66" s="5">
        <v>8.1000000000000003E-2</v>
      </c>
      <c r="D66" s="3">
        <f t="shared" si="1"/>
        <v>0.51900000000000002</v>
      </c>
      <c r="E66" s="4">
        <f t="shared" si="2"/>
        <v>4.2450024287000003</v>
      </c>
    </row>
    <row r="67" spans="1:5" x14ac:dyDescent="0.25">
      <c r="A67" s="10" t="s">
        <v>228</v>
      </c>
      <c r="B67" s="6">
        <v>0.78900000000000003</v>
      </c>
      <c r="C67" s="5">
        <v>8.1000000000000003E-2</v>
      </c>
      <c r="D67" s="3">
        <f t="shared" ref="D67:D98" si="3">(B67-C67)</f>
        <v>0.70800000000000007</v>
      </c>
      <c r="E67" s="4">
        <f t="shared" ref="E67:E98" si="4">(1.4167*D67*D67)+(6.8973*D67)+(0.2837)</f>
        <v>5.8771291088000002</v>
      </c>
    </row>
    <row r="68" spans="1:5" x14ac:dyDescent="0.25">
      <c r="A68" s="10" t="s">
        <v>229</v>
      </c>
      <c r="B68" s="6">
        <v>1.7750000000000001</v>
      </c>
      <c r="C68" s="5">
        <v>8.1000000000000003E-2</v>
      </c>
      <c r="D68" s="3">
        <f t="shared" si="3"/>
        <v>1.6940000000000002</v>
      </c>
      <c r="E68" s="4">
        <f t="shared" si="4"/>
        <v>16.033139521200003</v>
      </c>
    </row>
    <row r="69" spans="1:5" x14ac:dyDescent="0.25">
      <c r="A69" s="10" t="s">
        <v>230</v>
      </c>
      <c r="B69" s="6">
        <v>0.873</v>
      </c>
      <c r="C69" s="5">
        <v>8.1000000000000003E-2</v>
      </c>
      <c r="D69" s="3">
        <f t="shared" si="3"/>
        <v>0.79200000000000004</v>
      </c>
      <c r="E69" s="4">
        <f t="shared" si="4"/>
        <v>6.6350065088000001</v>
      </c>
    </row>
    <row r="70" spans="1:5" x14ac:dyDescent="0.25">
      <c r="A70" s="10" t="s">
        <v>231</v>
      </c>
      <c r="B70" s="6">
        <v>0.69500000000000006</v>
      </c>
      <c r="C70" s="5">
        <v>8.1000000000000003E-2</v>
      </c>
      <c r="D70" s="3">
        <f t="shared" si="3"/>
        <v>0.6140000000000001</v>
      </c>
      <c r="E70" s="4">
        <f t="shared" si="4"/>
        <v>5.052732433200001</v>
      </c>
    </row>
    <row r="71" spans="1:5" x14ac:dyDescent="0.25">
      <c r="A71" s="10" t="s">
        <v>232</v>
      </c>
      <c r="B71" s="6">
        <v>0.68100000000000005</v>
      </c>
      <c r="C71" s="5">
        <v>8.1000000000000003E-2</v>
      </c>
      <c r="D71" s="3">
        <f t="shared" si="3"/>
        <v>0.60000000000000009</v>
      </c>
      <c r="E71" s="4">
        <f t="shared" si="4"/>
        <v>4.9320920000000008</v>
      </c>
    </row>
    <row r="72" spans="1:5" x14ac:dyDescent="0.25">
      <c r="A72" s="10" t="s">
        <v>233</v>
      </c>
      <c r="B72" s="6">
        <v>0.58799999999999997</v>
      </c>
      <c r="C72" s="5">
        <v>8.1000000000000003E-2</v>
      </c>
      <c r="D72" s="3">
        <f t="shared" si="3"/>
        <v>0.50700000000000001</v>
      </c>
      <c r="E72" s="4">
        <f t="shared" si="4"/>
        <v>4.1447924182999998</v>
      </c>
    </row>
    <row r="73" spans="1:5" x14ac:dyDescent="0.25">
      <c r="A73" s="10" t="s">
        <v>234</v>
      </c>
      <c r="B73" s="6">
        <v>0.71799999999999997</v>
      </c>
      <c r="C73" s="5">
        <v>8.1000000000000003E-2</v>
      </c>
      <c r="D73" s="3">
        <f t="shared" si="3"/>
        <v>0.63700000000000001</v>
      </c>
      <c r="E73" s="4">
        <f t="shared" si="4"/>
        <v>5.2521330422999997</v>
      </c>
    </row>
    <row r="74" spans="1:5" x14ac:dyDescent="0.25">
      <c r="A74" s="10" t="s">
        <v>235</v>
      </c>
      <c r="B74" s="6">
        <v>0.65900000000000003</v>
      </c>
      <c r="C74" s="5">
        <v>8.1000000000000003E-2</v>
      </c>
      <c r="D74" s="3">
        <f t="shared" si="3"/>
        <v>0.57800000000000007</v>
      </c>
      <c r="E74" s="4">
        <f t="shared" si="4"/>
        <v>4.7436362028000003</v>
      </c>
    </row>
    <row r="75" spans="1:5" x14ac:dyDescent="0.25">
      <c r="A75" s="10" t="s">
        <v>236</v>
      </c>
      <c r="B75" s="6">
        <v>0.62</v>
      </c>
      <c r="C75" s="5">
        <v>8.1000000000000003E-2</v>
      </c>
      <c r="D75" s="3">
        <f t="shared" si="3"/>
        <v>0.53900000000000003</v>
      </c>
      <c r="E75" s="4">
        <f t="shared" si="4"/>
        <v>4.4129258007000001</v>
      </c>
    </row>
    <row r="76" spans="1:5" x14ac:dyDescent="0.25">
      <c r="A76" s="10" t="s">
        <v>237</v>
      </c>
      <c r="B76" s="6">
        <v>0.66100000000000003</v>
      </c>
      <c r="C76" s="5">
        <v>8.1000000000000003E-2</v>
      </c>
      <c r="D76" s="3">
        <f t="shared" si="3"/>
        <v>0.58000000000000007</v>
      </c>
      <c r="E76" s="4">
        <f t="shared" si="4"/>
        <v>4.7607118800000006</v>
      </c>
    </row>
    <row r="77" spans="1:5" x14ac:dyDescent="0.25">
      <c r="A77" s="10" t="s">
        <v>238</v>
      </c>
      <c r="B77" s="6">
        <v>1.208</v>
      </c>
      <c r="C77" s="5">
        <v>8.1000000000000003E-2</v>
      </c>
      <c r="D77" s="3">
        <f t="shared" si="3"/>
        <v>1.127</v>
      </c>
      <c r="E77" s="4">
        <f t="shared" si="4"/>
        <v>9.8563488543000002</v>
      </c>
    </row>
    <row r="78" spans="1:5" x14ac:dyDescent="0.25">
      <c r="A78" s="10" t="s">
        <v>239</v>
      </c>
      <c r="B78" s="6">
        <v>0.65100000000000002</v>
      </c>
      <c r="C78" s="5">
        <v>8.1000000000000003E-2</v>
      </c>
      <c r="D78" s="3">
        <f t="shared" si="3"/>
        <v>0.57000000000000006</v>
      </c>
      <c r="E78" s="4">
        <f t="shared" si="4"/>
        <v>4.6754468300000003</v>
      </c>
    </row>
    <row r="79" spans="1:5" x14ac:dyDescent="0.25">
      <c r="A79" s="10" t="s">
        <v>240</v>
      </c>
      <c r="B79" s="6">
        <v>0.76100000000000001</v>
      </c>
      <c r="C79" s="5">
        <v>8.1000000000000003E-2</v>
      </c>
      <c r="D79" s="3">
        <f t="shared" si="3"/>
        <v>0.68</v>
      </c>
      <c r="E79" s="4">
        <f t="shared" si="4"/>
        <v>5.6289460800000004</v>
      </c>
    </row>
    <row r="80" spans="1:5" x14ac:dyDescent="0.25">
      <c r="A80" s="10" t="s">
        <v>241</v>
      </c>
      <c r="B80" s="6">
        <v>0.92600000000000005</v>
      </c>
      <c r="C80" s="5">
        <v>8.1000000000000003E-2</v>
      </c>
      <c r="D80" s="3">
        <f t="shared" si="3"/>
        <v>0.84500000000000008</v>
      </c>
      <c r="E80" s="4">
        <f t="shared" si="4"/>
        <v>7.123477717500001</v>
      </c>
    </row>
    <row r="81" spans="1:5" x14ac:dyDescent="0.25">
      <c r="A81" s="10" t="s">
        <v>242</v>
      </c>
      <c r="B81" s="6">
        <v>0.73599999999999999</v>
      </c>
      <c r="C81" s="5">
        <v>8.1000000000000003E-2</v>
      </c>
      <c r="D81" s="3">
        <f t="shared" si="3"/>
        <v>0.65500000000000003</v>
      </c>
      <c r="E81" s="4">
        <f t="shared" si="4"/>
        <v>5.4092312175000004</v>
      </c>
    </row>
    <row r="82" spans="1:5" x14ac:dyDescent="0.25">
      <c r="A82" s="10" t="s">
        <v>243</v>
      </c>
      <c r="B82" s="6">
        <v>0.81800000000000006</v>
      </c>
      <c r="C82" s="5">
        <v>8.1000000000000003E-2</v>
      </c>
      <c r="D82" s="3">
        <f t="shared" si="3"/>
        <v>0.7370000000000001</v>
      </c>
      <c r="E82" s="4">
        <f t="shared" si="4"/>
        <v>6.1365176223000013</v>
      </c>
    </row>
    <row r="83" spans="1:5" x14ac:dyDescent="0.25">
      <c r="A83" s="10" t="s">
        <v>244</v>
      </c>
      <c r="B83" s="6">
        <v>0.56300000000000006</v>
      </c>
      <c r="C83" s="5">
        <v>8.1000000000000003E-2</v>
      </c>
      <c r="D83" s="3">
        <f t="shared" si="3"/>
        <v>0.48200000000000004</v>
      </c>
      <c r="E83" s="4">
        <f t="shared" si="4"/>
        <v>3.9373320108000005</v>
      </c>
    </row>
    <row r="84" spans="1:5" x14ac:dyDescent="0.25">
      <c r="A84" s="10" t="s">
        <v>245</v>
      </c>
      <c r="B84" s="6">
        <v>0.72499999999999998</v>
      </c>
      <c r="C84" s="5">
        <v>8.1000000000000003E-2</v>
      </c>
      <c r="D84" s="3">
        <f t="shared" si="3"/>
        <v>0.64400000000000002</v>
      </c>
      <c r="E84" s="4">
        <f t="shared" si="4"/>
        <v>5.3131176911999995</v>
      </c>
    </row>
    <row r="85" spans="1:5" x14ac:dyDescent="0.25">
      <c r="A85" s="10" t="s">
        <v>246</v>
      </c>
      <c r="B85" s="6">
        <v>0.72199999999999998</v>
      </c>
      <c r="C85" s="5">
        <v>8.1000000000000003E-2</v>
      </c>
      <c r="D85" s="3">
        <f t="shared" si="3"/>
        <v>0.64100000000000001</v>
      </c>
      <c r="E85" s="4">
        <f t="shared" si="4"/>
        <v>5.2869644127000006</v>
      </c>
    </row>
    <row r="86" spans="1:5" x14ac:dyDescent="0.25">
      <c r="A86" s="10" t="s">
        <v>247</v>
      </c>
      <c r="B86" s="6">
        <v>1.456</v>
      </c>
      <c r="C86" s="5">
        <v>8.1000000000000003E-2</v>
      </c>
      <c r="D86" s="3">
        <f t="shared" si="3"/>
        <v>1.375</v>
      </c>
      <c r="E86" s="4">
        <f t="shared" si="4"/>
        <v>12.4459359375</v>
      </c>
    </row>
    <row r="87" spans="1:5" x14ac:dyDescent="0.25">
      <c r="A87" s="10" t="s">
        <v>248</v>
      </c>
      <c r="B87" s="6">
        <v>0.60299999999999998</v>
      </c>
      <c r="C87" s="5">
        <v>8.1000000000000003E-2</v>
      </c>
      <c r="D87" s="3">
        <f t="shared" si="3"/>
        <v>0.52200000000000002</v>
      </c>
      <c r="E87" s="4">
        <f t="shared" si="4"/>
        <v>4.2701186828000006</v>
      </c>
    </row>
    <row r="88" spans="1:5" x14ac:dyDescent="0.25">
      <c r="A88" s="10" t="s">
        <v>249</v>
      </c>
      <c r="B88" s="6">
        <v>0.623</v>
      </c>
      <c r="C88" s="5">
        <v>8.1000000000000003E-2</v>
      </c>
      <c r="D88" s="3">
        <f t="shared" si="3"/>
        <v>0.54200000000000004</v>
      </c>
      <c r="E88" s="4">
        <f t="shared" si="4"/>
        <v>4.4382120588000005</v>
      </c>
    </row>
    <row r="89" spans="1:5" x14ac:dyDescent="0.25">
      <c r="A89" s="10" t="s">
        <v>250</v>
      </c>
      <c r="B89" s="6">
        <v>0.75800000000000001</v>
      </c>
      <c r="C89" s="5">
        <v>8.1000000000000003E-2</v>
      </c>
      <c r="D89" s="3">
        <f t="shared" si="3"/>
        <v>0.67700000000000005</v>
      </c>
      <c r="E89" s="4">
        <f t="shared" si="4"/>
        <v>5.6024867943000007</v>
      </c>
    </row>
    <row r="90" spans="1:5" x14ac:dyDescent="0.25">
      <c r="A90" s="10" t="s">
        <v>251</v>
      </c>
      <c r="B90" s="6">
        <v>0.58599999999999997</v>
      </c>
      <c r="C90" s="5">
        <v>8.1000000000000003E-2</v>
      </c>
      <c r="D90" s="3">
        <f t="shared" si="3"/>
        <v>0.505</v>
      </c>
      <c r="E90" s="4">
        <f t="shared" si="4"/>
        <v>4.1281304174999995</v>
      </c>
    </row>
    <row r="91" spans="1:5" x14ac:dyDescent="0.25">
      <c r="A91" s="10" t="s">
        <v>252</v>
      </c>
      <c r="B91" s="6">
        <v>0.84099999999999997</v>
      </c>
      <c r="C91" s="5">
        <v>8.1000000000000003E-2</v>
      </c>
      <c r="D91" s="3">
        <f t="shared" si="3"/>
        <v>0.76</v>
      </c>
      <c r="E91" s="4">
        <f t="shared" si="4"/>
        <v>6.3439339200000004</v>
      </c>
    </row>
    <row r="92" spans="1:5" x14ac:dyDescent="0.25">
      <c r="A92" s="10" t="s">
        <v>253</v>
      </c>
      <c r="B92" s="6">
        <v>0.55200000000000005</v>
      </c>
      <c r="C92" s="5">
        <v>8.1000000000000003E-2</v>
      </c>
      <c r="D92" s="3">
        <f t="shared" si="3"/>
        <v>0.47100000000000003</v>
      </c>
      <c r="E92" s="4">
        <f t="shared" si="4"/>
        <v>3.8466104447000005</v>
      </c>
    </row>
    <row r="93" spans="1:5" x14ac:dyDescent="0.25">
      <c r="A93" s="10" t="s">
        <v>254</v>
      </c>
      <c r="B93" s="6">
        <v>0.93900000000000006</v>
      </c>
      <c r="C93" s="5">
        <v>8.1000000000000003E-2</v>
      </c>
      <c r="D93" s="3">
        <f t="shared" si="3"/>
        <v>0.8580000000000001</v>
      </c>
      <c r="E93" s="4">
        <f t="shared" si="4"/>
        <v>7.2445069388000007</v>
      </c>
    </row>
    <row r="94" spans="1:5" x14ac:dyDescent="0.25">
      <c r="A94" s="10" t="s">
        <v>255</v>
      </c>
      <c r="B94" s="6">
        <v>0.69900000000000007</v>
      </c>
      <c r="C94" s="5">
        <v>8.1000000000000003E-2</v>
      </c>
      <c r="D94" s="3">
        <f t="shared" si="3"/>
        <v>0.6180000000000001</v>
      </c>
      <c r="E94" s="4">
        <f t="shared" si="4"/>
        <v>5.0873031308000014</v>
      </c>
    </row>
    <row r="95" spans="1:5" x14ac:dyDescent="0.25">
      <c r="A95" s="10" t="s">
        <v>256</v>
      </c>
      <c r="B95" s="6">
        <v>0.56000000000000005</v>
      </c>
      <c r="C95" s="5">
        <v>8.1000000000000003E-2</v>
      </c>
      <c r="D95" s="3">
        <f t="shared" si="3"/>
        <v>0.47900000000000004</v>
      </c>
      <c r="E95" s="4">
        <f t="shared" si="4"/>
        <v>3.9125557647000004</v>
      </c>
    </row>
    <row r="96" spans="1:5" x14ac:dyDescent="0.25">
      <c r="A96" s="10" t="s">
        <v>257</v>
      </c>
      <c r="B96" s="6">
        <v>0.56800000000000006</v>
      </c>
      <c r="C96" s="5">
        <v>8.1000000000000003E-2</v>
      </c>
      <c r="D96" s="3">
        <f t="shared" si="3"/>
        <v>0.48700000000000004</v>
      </c>
      <c r="E96" s="4">
        <f t="shared" si="4"/>
        <v>3.9786824223000004</v>
      </c>
    </row>
    <row r="97" spans="1:5" x14ac:dyDescent="0.25">
      <c r="A97" s="10" t="s">
        <v>258</v>
      </c>
      <c r="B97" s="6">
        <v>0.68600000000000005</v>
      </c>
      <c r="C97" s="5">
        <v>8.1000000000000003E-2</v>
      </c>
      <c r="D97" s="3">
        <f t="shared" si="3"/>
        <v>0.60500000000000009</v>
      </c>
      <c r="E97" s="4">
        <f t="shared" si="4"/>
        <v>4.9751141175000004</v>
      </c>
    </row>
    <row r="98" spans="1:5" x14ac:dyDescent="0.25">
      <c r="A98" s="10" t="s">
        <v>259</v>
      </c>
      <c r="B98" s="6">
        <v>0.63100000000000001</v>
      </c>
      <c r="C98" s="5">
        <v>8.1000000000000003E-2</v>
      </c>
      <c r="D98" s="3">
        <f t="shared" si="3"/>
        <v>0.55000000000000004</v>
      </c>
      <c r="E98" s="4">
        <f t="shared" si="4"/>
        <v>4.5057667500000003</v>
      </c>
    </row>
    <row r="99" spans="1:5" x14ac:dyDescent="0.25">
      <c r="A99" s="10" t="s">
        <v>260</v>
      </c>
      <c r="B99" s="6">
        <v>0.58299999999999996</v>
      </c>
      <c r="C99" s="5">
        <v>8.1000000000000003E-2</v>
      </c>
      <c r="D99" s="3">
        <f t="shared" ref="D99:D130" si="5">(B99-C99)</f>
        <v>0.502</v>
      </c>
      <c r="E99" s="4">
        <f t="shared" ref="E99:E130" si="6">(1.4167*D99*D99)+(6.8973*D99)+(0.2837)</f>
        <v>4.1031586668000006</v>
      </c>
    </row>
    <row r="100" spans="1:5" x14ac:dyDescent="0.25">
      <c r="A100" s="10" t="s">
        <v>261</v>
      </c>
      <c r="B100" s="6">
        <v>0.89200000000000002</v>
      </c>
      <c r="C100" s="5">
        <v>8.1000000000000003E-2</v>
      </c>
      <c r="D100" s="3">
        <f t="shared" si="5"/>
        <v>0.81100000000000005</v>
      </c>
      <c r="E100" s="4">
        <f t="shared" si="6"/>
        <v>6.8092036407000007</v>
      </c>
    </row>
    <row r="101" spans="1:5" x14ac:dyDescent="0.25">
      <c r="A101" s="10" t="s">
        <v>262</v>
      </c>
      <c r="B101" s="6">
        <v>0.754</v>
      </c>
      <c r="C101" s="5">
        <v>8.1000000000000003E-2</v>
      </c>
      <c r="D101" s="3">
        <f t="shared" si="5"/>
        <v>0.67300000000000004</v>
      </c>
      <c r="E101" s="4">
        <f t="shared" si="6"/>
        <v>5.5672474143000006</v>
      </c>
    </row>
    <row r="102" spans="1:5" x14ac:dyDescent="0.25">
      <c r="A102" s="10" t="s">
        <v>263</v>
      </c>
      <c r="B102" s="6">
        <v>0.95400000000000007</v>
      </c>
      <c r="C102" s="5">
        <v>8.1000000000000003E-2</v>
      </c>
      <c r="D102" s="3">
        <f t="shared" si="5"/>
        <v>0.87300000000000011</v>
      </c>
      <c r="E102" s="4">
        <f t="shared" si="6"/>
        <v>7.3847510543000014</v>
      </c>
    </row>
    <row r="103" spans="1:5" x14ac:dyDescent="0.25">
      <c r="A103" s="10" t="s">
        <v>264</v>
      </c>
      <c r="B103" s="6">
        <v>0.63600000000000001</v>
      </c>
      <c r="C103" s="5">
        <v>8.1000000000000003E-2</v>
      </c>
      <c r="D103" s="3">
        <f t="shared" si="5"/>
        <v>0.55500000000000005</v>
      </c>
      <c r="E103" s="4">
        <f t="shared" si="6"/>
        <v>4.5480805174999999</v>
      </c>
    </row>
    <row r="104" spans="1:5" x14ac:dyDescent="0.25">
      <c r="A104" s="10" t="s">
        <v>265</v>
      </c>
      <c r="B104" s="6">
        <v>0.61599999999999999</v>
      </c>
      <c r="C104" s="5">
        <v>8.1000000000000003E-2</v>
      </c>
      <c r="D104" s="3">
        <f t="shared" si="5"/>
        <v>0.53500000000000003</v>
      </c>
      <c r="E104" s="4">
        <f t="shared" si="6"/>
        <v>4.3792504575000004</v>
      </c>
    </row>
    <row r="105" spans="1:5" x14ac:dyDescent="0.25">
      <c r="A105" s="10" t="s">
        <v>266</v>
      </c>
      <c r="B105" s="6">
        <v>0.61799999999999999</v>
      </c>
      <c r="C105" s="5">
        <v>8.1000000000000003E-2</v>
      </c>
      <c r="D105" s="3">
        <f t="shared" si="5"/>
        <v>0.53700000000000003</v>
      </c>
      <c r="E105" s="4">
        <f t="shared" si="6"/>
        <v>4.3960824622999999</v>
      </c>
    </row>
    <row r="106" spans="1:5" x14ac:dyDescent="0.25">
      <c r="A106" s="10" t="s">
        <v>267</v>
      </c>
      <c r="B106" s="6">
        <v>0.68800000000000006</v>
      </c>
      <c r="C106" s="5">
        <v>8.1000000000000003E-2</v>
      </c>
      <c r="D106" s="3">
        <f t="shared" si="5"/>
        <v>0.6070000000000001</v>
      </c>
      <c r="E106" s="4">
        <f t="shared" si="6"/>
        <v>4.992342798300001</v>
      </c>
    </row>
    <row r="107" spans="1:5" x14ac:dyDescent="0.25">
      <c r="A107" s="10" t="s">
        <v>268</v>
      </c>
      <c r="B107" s="6">
        <v>0.77700000000000002</v>
      </c>
      <c r="C107" s="5">
        <v>8.1000000000000003E-2</v>
      </c>
      <c r="D107" s="3">
        <f t="shared" si="5"/>
        <v>0.69600000000000006</v>
      </c>
      <c r="E107" s="4">
        <f t="shared" si="6"/>
        <v>5.7704929472000011</v>
      </c>
    </row>
    <row r="108" spans="1:5" x14ac:dyDescent="0.25">
      <c r="A108" s="10" t="s">
        <v>269</v>
      </c>
      <c r="B108" s="6">
        <v>0.63600000000000001</v>
      </c>
      <c r="C108" s="5">
        <v>8.1000000000000003E-2</v>
      </c>
      <c r="D108" s="3">
        <f t="shared" si="5"/>
        <v>0.55500000000000005</v>
      </c>
      <c r="E108" s="4">
        <f t="shared" si="6"/>
        <v>4.5480805174999999</v>
      </c>
    </row>
    <row r="109" spans="1:5" x14ac:dyDescent="0.25">
      <c r="A109" s="10" t="s">
        <v>270</v>
      </c>
      <c r="B109" s="6">
        <v>0.68800000000000006</v>
      </c>
      <c r="C109" s="5">
        <v>8.1000000000000003E-2</v>
      </c>
      <c r="D109" s="3">
        <f t="shared" si="5"/>
        <v>0.6070000000000001</v>
      </c>
      <c r="E109" s="4">
        <f t="shared" si="6"/>
        <v>4.992342798300001</v>
      </c>
    </row>
    <row r="110" spans="1:5" x14ac:dyDescent="0.25">
      <c r="A110" s="10" t="s">
        <v>271</v>
      </c>
      <c r="B110" s="6">
        <v>1.081</v>
      </c>
      <c r="C110" s="5">
        <v>8.1000000000000003E-2</v>
      </c>
      <c r="D110" s="3">
        <f t="shared" si="5"/>
        <v>1</v>
      </c>
      <c r="E110" s="4">
        <f t="shared" si="6"/>
        <v>8.5976999999999997</v>
      </c>
    </row>
    <row r="111" spans="1:5" x14ac:dyDescent="0.25">
      <c r="A111" s="10" t="s">
        <v>272</v>
      </c>
      <c r="B111" s="6">
        <v>0.68900000000000006</v>
      </c>
      <c r="C111" s="5">
        <v>8.1000000000000003E-2</v>
      </c>
      <c r="D111" s="3">
        <f t="shared" si="5"/>
        <v>0.6080000000000001</v>
      </c>
      <c r="E111" s="4">
        <f t="shared" si="6"/>
        <v>5.0009613888000004</v>
      </c>
    </row>
    <row r="112" spans="1:5" x14ac:dyDescent="0.25">
      <c r="A112" s="10" t="s">
        <v>273</v>
      </c>
      <c r="B112" s="6">
        <v>0.69300000000000006</v>
      </c>
      <c r="C112" s="5">
        <v>8.1000000000000003E-2</v>
      </c>
      <c r="D112" s="3">
        <f t="shared" si="5"/>
        <v>0.6120000000000001</v>
      </c>
      <c r="E112" s="4">
        <f t="shared" si="6"/>
        <v>5.035464084800001</v>
      </c>
    </row>
    <row r="113" spans="1:5" x14ac:dyDescent="0.25">
      <c r="A113" s="10" t="s">
        <v>274</v>
      </c>
      <c r="B113" s="6">
        <v>0.66500000000000004</v>
      </c>
      <c r="C113" s="5">
        <v>8.1000000000000003E-2</v>
      </c>
      <c r="D113" s="3">
        <f t="shared" si="5"/>
        <v>0.58400000000000007</v>
      </c>
      <c r="E113" s="4">
        <f t="shared" si="6"/>
        <v>4.7948972352000006</v>
      </c>
    </row>
    <row r="114" spans="1:5" x14ac:dyDescent="0.25">
      <c r="A114" s="10" t="s">
        <v>275</v>
      </c>
      <c r="B114" s="6">
        <v>0.70000000000000007</v>
      </c>
      <c r="C114" s="5">
        <v>8.1000000000000003E-2</v>
      </c>
      <c r="D114" s="3">
        <f t="shared" si="5"/>
        <v>0.61900000000000011</v>
      </c>
      <c r="E114" s="4">
        <f t="shared" si="6"/>
        <v>5.0959528887000003</v>
      </c>
    </row>
    <row r="115" spans="1:5" x14ac:dyDescent="0.25">
      <c r="A115" s="10" t="s">
        <v>276</v>
      </c>
      <c r="B115" s="6">
        <v>0.57200000000000006</v>
      </c>
      <c r="C115" s="5">
        <v>8.1000000000000003E-2</v>
      </c>
      <c r="D115" s="3">
        <f t="shared" si="5"/>
        <v>0.49100000000000005</v>
      </c>
      <c r="E115" s="4">
        <f t="shared" si="6"/>
        <v>4.0118137527000002</v>
      </c>
    </row>
    <row r="116" spans="1:5" x14ac:dyDescent="0.25">
      <c r="A116" s="10" t="s">
        <v>277</v>
      </c>
      <c r="B116" s="6">
        <v>0.83000000000000007</v>
      </c>
      <c r="C116" s="5">
        <v>8.1000000000000003E-2</v>
      </c>
      <c r="D116" s="3">
        <f t="shared" si="5"/>
        <v>0.74900000000000011</v>
      </c>
      <c r="E116" s="4">
        <f t="shared" si="6"/>
        <v>6.2445478167000008</v>
      </c>
    </row>
    <row r="117" spans="1:5" x14ac:dyDescent="0.25">
      <c r="A117" s="10" t="s">
        <v>278</v>
      </c>
      <c r="B117" s="6">
        <v>0.80100000000000005</v>
      </c>
      <c r="C117" s="5">
        <v>8.1000000000000003E-2</v>
      </c>
      <c r="D117" s="3">
        <f t="shared" si="5"/>
        <v>0.72000000000000008</v>
      </c>
      <c r="E117" s="4">
        <f t="shared" si="6"/>
        <v>5.9841732800000011</v>
      </c>
    </row>
    <row r="118" spans="1:5" x14ac:dyDescent="0.25">
      <c r="A118" s="10" t="s">
        <v>279</v>
      </c>
      <c r="B118" s="6">
        <v>0.65</v>
      </c>
      <c r="C118" s="5">
        <v>8.1000000000000003E-2</v>
      </c>
      <c r="D118" s="3">
        <f t="shared" si="5"/>
        <v>0.56900000000000006</v>
      </c>
      <c r="E118" s="4">
        <f t="shared" si="6"/>
        <v>4.6669359087000002</v>
      </c>
    </row>
    <row r="119" spans="1:5" x14ac:dyDescent="0.25">
      <c r="A119" s="10" t="s">
        <v>280</v>
      </c>
      <c r="B119" s="6">
        <v>0.57899999999999996</v>
      </c>
      <c r="C119" s="5">
        <v>8.1000000000000003E-2</v>
      </c>
      <c r="D119" s="3">
        <f t="shared" si="5"/>
        <v>0.49799999999999994</v>
      </c>
      <c r="E119" s="4">
        <f t="shared" si="6"/>
        <v>4.0699026668</v>
      </c>
    </row>
    <row r="120" spans="1:5" x14ac:dyDescent="0.25">
      <c r="A120" s="10" t="s">
        <v>281</v>
      </c>
      <c r="B120" s="6">
        <v>0.59299999999999997</v>
      </c>
      <c r="C120" s="5">
        <v>8.1000000000000003E-2</v>
      </c>
      <c r="D120" s="3">
        <f t="shared" si="5"/>
        <v>0.51200000000000001</v>
      </c>
      <c r="E120" s="4">
        <f t="shared" si="6"/>
        <v>4.1864970047999996</v>
      </c>
    </row>
    <row r="121" spans="1:5" x14ac:dyDescent="0.25">
      <c r="A121" s="10" t="s">
        <v>282</v>
      </c>
      <c r="B121" s="6">
        <v>0.64200000000000002</v>
      </c>
      <c r="C121" s="5">
        <v>8.1000000000000003E-2</v>
      </c>
      <c r="D121" s="3">
        <f t="shared" si="5"/>
        <v>0.56100000000000005</v>
      </c>
      <c r="E121" s="4">
        <f t="shared" si="6"/>
        <v>4.5989505407000006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30</vt:i4>
      </vt:variant>
    </vt:vector>
  </HeadingPairs>
  <TitlesOfParts>
    <vt:vector size="30" baseType="lpstr">
      <vt:lpstr>Hpt-1.plate</vt:lpstr>
      <vt:lpstr>Hpt-2.plate</vt:lpstr>
      <vt:lpstr>Hpt-3.plate</vt:lpstr>
      <vt:lpstr>CP-1.plate</vt:lpstr>
      <vt:lpstr>CP-2.plate</vt:lpstr>
      <vt:lpstr>CP-3.plate</vt:lpstr>
      <vt:lpstr>IGG-1.plate</vt:lpstr>
      <vt:lpstr>IGG-2.plate</vt:lpstr>
      <vt:lpstr>IGG-3.plate</vt:lpstr>
      <vt:lpstr>IGA-1.plate</vt:lpstr>
      <vt:lpstr>IGA-2.plate</vt:lpstr>
      <vt:lpstr>IGA-3.plate</vt:lpstr>
      <vt:lpstr>Cortisol-1.plate</vt:lpstr>
      <vt:lpstr>Cortisol-2.plate</vt:lpstr>
      <vt:lpstr>Cortisol-3.plate</vt:lpstr>
      <vt:lpstr>IL-6-1.plate</vt:lpstr>
      <vt:lpstr>IL-6-2.plate</vt:lpstr>
      <vt:lpstr>IL-6-3.plate</vt:lpstr>
      <vt:lpstr>IL-1BETA-1.plate</vt:lpstr>
      <vt:lpstr>IL-1BETA-2.plate</vt:lpstr>
      <vt:lpstr>IL-1BETA-3.plate</vt:lpstr>
      <vt:lpstr>IL-1ALFA-1.plate</vt:lpstr>
      <vt:lpstr>IL-1ALFA-2.plate</vt:lpstr>
      <vt:lpstr>IL-1ALFA-3.plate</vt:lpstr>
      <vt:lpstr>TNF-A-1.plate</vt:lpstr>
      <vt:lpstr>TNF-A-2.plate</vt:lpstr>
      <vt:lpstr>TNF-A-3.plate</vt:lpstr>
      <vt:lpstr>BCA</vt:lpstr>
      <vt:lpstr>TAS-TOS-OSI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2022-06-21T11:46:09Z</dcterms:created>
  <dcterms:modified xsi:type="dcterms:W3CDTF">2022-06-27T15:30:04Z</dcterms:modified>
</cp:coreProperties>
</file>