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Meryem Akpolat\07.05.2019\"/>
    </mc:Choice>
  </mc:AlternateContent>
  <xr:revisionPtr revIDLastSave="0" documentId="13_ncr:1_{C2A5F2A1-99CF-450D-A4EA-D9FEBF93152B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Elisalar" sheetId="1" r:id="rId1"/>
    <sheet name="TAS-TOS-O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2" l="1"/>
  <c r="D39" i="2"/>
  <c r="D38" i="2"/>
  <c r="D37" i="2"/>
  <c r="D36" i="2"/>
  <c r="D35" i="2"/>
  <c r="D34" i="2"/>
  <c r="D33" i="2"/>
  <c r="D32" i="2"/>
  <c r="D31" i="2"/>
  <c r="D29" i="2"/>
  <c r="D28" i="2"/>
  <c r="D27" i="2"/>
  <c r="D26" i="2"/>
  <c r="D25" i="2"/>
  <c r="D24" i="2"/>
  <c r="D23" i="2"/>
  <c r="D22" i="2"/>
  <c r="D21" i="2"/>
  <c r="D19" i="2"/>
  <c r="D18" i="2"/>
  <c r="D17" i="2"/>
  <c r="D16" i="2"/>
  <c r="D15" i="2"/>
  <c r="D14" i="2"/>
  <c r="D13" i="2"/>
  <c r="D11" i="2"/>
  <c r="D10" i="2"/>
  <c r="D9" i="2"/>
  <c r="D8" i="2"/>
  <c r="D7" i="2"/>
  <c r="D6" i="2"/>
  <c r="D5" i="2"/>
  <c r="D4" i="2"/>
  <c r="D3" i="2"/>
  <c r="G32" i="1" l="1"/>
  <c r="G33" i="1"/>
  <c r="G34" i="1"/>
  <c r="G35" i="1"/>
  <c r="G36" i="1"/>
  <c r="G37" i="1"/>
  <c r="G38" i="1"/>
  <c r="G39" i="1"/>
  <c r="G40" i="1"/>
  <c r="G31" i="1"/>
  <c r="G22" i="1"/>
  <c r="G23" i="1"/>
  <c r="G24" i="1"/>
  <c r="G25" i="1"/>
  <c r="G26" i="1"/>
  <c r="G27" i="1"/>
  <c r="G28" i="1"/>
  <c r="G29" i="1"/>
  <c r="G21" i="1"/>
  <c r="G14" i="1"/>
  <c r="G15" i="1"/>
  <c r="G16" i="1"/>
  <c r="G17" i="1"/>
  <c r="G18" i="1"/>
  <c r="G19" i="1"/>
  <c r="G13" i="1"/>
  <c r="G4" i="1"/>
  <c r="G5" i="1"/>
  <c r="G6" i="1"/>
  <c r="G7" i="1"/>
  <c r="G8" i="1"/>
  <c r="G9" i="1"/>
  <c r="G10" i="1"/>
  <c r="G11" i="1"/>
  <c r="G3" i="1"/>
  <c r="M39" i="1"/>
  <c r="L39" i="1"/>
  <c r="K39" i="1"/>
  <c r="J39" i="1"/>
  <c r="I39" i="1"/>
  <c r="E40" i="1"/>
  <c r="E32" i="1"/>
  <c r="E33" i="1"/>
  <c r="E34" i="1"/>
  <c r="E35" i="1"/>
  <c r="E36" i="1"/>
  <c r="E37" i="1"/>
  <c r="E38" i="1"/>
  <c r="E39" i="1"/>
  <c r="E31" i="1"/>
  <c r="E22" i="1"/>
  <c r="E23" i="1"/>
  <c r="E24" i="1"/>
  <c r="E25" i="1"/>
  <c r="E26" i="1"/>
  <c r="E27" i="1"/>
  <c r="E28" i="1"/>
  <c r="E29" i="1"/>
  <c r="E21" i="1"/>
  <c r="E14" i="1"/>
  <c r="E15" i="1"/>
  <c r="E16" i="1"/>
  <c r="E17" i="1"/>
  <c r="E18" i="1"/>
  <c r="E19" i="1"/>
  <c r="E13" i="1"/>
  <c r="E4" i="1"/>
  <c r="E5" i="1"/>
  <c r="E6" i="1"/>
  <c r="E7" i="1"/>
  <c r="E8" i="1"/>
  <c r="E9" i="1"/>
  <c r="E10" i="1"/>
  <c r="E11" i="1"/>
  <c r="E3" i="1"/>
  <c r="M24" i="1"/>
  <c r="L24" i="1"/>
  <c r="K24" i="1"/>
  <c r="J24" i="1"/>
  <c r="I24" i="1"/>
  <c r="C32" i="1"/>
  <c r="C33" i="1"/>
  <c r="C34" i="1"/>
  <c r="C35" i="1"/>
  <c r="C36" i="1"/>
  <c r="C37" i="1"/>
  <c r="C38" i="1"/>
  <c r="C39" i="1"/>
  <c r="C40" i="1"/>
  <c r="C31" i="1"/>
  <c r="C22" i="1"/>
  <c r="C23" i="1"/>
  <c r="C24" i="1"/>
  <c r="C25" i="1"/>
  <c r="C26" i="1"/>
  <c r="C27" i="1"/>
  <c r="C28" i="1"/>
  <c r="C29" i="1"/>
  <c r="C21" i="1"/>
  <c r="C14" i="1"/>
  <c r="C15" i="1"/>
  <c r="C16" i="1"/>
  <c r="C17" i="1"/>
  <c r="C18" i="1"/>
  <c r="C19" i="1"/>
  <c r="C13" i="1"/>
  <c r="C11" i="1"/>
  <c r="C4" i="1"/>
  <c r="C5" i="1"/>
  <c r="C6" i="1"/>
  <c r="C7" i="1"/>
  <c r="C8" i="1"/>
  <c r="C9" i="1"/>
  <c r="C10" i="1"/>
  <c r="C3" i="1"/>
  <c r="M6" i="1"/>
  <c r="L6" i="1"/>
  <c r="K6" i="1"/>
  <c r="I6" i="1"/>
  <c r="J6" i="1"/>
</calcChain>
</file>

<file path=xl/sharedStrings.xml><?xml version="1.0" encoding="utf-8"?>
<sst xmlns="http://schemas.openxmlformats.org/spreadsheetml/2006/main" count="91" uniqueCount="52">
  <si>
    <t>ND GRUBU</t>
  </si>
  <si>
    <t>1415-1</t>
  </si>
  <si>
    <t>1416-2</t>
  </si>
  <si>
    <t>1417-3</t>
  </si>
  <si>
    <t>1419-5</t>
  </si>
  <si>
    <t>1420-6</t>
  </si>
  <si>
    <t>1421-7</t>
  </si>
  <si>
    <t>1422-8</t>
  </si>
  <si>
    <t>1423-9</t>
  </si>
  <si>
    <t>1424-10</t>
  </si>
  <si>
    <t>ND+C GRUBU</t>
  </si>
  <si>
    <t>1435-1</t>
  </si>
  <si>
    <t>1436-2</t>
  </si>
  <si>
    <t>1438-4</t>
  </si>
  <si>
    <t>1439-5</t>
  </si>
  <si>
    <t>1441-7</t>
  </si>
  <si>
    <t>1442-8</t>
  </si>
  <si>
    <t>1444-10</t>
  </si>
  <si>
    <t>CURCUMİN GRUBU</t>
  </si>
  <si>
    <t>1425-1</t>
  </si>
  <si>
    <t>1426-2</t>
  </si>
  <si>
    <t>1427-3</t>
  </si>
  <si>
    <t>1428-4</t>
  </si>
  <si>
    <t>1429-5</t>
  </si>
  <si>
    <t>1430-6</t>
  </si>
  <si>
    <t>1431-7</t>
  </si>
  <si>
    <t>1432-8</t>
  </si>
  <si>
    <t>1434-10</t>
  </si>
  <si>
    <t>KONTROL GRUBU</t>
  </si>
  <si>
    <t>1405-1</t>
  </si>
  <si>
    <t>1406-2</t>
  </si>
  <si>
    <t>1407-3</t>
  </si>
  <si>
    <t>1408-4</t>
  </si>
  <si>
    <t>1409-5</t>
  </si>
  <si>
    <t>1410-6</t>
  </si>
  <si>
    <t>1411-7</t>
  </si>
  <si>
    <t>1412-8</t>
  </si>
  <si>
    <t>1413-9</t>
  </si>
  <si>
    <t>1414-10</t>
  </si>
  <si>
    <t>RAT FSH (OD)</t>
  </si>
  <si>
    <t>RAT FSH (mlU/ml)</t>
  </si>
  <si>
    <t>RAT LH (OD)</t>
  </si>
  <si>
    <t>RAT LH (mlU/ml)</t>
  </si>
  <si>
    <t>RAT TESTOSTERONE (OD)</t>
  </si>
  <si>
    <t>RAT TESTOSTERONE (nmol/L)</t>
  </si>
  <si>
    <t>TAS (mmol/L)</t>
  </si>
  <si>
    <t>TOS (µmol/L)</t>
  </si>
  <si>
    <t>OSI</t>
  </si>
  <si>
    <t>Bu çalışmada "Relassay" marka kitler kullanılmıştır.</t>
  </si>
  <si>
    <t>TAS Kat.No: RL0017</t>
  </si>
  <si>
    <t>TOS Kat.Not: RL0024</t>
  </si>
  <si>
    <t>Kullanılan cihaz: Relassay SELECTRA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</si>
</sst>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RAT</a:t>
            </a:r>
            <a:r>
              <a:rPr lang="tr-TR" baseline="0"/>
              <a:t> FSH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Elisalar!$I$6:$M$6</c:f>
              <c:numCache>
                <c:formatCode>0.000</c:formatCode>
                <c:ptCount val="5"/>
                <c:pt idx="0" formatCode="General">
                  <c:v>1.3940000000000001</c:v>
                </c:pt>
                <c:pt idx="1">
                  <c:v>0.76</c:v>
                </c:pt>
                <c:pt idx="2" formatCode="General">
                  <c:v>0.42099999999999999</c:v>
                </c:pt>
                <c:pt idx="3" formatCode="General">
                  <c:v>0.19500000000000001</c:v>
                </c:pt>
                <c:pt idx="4" formatCode="General">
                  <c:v>9.1000000000000011E-2</c:v>
                </c:pt>
              </c:numCache>
            </c:numRef>
          </c:xVal>
          <c:yVal>
            <c:numRef>
              <c:f>Elisalar!$I$7:$M$7</c:f>
              <c:numCache>
                <c:formatCode>General</c:formatCode>
                <c:ptCount val="5"/>
                <c:pt idx="0">
                  <c:v>32</c:v>
                </c:pt>
                <c:pt idx="1">
                  <c:v>16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0B-4757-82F7-D6E749BDC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722624"/>
        <c:axId val="226722232"/>
      </c:scatterChart>
      <c:valAx>
        <c:axId val="22672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6722232"/>
        <c:crosses val="autoZero"/>
        <c:crossBetween val="midCat"/>
      </c:valAx>
      <c:valAx>
        <c:axId val="22672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672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RAT</a:t>
            </a:r>
            <a:r>
              <a:rPr lang="tr-TR" baseline="0"/>
              <a:t> LH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Elisalar!$I$24:$M$24</c:f>
              <c:numCache>
                <c:formatCode>0.000</c:formatCode>
                <c:ptCount val="5"/>
                <c:pt idx="0" formatCode="General">
                  <c:v>1.409</c:v>
                </c:pt>
                <c:pt idx="1">
                  <c:v>0.96</c:v>
                </c:pt>
                <c:pt idx="2" formatCode="General">
                  <c:v>0.48699999999999999</c:v>
                </c:pt>
                <c:pt idx="3" formatCode="General">
                  <c:v>0.23800000000000002</c:v>
                </c:pt>
                <c:pt idx="4" formatCode="General">
                  <c:v>0.11699999999999999</c:v>
                </c:pt>
              </c:numCache>
            </c:numRef>
          </c:xVal>
          <c:yVal>
            <c:numRef>
              <c:f>Elisalar!$I$25:$M$25</c:f>
              <c:numCache>
                <c:formatCode>General</c:formatCode>
                <c:ptCount val="5"/>
                <c:pt idx="0">
                  <c:v>20</c:v>
                </c:pt>
                <c:pt idx="1">
                  <c:v>10</c:v>
                </c:pt>
                <c:pt idx="2">
                  <c:v>5</c:v>
                </c:pt>
                <c:pt idx="3">
                  <c:v>2.5</c:v>
                </c:pt>
                <c:pt idx="4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24-4D52-87E5-C23CDD4DF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30728"/>
        <c:axId val="226929944"/>
      </c:scatterChart>
      <c:valAx>
        <c:axId val="22693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6929944"/>
        <c:crosses val="autoZero"/>
        <c:crossBetween val="midCat"/>
      </c:valAx>
      <c:valAx>
        <c:axId val="22692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6930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RAT</a:t>
            </a:r>
            <a:r>
              <a:rPr lang="tr-TR" baseline="0"/>
              <a:t> TESTOSTERONE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r-TR"/>
                </a:p>
              </c:txPr>
            </c:trendlineLbl>
          </c:trendline>
          <c:xVal>
            <c:numRef>
              <c:f>Elisalar!$I$39:$M$39</c:f>
              <c:numCache>
                <c:formatCode>General</c:formatCode>
                <c:ptCount val="5"/>
                <c:pt idx="0" formatCode="0.000">
                  <c:v>1.03</c:v>
                </c:pt>
                <c:pt idx="1">
                  <c:v>0.621</c:v>
                </c:pt>
                <c:pt idx="2">
                  <c:v>0.29799999999999999</c:v>
                </c:pt>
                <c:pt idx="3" formatCode="0.000">
                  <c:v>0.16999999999999998</c:v>
                </c:pt>
                <c:pt idx="4">
                  <c:v>8.7000000000000008E-2</c:v>
                </c:pt>
              </c:numCache>
            </c:numRef>
          </c:xVal>
          <c:yVal>
            <c:numRef>
              <c:f>Elisalar!$I$40:$M$40</c:f>
              <c:numCache>
                <c:formatCode>General</c:formatCode>
                <c:ptCount val="5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B0-4833-8364-4AB78FB6C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72616"/>
        <c:axId val="225973400"/>
      </c:scatterChart>
      <c:valAx>
        <c:axId val="22597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5973400"/>
        <c:crosses val="autoZero"/>
        <c:crossBetween val="midCat"/>
      </c:valAx>
      <c:valAx>
        <c:axId val="22597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25972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3</xdr:row>
      <xdr:rowOff>9525</xdr:rowOff>
    </xdr:from>
    <xdr:to>
      <xdr:col>13</xdr:col>
      <xdr:colOff>285750</xdr:colOff>
      <xdr:row>17</xdr:row>
      <xdr:rowOff>85725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19</xdr:row>
      <xdr:rowOff>180975</xdr:rowOff>
    </xdr:from>
    <xdr:to>
      <xdr:col>13</xdr:col>
      <xdr:colOff>342900</xdr:colOff>
      <xdr:row>34</xdr:row>
      <xdr:rowOff>66675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716973</xdr:colOff>
      <xdr:row>36</xdr:row>
      <xdr:rowOff>146339</xdr:rowOff>
    </xdr:from>
    <xdr:to>
      <xdr:col>13</xdr:col>
      <xdr:colOff>335973</xdr:colOff>
      <xdr:row>51</xdr:row>
      <xdr:rowOff>32039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Normal="100" workbookViewId="0">
      <selection activeCell="D19" sqref="D19"/>
    </sheetView>
  </sheetViews>
  <sheetFormatPr defaultRowHeight="14.5" x14ac:dyDescent="0.35"/>
  <cols>
    <col min="1" max="1" width="16.7265625" customWidth="1"/>
    <col min="2" max="2" width="14.81640625" customWidth="1"/>
    <col min="3" max="3" width="18" customWidth="1"/>
    <col min="4" max="4" width="15.26953125" customWidth="1"/>
    <col min="5" max="5" width="18.81640625" customWidth="1"/>
    <col min="6" max="6" width="22.7265625" customWidth="1"/>
    <col min="7" max="7" width="26.1796875" customWidth="1"/>
    <col min="8" max="8" width="16.1796875" customWidth="1"/>
    <col min="9" max="9" width="15" customWidth="1"/>
    <col min="10" max="10" width="12.1796875" customWidth="1"/>
    <col min="11" max="11" width="12.7265625" customWidth="1"/>
  </cols>
  <sheetData>
    <row r="1" spans="1:13" x14ac:dyDescent="0.3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13" x14ac:dyDescent="0.35">
      <c r="A2" t="s">
        <v>0</v>
      </c>
    </row>
    <row r="3" spans="1:13" x14ac:dyDescent="0.35">
      <c r="A3" t="s">
        <v>1</v>
      </c>
      <c r="B3" s="1">
        <v>1.4670000000000001</v>
      </c>
      <c r="C3" s="1">
        <f>2.5694*2.72^(1.9849*B3)</f>
        <v>47.340238789712366</v>
      </c>
      <c r="D3" s="1">
        <v>1.5</v>
      </c>
      <c r="E3" s="1">
        <f>1.3942*2.72^(1.9887*D3)</f>
        <v>27.584546448352356</v>
      </c>
      <c r="F3" s="1">
        <v>1.1020000000000001</v>
      </c>
      <c r="G3" s="1">
        <f>4.8477*2.72^(2.7065*F3)</f>
        <v>95.86605804105983</v>
      </c>
    </row>
    <row r="4" spans="1:13" x14ac:dyDescent="0.35">
      <c r="A4" t="s">
        <v>2</v>
      </c>
      <c r="B4" s="1">
        <v>0.83299999999999996</v>
      </c>
      <c r="C4" s="1">
        <f t="shared" ref="C4:C10" si="0">2.5694*2.72^(1.9849*B4)</f>
        <v>13.438703615037918</v>
      </c>
      <c r="D4" s="1">
        <v>1.0509999999999999</v>
      </c>
      <c r="E4" s="1">
        <f t="shared" ref="E4:E11" si="1">1.3942*2.72^(1.9887*D4)</f>
        <v>11.288281836960506</v>
      </c>
      <c r="F4" s="1">
        <v>0.69299999999999995</v>
      </c>
      <c r="G4" s="1">
        <f t="shared" ref="G4:G11" si="2">4.8477*2.72^(2.7065*F4)</f>
        <v>31.667598322593975</v>
      </c>
    </row>
    <row r="5" spans="1:13" x14ac:dyDescent="0.35">
      <c r="A5" t="s">
        <v>3</v>
      </c>
      <c r="B5" s="1">
        <v>0.49399999999999999</v>
      </c>
      <c r="C5" s="1">
        <f t="shared" si="0"/>
        <v>6.8540011614734384</v>
      </c>
      <c r="D5" s="1">
        <v>0.57799999999999996</v>
      </c>
      <c r="E5" s="1">
        <f t="shared" si="1"/>
        <v>4.4040109297842385</v>
      </c>
      <c r="F5" s="1">
        <v>0.37</v>
      </c>
      <c r="G5" s="1">
        <f t="shared" si="2"/>
        <v>13.204294713571214</v>
      </c>
      <c r="I5" s="1">
        <v>1.4670000000000001</v>
      </c>
      <c r="J5" s="1">
        <v>0.83299999999999996</v>
      </c>
      <c r="K5" s="1">
        <v>0.49399999999999999</v>
      </c>
      <c r="L5" s="1">
        <v>0.26800000000000002</v>
      </c>
      <c r="M5" s="1">
        <v>0.16400000000000001</v>
      </c>
    </row>
    <row r="6" spans="1:13" x14ac:dyDescent="0.35">
      <c r="A6" t="s">
        <v>4</v>
      </c>
      <c r="B6" s="1">
        <v>0.26800000000000002</v>
      </c>
      <c r="C6" s="1">
        <f t="shared" si="0"/>
        <v>4.3752415922347563</v>
      </c>
      <c r="D6" s="1">
        <v>0.32900000000000001</v>
      </c>
      <c r="E6" s="1">
        <f t="shared" si="1"/>
        <v>2.6832171459296075</v>
      </c>
      <c r="F6" s="1">
        <v>0.24199999999999999</v>
      </c>
      <c r="G6" s="1">
        <f t="shared" si="2"/>
        <v>9.3361244984517739</v>
      </c>
      <c r="I6">
        <f>1.467-0.073</f>
        <v>1.3940000000000001</v>
      </c>
      <c r="J6" s="1">
        <f>0.833-0.073</f>
        <v>0.76</v>
      </c>
      <c r="K6">
        <f>0.494-0.073</f>
        <v>0.42099999999999999</v>
      </c>
      <c r="L6">
        <f>0.268-0.073</f>
        <v>0.19500000000000001</v>
      </c>
      <c r="M6">
        <f>0.164-0.073</f>
        <v>9.1000000000000011E-2</v>
      </c>
    </row>
    <row r="7" spans="1:13" x14ac:dyDescent="0.35">
      <c r="A7" t="s">
        <v>5</v>
      </c>
      <c r="B7" s="1">
        <v>0.16400000000000001</v>
      </c>
      <c r="C7" s="1">
        <f t="shared" si="0"/>
        <v>3.5587227434881661</v>
      </c>
      <c r="D7" s="1">
        <v>0.20799999999999999</v>
      </c>
      <c r="E7" s="1">
        <f t="shared" si="1"/>
        <v>2.1090376451637534</v>
      </c>
      <c r="F7" s="1">
        <v>0.159</v>
      </c>
      <c r="G7" s="1">
        <f t="shared" si="2"/>
        <v>7.4566763461326406</v>
      </c>
      <c r="I7">
        <v>32</v>
      </c>
      <c r="J7">
        <v>16</v>
      </c>
      <c r="K7">
        <v>8</v>
      </c>
      <c r="L7">
        <v>4</v>
      </c>
      <c r="M7">
        <v>2</v>
      </c>
    </row>
    <row r="8" spans="1:13" x14ac:dyDescent="0.35">
      <c r="A8" t="s">
        <v>6</v>
      </c>
      <c r="B8" s="1">
        <v>7.2999999999999995E-2</v>
      </c>
      <c r="C8" s="1">
        <f t="shared" si="0"/>
        <v>2.9702961647636554</v>
      </c>
      <c r="D8" s="1">
        <v>9.0999999999999998E-2</v>
      </c>
      <c r="E8" s="1">
        <f t="shared" si="1"/>
        <v>1.6709742282160576</v>
      </c>
      <c r="F8" s="1">
        <v>7.1999999999999995E-2</v>
      </c>
      <c r="G8" s="1">
        <f t="shared" si="2"/>
        <v>5.8914108313185354</v>
      </c>
    </row>
    <row r="9" spans="1:13" x14ac:dyDescent="0.35">
      <c r="A9" t="s">
        <v>7</v>
      </c>
      <c r="B9" s="1">
        <v>0.26900000000000002</v>
      </c>
      <c r="C9" s="1">
        <f t="shared" si="0"/>
        <v>4.3839401322447591</v>
      </c>
      <c r="D9" s="1">
        <v>0.5</v>
      </c>
      <c r="E9" s="1">
        <f t="shared" si="1"/>
        <v>3.7708448867936806</v>
      </c>
      <c r="F9" s="1">
        <v>0.28899999999999998</v>
      </c>
      <c r="G9" s="1">
        <f t="shared" si="2"/>
        <v>10.60342549539048</v>
      </c>
    </row>
    <row r="10" spans="1:13" x14ac:dyDescent="0.35">
      <c r="A10" t="s">
        <v>8</v>
      </c>
      <c r="B10" s="1">
        <v>0.26900000000000002</v>
      </c>
      <c r="C10" s="1">
        <f t="shared" si="0"/>
        <v>4.3839401322447591</v>
      </c>
      <c r="D10" s="1">
        <v>0.27600000000000002</v>
      </c>
      <c r="E10" s="1">
        <f t="shared" si="1"/>
        <v>2.4146366041059428</v>
      </c>
      <c r="F10" s="1">
        <v>0.27</v>
      </c>
      <c r="G10" s="1">
        <f t="shared" si="2"/>
        <v>10.071615444447195</v>
      </c>
    </row>
    <row r="11" spans="1:13" x14ac:dyDescent="0.35">
      <c r="A11" t="s">
        <v>9</v>
      </c>
      <c r="B11" s="1">
        <v>0.26</v>
      </c>
      <c r="C11" s="1">
        <f>2.5694*2.72^(1.9849*B11)</f>
        <v>4.3062717459006867</v>
      </c>
      <c r="D11" s="1">
        <v>0.28399999999999997</v>
      </c>
      <c r="E11" s="1">
        <f t="shared" si="1"/>
        <v>2.453384388177962</v>
      </c>
      <c r="F11" s="1">
        <v>0.29399999999999998</v>
      </c>
      <c r="G11" s="1">
        <f t="shared" si="2"/>
        <v>10.747983545067653</v>
      </c>
    </row>
    <row r="12" spans="1:13" x14ac:dyDescent="0.35">
      <c r="A12" t="s">
        <v>10</v>
      </c>
      <c r="B12" s="1"/>
      <c r="C12" s="1"/>
      <c r="D12" s="1"/>
      <c r="F12" s="1"/>
      <c r="G12" s="1"/>
    </row>
    <row r="13" spans="1:13" x14ac:dyDescent="0.35">
      <c r="A13" t="s">
        <v>11</v>
      </c>
      <c r="B13" s="1">
        <v>0.249</v>
      </c>
      <c r="C13" s="1">
        <f>2.5694*2.72^(1.9849*B13)</f>
        <v>4.2132099230317088</v>
      </c>
      <c r="D13" s="1">
        <v>0.33800000000000002</v>
      </c>
      <c r="E13" s="1">
        <f>1.3942*2.72^(1.9887*D13)</f>
        <v>2.7317054244483034</v>
      </c>
      <c r="F13" s="1">
        <v>0.3</v>
      </c>
      <c r="G13" s="1">
        <f>4.8477*2.72^(2.7065*F13)</f>
        <v>10.924056993592178</v>
      </c>
    </row>
    <row r="14" spans="1:13" x14ac:dyDescent="0.35">
      <c r="A14" t="s">
        <v>12</v>
      </c>
      <c r="B14" s="1">
        <v>0.29399999999999998</v>
      </c>
      <c r="C14" s="1">
        <f t="shared" ref="C14:C19" si="3">2.5694*2.72^(1.9849*B14)</f>
        <v>4.6071145457864979</v>
      </c>
      <c r="D14" s="1">
        <v>0.29199999999999998</v>
      </c>
      <c r="E14" s="1">
        <f t="shared" ref="E14:E19" si="4">1.3942*2.72^(1.9887*D14)</f>
        <v>2.4927539597139585</v>
      </c>
      <c r="F14" s="1">
        <v>0.32600000000000001</v>
      </c>
      <c r="G14" s="1">
        <f t="shared" ref="G14:G19" si="5">4.8477*2.72^(2.7065*F14)</f>
        <v>11.720985711225042</v>
      </c>
    </row>
    <row r="15" spans="1:13" x14ac:dyDescent="0.35">
      <c r="A15" t="s">
        <v>13</v>
      </c>
      <c r="B15" s="1">
        <v>0.247</v>
      </c>
      <c r="C15" s="1">
        <f t="shared" si="3"/>
        <v>4.1965069503445189</v>
      </c>
      <c r="D15" s="1">
        <v>0.25900000000000001</v>
      </c>
      <c r="E15" s="1">
        <f t="shared" si="4"/>
        <v>2.3343174569800698</v>
      </c>
      <c r="F15" s="1">
        <v>0.30299999999999999</v>
      </c>
      <c r="G15" s="1">
        <f t="shared" si="5"/>
        <v>11.013172445652193</v>
      </c>
    </row>
    <row r="16" spans="1:13" x14ac:dyDescent="0.35">
      <c r="A16" t="s">
        <v>14</v>
      </c>
      <c r="B16" s="1">
        <v>0.13300000000000001</v>
      </c>
      <c r="C16" s="1">
        <f t="shared" si="3"/>
        <v>3.3462185585137676</v>
      </c>
      <c r="D16" s="1">
        <v>0.222</v>
      </c>
      <c r="E16" s="1">
        <f t="shared" si="4"/>
        <v>2.1686202672577668</v>
      </c>
      <c r="F16" s="1">
        <v>0.13900000000000001</v>
      </c>
      <c r="G16" s="1">
        <f t="shared" si="5"/>
        <v>7.0635346245001722</v>
      </c>
    </row>
    <row r="17" spans="1:13" x14ac:dyDescent="0.35">
      <c r="A17" t="s">
        <v>15</v>
      </c>
      <c r="B17" s="1">
        <v>8.5999999999999993E-2</v>
      </c>
      <c r="C17" s="1">
        <f t="shared" si="3"/>
        <v>3.0479879105713885</v>
      </c>
      <c r="D17" s="1">
        <v>0.17499999999999999</v>
      </c>
      <c r="E17" s="1">
        <f t="shared" si="4"/>
        <v>1.9749896989828941</v>
      </c>
      <c r="F17" s="1">
        <v>0.14699999999999999</v>
      </c>
      <c r="G17" s="1">
        <f t="shared" si="5"/>
        <v>7.2182407712284338</v>
      </c>
    </row>
    <row r="18" spans="1:13" x14ac:dyDescent="0.35">
      <c r="A18" t="s">
        <v>16</v>
      </c>
      <c r="B18" s="1">
        <v>0.14899999999999999</v>
      </c>
      <c r="C18" s="1">
        <f t="shared" si="3"/>
        <v>3.4542639217781219</v>
      </c>
      <c r="D18" s="1">
        <v>0.28799999999999998</v>
      </c>
      <c r="E18" s="1">
        <f t="shared" si="4"/>
        <v>2.4729908306200863</v>
      </c>
      <c r="F18" s="1">
        <v>0.123</v>
      </c>
      <c r="G18" s="1">
        <f t="shared" si="5"/>
        <v>6.7639985610700997</v>
      </c>
    </row>
    <row r="19" spans="1:13" x14ac:dyDescent="0.35">
      <c r="A19" t="s">
        <v>17</v>
      </c>
      <c r="B19" s="1">
        <v>0.14399999999999999</v>
      </c>
      <c r="C19" s="1">
        <f t="shared" si="3"/>
        <v>3.4201301851504993</v>
      </c>
      <c r="D19" s="1">
        <v>0.217</v>
      </c>
      <c r="E19" s="1">
        <f t="shared" si="4"/>
        <v>2.1471499555670497</v>
      </c>
      <c r="F19" s="1">
        <v>0.14599999999999999</v>
      </c>
      <c r="G19" s="1">
        <f t="shared" si="5"/>
        <v>7.1987187049221255</v>
      </c>
    </row>
    <row r="20" spans="1:13" x14ac:dyDescent="0.35">
      <c r="A20" t="s">
        <v>18</v>
      </c>
      <c r="B20" s="1"/>
      <c r="C20" s="1"/>
      <c r="D20" s="1"/>
      <c r="F20" s="1"/>
      <c r="G20" s="1"/>
    </row>
    <row r="21" spans="1:13" x14ac:dyDescent="0.35">
      <c r="A21" t="s">
        <v>19</v>
      </c>
      <c r="B21" s="1">
        <v>0.14799999999999999</v>
      </c>
      <c r="C21" s="1">
        <f>2.5694*2.72^(1.9849*B21)</f>
        <v>3.4474100296121017</v>
      </c>
      <c r="D21" s="1">
        <v>0.16900000000000001</v>
      </c>
      <c r="E21" s="1">
        <f>1.3942*2.72^(1.9887*D21)</f>
        <v>1.9515490521034373</v>
      </c>
      <c r="F21" s="1">
        <v>0.13800000000000001</v>
      </c>
      <c r="G21" s="1">
        <f>4.8477*2.72^(2.7065*F21)</f>
        <v>7.0444309681292134</v>
      </c>
    </row>
    <row r="22" spans="1:13" x14ac:dyDescent="0.35">
      <c r="A22" t="s">
        <v>20</v>
      </c>
      <c r="B22" s="1">
        <v>0.08</v>
      </c>
      <c r="C22" s="1">
        <f t="shared" ref="C22:C29" si="6">2.5694*2.72^(1.9849*B22)</f>
        <v>3.0118808362386216</v>
      </c>
      <c r="D22" s="1">
        <v>0.159</v>
      </c>
      <c r="E22" s="1">
        <f t="shared" ref="E22:E29" si="7">1.3942*2.72^(1.9887*D22)</f>
        <v>1.9130979218035213</v>
      </c>
      <c r="F22" s="1">
        <v>0.105</v>
      </c>
      <c r="G22" s="1">
        <f t="shared" ref="G22:G29" si="8">4.8477*2.72^(2.7065*F22)</f>
        <v>6.442176410663726</v>
      </c>
    </row>
    <row r="23" spans="1:13" x14ac:dyDescent="0.35">
      <c r="A23" t="s">
        <v>21</v>
      </c>
      <c r="B23" s="1">
        <v>0.158</v>
      </c>
      <c r="C23" s="1">
        <f t="shared" si="6"/>
        <v>3.5165654021866555</v>
      </c>
      <c r="D23" s="1">
        <v>0.19700000000000001</v>
      </c>
      <c r="E23" s="1">
        <f t="shared" si="7"/>
        <v>2.0633734248142557</v>
      </c>
      <c r="F23" s="1">
        <v>0.13800000000000001</v>
      </c>
      <c r="G23" s="1">
        <f t="shared" si="8"/>
        <v>7.0444309681292134</v>
      </c>
      <c r="I23" s="1">
        <v>1.5</v>
      </c>
      <c r="J23" s="1">
        <v>1.0509999999999999</v>
      </c>
      <c r="K23" s="1">
        <v>0.57799999999999996</v>
      </c>
      <c r="L23" s="1">
        <v>0.32900000000000001</v>
      </c>
      <c r="M23" s="1">
        <v>0.20799999999999999</v>
      </c>
    </row>
    <row r="24" spans="1:13" x14ac:dyDescent="0.35">
      <c r="A24" t="s">
        <v>22</v>
      </c>
      <c r="B24" s="1">
        <v>0.125</v>
      </c>
      <c r="C24" s="1">
        <f t="shared" si="6"/>
        <v>3.2934698874025514</v>
      </c>
      <c r="D24" s="1">
        <v>0.26</v>
      </c>
      <c r="E24" s="1">
        <f t="shared" si="7"/>
        <v>2.3389672723886958</v>
      </c>
      <c r="F24" s="1">
        <v>0.108</v>
      </c>
      <c r="G24" s="1">
        <f t="shared" si="8"/>
        <v>6.49472991376458</v>
      </c>
      <c r="I24">
        <f>1.5-0.091</f>
        <v>1.409</v>
      </c>
      <c r="J24" s="1">
        <f>1.051-0.091</f>
        <v>0.96</v>
      </c>
      <c r="K24">
        <f>0.578-0.091</f>
        <v>0.48699999999999999</v>
      </c>
      <c r="L24">
        <f>0.329-0.091</f>
        <v>0.23800000000000002</v>
      </c>
      <c r="M24">
        <f>0.208-0.091</f>
        <v>0.11699999999999999</v>
      </c>
    </row>
    <row r="25" spans="1:13" x14ac:dyDescent="0.35">
      <c r="A25" t="s">
        <v>23</v>
      </c>
      <c r="B25" s="1">
        <v>0.16300000000000001</v>
      </c>
      <c r="C25" s="1">
        <f t="shared" si="6"/>
        <v>3.5516615858913609</v>
      </c>
      <c r="D25" s="1">
        <v>0.182</v>
      </c>
      <c r="E25" s="1">
        <f t="shared" si="7"/>
        <v>2.0026932085513187</v>
      </c>
      <c r="F25" s="1">
        <v>0.157</v>
      </c>
      <c r="G25" s="1">
        <f t="shared" si="8"/>
        <v>7.4163970358063427</v>
      </c>
      <c r="I25">
        <v>20</v>
      </c>
      <c r="J25">
        <v>10</v>
      </c>
      <c r="K25">
        <v>5</v>
      </c>
      <c r="L25">
        <v>2.5</v>
      </c>
      <c r="M25">
        <v>1.25</v>
      </c>
    </row>
    <row r="26" spans="1:13" x14ac:dyDescent="0.35">
      <c r="A26" t="s">
        <v>24</v>
      </c>
      <c r="B26" s="1">
        <v>0.127</v>
      </c>
      <c r="C26" s="1">
        <f t="shared" si="6"/>
        <v>3.3065785842845745</v>
      </c>
      <c r="D26" s="1">
        <v>0.16300000000000001</v>
      </c>
      <c r="E26" s="1">
        <f t="shared" si="7"/>
        <v>1.9283866162578969</v>
      </c>
      <c r="F26" s="1">
        <v>0.155</v>
      </c>
      <c r="G26" s="1">
        <f t="shared" si="8"/>
        <v>7.3763353053728888</v>
      </c>
    </row>
    <row r="27" spans="1:13" x14ac:dyDescent="0.35">
      <c r="A27" t="s">
        <v>25</v>
      </c>
      <c r="B27" s="1">
        <v>0.192</v>
      </c>
      <c r="C27" s="1">
        <f t="shared" si="6"/>
        <v>3.7622380963408268</v>
      </c>
      <c r="D27" s="1">
        <v>0.24299999999999999</v>
      </c>
      <c r="E27" s="1">
        <f t="shared" si="7"/>
        <v>2.2611651483944937</v>
      </c>
      <c r="F27" s="1">
        <v>0.22</v>
      </c>
      <c r="G27" s="1">
        <f t="shared" si="8"/>
        <v>8.7961190411495522</v>
      </c>
    </row>
    <row r="28" spans="1:13" x14ac:dyDescent="0.35">
      <c r="A28" t="s">
        <v>26</v>
      </c>
      <c r="B28" s="1">
        <v>0.221</v>
      </c>
      <c r="C28" s="1">
        <f t="shared" si="6"/>
        <v>3.9852995988653319</v>
      </c>
      <c r="D28" s="1">
        <v>0.20300000000000001</v>
      </c>
      <c r="E28" s="1">
        <f t="shared" si="7"/>
        <v>2.0881572281111267</v>
      </c>
      <c r="F28" s="1">
        <v>0.19800000000000001</v>
      </c>
      <c r="G28" s="1">
        <f t="shared" si="8"/>
        <v>8.2873477318028925</v>
      </c>
    </row>
    <row r="29" spans="1:13" x14ac:dyDescent="0.35">
      <c r="A29" t="s">
        <v>27</v>
      </c>
      <c r="B29" s="1">
        <v>0.27800000000000002</v>
      </c>
      <c r="C29" s="1">
        <f t="shared" si="6"/>
        <v>4.4630093540663021</v>
      </c>
      <c r="D29" s="1">
        <v>0.5</v>
      </c>
      <c r="E29" s="1">
        <f t="shared" si="7"/>
        <v>3.7708448867936806</v>
      </c>
      <c r="F29" s="1">
        <v>0.32300000000000001</v>
      </c>
      <c r="G29" s="1">
        <f t="shared" si="8"/>
        <v>11.626142835986384</v>
      </c>
    </row>
    <row r="30" spans="1:13" x14ac:dyDescent="0.35">
      <c r="A30" t="s">
        <v>28</v>
      </c>
      <c r="B30" s="1"/>
      <c r="C30" s="1"/>
      <c r="D30" s="1"/>
      <c r="F30" s="1"/>
      <c r="G30" s="1"/>
    </row>
    <row r="31" spans="1:13" x14ac:dyDescent="0.35">
      <c r="A31" t="s">
        <v>29</v>
      </c>
      <c r="B31" s="1">
        <v>0.29099999999999998</v>
      </c>
      <c r="C31" s="1">
        <f>2.5694*2.72^(1.9849*B31)</f>
        <v>4.5797448474447027</v>
      </c>
      <c r="D31" s="1">
        <v>0.39400000000000002</v>
      </c>
      <c r="E31" s="1">
        <f>1.3942*2.72^(1.9887*D31)</f>
        <v>3.0537296587503304</v>
      </c>
      <c r="F31" s="1">
        <v>0.32100000000000001</v>
      </c>
      <c r="G31" s="1">
        <f>4.8477*2.72^(2.7065*F31)</f>
        <v>11.563340993255014</v>
      </c>
    </row>
    <row r="32" spans="1:13" x14ac:dyDescent="0.35">
      <c r="A32" t="s">
        <v>30</v>
      </c>
      <c r="B32" s="1">
        <v>0.28199999999999997</v>
      </c>
      <c r="C32" s="1">
        <f t="shared" ref="C32:C40" si="9">2.5694*2.72^(1.9849*B32)</f>
        <v>4.498607472973652</v>
      </c>
      <c r="D32" s="1">
        <v>0.36099999999999999</v>
      </c>
      <c r="E32" s="1">
        <f t="shared" ref="E32:E39" si="10">1.3942*2.72^(1.9887*D32)</f>
        <v>2.8596382019734761</v>
      </c>
      <c r="F32" s="1">
        <v>0.314</v>
      </c>
      <c r="G32" s="1">
        <f t="shared" ref="G32:G40" si="11">4.8477*2.72^(2.7065*F32)</f>
        <v>11.34619406991297</v>
      </c>
    </row>
    <row r="33" spans="1:13" x14ac:dyDescent="0.35">
      <c r="A33" t="s">
        <v>31</v>
      </c>
      <c r="B33" s="1">
        <v>0.28699999999999998</v>
      </c>
      <c r="C33" s="1">
        <f t="shared" si="9"/>
        <v>4.5435046769865988</v>
      </c>
      <c r="D33" s="1">
        <v>0.373</v>
      </c>
      <c r="E33" s="1">
        <f t="shared" si="10"/>
        <v>2.9287467274976491</v>
      </c>
      <c r="F33" s="1">
        <v>0.28899999999999998</v>
      </c>
      <c r="G33" s="1">
        <f t="shared" si="11"/>
        <v>10.60342549539048</v>
      </c>
    </row>
    <row r="34" spans="1:13" x14ac:dyDescent="0.35">
      <c r="A34" t="s">
        <v>32</v>
      </c>
      <c r="B34" s="1">
        <v>0.25700000000000001</v>
      </c>
      <c r="C34" s="1">
        <f t="shared" si="9"/>
        <v>4.2806892782863546</v>
      </c>
      <c r="D34" s="1">
        <v>0.33200000000000002</v>
      </c>
      <c r="E34" s="1">
        <f t="shared" si="10"/>
        <v>2.6992835124422987</v>
      </c>
      <c r="F34" s="1">
        <v>0.25600000000000001</v>
      </c>
      <c r="G34" s="1">
        <f t="shared" si="11"/>
        <v>9.6968992822390749</v>
      </c>
    </row>
    <row r="35" spans="1:13" x14ac:dyDescent="0.35">
      <c r="A35" t="s">
        <v>33</v>
      </c>
      <c r="B35" s="1">
        <v>0.22800000000000001</v>
      </c>
      <c r="C35" s="1">
        <f t="shared" si="9"/>
        <v>4.0410944978771344</v>
      </c>
      <c r="D35" s="1">
        <v>0.439</v>
      </c>
      <c r="E35" s="1">
        <f t="shared" si="10"/>
        <v>3.3398026900619109</v>
      </c>
      <c r="F35" s="1">
        <v>0.27200000000000002</v>
      </c>
      <c r="G35" s="1">
        <f t="shared" si="11"/>
        <v>10.126315553140865</v>
      </c>
    </row>
    <row r="36" spans="1:13" x14ac:dyDescent="0.35">
      <c r="A36" t="s">
        <v>34</v>
      </c>
      <c r="B36" s="1">
        <v>0.26100000000000001</v>
      </c>
      <c r="C36" s="1">
        <f t="shared" si="9"/>
        <v>4.3148331650328648</v>
      </c>
      <c r="D36" s="1">
        <v>0.29499999999999998</v>
      </c>
      <c r="E36" s="1">
        <f t="shared" si="10"/>
        <v>2.5076798850359112</v>
      </c>
      <c r="F36" s="1">
        <v>0.27400000000000002</v>
      </c>
      <c r="G36" s="1">
        <f t="shared" si="11"/>
        <v>10.181312744453267</v>
      </c>
    </row>
    <row r="37" spans="1:13" x14ac:dyDescent="0.35">
      <c r="A37" t="s">
        <v>35</v>
      </c>
      <c r="B37" s="1">
        <v>0.309</v>
      </c>
      <c r="C37" s="1">
        <f t="shared" si="9"/>
        <v>4.7464361980499215</v>
      </c>
      <c r="D37" s="1">
        <v>0.38</v>
      </c>
      <c r="E37" s="1">
        <f t="shared" si="10"/>
        <v>2.9698287458142554</v>
      </c>
      <c r="F37" s="1">
        <v>0.27800000000000002</v>
      </c>
      <c r="G37" s="1">
        <f t="shared" si="11"/>
        <v>10.292204837657611</v>
      </c>
    </row>
    <row r="38" spans="1:13" x14ac:dyDescent="0.35">
      <c r="A38" t="s">
        <v>36</v>
      </c>
      <c r="B38" s="1">
        <v>0.21</v>
      </c>
      <c r="C38" s="1">
        <f t="shared" si="9"/>
        <v>3.899174229349935</v>
      </c>
      <c r="D38" s="1">
        <v>0.33200000000000002</v>
      </c>
      <c r="E38" s="1">
        <f t="shared" si="10"/>
        <v>2.6992835124422987</v>
      </c>
      <c r="F38" s="1">
        <v>0.26700000000000002</v>
      </c>
      <c r="G38" s="1">
        <f t="shared" si="11"/>
        <v>9.990118803244517</v>
      </c>
      <c r="I38" s="1">
        <v>1.1020000000000001</v>
      </c>
      <c r="J38" s="1">
        <v>0.69299999999999995</v>
      </c>
      <c r="K38" s="1">
        <v>0.37</v>
      </c>
      <c r="L38" s="1">
        <v>0.24199999999999999</v>
      </c>
      <c r="M38" s="1">
        <v>0.159</v>
      </c>
    </row>
    <row r="39" spans="1:13" x14ac:dyDescent="0.35">
      <c r="A39" t="s">
        <v>37</v>
      </c>
      <c r="B39" s="1">
        <v>0.28599999999999998</v>
      </c>
      <c r="C39" s="1">
        <f t="shared" si="9"/>
        <v>4.5344895317003502</v>
      </c>
      <c r="D39" s="1">
        <v>0.32300000000000001</v>
      </c>
      <c r="E39" s="1">
        <f t="shared" si="10"/>
        <v>2.6513707288819486</v>
      </c>
      <c r="F39" s="1">
        <v>0.32800000000000001</v>
      </c>
      <c r="G39" s="1">
        <f t="shared" si="11"/>
        <v>11.78464374065809</v>
      </c>
      <c r="I39" s="1">
        <f>1.102-0.072</f>
        <v>1.03</v>
      </c>
      <c r="J39">
        <f>0.693-0.072</f>
        <v>0.621</v>
      </c>
      <c r="K39">
        <f>0.37-0.072</f>
        <v>0.29799999999999999</v>
      </c>
      <c r="L39" s="1">
        <f>0.242-0.072</f>
        <v>0.16999999999999998</v>
      </c>
      <c r="M39">
        <f>0.159-0.072</f>
        <v>8.7000000000000008E-2</v>
      </c>
    </row>
    <row r="40" spans="1:13" x14ac:dyDescent="0.35">
      <c r="A40" t="s">
        <v>38</v>
      </c>
      <c r="B40" s="1">
        <v>0.17100000000000001</v>
      </c>
      <c r="C40" s="1">
        <f t="shared" si="9"/>
        <v>3.6085454911030395</v>
      </c>
      <c r="D40" s="1">
        <v>0.38500000000000001</v>
      </c>
      <c r="E40" s="1">
        <f>1.3942*2.72^(1.9887*D40)</f>
        <v>2.9995253902779369</v>
      </c>
      <c r="F40" s="1">
        <v>0.29099999999999998</v>
      </c>
      <c r="G40" s="1">
        <f t="shared" si="11"/>
        <v>10.661013925997496</v>
      </c>
      <c r="I40">
        <v>64</v>
      </c>
      <c r="J40">
        <v>32</v>
      </c>
      <c r="K40">
        <v>16</v>
      </c>
      <c r="L40">
        <v>8</v>
      </c>
      <c r="M40">
        <v>4</v>
      </c>
    </row>
    <row r="41" spans="1:13" x14ac:dyDescent="0.35">
      <c r="C41" s="1"/>
      <c r="D41" s="1"/>
      <c r="F41" s="1"/>
    </row>
    <row r="42" spans="1:13" x14ac:dyDescent="0.35">
      <c r="C42" s="1"/>
      <c r="D42" s="1"/>
    </row>
    <row r="43" spans="1:13" x14ac:dyDescent="0.35">
      <c r="C43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C097-F547-4C83-935B-3CBBA48B72DD}">
  <dimension ref="A1:D46"/>
  <sheetViews>
    <sheetView workbookViewId="0">
      <selection activeCell="G14" sqref="G14"/>
    </sheetView>
  </sheetViews>
  <sheetFormatPr defaultRowHeight="14.5" x14ac:dyDescent="0.35"/>
  <cols>
    <col min="1" max="1" width="26.1796875" customWidth="1"/>
    <col min="2" max="3" width="17.54296875" customWidth="1"/>
    <col min="4" max="4" width="17.08984375" customWidth="1"/>
  </cols>
  <sheetData>
    <row r="1" spans="1:4" x14ac:dyDescent="0.35">
      <c r="B1" s="2" t="s">
        <v>45</v>
      </c>
      <c r="C1" s="2" t="s">
        <v>46</v>
      </c>
      <c r="D1" s="2" t="s">
        <v>47</v>
      </c>
    </row>
    <row r="2" spans="1:4" x14ac:dyDescent="0.35">
      <c r="A2" t="s">
        <v>0</v>
      </c>
      <c r="B2" s="3"/>
      <c r="C2" s="3"/>
      <c r="D2" s="3"/>
    </row>
    <row r="3" spans="1:4" x14ac:dyDescent="0.35">
      <c r="A3" t="s">
        <v>1</v>
      </c>
      <c r="B3" s="4">
        <v>1.2589999999999999</v>
      </c>
      <c r="C3" s="4">
        <v>17.175000000000001</v>
      </c>
      <c r="D3" s="3">
        <f>(C3/(B3*1000)*100)</f>
        <v>1.3641779189833201</v>
      </c>
    </row>
    <row r="4" spans="1:4" x14ac:dyDescent="0.35">
      <c r="A4" t="s">
        <v>2</v>
      </c>
      <c r="B4" s="4">
        <v>1.2649999999999999</v>
      </c>
      <c r="C4" s="4">
        <v>16.513999999999999</v>
      </c>
      <c r="D4" s="3">
        <f t="shared" ref="D4:D40" si="0">(C4/(B4*1000)*100)</f>
        <v>1.3054545454545454</v>
      </c>
    </row>
    <row r="5" spans="1:4" x14ac:dyDescent="0.35">
      <c r="A5" t="s">
        <v>3</v>
      </c>
      <c r="B5" s="4">
        <v>1.2210000000000001</v>
      </c>
      <c r="C5" s="4">
        <v>17.222000000000001</v>
      </c>
      <c r="D5" s="3">
        <f t="shared" si="0"/>
        <v>1.4104832104832106</v>
      </c>
    </row>
    <row r="6" spans="1:4" x14ac:dyDescent="0.35">
      <c r="A6" t="s">
        <v>4</v>
      </c>
      <c r="B6" s="4">
        <v>1.1950000000000001</v>
      </c>
      <c r="C6" s="4">
        <v>14.082000000000001</v>
      </c>
      <c r="D6" s="3">
        <f t="shared" si="0"/>
        <v>1.1784100418410044</v>
      </c>
    </row>
    <row r="7" spans="1:4" x14ac:dyDescent="0.35">
      <c r="A7" t="s">
        <v>5</v>
      </c>
      <c r="B7" s="4">
        <v>1.206</v>
      </c>
      <c r="C7" s="4">
        <v>12.478</v>
      </c>
      <c r="D7" s="3">
        <f t="shared" si="0"/>
        <v>1.0346600331674958</v>
      </c>
    </row>
    <row r="8" spans="1:4" x14ac:dyDescent="0.35">
      <c r="A8" t="s">
        <v>6</v>
      </c>
      <c r="B8" s="4">
        <v>1.054</v>
      </c>
      <c r="C8" s="4">
        <v>17.82</v>
      </c>
      <c r="D8" s="3">
        <f t="shared" si="0"/>
        <v>1.6907020872865275</v>
      </c>
    </row>
    <row r="9" spans="1:4" x14ac:dyDescent="0.35">
      <c r="A9" t="s">
        <v>7</v>
      </c>
      <c r="B9" s="4">
        <v>1.4890000000000001</v>
      </c>
      <c r="C9" s="4">
        <v>13.87</v>
      </c>
      <c r="D9" s="3">
        <f t="shared" si="0"/>
        <v>0.93149764942914692</v>
      </c>
    </row>
    <row r="10" spans="1:4" x14ac:dyDescent="0.35">
      <c r="A10" t="s">
        <v>8</v>
      </c>
      <c r="B10" s="4">
        <v>1.101</v>
      </c>
      <c r="C10" s="4">
        <v>6.4039999999999999</v>
      </c>
      <c r="D10" s="3">
        <f t="shared" si="0"/>
        <v>0.58165304268846507</v>
      </c>
    </row>
    <row r="11" spans="1:4" x14ac:dyDescent="0.35">
      <c r="A11" t="s">
        <v>9</v>
      </c>
      <c r="B11" s="4">
        <v>1.071</v>
      </c>
      <c r="C11" s="4">
        <v>13.923</v>
      </c>
      <c r="D11" s="3">
        <f t="shared" si="0"/>
        <v>1.3</v>
      </c>
    </row>
    <row r="12" spans="1:4" x14ac:dyDescent="0.35">
      <c r="A12" t="s">
        <v>10</v>
      </c>
      <c r="B12" s="4"/>
      <c r="C12" s="4"/>
      <c r="D12" s="3"/>
    </row>
    <row r="13" spans="1:4" x14ac:dyDescent="0.35">
      <c r="A13" t="s">
        <v>11</v>
      </c>
      <c r="B13" s="4">
        <v>1.6659999999999999</v>
      </c>
      <c r="C13" s="4">
        <v>18.254999999999999</v>
      </c>
      <c r="D13" s="3">
        <f t="shared" si="0"/>
        <v>1.0957382953181272</v>
      </c>
    </row>
    <row r="14" spans="1:4" x14ac:dyDescent="0.35">
      <c r="A14" t="s">
        <v>12</v>
      </c>
      <c r="B14" s="4">
        <v>1.1990000000000001</v>
      </c>
      <c r="C14" s="4">
        <v>12.657999999999999</v>
      </c>
      <c r="D14" s="3">
        <f t="shared" si="0"/>
        <v>1.0557130942452042</v>
      </c>
    </row>
    <row r="15" spans="1:4" x14ac:dyDescent="0.35">
      <c r="A15" t="s">
        <v>13</v>
      </c>
      <c r="B15" s="4">
        <v>1.2430000000000001</v>
      </c>
      <c r="C15" s="4">
        <v>20.902000000000001</v>
      </c>
      <c r="D15" s="3">
        <f t="shared" si="0"/>
        <v>1.6815768302493965</v>
      </c>
    </row>
    <row r="16" spans="1:4" x14ac:dyDescent="0.35">
      <c r="A16" t="s">
        <v>14</v>
      </c>
      <c r="B16" s="4">
        <v>1.401</v>
      </c>
      <c r="C16" s="4">
        <v>16.616</v>
      </c>
      <c r="D16" s="3">
        <f t="shared" si="0"/>
        <v>1.1860099928622412</v>
      </c>
    </row>
    <row r="17" spans="1:4" x14ac:dyDescent="0.35">
      <c r="A17" t="s">
        <v>15</v>
      </c>
      <c r="B17" s="4">
        <v>1.0129999999999999</v>
      </c>
      <c r="C17" s="4">
        <v>8.1449999999999996</v>
      </c>
      <c r="D17" s="3">
        <f t="shared" si="0"/>
        <v>0.80404738400789744</v>
      </c>
    </row>
    <row r="18" spans="1:4" x14ac:dyDescent="0.35">
      <c r="A18" t="s">
        <v>16</v>
      </c>
      <c r="B18" s="4">
        <v>1.0609999999999999</v>
      </c>
      <c r="C18" s="4">
        <v>12.59</v>
      </c>
      <c r="D18" s="3">
        <f t="shared" si="0"/>
        <v>1.186616399622997</v>
      </c>
    </row>
    <row r="19" spans="1:4" x14ac:dyDescent="0.35">
      <c r="A19" t="s">
        <v>17</v>
      </c>
      <c r="B19" s="4">
        <v>1.7030000000000001</v>
      </c>
      <c r="C19" s="4">
        <v>15.052</v>
      </c>
      <c r="D19" s="3">
        <f t="shared" si="0"/>
        <v>0.8838520258367587</v>
      </c>
    </row>
    <row r="20" spans="1:4" x14ac:dyDescent="0.35">
      <c r="A20" t="s">
        <v>18</v>
      </c>
      <c r="B20" s="4"/>
      <c r="C20" s="4"/>
      <c r="D20" s="3"/>
    </row>
    <row r="21" spans="1:4" x14ac:dyDescent="0.35">
      <c r="A21" t="s">
        <v>19</v>
      </c>
      <c r="B21" s="4">
        <v>0.98099999999999998</v>
      </c>
      <c r="C21" s="4">
        <v>14.308999999999999</v>
      </c>
      <c r="D21" s="3">
        <f t="shared" si="0"/>
        <v>1.4586136595310906</v>
      </c>
    </row>
    <row r="22" spans="1:4" x14ac:dyDescent="0.35">
      <c r="A22" t="s">
        <v>20</v>
      </c>
      <c r="B22" s="4">
        <v>1.3839999999999999</v>
      </c>
      <c r="C22" s="4">
        <v>19.53</v>
      </c>
      <c r="D22" s="3">
        <f t="shared" si="0"/>
        <v>1.4111271676300579</v>
      </c>
    </row>
    <row r="23" spans="1:4" x14ac:dyDescent="0.35">
      <c r="A23" t="s">
        <v>21</v>
      </c>
      <c r="B23" s="4">
        <v>1.3879999999999999</v>
      </c>
      <c r="C23" s="4">
        <v>11.343</v>
      </c>
      <c r="D23" s="3">
        <f t="shared" si="0"/>
        <v>0.8172190201729107</v>
      </c>
    </row>
    <row r="24" spans="1:4" x14ac:dyDescent="0.35">
      <c r="A24" t="s">
        <v>22</v>
      </c>
      <c r="B24" s="4">
        <v>0.77600000000000002</v>
      </c>
      <c r="C24" s="4">
        <v>8.9109999999999996</v>
      </c>
      <c r="D24" s="3">
        <f t="shared" si="0"/>
        <v>1.1483247422680412</v>
      </c>
    </row>
    <row r="25" spans="1:4" x14ac:dyDescent="0.35">
      <c r="A25" t="s">
        <v>23</v>
      </c>
      <c r="B25" s="4">
        <v>1.321</v>
      </c>
      <c r="C25" s="4">
        <v>11.233000000000001</v>
      </c>
      <c r="D25" s="3">
        <f t="shared" si="0"/>
        <v>0.85034065102195311</v>
      </c>
    </row>
    <row r="26" spans="1:4" x14ac:dyDescent="0.35">
      <c r="A26" t="s">
        <v>24</v>
      </c>
      <c r="B26" s="4">
        <v>0.83199999999999996</v>
      </c>
      <c r="C26" s="4">
        <v>16.277999999999999</v>
      </c>
      <c r="D26" s="3">
        <f t="shared" si="0"/>
        <v>1.9564903846153843</v>
      </c>
    </row>
    <row r="27" spans="1:4" x14ac:dyDescent="0.35">
      <c r="A27" t="s">
        <v>25</v>
      </c>
      <c r="B27" s="4">
        <v>1.173</v>
      </c>
      <c r="C27" s="4">
        <v>9.6549999999999994</v>
      </c>
      <c r="D27" s="3">
        <f t="shared" si="0"/>
        <v>0.8231031543052002</v>
      </c>
    </row>
    <row r="28" spans="1:4" x14ac:dyDescent="0.35">
      <c r="A28" t="s">
        <v>26</v>
      </c>
      <c r="B28" s="4">
        <v>1.083</v>
      </c>
      <c r="C28" s="4">
        <v>18.709</v>
      </c>
      <c r="D28" s="3">
        <f t="shared" si="0"/>
        <v>1.7275161588180976</v>
      </c>
    </row>
    <row r="29" spans="1:4" x14ac:dyDescent="0.35">
      <c r="A29" t="s">
        <v>27</v>
      </c>
      <c r="B29" s="4">
        <v>0.97199999999999998</v>
      </c>
      <c r="C29" s="4">
        <v>11.64</v>
      </c>
      <c r="D29" s="3">
        <f t="shared" si="0"/>
        <v>1.1975308641975309</v>
      </c>
    </row>
    <row r="30" spans="1:4" x14ac:dyDescent="0.35">
      <c r="A30" t="s">
        <v>28</v>
      </c>
      <c r="B30" s="4"/>
      <c r="C30" s="4"/>
      <c r="D30" s="3"/>
    </row>
    <row r="31" spans="1:4" x14ac:dyDescent="0.35">
      <c r="A31" t="s">
        <v>29</v>
      </c>
      <c r="B31" s="4">
        <v>1.3620000000000001</v>
      </c>
      <c r="C31" s="4">
        <v>20.981999999999999</v>
      </c>
      <c r="D31" s="3">
        <f t="shared" si="0"/>
        <v>1.5405286343612334</v>
      </c>
    </row>
    <row r="32" spans="1:4" x14ac:dyDescent="0.35">
      <c r="A32" t="s">
        <v>30</v>
      </c>
      <c r="B32" s="4">
        <v>1.008</v>
      </c>
      <c r="C32" s="4">
        <v>17.026</v>
      </c>
      <c r="D32" s="3">
        <f t="shared" si="0"/>
        <v>1.6890873015873016</v>
      </c>
    </row>
    <row r="33" spans="1:4" x14ac:dyDescent="0.35">
      <c r="A33" t="s">
        <v>31</v>
      </c>
      <c r="B33" s="4">
        <v>1.6759999999999999</v>
      </c>
      <c r="C33" s="4">
        <v>10.375</v>
      </c>
      <c r="D33" s="3">
        <f t="shared" si="0"/>
        <v>0.6190334128878282</v>
      </c>
    </row>
    <row r="34" spans="1:4" x14ac:dyDescent="0.35">
      <c r="A34" t="s">
        <v>32</v>
      </c>
      <c r="B34" s="4">
        <v>1.4730000000000001</v>
      </c>
      <c r="C34" s="4">
        <v>19.88</v>
      </c>
      <c r="D34" s="3">
        <f t="shared" si="0"/>
        <v>1.3496266123557366</v>
      </c>
    </row>
    <row r="35" spans="1:4" x14ac:dyDescent="0.35">
      <c r="A35" t="s">
        <v>33</v>
      </c>
      <c r="B35" s="4">
        <v>1.042</v>
      </c>
      <c r="C35" s="4">
        <v>10.804</v>
      </c>
      <c r="D35" s="3">
        <f t="shared" si="0"/>
        <v>1.0368522072936659</v>
      </c>
    </row>
    <row r="36" spans="1:4" x14ac:dyDescent="0.35">
      <c r="A36" t="s">
        <v>34</v>
      </c>
      <c r="B36" s="4">
        <v>1.5840000000000001</v>
      </c>
      <c r="C36" s="4">
        <v>12.281000000000001</v>
      </c>
      <c r="D36" s="3">
        <f t="shared" si="0"/>
        <v>0.7753156565656566</v>
      </c>
    </row>
    <row r="37" spans="1:4" x14ac:dyDescent="0.35">
      <c r="A37" t="s">
        <v>35</v>
      </c>
      <c r="B37" s="4">
        <v>1.395</v>
      </c>
      <c r="C37" s="4">
        <v>9.3580000000000005</v>
      </c>
      <c r="D37" s="3">
        <f t="shared" si="0"/>
        <v>0.67082437275985662</v>
      </c>
    </row>
    <row r="38" spans="1:4" x14ac:dyDescent="0.35">
      <c r="A38" t="s">
        <v>36</v>
      </c>
      <c r="B38" s="4">
        <v>1.1890000000000001</v>
      </c>
      <c r="C38" s="4">
        <v>12.499000000000001</v>
      </c>
      <c r="D38" s="3">
        <f t="shared" si="0"/>
        <v>1.051219512195122</v>
      </c>
    </row>
    <row r="39" spans="1:4" x14ac:dyDescent="0.35">
      <c r="A39" t="s">
        <v>37</v>
      </c>
      <c r="B39" s="4">
        <v>1.2310000000000001</v>
      </c>
      <c r="C39" s="4">
        <v>20.315999999999999</v>
      </c>
      <c r="D39" s="3">
        <f t="shared" si="0"/>
        <v>1.6503655564581641</v>
      </c>
    </row>
    <row r="40" spans="1:4" x14ac:dyDescent="0.35">
      <c r="A40" t="s">
        <v>38</v>
      </c>
      <c r="B40" s="4">
        <v>1.4</v>
      </c>
      <c r="C40" s="4">
        <v>20.786999999999999</v>
      </c>
      <c r="D40" s="3">
        <f t="shared" si="0"/>
        <v>1.4847857142857142</v>
      </c>
    </row>
    <row r="41" spans="1:4" x14ac:dyDescent="0.35">
      <c r="B41" s="3"/>
      <c r="C41" s="3"/>
      <c r="D41" s="3"/>
    </row>
    <row r="42" spans="1:4" x14ac:dyDescent="0.35">
      <c r="B42" s="3"/>
      <c r="C42" s="3"/>
      <c r="D42" s="3"/>
    </row>
    <row r="43" spans="1:4" x14ac:dyDescent="0.35">
      <c r="A43" t="s">
        <v>48</v>
      </c>
    </row>
    <row r="44" spans="1:4" x14ac:dyDescent="0.35">
      <c r="A44" t="s">
        <v>49</v>
      </c>
    </row>
    <row r="45" spans="1:4" x14ac:dyDescent="0.35">
      <c r="A45" t="s">
        <v>50</v>
      </c>
    </row>
    <row r="46" spans="1:4" x14ac:dyDescent="0.35">
      <c r="A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Elisalar</vt:lpstr>
      <vt:lpstr>TAS-TOS-OSI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Akın</dc:creator>
  <cp:lastModifiedBy>user</cp:lastModifiedBy>
  <dcterms:created xsi:type="dcterms:W3CDTF">2019-05-03T10:40:29Z</dcterms:created>
  <dcterms:modified xsi:type="dcterms:W3CDTF">2019-05-07T11:12:35Z</dcterms:modified>
</cp:coreProperties>
</file>