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Google Drive\2022\Hizmet alımları\webe yüklenenler\Arzu Yiğit\23.06.2022\"/>
    </mc:Choice>
  </mc:AlternateContent>
  <xr:revisionPtr revIDLastSave="0" documentId="13_ncr:1_{7C2FF065-8636-49AC-895E-C0640EC1BF36}" xr6:coauthVersionLast="47" xr6:coauthVersionMax="47" xr10:uidLastSave="{00000000-0000-0000-0000-000000000000}"/>
  <bookViews>
    <workbookView xWindow="-120" yWindow="-120" windowWidth="29040" windowHeight="15840" activeTab="6" xr2:uid="{00000000-000D-0000-FFFF-FFFF00000000}"/>
  </bookViews>
  <sheets>
    <sheet name="TT4" sheetId="1" r:id="rId1"/>
    <sheet name="TSH" sheetId="2" r:id="rId2"/>
    <sheet name="3.KUTU-CORTISOL" sheetId="3" r:id="rId3"/>
    <sheet name="3.kutu-BİYOKİMYA" sheetId="4" r:id="rId4"/>
    <sheet name="4.KUTU-IL-1BETA" sheetId="5" r:id="rId5"/>
    <sheet name="4.KUTU-TNF-ALFA" sheetId="6" r:id="rId6"/>
    <sheet name="Materyal-metod"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4" i="6" l="1"/>
  <c r="D34" i="6"/>
  <c r="E34" i="6" s="1"/>
  <c r="D35" i="6"/>
  <c r="E35" i="6" s="1"/>
  <c r="D36" i="6"/>
  <c r="E36" i="6" s="1"/>
  <c r="D37" i="6"/>
  <c r="E37" i="6" s="1"/>
  <c r="D38" i="6"/>
  <c r="E38" i="6" s="1"/>
  <c r="D39" i="6"/>
  <c r="E39" i="6" s="1"/>
  <c r="D40" i="6"/>
  <c r="E40" i="6" s="1"/>
  <c r="D41" i="6"/>
  <c r="E41" i="6" s="1"/>
  <c r="D42" i="6"/>
  <c r="E42" i="6" s="1"/>
  <c r="D43" i="6"/>
  <c r="E43" i="6" s="1"/>
  <c r="D44" i="6"/>
  <c r="E44" i="6" s="1"/>
  <c r="D45" i="6"/>
  <c r="E45" i="6" s="1"/>
  <c r="D46" i="6"/>
  <c r="E46" i="6" s="1"/>
  <c r="D47" i="6"/>
  <c r="E47" i="6" s="1"/>
  <c r="D48" i="6"/>
  <c r="E48" i="6" s="1"/>
  <c r="D49" i="6"/>
  <c r="E49" i="6" s="1"/>
  <c r="D50" i="6"/>
  <c r="E50" i="6" s="1"/>
  <c r="D51" i="6"/>
  <c r="E51" i="6" s="1"/>
  <c r="D52" i="6"/>
  <c r="E52" i="6" s="1"/>
  <c r="D53" i="6"/>
  <c r="E53" i="6" s="1"/>
  <c r="D54" i="6"/>
  <c r="E54" i="6" s="1"/>
  <c r="D55" i="6"/>
  <c r="E55" i="6" s="1"/>
  <c r="D56" i="6"/>
  <c r="E56" i="6" s="1"/>
  <c r="D57" i="6"/>
  <c r="E57" i="6" s="1"/>
  <c r="D58" i="6"/>
  <c r="E58" i="6" s="1"/>
  <c r="D59" i="6"/>
  <c r="E59" i="6" s="1"/>
  <c r="D60" i="6"/>
  <c r="E60" i="6" s="1"/>
  <c r="D61" i="6"/>
  <c r="E61" i="6" s="1"/>
  <c r="D62" i="6"/>
  <c r="E62" i="6" s="1"/>
  <c r="D63" i="6"/>
  <c r="E63" i="6" s="1"/>
  <c r="D64" i="6"/>
  <c r="D65" i="6"/>
  <c r="E65" i="6" s="1"/>
  <c r="D66" i="6"/>
  <c r="E66" i="6" s="1"/>
  <c r="D33" i="6"/>
  <c r="E33" i="6" s="1"/>
  <c r="E22" i="6"/>
  <c r="E23" i="6"/>
  <c r="C24" i="6"/>
  <c r="E24" i="6" s="1"/>
  <c r="C23" i="6"/>
  <c r="C22" i="6"/>
  <c r="C21" i="6"/>
  <c r="E21" i="6" s="1"/>
  <c r="C20" i="6"/>
  <c r="E20" i="6" s="1"/>
  <c r="C19" i="6"/>
  <c r="E19" i="6" s="1"/>
  <c r="E21" i="5"/>
  <c r="E22" i="5"/>
  <c r="D32" i="5"/>
  <c r="E32" i="5" s="1"/>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31" i="5"/>
  <c r="E31" i="5" s="1"/>
  <c r="C22" i="5"/>
  <c r="C21" i="5"/>
  <c r="C20" i="5"/>
  <c r="E20" i="5" s="1"/>
  <c r="C19" i="5"/>
  <c r="E19" i="5" s="1"/>
  <c r="C18" i="5"/>
  <c r="E18" i="5" s="1"/>
  <c r="C17" i="5"/>
  <c r="E17" i="5" s="1"/>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L2" i="4"/>
  <c r="I2" i="4" l="1"/>
  <c r="D34" i="3" l="1"/>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33" i="3"/>
  <c r="E33" i="3" s="1"/>
  <c r="E20" i="3"/>
  <c r="E23" i="3"/>
  <c r="C25" i="3"/>
  <c r="C24" i="3"/>
  <c r="E24" i="3" s="1"/>
  <c r="C23" i="3"/>
  <c r="C22" i="3"/>
  <c r="E22" i="3" s="1"/>
  <c r="C21" i="3"/>
  <c r="E21" i="3" s="1"/>
  <c r="C20" i="3"/>
  <c r="C19" i="3"/>
  <c r="E19" i="3" s="1"/>
  <c r="D42" i="2" l="1"/>
  <c r="E42" i="2" s="1"/>
  <c r="D36" i="2"/>
  <c r="E36" i="2" s="1"/>
  <c r="D37" i="2"/>
  <c r="E37" i="2" s="1"/>
  <c r="D38" i="2"/>
  <c r="E38" i="2" s="1"/>
  <c r="D39" i="2"/>
  <c r="E39" i="2" s="1"/>
  <c r="D40" i="2"/>
  <c r="E40"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35" i="2"/>
  <c r="E35" i="2" s="1"/>
  <c r="E19" i="2"/>
  <c r="C24" i="2"/>
  <c r="E24" i="2" s="1"/>
  <c r="C23" i="2"/>
  <c r="E23" i="2" s="1"/>
  <c r="C22" i="2"/>
  <c r="E22" i="2" s="1"/>
  <c r="C21" i="2"/>
  <c r="E21" i="2" s="1"/>
  <c r="C20" i="2"/>
  <c r="E20" i="2" s="1"/>
  <c r="C19" i="2"/>
  <c r="C18" i="2"/>
  <c r="E18" i="2" s="1"/>
  <c r="D38" i="1"/>
  <c r="E38" i="1" s="1"/>
  <c r="D39" i="1"/>
  <c r="E39" i="1" s="1"/>
  <c r="D40" i="1"/>
  <c r="E40" i="1" s="1"/>
  <c r="D41" i="1"/>
  <c r="E41" i="1" s="1"/>
  <c r="D42" i="1"/>
  <c r="E42"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37" i="1"/>
  <c r="E37" i="1" s="1"/>
  <c r="C23" i="1"/>
  <c r="E23" i="1" s="1"/>
  <c r="C24" i="1"/>
  <c r="E24" i="1" s="1"/>
  <c r="C22" i="1"/>
  <c r="E22" i="1" s="1"/>
  <c r="C21" i="1"/>
  <c r="E21" i="1" s="1"/>
  <c r="C20" i="1"/>
  <c r="E20" i="1" s="1"/>
  <c r="C19" i="1"/>
  <c r="E19" i="1" s="1"/>
  <c r="C18" i="1"/>
  <c r="E18" i="1" s="1"/>
</calcChain>
</file>

<file path=xl/sharedStrings.xml><?xml version="1.0" encoding="utf-8"?>
<sst xmlns="http://schemas.openxmlformats.org/spreadsheetml/2006/main" count="506" uniqueCount="216">
  <si>
    <t xml:space="preserve"> </t>
  </si>
  <si>
    <t>abs</t>
  </si>
  <si>
    <t>abs-blank</t>
  </si>
  <si>
    <t>expected</t>
  </si>
  <si>
    <t>result</t>
  </si>
  <si>
    <t>std1</t>
  </si>
  <si>
    <t>std2</t>
  </si>
  <si>
    <t>std3</t>
  </si>
  <si>
    <t>std4</t>
  </si>
  <si>
    <t>std5</t>
  </si>
  <si>
    <t>blank</t>
  </si>
  <si>
    <t>std6</t>
  </si>
  <si>
    <t>concentratıon (ng/ml)</t>
  </si>
  <si>
    <t>Numune</t>
  </si>
  <si>
    <t>absorbans</t>
  </si>
  <si>
    <t>result(ng/L)</t>
  </si>
  <si>
    <t>result(ng/ml)</t>
  </si>
  <si>
    <t>K4</t>
  </si>
  <si>
    <t>K8</t>
  </si>
  <si>
    <t>S4</t>
  </si>
  <si>
    <t>S10</t>
  </si>
  <si>
    <t>M5</t>
  </si>
  <si>
    <t>M6</t>
  </si>
  <si>
    <t>S6</t>
  </si>
  <si>
    <t>S1</t>
  </si>
  <si>
    <t>K1</t>
  </si>
  <si>
    <t>S2</t>
  </si>
  <si>
    <t>M1</t>
  </si>
  <si>
    <t>K13</t>
  </si>
  <si>
    <t>S13</t>
  </si>
  <si>
    <t>K2</t>
  </si>
  <si>
    <t>K5</t>
  </si>
  <si>
    <t>M2</t>
  </si>
  <si>
    <t>K12</t>
  </si>
  <si>
    <t>S3</t>
  </si>
  <si>
    <t>M8</t>
  </si>
  <si>
    <t>S14</t>
  </si>
  <si>
    <t>K6</t>
  </si>
  <si>
    <t>1.KUTU</t>
  </si>
  <si>
    <t>2.KUTU</t>
  </si>
  <si>
    <t>concentratıon (mlU/ml)</t>
  </si>
  <si>
    <t>result(mlU/ml)</t>
  </si>
  <si>
    <t>S9</t>
  </si>
  <si>
    <t>M4</t>
  </si>
  <si>
    <t>S7</t>
  </si>
  <si>
    <t>M9</t>
  </si>
  <si>
    <t>K10</t>
  </si>
  <si>
    <t>K11</t>
  </si>
  <si>
    <t>Y1</t>
  </si>
  <si>
    <t>Y2</t>
  </si>
  <si>
    <t>Y3</t>
  </si>
  <si>
    <t>Y4</t>
  </si>
  <si>
    <t>K14</t>
  </si>
  <si>
    <t>Y6</t>
  </si>
  <si>
    <t>Y7</t>
  </si>
  <si>
    <t>Y8</t>
  </si>
  <si>
    <t>S12</t>
  </si>
  <si>
    <t>Numune Adı</t>
  </si>
  <si>
    <t>AST (U/L)</t>
  </si>
  <si>
    <t>ALT (U/L)</t>
  </si>
  <si>
    <t>UREA (mg/dl)</t>
  </si>
  <si>
    <t>CREA (mg/dl)</t>
  </si>
  <si>
    <t>TAS(mmol/L)</t>
  </si>
  <si>
    <t>TOS (µmol/L)</t>
  </si>
  <si>
    <t>OSI</t>
  </si>
  <si>
    <t>NOT</t>
  </si>
  <si>
    <t>hemolizli</t>
  </si>
  <si>
    <t>yüksek hemolizli</t>
  </si>
  <si>
    <t>GGT (U/L)</t>
  </si>
  <si>
    <t>TTL(µmol/L)</t>
  </si>
  <si>
    <t>NTL(µmol/L)</t>
  </si>
  <si>
    <t>Disülfit</t>
  </si>
  <si>
    <t>lipemi</t>
  </si>
  <si>
    <t>concentration (ng/ml)</t>
  </si>
  <si>
    <t>Y5</t>
  </si>
  <si>
    <t>concentratıon (ng/L)</t>
  </si>
  <si>
    <t>TNF-ALFA</t>
  </si>
  <si>
    <t>Rat</t>
  </si>
  <si>
    <t>BT</t>
  </si>
  <si>
    <t>E0764Ra</t>
  </si>
  <si>
    <t>ELİSA</t>
  </si>
  <si>
    <t>Mıcroplate reader: BIO-TEK EL X 800-Aotu strıp washer:BIO TEK EL X 50</t>
  </si>
  <si>
    <t>Interleukin-1 beta</t>
  </si>
  <si>
    <t>E0119Ra</t>
  </si>
  <si>
    <t>NOT: Dokular 1/9 oranında( 0,1 gr doku: 0,9ml 140 mmol. lık  KCl) Potasyum Klorür tamponu ile homojenize edildikten sonra 7000 rpm + 4' de 5 dk santrifüj edildi.</t>
  </si>
  <si>
    <t>KİT ADI</t>
  </si>
  <si>
    <t>TÜR</t>
  </si>
  <si>
    <t>MARKA</t>
  </si>
  <si>
    <t>CAT. NO</t>
  </si>
  <si>
    <t>Yöntem</t>
  </si>
  <si>
    <t>Kullanılan Cihaz</t>
  </si>
  <si>
    <t>AST: Aspartat Aminotransferaz</t>
  </si>
  <si>
    <t>Universal</t>
  </si>
  <si>
    <t>Otto Scientific</t>
  </si>
  <si>
    <t>OttoBC127</t>
  </si>
  <si>
    <t>Kolorimetrik</t>
  </si>
  <si>
    <t>MINDRAY-BS400</t>
  </si>
  <si>
    <t>ALT: Alanin aminotransferaz</t>
  </si>
  <si>
    <t>OttoBC128</t>
  </si>
  <si>
    <t>CREA: Creatinine</t>
  </si>
  <si>
    <t>OttoBC139</t>
  </si>
  <si>
    <t>UREA: Üre</t>
  </si>
  <si>
    <t>OttoBC157</t>
  </si>
  <si>
    <t>TAS(Total Antioxidant Status)</t>
  </si>
  <si>
    <t>REL ASSAY</t>
  </si>
  <si>
    <t>RL0017</t>
  </si>
  <si>
    <t>TOS(Total Oxidant Status)</t>
  </si>
  <si>
    <t>RL0024</t>
  </si>
  <si>
    <t>Gamma GT( GGT)</t>
  </si>
  <si>
    <t>MINDRAY-BS401</t>
  </si>
  <si>
    <t>OttoBC141</t>
  </si>
  <si>
    <t>TTL(Total Thıol)</t>
  </si>
  <si>
    <t>RL0185</t>
  </si>
  <si>
    <t>MINDRAY BS-400</t>
  </si>
  <si>
    <t>NTL(Natıve Thıol)</t>
  </si>
  <si>
    <t>Cortisol</t>
  </si>
  <si>
    <t>Thyroid Stimulating Hormone (TSH)</t>
  </si>
  <si>
    <t>Total thyyroxine (TT4)</t>
  </si>
  <si>
    <t>E0180Ra</t>
  </si>
  <si>
    <t>E0786Ra</t>
  </si>
  <si>
    <t>EA0010Ge</t>
  </si>
  <si>
    <r>
      <rPr>
        <b/>
        <sz val="12"/>
        <color theme="1"/>
        <rFont val="Times New Roman"/>
        <family val="1"/>
        <charset val="162"/>
      </rPr>
      <t>Creatinine</t>
    </r>
    <r>
      <rPr>
        <sz val="12"/>
        <color theme="1"/>
        <rFont val="Times New Roman"/>
        <family val="1"/>
        <charset val="162"/>
      </rPr>
      <t xml:space="preserve">           mg/L</t>
    </r>
  </si>
  <si>
    <t>Immunoturbidimetric assay</t>
  </si>
  <si>
    <t xml:space="preserve">Anti-CRP antibodies react with antigen in the sample to form an ntigen/antibody complex. Following agglutination, this is measured turbidimetrically. </t>
  </si>
  <si>
    <t xml:space="preserve">Addition of PEG allows the reaction to progress rapidly to the end point,increases sensitivity, and reduces the risk of samples containing excess antigen </t>
  </si>
  <si>
    <t>producing false negative results.</t>
  </si>
  <si>
    <r>
      <rPr>
        <b/>
        <sz val="12"/>
        <color theme="1"/>
        <rFont val="Times New Roman"/>
        <family val="1"/>
        <charset val="162"/>
      </rPr>
      <t xml:space="preserve">Urea (BUN) </t>
    </r>
    <r>
      <rPr>
        <sz val="12"/>
        <color theme="1"/>
        <rFont val="Times New Roman"/>
        <family val="1"/>
        <charset val="162"/>
      </rPr>
      <t xml:space="preserve">             mg/dl</t>
    </r>
  </si>
  <si>
    <t>Urea is hydrolysed in presence of urease to produce ammonia and CO2. The ammonia produced combines with 2 – oxoglutarate and NADH in presence of GLDH to yield glutamate and NAD.</t>
  </si>
  <si>
    <t>urease</t>
  </si>
  <si>
    <t>Urea+H2O+2H+ 2 NH4+ + 2+ CO2</t>
  </si>
  <si>
    <t>GLDH</t>
  </si>
  <si>
    <t>2 NH4+ + 2-Oxoglutarate + 2 NADH H2O + 2 NAD+ + Gl utamate The decrease in absorbance due to consumption of NADH is measured kinetically.</t>
  </si>
  <si>
    <r>
      <rPr>
        <b/>
        <sz val="12"/>
        <color theme="1"/>
        <rFont val="Times New Roman"/>
        <family val="1"/>
        <charset val="162"/>
      </rPr>
      <t xml:space="preserve">AST  </t>
    </r>
    <r>
      <rPr>
        <sz val="12"/>
        <color theme="1"/>
        <rFont val="Times New Roman"/>
        <family val="1"/>
        <charset val="162"/>
      </rPr>
      <t xml:space="preserve">     U/L</t>
    </r>
  </si>
  <si>
    <t>UV test according to a standarrized method</t>
  </si>
  <si>
    <t>Sample and addition of R1 (buffer)</t>
  </si>
  <si>
    <t>Addition of R2 and start of reaction: AST</t>
  </si>
  <si>
    <t>α-ketoglutarate + L-aspartate L- glutamate + oxaloasetate</t>
  </si>
  <si>
    <t>AST is the enzyme which catalyzes this equilibrium reaction. The oxaloacetate in- crease is measured in a subsequent indicator reaction which is catalyzed by malate dehydrogenase.</t>
  </si>
  <si>
    <t>MDH</t>
  </si>
  <si>
    <t>oxalacetate + NADH + H+ L-Malate + NAD+</t>
  </si>
  <si>
    <t>In the second reaction, NADH is oxidized to NAD. The rate of decrease in NADH</t>
  </si>
  <si>
    <t>(Measured photometrically) is directly proportional to the rate of formation of</t>
  </si>
  <si>
    <t>oxaloasetate, and thus the AST activity.</t>
  </si>
  <si>
    <r>
      <rPr>
        <b/>
        <sz val="12"/>
        <color theme="1"/>
        <rFont val="Times New Roman"/>
        <family val="1"/>
        <charset val="162"/>
      </rPr>
      <t xml:space="preserve">ALT      </t>
    </r>
    <r>
      <rPr>
        <sz val="12"/>
        <color theme="1"/>
        <rFont val="Times New Roman"/>
        <family val="1"/>
        <charset val="162"/>
      </rPr>
      <t xml:space="preserve"> U/L</t>
    </r>
  </si>
  <si>
    <t>UV test according to the IFCC method.</t>
  </si>
  <si>
    <t>ALT</t>
  </si>
  <si>
    <t>L-Alanin + 2-Oxoglutarate ⎯⎯ L-Glutamate + Pyruvat</t>
  </si>
  <si>
    <r>
      <rPr>
        <b/>
        <sz val="12"/>
        <color theme="1"/>
        <rFont val="Times New Roman"/>
        <family val="1"/>
        <charset val="162"/>
      </rPr>
      <t xml:space="preserve">GGT (Gamma GT) </t>
    </r>
    <r>
      <rPr>
        <sz val="12"/>
        <color theme="1"/>
        <rFont val="Times New Roman"/>
        <family val="1"/>
        <charset val="162"/>
      </rPr>
      <t xml:space="preserve">    U/l</t>
    </r>
  </si>
  <si>
    <t>Enzymatic colorimetric assay</t>
  </si>
  <si>
    <t>• Sample and addition of R1 (Buffer/Glycylglycine)</t>
  </si>
  <si>
    <t>• Addition of R2 (substrate) and start of reaction Gamma-glutamyltransferase transfers the g-glutamyl group of L-g-glutamyl-3-</t>
  </si>
  <si>
    <t>carboxy-4-nitroanilide to glycylglycine. The amount of 5-amino-2-nitrobenzo-nate liberated is proportional to the GGT activity and can be determined photo-metrically.</t>
  </si>
  <si>
    <t>(Otto Scientific)</t>
  </si>
  <si>
    <r>
      <rPr>
        <b/>
        <sz val="12"/>
        <color theme="1"/>
        <rFont val="Times New Roman"/>
        <family val="1"/>
        <charset val="162"/>
      </rPr>
      <t xml:space="preserve">Thiol/Disulfide Homeostasis  </t>
    </r>
    <r>
      <rPr>
        <sz val="12"/>
        <color theme="1"/>
        <rFont val="Times New Roman"/>
        <family val="1"/>
        <charset val="162"/>
      </rPr>
      <t xml:space="preserve">  (µmol/L)</t>
    </r>
  </si>
  <si>
    <t xml:space="preserve">Tests were measured using a novel automatic and spectrophotometric method developed by Erel and Neselioglu* </t>
  </si>
  <si>
    <t>which is avaliable commercially (Rel Assay Diagnostics, Turkey) In this method, dynamic and reducible disulfide bonds</t>
  </si>
  <si>
    <t xml:space="preserve">in the samples were reduced to free functional thiol groups by using sodium borohydride. In order to prevent the reduction </t>
  </si>
  <si>
    <t xml:space="preserve">of unused reduced sodium borohydride to dithionite-2 nitrobenzoic (DTNB), NaBH4 was removed with formaldehyde. Native thiol (NT) and total thiol (TT) </t>
  </si>
  <si>
    <t>levels were determined after reaction with DTNB and their levels were measured ultimately. Half of the difference of the result obtained</t>
  </si>
  <si>
    <t>by the subtraction of native thiol amount from total thiol content indicated the disulfide (DS) level.</t>
  </si>
  <si>
    <t>(Relassay, Turkey)</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</si>
  <si>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</si>
  <si>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</si>
  <si>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</si>
  <si>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</si>
  <si>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</si>
  <si>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</si>
  <si>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</si>
  <si>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</si>
  <si>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</si>
  <si>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</si>
  <si>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</si>
  <si>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</si>
  <si>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</si>
  <si>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</si>
  <si>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</si>
  <si>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</si>
  <si>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</si>
  <si>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</si>
  <si>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</si>
  <si>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</si>
  <si>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</si>
  <si>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</si>
  <si>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</si>
  <si>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</si>
  <si>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</si>
  <si>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</si>
  <si>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</si>
  <si>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</si>
  <si>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</si>
  <si>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</si>
  <si>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</si>
  <si>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</si>
  <si>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t>TNF-Alfa Assay Principle</t>
  </si>
  <si>
    <t>This kit is an Enzyme-Linked Immunosorbent Assay (ELISA). The plate has been pre-coated with Rat TNFA antibody. TNFA present in the sample is added and binds to antibodies coated on the wells.</t>
  </si>
  <si>
    <t>And then biotinylated Rat TNFA Antibody is added and binds to TNFA in the sample. Then Streptavidin-HRP is added and binds to the Biotinylated TNFA antibody.</t>
  </si>
  <si>
    <t>After incubation unbound Streptavidin-HRP is washed away during a washing step. Substrate solution is then added and color develops in proportion to the amount of Rat TNFA.</t>
  </si>
  <si>
    <t xml:space="preserve"> The reaction is terminated by addition of acidic stop solution and absorbance is measured at 450 nm. </t>
  </si>
  <si>
    <t>IL-1BETA Assay Principle</t>
  </si>
  <si>
    <t>This kit is an Enzyme-Linked Immunosorbent Assay (ELISA). The plate has been pre-coated with Rat IL-1B antibody. IL-1B present in the sample is added and binds to antibodies coated on the wells.</t>
  </si>
  <si>
    <t>And then biotinylated Rat IL-1B Antibody is added and binds to IL-1B in the sample. Then Streptavidin-HRP is added and binds to the Biotinylated IL-1B antibody.</t>
  </si>
  <si>
    <t>After incubation unbound Streptavidin-HRP is washed away during a washing step. Substrate solution is then added and color develops in proportion to the amount of Rat IL-1B.</t>
  </si>
  <si>
    <t xml:space="preserve">This kit is an enzyme -linked ımmunosorbent assay.(elisa).COR standards or samples are added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</si>
  <si>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</si>
  <si>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</si>
  <si>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COR in the sample.</t>
  </si>
  <si>
    <t>The concentratıon of COR in the sample is then determined by comparing the O.D of the samples to the standard curve.</t>
  </si>
  <si>
    <t xml:space="preserve"> Cortisol Assay Principle</t>
  </si>
  <si>
    <t>This kit is an Enzyme-Linked Immunosorbent Assay (ELISA). The plate has been pre-coated with Rat TT4 antibody. TT4  present in the sample is added and binds to antibodies coated on the wells.</t>
  </si>
  <si>
    <t>And then biotinylated Rat TT4  Antibody is added and binds to TT4  in the sample. Then Streptavidin-HRP is added and binds to the Biotinylated TT4  antibody.</t>
  </si>
  <si>
    <t>After incubation unbound Streptavidin-HRP is washed away during a washing step. Substrate solution is then added and color develops in proportion to the amount of Rat TT4 .</t>
  </si>
  <si>
    <t>TT4  Assay Principle</t>
  </si>
  <si>
    <t>This kit is an Enzyme-Linked Immunosorbent Assay (ELISA). The plate has been pre-coated with Rat TSH antibody. TSH present in the sample is added and binds to antibodies coated on the wells.</t>
  </si>
  <si>
    <t>And then biotinylated Rat TSH Antibody is added and binds to TTSH in the sample. Then Streptavidin-HRP is added and binds to the Biotinylated TSH antibody.</t>
  </si>
  <si>
    <t>After incubation unbound Streptavidin-HRP is washed away during a washing step. Substrate solution is then added and color develops in proportion to the amount of Rat TSH.</t>
  </si>
  <si>
    <t>TSH Assay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</si>
</sst>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
      <i/>
      <sz val="12"/>
      <color theme="1"/>
      <name val="Times New Roman"/>
      <family val="1"/>
      <charset val="162"/>
    </font>
    <font>
      <b/>
      <sz val="11"/>
      <color rgb="FF000000"/>
      <name val="Times New Roman"/>
      <family val="1"/>
      <charset val="162"/>
    </font>
    <font>
      <b/>
      <sz val="11"/>
      <color theme="0"/>
      <name val="Times New Roman"/>
      <family val="1"/>
      <charset val="162"/>
    </font>
    <font>
      <sz val="11"/>
      <color theme="1"/>
      <name val="Times New Roman"/>
      <family val="1"/>
      <charset val="162"/>
    </font>
    <font>
      <b/>
      <sz val="11"/>
      <color theme="1"/>
      <name val="Times New Roman"/>
      <family val="1"/>
      <charset val="162"/>
    </font>
  </fonts>
  <fills count="10">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3999450666829432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s>
  <cellStyleXfs count="1">
    <xf numFmtId="0" fontId="0" fillId="0" borderId="0"/>
  </cellStyleXfs>
  <cellXfs count="35">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0" fillId="4" borderId="1" xfId="0" applyFill="1" applyBorder="1" applyAlignment="1">
      <alignment horizontal="center"/>
    </xf>
    <xf numFmtId="0" fontId="2" fillId="4" borderId="1" xfId="0" applyFont="1" applyFill="1" applyBorder="1" applyAlignment="1">
      <alignment horizontal="center"/>
    </xf>
    <xf numFmtId="0" fontId="1" fillId="5" borderId="1" xfId="0" applyFont="1" applyFill="1" applyBorder="1" applyAlignment="1">
      <alignment horizontal="center"/>
    </xf>
    <xf numFmtId="2" fontId="2" fillId="5" borderId="1" xfId="0" applyNumberFormat="1" applyFont="1" applyFill="1" applyBorder="1" applyAlignment="1">
      <alignment horizontal="center"/>
    </xf>
    <xf numFmtId="0" fontId="2" fillId="0" borderId="0" xfId="0" applyFont="1"/>
    <xf numFmtId="0" fontId="2" fillId="6" borderId="1" xfId="0" applyFont="1" applyFill="1" applyBorder="1" applyAlignment="1">
      <alignment horizontal="center"/>
    </xf>
    <xf numFmtId="0" fontId="2" fillId="5" borderId="1" xfId="0" applyFont="1" applyFill="1" applyBorder="1" applyAlignment="1">
      <alignment horizontal="center"/>
    </xf>
    <xf numFmtId="0" fontId="0" fillId="3" borderId="0" xfId="0" applyFill="1"/>
    <xf numFmtId="0" fontId="2" fillId="3" borderId="0" xfId="0" applyFont="1" applyFill="1" applyAlignment="1">
      <alignment horizontal="center"/>
    </xf>
    <xf numFmtId="0" fontId="0" fillId="0" borderId="0" xfId="0"/>
    <xf numFmtId="0" fontId="0" fillId="0" borderId="0" xfId="0"/>
    <xf numFmtId="0" fontId="0" fillId="8" borderId="1" xfId="0" applyFill="1" applyBorder="1" applyAlignment="1">
      <alignment horizontal="center"/>
    </xf>
    <xf numFmtId="0" fontId="1" fillId="5" borderId="2" xfId="0" applyFont="1" applyFill="1" applyBorder="1" applyAlignment="1">
      <alignment horizontal="center"/>
    </xf>
    <xf numFmtId="164" fontId="0" fillId="8" borderId="1" xfId="0" applyNumberFormat="1" applyFill="1" applyBorder="1" applyAlignment="1">
      <alignment horizontal="center" vertical="center"/>
    </xf>
    <xf numFmtId="0" fontId="0" fillId="8" borderId="3" xfId="0" applyFill="1" applyBorder="1" applyAlignment="1">
      <alignment horizontal="center"/>
    </xf>
    <xf numFmtId="0" fontId="2" fillId="7" borderId="1" xfId="0" applyFont="1" applyFill="1" applyBorder="1" applyAlignment="1">
      <alignment horizontal="center"/>
    </xf>
    <xf numFmtId="0" fontId="0" fillId="0" borderId="0" xfId="0"/>
    <xf numFmtId="0" fontId="0" fillId="0" borderId="0" xfId="0"/>
    <xf numFmtId="0" fontId="6" fillId="0" borderId="0" xfId="0" applyFont="1" applyAlignment="1">
      <alignment vertical="center"/>
    </xf>
    <xf numFmtId="0" fontId="3" fillId="0" borderId="0" xfId="0" applyFont="1"/>
    <xf numFmtId="0" fontId="4" fillId="0" borderId="0" xfId="0" applyFont="1"/>
    <xf numFmtId="0" fontId="5" fillId="0" borderId="0" xfId="0" applyFont="1"/>
    <xf numFmtId="0" fontId="7" fillId="5" borderId="4" xfId="0" applyFont="1" applyFill="1" applyBorder="1" applyAlignment="1">
      <alignment horizontal="center"/>
    </xf>
    <xf numFmtId="0" fontId="8" fillId="0" borderId="0" xfId="0" applyFont="1"/>
    <xf numFmtId="0" fontId="9" fillId="7" borderId="4" xfId="0" applyFont="1" applyFill="1" applyBorder="1" applyAlignment="1">
      <alignment horizontal="center"/>
    </xf>
    <xf numFmtId="0" fontId="9" fillId="9" borderId="4" xfId="0" applyFont="1" applyFill="1" applyBorder="1" applyAlignment="1">
      <alignment horizontal="center"/>
    </xf>
    <xf numFmtId="0" fontId="9" fillId="8" borderId="4" xfId="0" applyFont="1" applyFill="1" applyBorder="1" applyAlignment="1">
      <alignment horizontal="center"/>
    </xf>
    <xf numFmtId="0" fontId="9" fillId="7" borderId="5" xfId="0" applyFont="1" applyFill="1" applyBorder="1" applyAlignment="1">
      <alignment horizontal="center"/>
    </xf>
    <xf numFmtId="0" fontId="9" fillId="4" borderId="0" xfId="0" applyFont="1" applyFill="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TT4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25874890638671"/>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'TT4'!$C$18:$C$24</c:f>
              <c:numCache>
                <c:formatCode>General</c:formatCode>
                <c:ptCount val="7"/>
                <c:pt idx="0">
                  <c:v>2.5469999999999997</c:v>
                </c:pt>
                <c:pt idx="1">
                  <c:v>1.629</c:v>
                </c:pt>
                <c:pt idx="2">
                  <c:v>0.94599999999999995</c:v>
                </c:pt>
                <c:pt idx="3">
                  <c:v>0.51200000000000001</c:v>
                </c:pt>
                <c:pt idx="4">
                  <c:v>0.33999999999999997</c:v>
                </c:pt>
                <c:pt idx="5">
                  <c:v>0.151</c:v>
                </c:pt>
                <c:pt idx="6">
                  <c:v>0</c:v>
                </c:pt>
              </c:numCache>
            </c:numRef>
          </c:xVal>
          <c:yVal>
            <c:numRef>
              <c:f>'TT4'!$D$18:$D$24</c:f>
              <c:numCache>
                <c:formatCode>General</c:formatCode>
                <c:ptCount val="7"/>
                <c:pt idx="0">
                  <c:v>320</c:v>
                </c:pt>
                <c:pt idx="1">
                  <c:v>160</c:v>
                </c:pt>
                <c:pt idx="2">
                  <c:v>80</c:v>
                </c:pt>
                <c:pt idx="3">
                  <c:v>40</c:v>
                </c:pt>
                <c:pt idx="4">
                  <c:v>20</c:v>
                </c:pt>
                <c:pt idx="5">
                  <c:v>10</c:v>
                </c:pt>
                <c:pt idx="6">
                  <c:v>0</c:v>
                </c:pt>
              </c:numCache>
            </c:numRef>
          </c:yVal>
          <c:smooth val="0"/>
          <c:extLst>
            <c:ext xmlns:c16="http://schemas.microsoft.com/office/drawing/2014/chart" uri="{C3380CC4-5D6E-409C-BE32-E72D297353CC}">
              <c16:uniqueId val="{00000000-78E1-4B2E-9375-4C3D9DAFED4D}"/>
            </c:ext>
          </c:extLst>
        </c:ser>
        <c:dLbls>
          <c:showLegendKey val="0"/>
          <c:showVal val="0"/>
          <c:showCatName val="0"/>
          <c:showSerName val="0"/>
          <c:showPercent val="0"/>
          <c:showBubbleSize val="0"/>
        </c:dLbls>
        <c:axId val="374767328"/>
        <c:axId val="374766016"/>
      </c:scatterChart>
      <c:valAx>
        <c:axId val="37476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74766016"/>
        <c:crosses val="autoZero"/>
        <c:crossBetween val="midCat"/>
      </c:valAx>
      <c:valAx>
        <c:axId val="37476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74767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TSH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2528258967629046"/>
                  <c:y val="0.129212962962962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TSH!$C$18:$C$24</c:f>
              <c:numCache>
                <c:formatCode>General</c:formatCode>
                <c:ptCount val="7"/>
                <c:pt idx="0">
                  <c:v>1.69</c:v>
                </c:pt>
                <c:pt idx="1">
                  <c:v>1.0740000000000001</c:v>
                </c:pt>
                <c:pt idx="2">
                  <c:v>0.57200000000000006</c:v>
                </c:pt>
                <c:pt idx="3">
                  <c:v>0.29099999999999998</c:v>
                </c:pt>
                <c:pt idx="4">
                  <c:v>0.19600000000000001</c:v>
                </c:pt>
                <c:pt idx="5">
                  <c:v>0.124</c:v>
                </c:pt>
                <c:pt idx="6">
                  <c:v>0</c:v>
                </c:pt>
              </c:numCache>
            </c:numRef>
          </c:xVal>
          <c:yVal>
            <c:numRef>
              <c:f>TSH!$D$18:$D$24</c:f>
              <c:numCache>
                <c:formatCode>General</c:formatCode>
                <c:ptCount val="7"/>
                <c:pt idx="0">
                  <c:v>32</c:v>
                </c:pt>
                <c:pt idx="1">
                  <c:v>16</c:v>
                </c:pt>
                <c:pt idx="2">
                  <c:v>8</c:v>
                </c:pt>
                <c:pt idx="3">
                  <c:v>4</c:v>
                </c:pt>
                <c:pt idx="4">
                  <c:v>2</c:v>
                </c:pt>
                <c:pt idx="5">
                  <c:v>1</c:v>
                </c:pt>
                <c:pt idx="6">
                  <c:v>0</c:v>
                </c:pt>
              </c:numCache>
            </c:numRef>
          </c:yVal>
          <c:smooth val="0"/>
          <c:extLst>
            <c:ext xmlns:c16="http://schemas.microsoft.com/office/drawing/2014/chart" uri="{C3380CC4-5D6E-409C-BE32-E72D297353CC}">
              <c16:uniqueId val="{00000000-2B86-4414-BEE4-5A126EC0625E}"/>
            </c:ext>
          </c:extLst>
        </c:ser>
        <c:dLbls>
          <c:showLegendKey val="0"/>
          <c:showVal val="0"/>
          <c:showCatName val="0"/>
          <c:showSerName val="0"/>
          <c:showPercent val="0"/>
          <c:showBubbleSize val="0"/>
        </c:dLbls>
        <c:axId val="377162304"/>
        <c:axId val="377157712"/>
      </c:scatterChart>
      <c:valAx>
        <c:axId val="377162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77157712"/>
        <c:crosses val="autoZero"/>
        <c:crossBetween val="midCat"/>
      </c:valAx>
      <c:valAx>
        <c:axId val="37715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77162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CORTISOL</a:t>
            </a:r>
          </a:p>
        </c:rich>
      </c:tx>
      <c:layout>
        <c:manualLayout>
          <c:xMode val="edge"/>
          <c:yMode val="edge"/>
          <c:x val="0.41792344706911638"/>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841688538932639"/>
                  <c:y val="-0.4482950568678915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'3.KUTU-CORTISOL'!$C$19:$C$24</c:f>
              <c:numCache>
                <c:formatCode>General</c:formatCode>
                <c:ptCount val="6"/>
                <c:pt idx="0">
                  <c:v>7.8E-2</c:v>
                </c:pt>
                <c:pt idx="1">
                  <c:v>0.54399999999999993</c:v>
                </c:pt>
                <c:pt idx="2">
                  <c:v>0.84499999999999997</c:v>
                </c:pt>
                <c:pt idx="3">
                  <c:v>1.1180000000000001</c:v>
                </c:pt>
                <c:pt idx="4">
                  <c:v>1.403</c:v>
                </c:pt>
                <c:pt idx="5">
                  <c:v>1.6930000000000001</c:v>
                </c:pt>
              </c:numCache>
            </c:numRef>
          </c:xVal>
          <c:yVal>
            <c:numRef>
              <c:f>'3.KUTU-CORTISOL'!$D$19:$D$24</c:f>
              <c:numCache>
                <c:formatCode>General</c:formatCode>
                <c:ptCount val="6"/>
                <c:pt idx="0">
                  <c:v>320</c:v>
                </c:pt>
                <c:pt idx="1">
                  <c:v>160</c:v>
                </c:pt>
                <c:pt idx="2">
                  <c:v>80</c:v>
                </c:pt>
                <c:pt idx="3">
                  <c:v>40</c:v>
                </c:pt>
                <c:pt idx="4">
                  <c:v>20</c:v>
                </c:pt>
                <c:pt idx="5">
                  <c:v>10</c:v>
                </c:pt>
              </c:numCache>
            </c:numRef>
          </c:yVal>
          <c:smooth val="0"/>
          <c:extLst>
            <c:ext xmlns:c16="http://schemas.microsoft.com/office/drawing/2014/chart" uri="{C3380CC4-5D6E-409C-BE32-E72D297353CC}">
              <c16:uniqueId val="{00000000-F941-4B23-9A0E-006A98C179C2}"/>
            </c:ext>
          </c:extLst>
        </c:ser>
        <c:dLbls>
          <c:showLegendKey val="0"/>
          <c:showVal val="0"/>
          <c:showCatName val="0"/>
          <c:showSerName val="0"/>
          <c:showPercent val="0"/>
          <c:showBubbleSize val="0"/>
        </c:dLbls>
        <c:axId val="483650968"/>
        <c:axId val="483654904"/>
      </c:scatterChart>
      <c:valAx>
        <c:axId val="483650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3654904"/>
        <c:crosses val="autoZero"/>
        <c:crossBetween val="midCat"/>
      </c:valAx>
      <c:valAx>
        <c:axId val="483654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83650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785476815398076"/>
                  <c:y val="0.156990740740740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'4.KUTU-IL-1BETA'!$C$17:$C$22</c:f>
              <c:numCache>
                <c:formatCode>General</c:formatCode>
                <c:ptCount val="6"/>
                <c:pt idx="0">
                  <c:v>1.466</c:v>
                </c:pt>
                <c:pt idx="1">
                  <c:v>0.83400000000000007</c:v>
                </c:pt>
                <c:pt idx="2">
                  <c:v>0.47100000000000009</c:v>
                </c:pt>
                <c:pt idx="3">
                  <c:v>0.30800000000000005</c:v>
                </c:pt>
                <c:pt idx="4">
                  <c:v>0.17200000000000001</c:v>
                </c:pt>
                <c:pt idx="5">
                  <c:v>0</c:v>
                </c:pt>
              </c:numCache>
            </c:numRef>
          </c:xVal>
          <c:yVal>
            <c:numRef>
              <c:f>'4.KUTU-IL-1BETA'!$D$17:$D$22</c:f>
              <c:numCache>
                <c:formatCode>General</c:formatCode>
                <c:ptCount val="6"/>
                <c:pt idx="0">
                  <c:v>40</c:v>
                </c:pt>
                <c:pt idx="1">
                  <c:v>20</c:v>
                </c:pt>
                <c:pt idx="2">
                  <c:v>10</c:v>
                </c:pt>
                <c:pt idx="3">
                  <c:v>5</c:v>
                </c:pt>
                <c:pt idx="4">
                  <c:v>2.5</c:v>
                </c:pt>
                <c:pt idx="5">
                  <c:v>0</c:v>
                </c:pt>
              </c:numCache>
            </c:numRef>
          </c:yVal>
          <c:smooth val="0"/>
          <c:extLst>
            <c:ext xmlns:c16="http://schemas.microsoft.com/office/drawing/2014/chart" uri="{C3380CC4-5D6E-409C-BE32-E72D297353CC}">
              <c16:uniqueId val="{00000000-CCB9-4A00-9AC4-25804987FD3E}"/>
            </c:ext>
          </c:extLst>
        </c:ser>
        <c:dLbls>
          <c:showLegendKey val="0"/>
          <c:showVal val="0"/>
          <c:showCatName val="0"/>
          <c:showSerName val="0"/>
          <c:showPercent val="0"/>
          <c:showBubbleSize val="0"/>
        </c:dLbls>
        <c:axId val="604833768"/>
        <c:axId val="604834424"/>
      </c:scatterChart>
      <c:valAx>
        <c:axId val="60483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04834424"/>
        <c:crosses val="autoZero"/>
        <c:crossBetween val="midCat"/>
      </c:valAx>
      <c:valAx>
        <c:axId val="60483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04833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5720538057742781"/>
                  <c:y val="0.1153240740740740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'4.KUTU-TNF-ALFA'!$C$19:$C$24</c:f>
              <c:numCache>
                <c:formatCode>General</c:formatCode>
                <c:ptCount val="6"/>
                <c:pt idx="0">
                  <c:v>1.9280000000000002</c:v>
                </c:pt>
                <c:pt idx="1">
                  <c:v>1.0900000000000001</c:v>
                </c:pt>
                <c:pt idx="2">
                  <c:v>0.55899999999999994</c:v>
                </c:pt>
                <c:pt idx="3">
                  <c:v>0.254</c:v>
                </c:pt>
                <c:pt idx="4">
                  <c:v>0.14899999999999999</c:v>
                </c:pt>
                <c:pt idx="5">
                  <c:v>0</c:v>
                </c:pt>
              </c:numCache>
            </c:numRef>
          </c:xVal>
          <c:yVal>
            <c:numRef>
              <c:f>'4.KUTU-TNF-ALFA'!$D$19:$D$24</c:f>
              <c:numCache>
                <c:formatCode>General</c:formatCode>
                <c:ptCount val="6"/>
                <c:pt idx="0">
                  <c:v>640</c:v>
                </c:pt>
                <c:pt idx="1">
                  <c:v>320</c:v>
                </c:pt>
                <c:pt idx="2">
                  <c:v>160</c:v>
                </c:pt>
                <c:pt idx="3">
                  <c:v>80</c:v>
                </c:pt>
                <c:pt idx="4">
                  <c:v>40</c:v>
                </c:pt>
                <c:pt idx="5">
                  <c:v>0</c:v>
                </c:pt>
              </c:numCache>
            </c:numRef>
          </c:yVal>
          <c:smooth val="0"/>
          <c:extLst>
            <c:ext xmlns:c16="http://schemas.microsoft.com/office/drawing/2014/chart" uri="{C3380CC4-5D6E-409C-BE32-E72D297353CC}">
              <c16:uniqueId val="{00000000-32AB-498E-AD3D-045959EC5693}"/>
            </c:ext>
          </c:extLst>
        </c:ser>
        <c:dLbls>
          <c:showLegendKey val="0"/>
          <c:showVal val="0"/>
          <c:showCatName val="0"/>
          <c:showSerName val="0"/>
          <c:showPercent val="0"/>
          <c:showBubbleSize val="0"/>
        </c:dLbls>
        <c:axId val="384239296"/>
        <c:axId val="384232736"/>
      </c:scatterChart>
      <c:valAx>
        <c:axId val="38423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4232736"/>
        <c:crosses val="autoZero"/>
        <c:crossBetween val="midCat"/>
      </c:valAx>
      <c:valAx>
        <c:axId val="38423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4239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7</xdr:col>
      <xdr:colOff>281940</xdr:colOff>
      <xdr:row>11</xdr:row>
      <xdr:rowOff>22860</xdr:rowOff>
    </xdr:from>
    <xdr:to>
      <xdr:col>14</xdr:col>
      <xdr:colOff>586740</xdr:colOff>
      <xdr:row>26</xdr:row>
      <xdr:rowOff>22860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335280</xdr:colOff>
      <xdr:row>11</xdr:row>
      <xdr:rowOff>22860</xdr:rowOff>
    </xdr:from>
    <xdr:to>
      <xdr:col>14</xdr:col>
      <xdr:colOff>30480</xdr:colOff>
      <xdr:row>26</xdr:row>
      <xdr:rowOff>22860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259080</xdr:colOff>
      <xdr:row>8</xdr:row>
      <xdr:rowOff>7620</xdr:rowOff>
    </xdr:from>
    <xdr:to>
      <xdr:col>15</xdr:col>
      <xdr:colOff>563880</xdr:colOff>
      <xdr:row>23</xdr:row>
      <xdr:rowOff>7620</xdr:rowOff>
    </xdr:to>
    <xdr:graphicFrame macro="">
      <xdr:nvGraphicFramePr>
        <xdr:cNvPr id="3" name="Grafik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205740</xdr:colOff>
      <xdr:row>8</xdr:row>
      <xdr:rowOff>15240</xdr:rowOff>
    </xdr:from>
    <xdr:to>
      <xdr:col>15</xdr:col>
      <xdr:colOff>510540</xdr:colOff>
      <xdr:row>23</xdr:row>
      <xdr:rowOff>15240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274320</xdr:colOff>
      <xdr:row>8</xdr:row>
      <xdr:rowOff>7620</xdr:rowOff>
    </xdr:from>
    <xdr:to>
      <xdr:col>15</xdr:col>
      <xdr:colOff>579120</xdr:colOff>
      <xdr:row>23</xdr:row>
      <xdr:rowOff>7620</xdr:rowOff>
    </xdr:to>
    <xdr:graphicFrame macro="">
      <xdr:nvGraphicFramePr>
        <xdr:cNvPr id="2" name="Grafik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17</xdr:row>
      <xdr:rowOff>22860</xdr:rowOff>
    </xdr:from>
    <xdr:to>
      <xdr:col>5</xdr:col>
      <xdr:colOff>160020</xdr:colOff>
      <xdr:row>52</xdr:row>
      <xdr:rowOff>135717</xdr:rowOff>
    </xdr:to>
    <xdr:pic>
      <xdr:nvPicPr>
        <xdr:cNvPr id="2" name="Resi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368040"/>
          <a:ext cx="6743700" cy="6513657"/>
        </a:xfrm>
        <a:prstGeom prst="rect">
          <a:avLst/>
        </a:prstGeom>
      </xdr:spPr>
    </xdr:pic>
    <xdr:clientData/>
  </xdr:twoCellAnchor>
  <xdr:twoCellAnchor editAs="oneCell">
    <xdr:from>
      <xdr:col>5</xdr:col>
      <xdr:colOff>162420</xdr:colOff>
      <xdr:row>16</xdr:row>
      <xdr:rowOff>121920</xdr:rowOff>
    </xdr:from>
    <xdr:to>
      <xdr:col>6</xdr:col>
      <xdr:colOff>68579</xdr:colOff>
      <xdr:row>52</xdr:row>
      <xdr:rowOff>136273</xdr:rowOff>
    </xdr:to>
    <xdr:pic>
      <xdr:nvPicPr>
        <xdr:cNvPr id="3" name="Resim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6100" y="3284220"/>
          <a:ext cx="5270639" cy="6598033"/>
        </a:xfrm>
        <a:prstGeom prst="rect">
          <a:avLst/>
        </a:prstGeom>
      </xdr:spPr>
    </xdr:pic>
    <xdr:clientData/>
  </xdr:twoCellAnchor>
  <xdr:twoCellAnchor editAs="oneCell">
    <xdr:from>
      <xdr:col>0</xdr:col>
      <xdr:colOff>0</xdr:colOff>
      <xdr:row>52</xdr:row>
      <xdr:rowOff>121920</xdr:rowOff>
    </xdr:from>
    <xdr:to>
      <xdr:col>4</xdr:col>
      <xdr:colOff>983686</xdr:colOff>
      <xdr:row>91</xdr:row>
      <xdr:rowOff>97404</xdr:rowOff>
    </xdr:to>
    <xdr:pic>
      <xdr:nvPicPr>
        <xdr:cNvPr id="4" name="Resi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9867900"/>
          <a:ext cx="6538666" cy="7107804"/>
        </a:xfrm>
        <a:prstGeom prst="rect">
          <a:avLst/>
        </a:prstGeom>
      </xdr:spPr>
    </xdr:pic>
    <xdr:clientData/>
  </xdr:twoCellAnchor>
  <xdr:twoCellAnchor editAs="oneCell">
    <xdr:from>
      <xdr:col>4</xdr:col>
      <xdr:colOff>990600</xdr:colOff>
      <xdr:row>52</xdr:row>
      <xdr:rowOff>120646</xdr:rowOff>
    </xdr:from>
    <xdr:to>
      <xdr:col>9</xdr:col>
      <xdr:colOff>190500</xdr:colOff>
      <xdr:row>76</xdr:row>
      <xdr:rowOff>146745</xdr:rowOff>
    </xdr:to>
    <xdr:pic>
      <xdr:nvPicPr>
        <xdr:cNvPr id="5" name="Resim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45580" y="9866626"/>
          <a:ext cx="7421880" cy="4415219"/>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64"/>
  <sheetViews>
    <sheetView workbookViewId="0">
      <selection activeCell="G5" sqref="G5"/>
    </sheetView>
  </sheetViews>
  <sheetFormatPr defaultRowHeight="15" x14ac:dyDescent="0.25"/>
  <cols>
    <col min="1" max="1" width="15.7109375" customWidth="1"/>
    <col min="2" max="2" width="11.7109375" customWidth="1"/>
    <col min="3" max="3" width="10.7109375" customWidth="1"/>
    <col min="4" max="4" width="11.7109375" customWidth="1"/>
    <col min="5" max="5" width="14.42578125" customWidth="1"/>
  </cols>
  <sheetData>
    <row r="2" spans="1:5" x14ac:dyDescent="0.25">
      <c r="A2" s="3">
        <v>2.6379999999999999</v>
      </c>
      <c r="B2" s="2">
        <v>0.38</v>
      </c>
      <c r="C2" s="2">
        <v>0.78500000000000003</v>
      </c>
      <c r="D2" s="2">
        <v>0.749</v>
      </c>
      <c r="E2" s="2">
        <v>0.373</v>
      </c>
    </row>
    <row r="3" spans="1:5" x14ac:dyDescent="0.25">
      <c r="A3" s="3">
        <v>1.72</v>
      </c>
      <c r="B3" s="2">
        <v>0.51600000000000001</v>
      </c>
      <c r="C3" s="2">
        <v>0.56000000000000005</v>
      </c>
      <c r="D3" s="2">
        <v>0.33200000000000002</v>
      </c>
      <c r="E3" s="2">
        <v>0.57400000000000007</v>
      </c>
    </row>
    <row r="4" spans="1:5" x14ac:dyDescent="0.25">
      <c r="A4" s="3">
        <v>1.0369999999999999</v>
      </c>
      <c r="B4" s="2">
        <v>0.39500000000000002</v>
      </c>
      <c r="C4" s="2">
        <v>0.67600000000000005</v>
      </c>
      <c r="D4" s="2">
        <v>0.46200000000000002</v>
      </c>
      <c r="E4" s="2">
        <v>0.52300000000000002</v>
      </c>
    </row>
    <row r="5" spans="1:5" x14ac:dyDescent="0.25">
      <c r="A5" s="3">
        <v>0.60299999999999998</v>
      </c>
      <c r="B5" s="2">
        <v>0.27300000000000002</v>
      </c>
      <c r="C5" s="2">
        <v>0.53200000000000003</v>
      </c>
      <c r="D5" s="2">
        <v>0.44800000000000001</v>
      </c>
    </row>
    <row r="6" spans="1:5" x14ac:dyDescent="0.25">
      <c r="A6" s="3">
        <v>0.43099999999999999</v>
      </c>
      <c r="B6" s="2">
        <v>0.36499999999999999</v>
      </c>
      <c r="C6" s="2">
        <v>0.52600000000000002</v>
      </c>
      <c r="D6" s="2">
        <v>0.57500000000000007</v>
      </c>
    </row>
    <row r="7" spans="1:5" x14ac:dyDescent="0.25">
      <c r="A7" s="4">
        <v>0.24199999999999999</v>
      </c>
      <c r="B7" s="2">
        <v>0.34</v>
      </c>
      <c r="C7" s="2">
        <v>0.501</v>
      </c>
      <c r="D7" s="2">
        <v>0.38600000000000001</v>
      </c>
    </row>
    <row r="8" spans="1:5" x14ac:dyDescent="0.25">
      <c r="A8" s="6">
        <v>9.0999999999999998E-2</v>
      </c>
      <c r="B8" s="2">
        <v>0.52200000000000002</v>
      </c>
      <c r="C8" s="2">
        <v>0.628</v>
      </c>
      <c r="D8" s="2">
        <v>0.33300000000000002</v>
      </c>
    </row>
    <row r="9" spans="1:5" x14ac:dyDescent="0.25">
      <c r="A9" s="1">
        <v>9.8000000000000004E-2</v>
      </c>
      <c r="B9" s="2">
        <v>0.45700000000000002</v>
      </c>
      <c r="C9" s="2">
        <v>0.68700000000000006</v>
      </c>
      <c r="D9" s="2">
        <v>0.499</v>
      </c>
    </row>
    <row r="12" spans="1:5" x14ac:dyDescent="0.25">
      <c r="A12" t="s">
        <v>0</v>
      </c>
    </row>
    <row r="17" spans="1:13" x14ac:dyDescent="0.25">
      <c r="B17" s="7" t="s">
        <v>1</v>
      </c>
      <c r="C17" s="7" t="s">
        <v>2</v>
      </c>
      <c r="D17" s="7" t="s">
        <v>3</v>
      </c>
      <c r="E17" s="7" t="s">
        <v>4</v>
      </c>
    </row>
    <row r="18" spans="1:13" x14ac:dyDescent="0.25">
      <c r="A18" t="s">
        <v>5</v>
      </c>
      <c r="B18" s="3">
        <v>2.6379999999999999</v>
      </c>
      <c r="C18" s="1">
        <f>B18-B24</f>
        <v>2.5469999999999997</v>
      </c>
      <c r="D18" s="1">
        <v>320</v>
      </c>
      <c r="E18" s="8">
        <f>(27.279*C18*C18)+(55.433*C18)+(0.8252)</f>
        <v>318.97762531099994</v>
      </c>
    </row>
    <row r="19" spans="1:13" x14ac:dyDescent="0.25">
      <c r="A19" t="s">
        <v>6</v>
      </c>
      <c r="B19" s="3">
        <v>1.72</v>
      </c>
      <c r="C19" s="1">
        <f>B19-B24</f>
        <v>1.629</v>
      </c>
      <c r="D19" s="1">
        <v>160</v>
      </c>
      <c r="E19" s="8">
        <f t="shared" ref="E19:E24" si="0">(27.279*C19*C19)+(55.433*C19)+(0.8252)</f>
        <v>163.514229839</v>
      </c>
    </row>
    <row r="20" spans="1:13" x14ac:dyDescent="0.25">
      <c r="A20" t="s">
        <v>7</v>
      </c>
      <c r="B20" s="3">
        <v>1.0369999999999999</v>
      </c>
      <c r="C20" s="1">
        <f>B20-B24</f>
        <v>0.94599999999999995</v>
      </c>
      <c r="D20" s="1">
        <v>80</v>
      </c>
      <c r="E20" s="8">
        <f t="shared" si="0"/>
        <v>77.677231563999982</v>
      </c>
    </row>
    <row r="21" spans="1:13" x14ac:dyDescent="0.25">
      <c r="A21" t="s">
        <v>8</v>
      </c>
      <c r="B21" s="3">
        <v>0.60299999999999998</v>
      </c>
      <c r="C21" s="1">
        <f>B21-B24</f>
        <v>0.51200000000000001</v>
      </c>
      <c r="D21" s="1">
        <v>40</v>
      </c>
      <c r="E21" s="8">
        <f t="shared" si="0"/>
        <v>36.357922176000002</v>
      </c>
    </row>
    <row r="22" spans="1:13" x14ac:dyDescent="0.25">
      <c r="A22" t="s">
        <v>9</v>
      </c>
      <c r="B22" s="3">
        <v>0.43099999999999999</v>
      </c>
      <c r="C22" s="1">
        <f>B22-B24</f>
        <v>0.33999999999999997</v>
      </c>
      <c r="D22" s="1">
        <v>20</v>
      </c>
      <c r="E22" s="8">
        <f t="shared" si="0"/>
        <v>22.825872399999994</v>
      </c>
    </row>
    <row r="23" spans="1:13" x14ac:dyDescent="0.25">
      <c r="A23" t="s">
        <v>11</v>
      </c>
      <c r="B23" s="4">
        <v>0.24199999999999999</v>
      </c>
      <c r="C23" s="1">
        <f>B23-B24</f>
        <v>0.151</v>
      </c>
      <c r="D23" s="1">
        <v>10</v>
      </c>
      <c r="E23" s="8">
        <f t="shared" si="0"/>
        <v>9.8175714790000015</v>
      </c>
    </row>
    <row r="24" spans="1:13" x14ac:dyDescent="0.25">
      <c r="A24" t="s">
        <v>10</v>
      </c>
      <c r="B24" s="6">
        <v>9.0999999999999998E-2</v>
      </c>
      <c r="C24" s="1">
        <f>B24-B24</f>
        <v>0</v>
      </c>
      <c r="D24" s="1">
        <v>0</v>
      </c>
      <c r="E24" s="8">
        <f t="shared" si="0"/>
        <v>0.82520000000000004</v>
      </c>
    </row>
    <row r="27" spans="1:13" x14ac:dyDescent="0.25">
      <c r="I27" s="9"/>
      <c r="K27" s="9" t="s">
        <v>12</v>
      </c>
      <c r="L27" s="9"/>
      <c r="M27" s="9"/>
    </row>
    <row r="35" spans="1:5" x14ac:dyDescent="0.25">
      <c r="A35" s="10" t="s">
        <v>13</v>
      </c>
      <c r="B35" s="2" t="s">
        <v>14</v>
      </c>
      <c r="C35" s="5" t="s">
        <v>10</v>
      </c>
      <c r="D35" s="1" t="s">
        <v>2</v>
      </c>
      <c r="E35" s="11" t="s">
        <v>16</v>
      </c>
    </row>
    <row r="36" spans="1:5" x14ac:dyDescent="0.25">
      <c r="A36" s="13" t="s">
        <v>38</v>
      </c>
      <c r="B36" s="13"/>
      <c r="C36" s="13"/>
      <c r="D36" s="13"/>
      <c r="E36" s="13"/>
    </row>
    <row r="37" spans="1:5" x14ac:dyDescent="0.25">
      <c r="A37" s="10" t="s">
        <v>17</v>
      </c>
      <c r="B37" s="2">
        <v>0.38</v>
      </c>
      <c r="C37" s="6">
        <v>9.0999999999999998E-2</v>
      </c>
      <c r="D37" s="1">
        <f t="shared" ref="D37:D42" si="1">(B37-C37)</f>
        <v>0.28900000000000003</v>
      </c>
      <c r="E37" s="8">
        <f t="shared" ref="E37:E42" si="2">(27.279*D37*D37)+(55.433*D37)+(0.8252)</f>
        <v>19.123706359</v>
      </c>
    </row>
    <row r="38" spans="1:5" x14ac:dyDescent="0.25">
      <c r="A38" s="10" t="s">
        <v>18</v>
      </c>
      <c r="B38" s="2">
        <v>0.51600000000000001</v>
      </c>
      <c r="C38" s="6">
        <v>9.0999999999999998E-2</v>
      </c>
      <c r="D38" s="1">
        <f t="shared" si="1"/>
        <v>0.42500000000000004</v>
      </c>
      <c r="E38" s="8">
        <f t="shared" si="2"/>
        <v>29.311494375000002</v>
      </c>
    </row>
    <row r="39" spans="1:5" x14ac:dyDescent="0.25">
      <c r="A39" s="10" t="s">
        <v>19</v>
      </c>
      <c r="B39" s="2">
        <v>0.39500000000000002</v>
      </c>
      <c r="C39" s="6">
        <v>9.0999999999999998E-2</v>
      </c>
      <c r="D39" s="1">
        <f t="shared" si="1"/>
        <v>0.30400000000000005</v>
      </c>
      <c r="E39" s="8">
        <f t="shared" si="2"/>
        <v>20.197848064000002</v>
      </c>
    </row>
    <row r="40" spans="1:5" x14ac:dyDescent="0.25">
      <c r="A40" s="10" t="s">
        <v>20</v>
      </c>
      <c r="B40" s="2">
        <v>0.27300000000000002</v>
      </c>
      <c r="C40" s="6">
        <v>9.0999999999999998E-2</v>
      </c>
      <c r="D40" s="1">
        <f t="shared" si="1"/>
        <v>0.18200000000000002</v>
      </c>
      <c r="E40" s="8">
        <f t="shared" si="2"/>
        <v>11.817595596000002</v>
      </c>
    </row>
    <row r="41" spans="1:5" x14ac:dyDescent="0.25">
      <c r="A41" s="10" t="s">
        <v>21</v>
      </c>
      <c r="B41" s="2">
        <v>0.36499999999999999</v>
      </c>
      <c r="C41" s="6">
        <v>9.0999999999999998E-2</v>
      </c>
      <c r="D41" s="1">
        <f t="shared" si="1"/>
        <v>0.27400000000000002</v>
      </c>
      <c r="E41" s="8">
        <f t="shared" si="2"/>
        <v>18.061840203999999</v>
      </c>
    </row>
    <row r="42" spans="1:5" x14ac:dyDescent="0.25">
      <c r="A42" s="10" t="s">
        <v>22</v>
      </c>
      <c r="B42" s="2">
        <v>0.34</v>
      </c>
      <c r="C42" s="6">
        <v>9.0999999999999998E-2</v>
      </c>
      <c r="D42" s="1">
        <f t="shared" si="1"/>
        <v>0.24900000000000003</v>
      </c>
      <c r="E42" s="8">
        <f t="shared" si="2"/>
        <v>16.319342279000001</v>
      </c>
    </row>
    <row r="43" spans="1:5" x14ac:dyDescent="0.25">
      <c r="A43" s="4" t="s">
        <v>39</v>
      </c>
      <c r="B43" s="12"/>
      <c r="C43" s="12"/>
      <c r="D43" s="12"/>
      <c r="E43" s="12"/>
    </row>
    <row r="44" spans="1:5" x14ac:dyDescent="0.25">
      <c r="A44" s="10" t="s">
        <v>23</v>
      </c>
      <c r="B44" s="2">
        <v>0.52200000000000002</v>
      </c>
      <c r="C44" s="6">
        <v>9.0999999999999998E-2</v>
      </c>
      <c r="D44" s="1">
        <f t="shared" ref="D44:D64" si="3">(B44-C44)</f>
        <v>0.43100000000000005</v>
      </c>
      <c r="E44" s="8">
        <f t="shared" ref="E44:E64" si="4">(27.279*D44*D44)+(55.433*D44)+(0.8252)</f>
        <v>29.784197319000004</v>
      </c>
    </row>
    <row r="45" spans="1:5" x14ac:dyDescent="0.25">
      <c r="A45" s="10" t="s">
        <v>24</v>
      </c>
      <c r="B45" s="2">
        <v>0.45700000000000002</v>
      </c>
      <c r="C45" s="6">
        <v>9.0999999999999998E-2</v>
      </c>
      <c r="D45" s="1">
        <f t="shared" si="3"/>
        <v>0.36599999999999999</v>
      </c>
      <c r="E45" s="8">
        <f t="shared" si="4"/>
        <v>24.767863723999998</v>
      </c>
    </row>
    <row r="46" spans="1:5" x14ac:dyDescent="0.25">
      <c r="A46" s="10" t="s">
        <v>21</v>
      </c>
      <c r="B46" s="2">
        <v>0.78500000000000003</v>
      </c>
      <c r="C46" s="6">
        <v>9.0999999999999998E-2</v>
      </c>
      <c r="D46" s="1">
        <f t="shared" si="3"/>
        <v>0.69400000000000006</v>
      </c>
      <c r="E46" s="8">
        <f t="shared" si="4"/>
        <v>52.434250444000007</v>
      </c>
    </row>
    <row r="47" spans="1:5" x14ac:dyDescent="0.25">
      <c r="A47" s="10" t="s">
        <v>25</v>
      </c>
      <c r="B47" s="2">
        <v>0.56000000000000005</v>
      </c>
      <c r="C47" s="6">
        <v>9.0999999999999998E-2</v>
      </c>
      <c r="D47" s="1">
        <f t="shared" si="3"/>
        <v>0.46900000000000008</v>
      </c>
      <c r="E47" s="8">
        <f t="shared" si="4"/>
        <v>32.823593119000009</v>
      </c>
    </row>
    <row r="48" spans="1:5" x14ac:dyDescent="0.25">
      <c r="A48" s="10" t="s">
        <v>26</v>
      </c>
      <c r="B48" s="2">
        <v>0.67600000000000005</v>
      </c>
      <c r="C48" s="6">
        <v>9.0999999999999998E-2</v>
      </c>
      <c r="D48" s="1">
        <f t="shared" si="3"/>
        <v>0.58500000000000008</v>
      </c>
      <c r="E48" s="8">
        <f t="shared" si="4"/>
        <v>42.589060775000007</v>
      </c>
    </row>
    <row r="49" spans="1:5" x14ac:dyDescent="0.25">
      <c r="A49" s="10" t="s">
        <v>27</v>
      </c>
      <c r="B49" s="2">
        <v>0.53200000000000003</v>
      </c>
      <c r="C49" s="6">
        <v>9.0999999999999998E-2</v>
      </c>
      <c r="D49" s="1">
        <f t="shared" si="3"/>
        <v>0.44100000000000006</v>
      </c>
      <c r="E49" s="8">
        <f t="shared" si="4"/>
        <v>30.576400199000002</v>
      </c>
    </row>
    <row r="50" spans="1:5" x14ac:dyDescent="0.25">
      <c r="A50" s="10" t="s">
        <v>20</v>
      </c>
      <c r="B50" s="2">
        <v>0.52600000000000002</v>
      </c>
      <c r="C50" s="6">
        <v>9.0999999999999998E-2</v>
      </c>
      <c r="D50" s="1">
        <f t="shared" si="3"/>
        <v>0.43500000000000005</v>
      </c>
      <c r="E50" s="8">
        <f t="shared" si="4"/>
        <v>30.100423775000003</v>
      </c>
    </row>
    <row r="51" spans="1:5" x14ac:dyDescent="0.25">
      <c r="A51" s="10" t="s">
        <v>28</v>
      </c>
      <c r="B51" s="2">
        <v>0.501</v>
      </c>
      <c r="C51" s="6">
        <v>9.0999999999999998E-2</v>
      </c>
      <c r="D51" s="1">
        <f t="shared" si="3"/>
        <v>0.41000000000000003</v>
      </c>
      <c r="E51" s="8">
        <f t="shared" si="4"/>
        <v>28.138329900000002</v>
      </c>
    </row>
    <row r="52" spans="1:5" x14ac:dyDescent="0.25">
      <c r="A52" s="10" t="s">
        <v>29</v>
      </c>
      <c r="B52" s="2">
        <v>0.628</v>
      </c>
      <c r="C52" s="6">
        <v>9.0999999999999998E-2</v>
      </c>
      <c r="D52" s="1">
        <f t="shared" si="3"/>
        <v>0.53700000000000003</v>
      </c>
      <c r="E52" s="8">
        <f t="shared" si="4"/>
        <v>38.459138951000007</v>
      </c>
    </row>
    <row r="53" spans="1:5" x14ac:dyDescent="0.25">
      <c r="A53" s="10" t="s">
        <v>30</v>
      </c>
      <c r="B53" s="2">
        <v>0.68700000000000006</v>
      </c>
      <c r="C53" s="6">
        <v>9.0999999999999998E-2</v>
      </c>
      <c r="D53" s="1">
        <f t="shared" si="3"/>
        <v>0.59600000000000009</v>
      </c>
      <c r="E53" s="8">
        <f t="shared" si="4"/>
        <v>43.553205264000006</v>
      </c>
    </row>
    <row r="54" spans="1:5" x14ac:dyDescent="0.25">
      <c r="A54" s="10" t="s">
        <v>17</v>
      </c>
      <c r="B54" s="2">
        <v>0.749</v>
      </c>
      <c r="C54" s="6">
        <v>9.0999999999999998E-2</v>
      </c>
      <c r="D54" s="1">
        <f t="shared" si="3"/>
        <v>0.65800000000000003</v>
      </c>
      <c r="E54" s="8">
        <f t="shared" si="4"/>
        <v>49.110938955999998</v>
      </c>
    </row>
    <row r="55" spans="1:5" x14ac:dyDescent="0.25">
      <c r="A55" s="10" t="s">
        <v>31</v>
      </c>
      <c r="B55" s="2">
        <v>0.33200000000000002</v>
      </c>
      <c r="C55" s="6">
        <v>9.0999999999999998E-2</v>
      </c>
      <c r="D55" s="1">
        <f t="shared" si="3"/>
        <v>0.24100000000000002</v>
      </c>
      <c r="E55" s="8">
        <f t="shared" si="4"/>
        <v>15.768944599000001</v>
      </c>
    </row>
    <row r="56" spans="1:5" x14ac:dyDescent="0.25">
      <c r="A56" s="10" t="s">
        <v>19</v>
      </c>
      <c r="B56" s="2">
        <v>0.46200000000000002</v>
      </c>
      <c r="C56" s="6">
        <v>9.0999999999999998E-2</v>
      </c>
      <c r="D56" s="1">
        <f t="shared" si="3"/>
        <v>0.371</v>
      </c>
      <c r="E56" s="8">
        <f t="shared" si="4"/>
        <v>25.145551838999999</v>
      </c>
    </row>
    <row r="57" spans="1:5" x14ac:dyDescent="0.25">
      <c r="A57" s="10" t="s">
        <v>32</v>
      </c>
      <c r="B57" s="2">
        <v>0.44800000000000001</v>
      </c>
      <c r="C57" s="6">
        <v>9.0999999999999998E-2</v>
      </c>
      <c r="D57" s="1">
        <f t="shared" si="3"/>
        <v>0.35699999999999998</v>
      </c>
      <c r="E57" s="8">
        <f t="shared" si="4"/>
        <v>24.091462270999997</v>
      </c>
    </row>
    <row r="58" spans="1:5" x14ac:dyDescent="0.25">
      <c r="A58" s="10" t="s">
        <v>18</v>
      </c>
      <c r="B58" s="2">
        <v>0.57500000000000007</v>
      </c>
      <c r="C58" s="6">
        <v>9.0999999999999998E-2</v>
      </c>
      <c r="D58" s="1">
        <f t="shared" si="3"/>
        <v>0.4840000000000001</v>
      </c>
      <c r="E58" s="8">
        <f t="shared" si="4"/>
        <v>34.045041424000011</v>
      </c>
    </row>
    <row r="59" spans="1:5" x14ac:dyDescent="0.25">
      <c r="A59" s="10" t="s">
        <v>33</v>
      </c>
      <c r="B59" s="2">
        <v>0.38600000000000001</v>
      </c>
      <c r="C59" s="6">
        <v>9.0999999999999998E-2</v>
      </c>
      <c r="D59" s="1">
        <f t="shared" si="3"/>
        <v>0.29500000000000004</v>
      </c>
      <c r="E59" s="8">
        <f t="shared" si="4"/>
        <v>19.551889975000002</v>
      </c>
    </row>
    <row r="60" spans="1:5" x14ac:dyDescent="0.25">
      <c r="A60" s="10" t="s">
        <v>34</v>
      </c>
      <c r="B60" s="2">
        <v>0.33300000000000002</v>
      </c>
      <c r="C60" s="6">
        <v>9.0999999999999998E-2</v>
      </c>
      <c r="D60" s="1">
        <f t="shared" si="3"/>
        <v>0.24200000000000002</v>
      </c>
      <c r="E60" s="8">
        <f t="shared" si="4"/>
        <v>15.837553356000003</v>
      </c>
    </row>
    <row r="61" spans="1:5" x14ac:dyDescent="0.25">
      <c r="A61" s="10" t="s">
        <v>35</v>
      </c>
      <c r="B61" s="2">
        <v>0.499</v>
      </c>
      <c r="C61" s="6">
        <v>9.0999999999999998E-2</v>
      </c>
      <c r="D61" s="1">
        <f t="shared" si="3"/>
        <v>0.40800000000000003</v>
      </c>
      <c r="E61" s="8">
        <f t="shared" si="4"/>
        <v>27.982835456</v>
      </c>
    </row>
    <row r="62" spans="1:5" x14ac:dyDescent="0.25">
      <c r="A62" s="10" t="s">
        <v>36</v>
      </c>
      <c r="B62" s="2">
        <v>0.373</v>
      </c>
      <c r="C62" s="6">
        <v>9.0999999999999998E-2</v>
      </c>
      <c r="D62" s="1">
        <f t="shared" si="3"/>
        <v>0.28200000000000003</v>
      </c>
      <c r="E62" s="8">
        <f t="shared" si="4"/>
        <v>18.626641196000001</v>
      </c>
    </row>
    <row r="63" spans="1:5" x14ac:dyDescent="0.25">
      <c r="A63" s="10" t="s">
        <v>22</v>
      </c>
      <c r="B63" s="2">
        <v>0.57400000000000007</v>
      </c>
      <c r="C63" s="6">
        <v>9.0999999999999998E-2</v>
      </c>
      <c r="D63" s="1">
        <f t="shared" si="3"/>
        <v>0.4830000000000001</v>
      </c>
      <c r="E63" s="8">
        <f t="shared" si="4"/>
        <v>33.963229631000011</v>
      </c>
    </row>
    <row r="64" spans="1:5" x14ac:dyDescent="0.25">
      <c r="A64" s="10" t="s">
        <v>37</v>
      </c>
      <c r="B64" s="2">
        <v>0.52300000000000002</v>
      </c>
      <c r="C64" s="6">
        <v>9.0999999999999998E-2</v>
      </c>
      <c r="D64" s="1">
        <f t="shared" si="3"/>
        <v>0.43200000000000005</v>
      </c>
      <c r="E64" s="8">
        <f t="shared" si="4"/>
        <v>29.863172096000003</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62"/>
  <sheetViews>
    <sheetView workbookViewId="0">
      <selection activeCell="G7" sqref="G7"/>
    </sheetView>
  </sheetViews>
  <sheetFormatPr defaultRowHeight="15" x14ac:dyDescent="0.25"/>
  <cols>
    <col min="1" max="1" width="14.7109375" customWidth="1"/>
    <col min="2" max="2" width="12.42578125" customWidth="1"/>
    <col min="3" max="3" width="11.7109375" customWidth="1"/>
    <col min="4" max="4" width="11.85546875" customWidth="1"/>
    <col min="5" max="5" width="15" customWidth="1"/>
  </cols>
  <sheetData>
    <row r="2" spans="1:5" x14ac:dyDescent="0.25">
      <c r="A2" s="3">
        <v>1.754</v>
      </c>
      <c r="B2" s="2">
        <v>0.155</v>
      </c>
      <c r="C2" s="2">
        <v>0.20899999999999999</v>
      </c>
      <c r="D2" s="2">
        <v>0.19</v>
      </c>
      <c r="E2" s="2">
        <v>0.154</v>
      </c>
    </row>
    <row r="3" spans="1:5" x14ac:dyDescent="0.25">
      <c r="A3" s="3">
        <v>1.1380000000000001</v>
      </c>
      <c r="B3" s="2">
        <v>0.14799999999999999</v>
      </c>
      <c r="C3" s="2">
        <v>0.14599999999999999</v>
      </c>
      <c r="D3" s="2">
        <v>0.14100000000000001</v>
      </c>
      <c r="E3" s="2">
        <v>0.14499999999999999</v>
      </c>
    </row>
    <row r="4" spans="1:5" x14ac:dyDescent="0.25">
      <c r="A4" s="3">
        <v>0.63600000000000001</v>
      </c>
      <c r="B4" s="2">
        <v>0.14400000000000002</v>
      </c>
      <c r="C4" s="2">
        <v>0.17300000000000001</v>
      </c>
      <c r="D4" s="2">
        <v>0.14899999999999999</v>
      </c>
      <c r="E4" s="2">
        <v>0.153</v>
      </c>
    </row>
    <row r="5" spans="1:5" x14ac:dyDescent="0.25">
      <c r="A5" s="3">
        <v>0.35499999999999998</v>
      </c>
      <c r="B5" s="2">
        <v>0.12</v>
      </c>
      <c r="C5" s="2">
        <v>0.14899999999999999</v>
      </c>
      <c r="D5" s="2">
        <v>0.14599999999999999</v>
      </c>
    </row>
    <row r="6" spans="1:5" x14ac:dyDescent="0.25">
      <c r="A6" s="3">
        <v>0.26</v>
      </c>
      <c r="B6" s="2">
        <v>0.14300000000000002</v>
      </c>
      <c r="C6" s="2">
        <v>0.155</v>
      </c>
      <c r="D6" s="2">
        <v>0.16300000000000001</v>
      </c>
    </row>
    <row r="7" spans="1:5" x14ac:dyDescent="0.25">
      <c r="A7" s="3">
        <v>0.188</v>
      </c>
      <c r="B7" s="2">
        <v>0.14400000000000002</v>
      </c>
      <c r="C7" s="2">
        <v>0.151</v>
      </c>
      <c r="D7" s="2">
        <v>0.13100000000000001</v>
      </c>
    </row>
    <row r="8" spans="1:5" x14ac:dyDescent="0.25">
      <c r="A8" s="6">
        <v>6.4000000000000001E-2</v>
      </c>
      <c r="B8" s="2">
        <v>0.17400000000000002</v>
      </c>
      <c r="C8" s="2">
        <v>0.17400000000000002</v>
      </c>
      <c r="D8" s="2">
        <v>0.13900000000000001</v>
      </c>
    </row>
    <row r="9" spans="1:5" x14ac:dyDescent="0.25">
      <c r="A9" s="1">
        <v>0.121</v>
      </c>
      <c r="B9" s="2">
        <v>0.17599999999999999</v>
      </c>
      <c r="C9" s="2">
        <v>0.191</v>
      </c>
      <c r="D9" s="2">
        <v>0.14499999999999999</v>
      </c>
    </row>
    <row r="17" spans="1:12" x14ac:dyDescent="0.25">
      <c r="A17" s="14"/>
      <c r="B17" s="7" t="s">
        <v>1</v>
      </c>
      <c r="C17" s="7" t="s">
        <v>2</v>
      </c>
      <c r="D17" s="7" t="s">
        <v>3</v>
      </c>
      <c r="E17" s="7" t="s">
        <v>4</v>
      </c>
    </row>
    <row r="18" spans="1:12" x14ac:dyDescent="0.25">
      <c r="A18" s="14" t="s">
        <v>5</v>
      </c>
      <c r="B18" s="3">
        <v>1.754</v>
      </c>
      <c r="C18" s="1">
        <f>B18-B24</f>
        <v>1.69</v>
      </c>
      <c r="D18" s="1">
        <v>32</v>
      </c>
      <c r="E18" s="8">
        <f>(5.2955*C18*C18)+(9.8092*C18)+(0.0835)</f>
        <v>31.785525549999999</v>
      </c>
    </row>
    <row r="19" spans="1:12" x14ac:dyDescent="0.25">
      <c r="A19" s="14" t="s">
        <v>6</v>
      </c>
      <c r="B19" s="3">
        <v>1.1380000000000001</v>
      </c>
      <c r="C19" s="1">
        <f>B19-B24</f>
        <v>1.0740000000000001</v>
      </c>
      <c r="D19" s="1">
        <v>16</v>
      </c>
      <c r="E19" s="8">
        <f t="shared" ref="E19:E24" si="0">(5.2955*C19*C19)+(9.8092*C19)+(0.0835)</f>
        <v>16.726812958000004</v>
      </c>
    </row>
    <row r="20" spans="1:12" x14ac:dyDescent="0.25">
      <c r="A20" s="14" t="s">
        <v>7</v>
      </c>
      <c r="B20" s="3">
        <v>0.63600000000000001</v>
      </c>
      <c r="C20" s="1">
        <f>B20-B24</f>
        <v>0.57200000000000006</v>
      </c>
      <c r="D20" s="1">
        <v>8</v>
      </c>
      <c r="E20" s="8">
        <f t="shared" si="0"/>
        <v>7.4269652720000012</v>
      </c>
    </row>
    <row r="21" spans="1:12" x14ac:dyDescent="0.25">
      <c r="A21" s="14" t="s">
        <v>8</v>
      </c>
      <c r="B21" s="3">
        <v>0.35499999999999998</v>
      </c>
      <c r="C21" s="1">
        <f>B21-B24</f>
        <v>0.29099999999999998</v>
      </c>
      <c r="D21" s="1">
        <v>4</v>
      </c>
      <c r="E21" s="8">
        <f t="shared" si="0"/>
        <v>3.3864054354999995</v>
      </c>
    </row>
    <row r="22" spans="1:12" x14ac:dyDescent="0.25">
      <c r="A22" s="14" t="s">
        <v>9</v>
      </c>
      <c r="B22" s="3">
        <v>0.26</v>
      </c>
      <c r="C22" s="1">
        <f>B22-B24</f>
        <v>0.19600000000000001</v>
      </c>
      <c r="D22" s="1">
        <v>2</v>
      </c>
      <c r="E22" s="8">
        <f t="shared" si="0"/>
        <v>2.2095351280000002</v>
      </c>
    </row>
    <row r="23" spans="1:12" x14ac:dyDescent="0.25">
      <c r="A23" s="14" t="s">
        <v>11</v>
      </c>
      <c r="B23" s="3">
        <v>0.188</v>
      </c>
      <c r="C23" s="1">
        <f>B23-B24</f>
        <v>0.124</v>
      </c>
      <c r="D23" s="1">
        <v>1</v>
      </c>
      <c r="E23" s="8">
        <f t="shared" si="0"/>
        <v>1.3812644079999998</v>
      </c>
    </row>
    <row r="24" spans="1:12" x14ac:dyDescent="0.25">
      <c r="A24" s="14" t="s">
        <v>10</v>
      </c>
      <c r="B24" s="6">
        <v>6.4000000000000001E-2</v>
      </c>
      <c r="C24" s="1">
        <f>B24-B24</f>
        <v>0</v>
      </c>
      <c r="D24" s="1">
        <v>0</v>
      </c>
      <c r="E24" s="8">
        <f t="shared" si="0"/>
        <v>8.3500000000000005E-2</v>
      </c>
    </row>
    <row r="27" spans="1:12" x14ac:dyDescent="0.25">
      <c r="H27" s="9"/>
      <c r="J27" s="9" t="s">
        <v>40</v>
      </c>
      <c r="K27" s="9"/>
      <c r="L27" s="9"/>
    </row>
    <row r="33" spans="1:5" x14ac:dyDescent="0.25">
      <c r="A33" s="10" t="s">
        <v>13</v>
      </c>
      <c r="B33" s="2" t="s">
        <v>14</v>
      </c>
      <c r="C33" s="5" t="s">
        <v>10</v>
      </c>
      <c r="D33" s="1" t="s">
        <v>2</v>
      </c>
      <c r="E33" s="11" t="s">
        <v>41</v>
      </c>
    </row>
    <row r="34" spans="1:5" x14ac:dyDescent="0.25">
      <c r="A34" s="13" t="s">
        <v>38</v>
      </c>
      <c r="B34" s="13"/>
      <c r="C34" s="13"/>
      <c r="D34" s="13"/>
      <c r="E34" s="13"/>
    </row>
    <row r="35" spans="1:5" x14ac:dyDescent="0.25">
      <c r="A35" s="10" t="s">
        <v>17</v>
      </c>
      <c r="B35" s="2">
        <v>0.155</v>
      </c>
      <c r="C35" s="6">
        <v>6.4000000000000001E-2</v>
      </c>
      <c r="D35" s="1">
        <f t="shared" ref="D35:D40" si="1">(B35-C35)</f>
        <v>9.0999999999999998E-2</v>
      </c>
      <c r="E35" s="8">
        <f t="shared" ref="E35:E40" si="2">(5.2955*D35*D35)+(9.8092*D35)+(0.0835)</f>
        <v>1.0199892355</v>
      </c>
    </row>
    <row r="36" spans="1:5" x14ac:dyDescent="0.25">
      <c r="A36" s="10" t="s">
        <v>18</v>
      </c>
      <c r="B36" s="2">
        <v>0.14799999999999999</v>
      </c>
      <c r="C36" s="6">
        <v>6.4000000000000001E-2</v>
      </c>
      <c r="D36" s="1">
        <f t="shared" si="1"/>
        <v>8.3999999999999991E-2</v>
      </c>
      <c r="E36" s="8">
        <f t="shared" si="2"/>
        <v>0.94483784799999992</v>
      </c>
    </row>
    <row r="37" spans="1:5" x14ac:dyDescent="0.25">
      <c r="A37" s="10" t="s">
        <v>19</v>
      </c>
      <c r="B37" s="2">
        <v>0.14400000000000002</v>
      </c>
      <c r="C37" s="6">
        <v>6.4000000000000001E-2</v>
      </c>
      <c r="D37" s="1">
        <f t="shared" si="1"/>
        <v>8.0000000000000016E-2</v>
      </c>
      <c r="E37" s="8">
        <f t="shared" si="2"/>
        <v>0.90212720000000024</v>
      </c>
    </row>
    <row r="38" spans="1:5" x14ac:dyDescent="0.25">
      <c r="A38" s="10" t="s">
        <v>20</v>
      </c>
      <c r="B38" s="2">
        <v>0.12</v>
      </c>
      <c r="C38" s="6">
        <v>6.4000000000000001E-2</v>
      </c>
      <c r="D38" s="1">
        <f t="shared" si="1"/>
        <v>5.5999999999999994E-2</v>
      </c>
      <c r="E38" s="8">
        <f t="shared" si="2"/>
        <v>0.649421888</v>
      </c>
    </row>
    <row r="39" spans="1:5" x14ac:dyDescent="0.25">
      <c r="A39" s="10" t="s">
        <v>21</v>
      </c>
      <c r="B39" s="2">
        <v>0.14300000000000002</v>
      </c>
      <c r="C39" s="6">
        <v>6.4000000000000001E-2</v>
      </c>
      <c r="D39" s="1">
        <f t="shared" si="1"/>
        <v>7.9000000000000015E-2</v>
      </c>
      <c r="E39" s="8">
        <f t="shared" si="2"/>
        <v>0.89147601550000022</v>
      </c>
    </row>
    <row r="40" spans="1:5" x14ac:dyDescent="0.25">
      <c r="A40" s="10" t="s">
        <v>22</v>
      </c>
      <c r="B40" s="2">
        <v>0.14400000000000002</v>
      </c>
      <c r="C40" s="6">
        <v>6.4000000000000001E-2</v>
      </c>
      <c r="D40" s="1">
        <f t="shared" si="1"/>
        <v>8.0000000000000016E-2</v>
      </c>
      <c r="E40" s="8">
        <f t="shared" si="2"/>
        <v>0.90212720000000024</v>
      </c>
    </row>
    <row r="41" spans="1:5" x14ac:dyDescent="0.25">
      <c r="A41" s="4" t="s">
        <v>39</v>
      </c>
      <c r="B41" s="12"/>
      <c r="C41" s="12"/>
      <c r="D41" s="12"/>
      <c r="E41" s="12"/>
    </row>
    <row r="42" spans="1:5" x14ac:dyDescent="0.25">
      <c r="A42" s="10" t="s">
        <v>23</v>
      </c>
      <c r="B42" s="2">
        <v>0.17400000000000002</v>
      </c>
      <c r="C42" s="6">
        <v>6.4000000000000001E-2</v>
      </c>
      <c r="D42" s="1">
        <f t="shared" ref="D42:D62" si="3">(B42-C42)</f>
        <v>0.11000000000000001</v>
      </c>
      <c r="E42" s="8">
        <f t="shared" ref="E42:E62" si="4">(5.2955*D42*D42)+(9.8092*D42)+(0.0835)</f>
        <v>1.2265875500000003</v>
      </c>
    </row>
    <row r="43" spans="1:5" x14ac:dyDescent="0.25">
      <c r="A43" s="10" t="s">
        <v>24</v>
      </c>
      <c r="B43" s="2">
        <v>0.17599999999999999</v>
      </c>
      <c r="C43" s="6">
        <v>6.4000000000000001E-2</v>
      </c>
      <c r="D43" s="1">
        <f t="shared" si="3"/>
        <v>0.11199999999999999</v>
      </c>
      <c r="E43" s="8">
        <f t="shared" si="4"/>
        <v>1.2485571519999998</v>
      </c>
    </row>
    <row r="44" spans="1:5" x14ac:dyDescent="0.25">
      <c r="A44" s="10" t="s">
        <v>21</v>
      </c>
      <c r="B44" s="2">
        <v>0.20899999999999999</v>
      </c>
      <c r="C44" s="6">
        <v>6.4000000000000001E-2</v>
      </c>
      <c r="D44" s="1">
        <f t="shared" si="3"/>
        <v>0.14499999999999999</v>
      </c>
      <c r="E44" s="8">
        <f t="shared" si="4"/>
        <v>1.6171718874999998</v>
      </c>
    </row>
    <row r="45" spans="1:5" x14ac:dyDescent="0.25">
      <c r="A45" s="10" t="s">
        <v>25</v>
      </c>
      <c r="B45" s="2">
        <v>0.14599999999999999</v>
      </c>
      <c r="C45" s="6">
        <v>6.4000000000000001E-2</v>
      </c>
      <c r="D45" s="1">
        <f t="shared" si="3"/>
        <v>8.199999999999999E-2</v>
      </c>
      <c r="E45" s="8">
        <f t="shared" si="4"/>
        <v>0.92346134199999996</v>
      </c>
    </row>
    <row r="46" spans="1:5" x14ac:dyDescent="0.25">
      <c r="A46" s="10" t="s">
        <v>26</v>
      </c>
      <c r="B46" s="2">
        <v>0.17300000000000001</v>
      </c>
      <c r="C46" s="6">
        <v>6.4000000000000001E-2</v>
      </c>
      <c r="D46" s="1">
        <f t="shared" si="3"/>
        <v>0.10900000000000001</v>
      </c>
      <c r="E46" s="8">
        <f t="shared" si="4"/>
        <v>1.2156186355000003</v>
      </c>
    </row>
    <row r="47" spans="1:5" x14ac:dyDescent="0.25">
      <c r="A47" s="10" t="s">
        <v>27</v>
      </c>
      <c r="B47" s="2">
        <v>0.14899999999999999</v>
      </c>
      <c r="C47" s="6">
        <v>6.4000000000000001E-2</v>
      </c>
      <c r="D47" s="1">
        <f t="shared" si="3"/>
        <v>8.4999999999999992E-2</v>
      </c>
      <c r="E47" s="8">
        <f t="shared" si="4"/>
        <v>0.95554198750000008</v>
      </c>
    </row>
    <row r="48" spans="1:5" x14ac:dyDescent="0.25">
      <c r="A48" s="10" t="s">
        <v>20</v>
      </c>
      <c r="B48" s="2">
        <v>0.155</v>
      </c>
      <c r="C48" s="6">
        <v>6.4000000000000001E-2</v>
      </c>
      <c r="D48" s="1">
        <f t="shared" si="3"/>
        <v>9.0999999999999998E-2</v>
      </c>
      <c r="E48" s="8">
        <f t="shared" si="4"/>
        <v>1.0199892355</v>
      </c>
    </row>
    <row r="49" spans="1:5" x14ac:dyDescent="0.25">
      <c r="A49" s="10" t="s">
        <v>28</v>
      </c>
      <c r="B49" s="2">
        <v>0.151</v>
      </c>
      <c r="C49" s="6">
        <v>6.4000000000000001E-2</v>
      </c>
      <c r="D49" s="1">
        <f t="shared" si="3"/>
        <v>8.6999999999999994E-2</v>
      </c>
      <c r="E49" s="8">
        <f t="shared" si="4"/>
        <v>0.97698203949999995</v>
      </c>
    </row>
    <row r="50" spans="1:5" x14ac:dyDescent="0.25">
      <c r="A50" s="10" t="s">
        <v>29</v>
      </c>
      <c r="B50" s="2">
        <v>0.17400000000000002</v>
      </c>
      <c r="C50" s="6">
        <v>6.4000000000000001E-2</v>
      </c>
      <c r="D50" s="1">
        <f t="shared" si="3"/>
        <v>0.11000000000000001</v>
      </c>
      <c r="E50" s="8">
        <f t="shared" si="4"/>
        <v>1.2265875500000003</v>
      </c>
    </row>
    <row r="51" spans="1:5" x14ac:dyDescent="0.25">
      <c r="A51" s="10" t="s">
        <v>30</v>
      </c>
      <c r="B51" s="2">
        <v>0.191</v>
      </c>
      <c r="C51" s="6">
        <v>6.4000000000000001E-2</v>
      </c>
      <c r="D51" s="1">
        <f t="shared" si="3"/>
        <v>0.127</v>
      </c>
      <c r="E51" s="8">
        <f t="shared" si="4"/>
        <v>1.4146795194999999</v>
      </c>
    </row>
    <row r="52" spans="1:5" x14ac:dyDescent="0.25">
      <c r="A52" s="10" t="s">
        <v>17</v>
      </c>
      <c r="B52" s="2">
        <v>0.19</v>
      </c>
      <c r="C52" s="6">
        <v>6.4000000000000001E-2</v>
      </c>
      <c r="D52" s="1">
        <f t="shared" si="3"/>
        <v>0.126</v>
      </c>
      <c r="E52" s="8">
        <f t="shared" si="4"/>
        <v>1.4035305580000002</v>
      </c>
    </row>
    <row r="53" spans="1:5" x14ac:dyDescent="0.25">
      <c r="A53" s="10" t="s">
        <v>31</v>
      </c>
      <c r="B53" s="2">
        <v>0.14100000000000001</v>
      </c>
      <c r="C53" s="6">
        <v>6.4000000000000001E-2</v>
      </c>
      <c r="D53" s="1">
        <f t="shared" si="3"/>
        <v>7.7000000000000013E-2</v>
      </c>
      <c r="E53" s="8">
        <f t="shared" si="4"/>
        <v>0.8702054195000003</v>
      </c>
    </row>
    <row r="54" spans="1:5" x14ac:dyDescent="0.25">
      <c r="A54" s="10" t="s">
        <v>19</v>
      </c>
      <c r="B54" s="2">
        <v>0.14899999999999999</v>
      </c>
      <c r="C54" s="6">
        <v>6.4000000000000001E-2</v>
      </c>
      <c r="D54" s="1">
        <f t="shared" si="3"/>
        <v>8.4999999999999992E-2</v>
      </c>
      <c r="E54" s="8">
        <f t="shared" si="4"/>
        <v>0.95554198750000008</v>
      </c>
    </row>
    <row r="55" spans="1:5" x14ac:dyDescent="0.25">
      <c r="A55" s="10" t="s">
        <v>32</v>
      </c>
      <c r="B55" s="2">
        <v>0.14599999999999999</v>
      </c>
      <c r="C55" s="6">
        <v>6.4000000000000001E-2</v>
      </c>
      <c r="D55" s="1">
        <f t="shared" si="3"/>
        <v>8.199999999999999E-2</v>
      </c>
      <c r="E55" s="8">
        <f t="shared" si="4"/>
        <v>0.92346134199999996</v>
      </c>
    </row>
    <row r="56" spans="1:5" x14ac:dyDescent="0.25">
      <c r="A56" s="10" t="s">
        <v>18</v>
      </c>
      <c r="B56" s="2">
        <v>0.16300000000000001</v>
      </c>
      <c r="C56" s="6">
        <v>6.4000000000000001E-2</v>
      </c>
      <c r="D56" s="1">
        <f t="shared" si="3"/>
        <v>9.9000000000000005E-2</v>
      </c>
      <c r="E56" s="8">
        <f t="shared" si="4"/>
        <v>1.1065119955</v>
      </c>
    </row>
    <row r="57" spans="1:5" x14ac:dyDescent="0.25">
      <c r="A57" s="10" t="s">
        <v>33</v>
      </c>
      <c r="B57" s="2">
        <v>0.13100000000000001</v>
      </c>
      <c r="C57" s="6">
        <v>6.4000000000000001E-2</v>
      </c>
      <c r="D57" s="1">
        <f t="shared" si="3"/>
        <v>6.7000000000000004E-2</v>
      </c>
      <c r="E57" s="8">
        <f t="shared" si="4"/>
        <v>0.76448789950000007</v>
      </c>
    </row>
    <row r="58" spans="1:5" x14ac:dyDescent="0.25">
      <c r="A58" s="10" t="s">
        <v>34</v>
      </c>
      <c r="B58" s="2">
        <v>0.13900000000000001</v>
      </c>
      <c r="C58" s="6">
        <v>6.4000000000000001E-2</v>
      </c>
      <c r="D58" s="1">
        <f t="shared" si="3"/>
        <v>7.5000000000000011E-2</v>
      </c>
      <c r="E58" s="8">
        <f t="shared" si="4"/>
        <v>0.84897718750000017</v>
      </c>
    </row>
    <row r="59" spans="1:5" x14ac:dyDescent="0.25">
      <c r="A59" s="10" t="s">
        <v>35</v>
      </c>
      <c r="B59" s="2">
        <v>0.14499999999999999</v>
      </c>
      <c r="C59" s="6">
        <v>6.4000000000000001E-2</v>
      </c>
      <c r="D59" s="1">
        <f t="shared" si="3"/>
        <v>8.0999999999999989E-2</v>
      </c>
      <c r="E59" s="8">
        <f t="shared" si="4"/>
        <v>0.91278897549999993</v>
      </c>
    </row>
    <row r="60" spans="1:5" x14ac:dyDescent="0.25">
      <c r="A60" s="10" t="s">
        <v>36</v>
      </c>
      <c r="B60" s="2">
        <v>0.154</v>
      </c>
      <c r="C60" s="6">
        <v>6.4000000000000001E-2</v>
      </c>
      <c r="D60" s="1">
        <f t="shared" si="3"/>
        <v>0.09</v>
      </c>
      <c r="E60" s="8">
        <f t="shared" si="4"/>
        <v>1.0092215499999999</v>
      </c>
    </row>
    <row r="61" spans="1:5" x14ac:dyDescent="0.25">
      <c r="A61" s="10" t="s">
        <v>22</v>
      </c>
      <c r="B61" s="2">
        <v>0.14499999999999999</v>
      </c>
      <c r="C61" s="6">
        <v>6.4000000000000001E-2</v>
      </c>
      <c r="D61" s="1">
        <f t="shared" si="3"/>
        <v>8.0999999999999989E-2</v>
      </c>
      <c r="E61" s="8">
        <f t="shared" si="4"/>
        <v>0.91278897549999993</v>
      </c>
    </row>
    <row r="62" spans="1:5" x14ac:dyDescent="0.25">
      <c r="A62" s="10" t="s">
        <v>37</v>
      </c>
      <c r="B62" s="2">
        <v>0.153</v>
      </c>
      <c r="C62" s="6">
        <v>6.4000000000000001E-2</v>
      </c>
      <c r="D62" s="1">
        <f t="shared" si="3"/>
        <v>8.8999999999999996E-2</v>
      </c>
      <c r="E62" s="8">
        <f t="shared" si="4"/>
        <v>0.99846445549999996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66"/>
  <sheetViews>
    <sheetView workbookViewId="0">
      <selection activeCell="G16" sqref="G16"/>
    </sheetView>
  </sheetViews>
  <sheetFormatPr defaultRowHeight="15" x14ac:dyDescent="0.25"/>
  <cols>
    <col min="1" max="1" width="13.42578125" customWidth="1"/>
    <col min="2" max="3" width="11.5703125" customWidth="1"/>
    <col min="4" max="4" width="10.7109375" customWidth="1"/>
    <col min="5" max="5" width="15.7109375" customWidth="1"/>
  </cols>
  <sheetData>
    <row r="2" spans="1:6" x14ac:dyDescent="0.25">
      <c r="A2" s="3">
        <v>0.127</v>
      </c>
      <c r="B2" s="2">
        <v>1.69</v>
      </c>
      <c r="C2" s="2">
        <v>1.6679999999999999</v>
      </c>
      <c r="D2" s="2">
        <v>1.6540000000000001</v>
      </c>
      <c r="E2" s="2">
        <v>1.792</v>
      </c>
      <c r="F2" s="2">
        <v>1.9339999999999999</v>
      </c>
    </row>
    <row r="3" spans="1:6" x14ac:dyDescent="0.25">
      <c r="A3" s="3">
        <v>0.59299999999999997</v>
      </c>
      <c r="B3" s="2">
        <v>1.627</v>
      </c>
      <c r="C3" s="2">
        <v>1.643</v>
      </c>
      <c r="D3" s="2">
        <v>1.5860000000000001</v>
      </c>
      <c r="E3" s="2">
        <v>1.6380000000000001</v>
      </c>
      <c r="F3" s="2">
        <v>1.714</v>
      </c>
    </row>
    <row r="4" spans="1:6" x14ac:dyDescent="0.25">
      <c r="A4" s="3">
        <v>0.89400000000000002</v>
      </c>
      <c r="B4" s="2">
        <v>1.4490000000000001</v>
      </c>
      <c r="C4" s="2">
        <v>1.327</v>
      </c>
      <c r="D4" s="2">
        <v>1.2989999999999999</v>
      </c>
      <c r="E4" s="2">
        <v>1.2550000000000001</v>
      </c>
    </row>
    <row r="5" spans="1:6" x14ac:dyDescent="0.25">
      <c r="A5" s="3">
        <v>1.167</v>
      </c>
      <c r="B5" s="2">
        <v>1.208</v>
      </c>
      <c r="C5" s="2">
        <v>1.3540000000000001</v>
      </c>
      <c r="D5" s="2">
        <v>1.2570000000000001</v>
      </c>
      <c r="E5" s="2">
        <v>1.325</v>
      </c>
    </row>
    <row r="6" spans="1:6" x14ac:dyDescent="0.25">
      <c r="A6" s="3">
        <v>1.452</v>
      </c>
      <c r="B6" s="2">
        <v>1.121</v>
      </c>
      <c r="C6" s="2">
        <v>0.97</v>
      </c>
      <c r="D6" s="2">
        <v>0.95600000000000007</v>
      </c>
      <c r="E6" s="2">
        <v>1.256</v>
      </c>
    </row>
    <row r="7" spans="1:6" x14ac:dyDescent="0.25">
      <c r="A7" s="3">
        <v>1.742</v>
      </c>
      <c r="B7" s="2">
        <v>1.44</v>
      </c>
      <c r="C7" s="2">
        <v>1.5549999999999999</v>
      </c>
      <c r="D7" s="2">
        <v>1.504</v>
      </c>
      <c r="E7" s="2">
        <v>1.5290000000000001</v>
      </c>
    </row>
    <row r="8" spans="1:6" x14ac:dyDescent="0.25">
      <c r="A8" s="6">
        <v>4.9000000000000002E-2</v>
      </c>
      <c r="B8" s="2">
        <v>1.641</v>
      </c>
      <c r="C8" s="2">
        <v>1.6420000000000001</v>
      </c>
      <c r="D8" s="2">
        <v>1.7330000000000001</v>
      </c>
      <c r="E8" s="2">
        <v>2.0870000000000002</v>
      </c>
    </row>
    <row r="9" spans="1:6" x14ac:dyDescent="0.25">
      <c r="A9" s="1">
        <v>1.873</v>
      </c>
      <c r="B9" s="2">
        <v>2.101</v>
      </c>
      <c r="C9" s="2">
        <v>2.1150000000000002</v>
      </c>
      <c r="D9" s="2">
        <v>2.1579999999999999</v>
      </c>
      <c r="E9" s="2">
        <v>2.3109999999999999</v>
      </c>
    </row>
    <row r="15" spans="1:6" x14ac:dyDescent="0.25">
      <c r="A15" s="15"/>
      <c r="B15" s="15"/>
      <c r="C15" s="15"/>
      <c r="D15" s="15"/>
      <c r="E15" s="15"/>
    </row>
    <row r="16" spans="1:6" x14ac:dyDescent="0.25">
      <c r="A16" s="15"/>
      <c r="B16" s="15"/>
      <c r="C16" s="15"/>
      <c r="D16" s="15"/>
      <c r="E16" s="15"/>
    </row>
    <row r="17" spans="1:14" x14ac:dyDescent="0.25">
      <c r="A17" s="15"/>
      <c r="B17" s="15"/>
      <c r="C17" s="15"/>
      <c r="D17" s="15"/>
      <c r="E17" s="15"/>
    </row>
    <row r="18" spans="1:14" x14ac:dyDescent="0.25">
      <c r="A18" s="15" t="s">
        <v>0</v>
      </c>
      <c r="B18" s="7" t="s">
        <v>1</v>
      </c>
      <c r="C18" s="7" t="s">
        <v>2</v>
      </c>
      <c r="D18" s="7" t="s">
        <v>3</v>
      </c>
      <c r="E18" s="7" t="s">
        <v>4</v>
      </c>
    </row>
    <row r="19" spans="1:14" x14ac:dyDescent="0.25">
      <c r="A19" s="15" t="s">
        <v>5</v>
      </c>
      <c r="B19" s="3">
        <v>0.127</v>
      </c>
      <c r="C19" s="1">
        <f>B19-B25</f>
        <v>7.8E-2</v>
      </c>
      <c r="D19" s="1">
        <v>320</v>
      </c>
      <c r="E19" s="8">
        <f>(137.09*C19*C19)-(433.17*C19)+(352.9)</f>
        <v>319.94679556</v>
      </c>
    </row>
    <row r="20" spans="1:14" x14ac:dyDescent="0.25">
      <c r="A20" s="15" t="s">
        <v>6</v>
      </c>
      <c r="B20" s="3">
        <v>0.59299999999999997</v>
      </c>
      <c r="C20" s="1">
        <f>B20-B25</f>
        <v>0.54399999999999993</v>
      </c>
      <c r="D20" s="1">
        <v>160</v>
      </c>
      <c r="E20" s="8">
        <f t="shared" ref="E20:E24" si="0">(137.09*C20*C20)-(433.17*C20)+(352.9)</f>
        <v>157.82538623999997</v>
      </c>
    </row>
    <row r="21" spans="1:14" x14ac:dyDescent="0.25">
      <c r="A21" s="15" t="s">
        <v>7</v>
      </c>
      <c r="B21" s="3">
        <v>0.89400000000000002</v>
      </c>
      <c r="C21" s="1">
        <f>B21-B25</f>
        <v>0.84499999999999997</v>
      </c>
      <c r="D21" s="1">
        <v>80</v>
      </c>
      <c r="E21" s="8">
        <f t="shared" si="0"/>
        <v>84.757037249999939</v>
      </c>
    </row>
    <row r="22" spans="1:14" x14ac:dyDescent="0.25">
      <c r="A22" s="15" t="s">
        <v>8</v>
      </c>
      <c r="B22" s="3">
        <v>1.167</v>
      </c>
      <c r="C22" s="1">
        <f>B22-B25</f>
        <v>1.1180000000000001</v>
      </c>
      <c r="D22" s="1">
        <v>40</v>
      </c>
      <c r="E22" s="8">
        <f t="shared" si="0"/>
        <v>39.968021159999921</v>
      </c>
    </row>
    <row r="23" spans="1:14" x14ac:dyDescent="0.25">
      <c r="A23" s="15" t="s">
        <v>9</v>
      </c>
      <c r="B23" s="3">
        <v>1.452</v>
      </c>
      <c r="C23" s="1">
        <f>B23-B25</f>
        <v>1.403</v>
      </c>
      <c r="D23" s="1">
        <v>20</v>
      </c>
      <c r="E23" s="8">
        <f t="shared" si="0"/>
        <v>15.011679809999976</v>
      </c>
    </row>
    <row r="24" spans="1:14" x14ac:dyDescent="0.25">
      <c r="A24" s="15" t="s">
        <v>11</v>
      </c>
      <c r="B24" s="3">
        <v>1.742</v>
      </c>
      <c r="C24" s="1">
        <f>B24-B25</f>
        <v>1.6930000000000001</v>
      </c>
      <c r="D24" s="1">
        <v>10</v>
      </c>
      <c r="E24" s="8">
        <f t="shared" si="0"/>
        <v>12.477265409999916</v>
      </c>
      <c r="K24" s="15"/>
      <c r="L24" s="9" t="s">
        <v>12</v>
      </c>
      <c r="M24" s="9"/>
      <c r="N24" s="9"/>
    </row>
    <row r="25" spans="1:14" x14ac:dyDescent="0.25">
      <c r="A25" s="15" t="s">
        <v>10</v>
      </c>
      <c r="B25" s="6">
        <v>4.9000000000000002E-2</v>
      </c>
      <c r="C25" s="1">
        <f>B25-B25</f>
        <v>0</v>
      </c>
      <c r="D25" s="1">
        <v>0</v>
      </c>
      <c r="E25" s="8">
        <v>0</v>
      </c>
    </row>
    <row r="26" spans="1:14" x14ac:dyDescent="0.25">
      <c r="A26" s="15"/>
      <c r="B26" s="15"/>
      <c r="C26" s="15"/>
      <c r="D26" s="15"/>
    </row>
    <row r="27" spans="1:14" x14ac:dyDescent="0.25">
      <c r="A27" s="15"/>
      <c r="B27" s="15"/>
      <c r="C27" s="15"/>
      <c r="D27" s="15"/>
    </row>
    <row r="32" spans="1:14" x14ac:dyDescent="0.25">
      <c r="A32" s="10" t="s">
        <v>13</v>
      </c>
      <c r="B32" s="2" t="s">
        <v>14</v>
      </c>
      <c r="C32" s="5" t="s">
        <v>10</v>
      </c>
      <c r="D32" s="1" t="s">
        <v>2</v>
      </c>
      <c r="E32" s="11" t="s">
        <v>16</v>
      </c>
    </row>
    <row r="33" spans="1:5" x14ac:dyDescent="0.25">
      <c r="A33" s="10" t="s">
        <v>20</v>
      </c>
      <c r="B33" s="2">
        <v>1.69</v>
      </c>
      <c r="C33" s="6">
        <v>4.9000000000000002E-2</v>
      </c>
      <c r="D33" s="1">
        <f t="shared" ref="D33:D66" si="1">(B33-C33)</f>
        <v>1.641</v>
      </c>
      <c r="E33" s="8">
        <f t="shared" ref="E33:E66" si="2">(137.09*D33*D33)-(433.17*D33)+(352.9)</f>
        <v>11.23508628999997</v>
      </c>
    </row>
    <row r="34" spans="1:5" x14ac:dyDescent="0.25">
      <c r="A34" s="10" t="s">
        <v>24</v>
      </c>
      <c r="B34" s="2">
        <v>1.627</v>
      </c>
      <c r="C34" s="6">
        <v>4.9000000000000002E-2</v>
      </c>
      <c r="D34" s="1">
        <f t="shared" si="1"/>
        <v>1.5780000000000001</v>
      </c>
      <c r="E34" s="8">
        <f t="shared" si="2"/>
        <v>10.723355559999959</v>
      </c>
    </row>
    <row r="35" spans="1:5" x14ac:dyDescent="0.25">
      <c r="A35" s="10" t="s">
        <v>23</v>
      </c>
      <c r="B35" s="2">
        <v>1.4490000000000001</v>
      </c>
      <c r="C35" s="6">
        <v>4.9000000000000002E-2</v>
      </c>
      <c r="D35" s="1">
        <f t="shared" si="1"/>
        <v>1.4000000000000001</v>
      </c>
      <c r="E35" s="8">
        <f t="shared" si="2"/>
        <v>15.158399999999915</v>
      </c>
    </row>
    <row r="36" spans="1:5" x14ac:dyDescent="0.25">
      <c r="A36" s="10" t="s">
        <v>25</v>
      </c>
      <c r="B36" s="2">
        <v>1.208</v>
      </c>
      <c r="C36" s="6">
        <v>4.9000000000000002E-2</v>
      </c>
      <c r="D36" s="1">
        <f t="shared" si="1"/>
        <v>1.159</v>
      </c>
      <c r="E36" s="8">
        <f t="shared" si="2"/>
        <v>35.00636228999997</v>
      </c>
    </row>
    <row r="37" spans="1:5" x14ac:dyDescent="0.25">
      <c r="A37" s="10" t="s">
        <v>26</v>
      </c>
      <c r="B37" s="2">
        <v>1.121</v>
      </c>
      <c r="C37" s="6">
        <v>4.9000000000000002E-2</v>
      </c>
      <c r="D37" s="1">
        <f t="shared" si="1"/>
        <v>1.0720000000000001</v>
      </c>
      <c r="E37" s="8">
        <f t="shared" si="2"/>
        <v>46.083394559999988</v>
      </c>
    </row>
    <row r="38" spans="1:5" x14ac:dyDescent="0.25">
      <c r="A38" s="10" t="s">
        <v>21</v>
      </c>
      <c r="B38" s="2">
        <v>1.44</v>
      </c>
      <c r="C38" s="6">
        <v>4.9000000000000002E-2</v>
      </c>
      <c r="D38" s="1">
        <f t="shared" si="1"/>
        <v>1.391</v>
      </c>
      <c r="E38" s="8">
        <f t="shared" si="2"/>
        <v>15.613366289999931</v>
      </c>
    </row>
    <row r="39" spans="1:5" x14ac:dyDescent="0.25">
      <c r="A39" s="10" t="s">
        <v>27</v>
      </c>
      <c r="B39" s="2">
        <v>1.641</v>
      </c>
      <c r="C39" s="6">
        <v>4.9000000000000002E-2</v>
      </c>
      <c r="D39" s="1">
        <f t="shared" si="1"/>
        <v>1.5920000000000001</v>
      </c>
      <c r="E39" s="8">
        <f t="shared" si="2"/>
        <v>10.743029759999956</v>
      </c>
    </row>
    <row r="40" spans="1:5" x14ac:dyDescent="0.25">
      <c r="A40" s="10" t="s">
        <v>29</v>
      </c>
      <c r="B40" s="2">
        <v>2.101</v>
      </c>
      <c r="C40" s="6">
        <v>4.9000000000000002E-2</v>
      </c>
      <c r="D40" s="1">
        <f t="shared" si="1"/>
        <v>2.052</v>
      </c>
      <c r="E40" s="8">
        <f t="shared" si="2"/>
        <v>41.280571359999954</v>
      </c>
    </row>
    <row r="41" spans="1:5" x14ac:dyDescent="0.25">
      <c r="A41" s="10" t="s">
        <v>19</v>
      </c>
      <c r="B41" s="2">
        <v>1.6679999999999999</v>
      </c>
      <c r="C41" s="6">
        <v>4.9000000000000002E-2</v>
      </c>
      <c r="D41" s="1">
        <f t="shared" si="1"/>
        <v>1.619</v>
      </c>
      <c r="E41" s="8">
        <f t="shared" si="2"/>
        <v>10.932731489999981</v>
      </c>
    </row>
    <row r="42" spans="1:5" x14ac:dyDescent="0.25">
      <c r="A42" s="10" t="s">
        <v>28</v>
      </c>
      <c r="B42" s="2">
        <v>1.643</v>
      </c>
      <c r="C42" s="6">
        <v>4.9000000000000002E-2</v>
      </c>
      <c r="D42" s="1">
        <f t="shared" si="1"/>
        <v>1.5940000000000001</v>
      </c>
      <c r="E42" s="8">
        <f t="shared" si="2"/>
        <v>10.750227240000015</v>
      </c>
    </row>
    <row r="43" spans="1:5" x14ac:dyDescent="0.25">
      <c r="A43" s="10" t="s">
        <v>30</v>
      </c>
      <c r="B43" s="2">
        <v>1.327</v>
      </c>
      <c r="C43" s="6">
        <v>4.9000000000000002E-2</v>
      </c>
      <c r="D43" s="1">
        <f t="shared" si="1"/>
        <v>1.278</v>
      </c>
      <c r="E43" s="8">
        <f t="shared" si="2"/>
        <v>23.21564355999999</v>
      </c>
    </row>
    <row r="44" spans="1:5" x14ac:dyDescent="0.25">
      <c r="A44" s="10" t="s">
        <v>31</v>
      </c>
      <c r="B44" s="2">
        <v>1.3540000000000001</v>
      </c>
      <c r="C44" s="6">
        <v>4.9000000000000002E-2</v>
      </c>
      <c r="D44" s="1">
        <f t="shared" si="1"/>
        <v>1.3050000000000002</v>
      </c>
      <c r="E44" s="8">
        <f t="shared" si="2"/>
        <v>21.08084724999992</v>
      </c>
    </row>
    <row r="45" spans="1:5" x14ac:dyDescent="0.25">
      <c r="A45" s="10" t="s">
        <v>42</v>
      </c>
      <c r="B45" s="2">
        <v>0.97</v>
      </c>
      <c r="C45" s="6">
        <v>4.9000000000000002E-2</v>
      </c>
      <c r="D45" s="1">
        <f t="shared" si="1"/>
        <v>0.92099999999999993</v>
      </c>
      <c r="E45" s="8">
        <f t="shared" si="2"/>
        <v>70.235788689999993</v>
      </c>
    </row>
    <row r="46" spans="1:5" x14ac:dyDescent="0.25">
      <c r="A46" s="10" t="s">
        <v>43</v>
      </c>
      <c r="B46" s="2">
        <v>1.5549999999999999</v>
      </c>
      <c r="C46" s="6">
        <v>4.9000000000000002E-2</v>
      </c>
      <c r="D46" s="1">
        <f t="shared" si="1"/>
        <v>1.506</v>
      </c>
      <c r="E46" s="8">
        <f t="shared" si="2"/>
        <v>11.471035239999992</v>
      </c>
    </row>
    <row r="47" spans="1:5" x14ac:dyDescent="0.25">
      <c r="A47" s="10" t="s">
        <v>44</v>
      </c>
      <c r="B47" s="2">
        <v>1.6420000000000001</v>
      </c>
      <c r="C47" s="6">
        <v>4.9000000000000002E-2</v>
      </c>
      <c r="D47" s="1">
        <f t="shared" si="1"/>
        <v>1.5930000000000002</v>
      </c>
      <c r="E47" s="8">
        <f t="shared" si="2"/>
        <v>10.746491409999919</v>
      </c>
    </row>
    <row r="48" spans="1:5" x14ac:dyDescent="0.25">
      <c r="A48" s="10" t="s">
        <v>45</v>
      </c>
      <c r="B48" s="2">
        <v>2.1150000000000002</v>
      </c>
      <c r="C48" s="6">
        <v>4.9000000000000002E-2</v>
      </c>
      <c r="D48" s="1">
        <f t="shared" si="1"/>
        <v>2.0660000000000003</v>
      </c>
      <c r="E48" s="8">
        <f t="shared" si="2"/>
        <v>43.119704040000101</v>
      </c>
    </row>
    <row r="49" spans="1:5" x14ac:dyDescent="0.25">
      <c r="A49" s="10" t="s">
        <v>46</v>
      </c>
      <c r="B49" s="2">
        <v>1.6540000000000001</v>
      </c>
      <c r="C49" s="6">
        <v>4.9000000000000002E-2</v>
      </c>
      <c r="D49" s="1">
        <f t="shared" si="1"/>
        <v>1.6050000000000002</v>
      </c>
      <c r="E49" s="8">
        <f t="shared" si="2"/>
        <v>10.809417249999967</v>
      </c>
    </row>
    <row r="50" spans="1:5" x14ac:dyDescent="0.25">
      <c r="A50" s="10" t="s">
        <v>47</v>
      </c>
      <c r="B50" s="2">
        <v>1.5860000000000001</v>
      </c>
      <c r="C50" s="6">
        <v>4.9000000000000002E-2</v>
      </c>
      <c r="D50" s="1">
        <f t="shared" si="1"/>
        <v>1.5370000000000001</v>
      </c>
      <c r="E50" s="8">
        <f t="shared" si="2"/>
        <v>10.974876209999934</v>
      </c>
    </row>
    <row r="51" spans="1:5" x14ac:dyDescent="0.25">
      <c r="A51" s="10" t="s">
        <v>48</v>
      </c>
      <c r="B51" s="2">
        <v>1.2989999999999999</v>
      </c>
      <c r="C51" s="6">
        <v>4.9000000000000002E-2</v>
      </c>
      <c r="D51" s="1">
        <f t="shared" si="1"/>
        <v>1.25</v>
      </c>
      <c r="E51" s="8">
        <f t="shared" si="2"/>
        <v>25.640625</v>
      </c>
    </row>
    <row r="52" spans="1:5" x14ac:dyDescent="0.25">
      <c r="A52" s="10" t="s">
        <v>49</v>
      </c>
      <c r="B52" s="2">
        <v>1.2570000000000001</v>
      </c>
      <c r="C52" s="6">
        <v>4.9000000000000002E-2</v>
      </c>
      <c r="D52" s="1">
        <f t="shared" si="1"/>
        <v>1.2080000000000002</v>
      </c>
      <c r="E52" s="8">
        <f t="shared" si="2"/>
        <v>29.681141759999946</v>
      </c>
    </row>
    <row r="53" spans="1:5" x14ac:dyDescent="0.25">
      <c r="A53" s="10" t="s">
        <v>50</v>
      </c>
      <c r="B53" s="2">
        <v>0.95600000000000007</v>
      </c>
      <c r="C53" s="6">
        <v>4.9000000000000002E-2</v>
      </c>
      <c r="D53" s="1">
        <f t="shared" si="1"/>
        <v>0.90700000000000003</v>
      </c>
      <c r="E53" s="8">
        <f t="shared" si="2"/>
        <v>72.791761409999935</v>
      </c>
    </row>
    <row r="54" spans="1:5" x14ac:dyDescent="0.25">
      <c r="A54" s="10" t="s">
        <v>51</v>
      </c>
      <c r="B54" s="2">
        <v>1.504</v>
      </c>
      <c r="C54" s="6">
        <v>4.9000000000000002E-2</v>
      </c>
      <c r="D54" s="1">
        <f t="shared" si="1"/>
        <v>1.4550000000000001</v>
      </c>
      <c r="E54" s="8">
        <f t="shared" si="2"/>
        <v>12.86060724999993</v>
      </c>
    </row>
    <row r="55" spans="1:5" x14ac:dyDescent="0.25">
      <c r="A55" s="10" t="s">
        <v>52</v>
      </c>
      <c r="B55" s="2">
        <v>1.7330000000000001</v>
      </c>
      <c r="C55" s="6">
        <v>4.9000000000000002E-2</v>
      </c>
      <c r="D55" s="1">
        <f t="shared" si="1"/>
        <v>1.6840000000000002</v>
      </c>
      <c r="E55" s="8">
        <f t="shared" si="2"/>
        <v>12.209219039999994</v>
      </c>
    </row>
    <row r="56" spans="1:5" x14ac:dyDescent="0.25">
      <c r="A56" s="10" t="s">
        <v>53</v>
      </c>
      <c r="B56" s="2">
        <v>2.1579999999999999</v>
      </c>
      <c r="C56" s="6">
        <v>4.9000000000000002E-2</v>
      </c>
      <c r="D56" s="1">
        <f t="shared" si="1"/>
        <v>2.109</v>
      </c>
      <c r="E56" s="8">
        <f t="shared" si="2"/>
        <v>49.10447628999998</v>
      </c>
    </row>
    <row r="57" spans="1:5" x14ac:dyDescent="0.25">
      <c r="A57" s="10" t="s">
        <v>54</v>
      </c>
      <c r="B57" s="2">
        <v>1.792</v>
      </c>
      <c r="C57" s="6">
        <v>4.9000000000000002E-2</v>
      </c>
      <c r="D57" s="1">
        <f t="shared" si="1"/>
        <v>1.7430000000000001</v>
      </c>
      <c r="E57" s="8">
        <f t="shared" si="2"/>
        <v>14.370827409999947</v>
      </c>
    </row>
    <row r="58" spans="1:5" x14ac:dyDescent="0.25">
      <c r="A58" s="10" t="s">
        <v>55</v>
      </c>
      <c r="B58" s="2">
        <v>1.6380000000000001</v>
      </c>
      <c r="C58" s="6">
        <v>4.9000000000000002E-2</v>
      </c>
      <c r="D58" s="1">
        <f t="shared" si="1"/>
        <v>1.5890000000000002</v>
      </c>
      <c r="E58" s="8">
        <f t="shared" si="2"/>
        <v>10.734289889999957</v>
      </c>
    </row>
    <row r="59" spans="1:5" x14ac:dyDescent="0.25">
      <c r="A59" s="10" t="s">
        <v>56</v>
      </c>
      <c r="B59" s="2">
        <v>1.2550000000000001</v>
      </c>
      <c r="C59" s="6">
        <v>4.9000000000000002E-2</v>
      </c>
      <c r="D59" s="1">
        <f t="shared" si="1"/>
        <v>1.2060000000000002</v>
      </c>
      <c r="E59" s="8">
        <f t="shared" si="2"/>
        <v>29.885611240000003</v>
      </c>
    </row>
    <row r="60" spans="1:5" x14ac:dyDescent="0.25">
      <c r="A60" s="10" t="s">
        <v>18</v>
      </c>
      <c r="B60" s="2">
        <v>1.325</v>
      </c>
      <c r="C60" s="6">
        <v>4.9000000000000002E-2</v>
      </c>
      <c r="D60" s="1">
        <f t="shared" si="1"/>
        <v>1.276</v>
      </c>
      <c r="E60" s="8">
        <f t="shared" si="2"/>
        <v>23.38172783999994</v>
      </c>
    </row>
    <row r="61" spans="1:5" x14ac:dyDescent="0.25">
      <c r="A61" s="10" t="s">
        <v>33</v>
      </c>
      <c r="B61" s="2">
        <v>1.256</v>
      </c>
      <c r="C61" s="6">
        <v>4.9000000000000002E-2</v>
      </c>
      <c r="D61" s="1">
        <f t="shared" si="1"/>
        <v>1.2070000000000001</v>
      </c>
      <c r="E61" s="8">
        <f t="shared" si="2"/>
        <v>29.783239409999908</v>
      </c>
    </row>
    <row r="62" spans="1:5" x14ac:dyDescent="0.25">
      <c r="A62" s="10" t="s">
        <v>34</v>
      </c>
      <c r="B62" s="2">
        <v>1.5290000000000001</v>
      </c>
      <c r="C62" s="6">
        <v>4.9000000000000002E-2</v>
      </c>
      <c r="D62" s="1">
        <f t="shared" si="1"/>
        <v>1.4800000000000002</v>
      </c>
      <c r="E62" s="8">
        <f t="shared" si="2"/>
        <v>12.090335999999979</v>
      </c>
    </row>
    <row r="63" spans="1:5" x14ac:dyDescent="0.25">
      <c r="A63" s="10" t="s">
        <v>35</v>
      </c>
      <c r="B63" s="2">
        <v>2.0870000000000002</v>
      </c>
      <c r="C63" s="6">
        <v>4.9000000000000002E-2</v>
      </c>
      <c r="D63" s="1">
        <f t="shared" si="1"/>
        <v>2.0380000000000003</v>
      </c>
      <c r="E63" s="8">
        <f t="shared" si="2"/>
        <v>39.495177959999978</v>
      </c>
    </row>
    <row r="64" spans="1:5" x14ac:dyDescent="0.25">
      <c r="A64" s="10" t="s">
        <v>36</v>
      </c>
      <c r="B64" s="2">
        <v>2.3109999999999999</v>
      </c>
      <c r="C64" s="6">
        <v>4.9000000000000002E-2</v>
      </c>
      <c r="D64" s="1">
        <f t="shared" si="1"/>
        <v>2.262</v>
      </c>
      <c r="E64" s="8">
        <f t="shared" si="2"/>
        <v>74.510185959999944</v>
      </c>
    </row>
    <row r="65" spans="1:5" x14ac:dyDescent="0.25">
      <c r="A65" s="10" t="s">
        <v>37</v>
      </c>
      <c r="B65" s="2">
        <v>1.9339999999999999</v>
      </c>
      <c r="C65" s="6">
        <v>4.9000000000000002E-2</v>
      </c>
      <c r="D65" s="1">
        <f t="shared" si="1"/>
        <v>1.885</v>
      </c>
      <c r="E65" s="8">
        <f t="shared" si="2"/>
        <v>23.486165249999999</v>
      </c>
    </row>
    <row r="66" spans="1:5" x14ac:dyDescent="0.25">
      <c r="A66" s="10" t="s">
        <v>22</v>
      </c>
      <c r="B66" s="2">
        <v>1.714</v>
      </c>
      <c r="C66" s="6">
        <v>4.9000000000000002E-2</v>
      </c>
      <c r="D66" s="1">
        <f t="shared" si="1"/>
        <v>1.665</v>
      </c>
      <c r="E66" s="8">
        <f t="shared" si="2"/>
        <v>11.716275249999967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5"/>
  <sheetViews>
    <sheetView workbookViewId="0">
      <selection activeCell="C30" sqref="C30:C33"/>
    </sheetView>
  </sheetViews>
  <sheetFormatPr defaultRowHeight="15" x14ac:dyDescent="0.25"/>
  <cols>
    <col min="1" max="1" width="16" customWidth="1"/>
    <col min="2" max="3" width="13.140625" customWidth="1"/>
    <col min="4" max="4" width="13.7109375" customWidth="1"/>
    <col min="5" max="5" width="14" customWidth="1"/>
    <col min="6" max="7" width="13.28515625" customWidth="1"/>
    <col min="8" max="8" width="15" customWidth="1"/>
    <col min="9" max="9" width="13.28515625" customWidth="1"/>
    <col min="10" max="10" width="17.42578125" customWidth="1"/>
    <col min="11" max="11" width="14.7109375" customWidth="1"/>
    <col min="12" max="12" width="14.140625" customWidth="1"/>
    <col min="13" max="13" width="21.85546875" customWidth="1"/>
  </cols>
  <sheetData>
    <row r="1" spans="1:13" x14ac:dyDescent="0.25">
      <c r="A1" s="7" t="s">
        <v>57</v>
      </c>
      <c r="B1" s="7" t="s">
        <v>58</v>
      </c>
      <c r="C1" s="7" t="s">
        <v>59</v>
      </c>
      <c r="D1" s="7" t="s">
        <v>60</v>
      </c>
      <c r="E1" s="7" t="s">
        <v>61</v>
      </c>
      <c r="F1" s="7" t="s">
        <v>68</v>
      </c>
      <c r="G1" s="7" t="s">
        <v>62</v>
      </c>
      <c r="H1" s="7" t="s">
        <v>63</v>
      </c>
      <c r="I1" s="7" t="s">
        <v>64</v>
      </c>
      <c r="J1" s="7" t="s">
        <v>69</v>
      </c>
      <c r="K1" s="7" t="s">
        <v>70</v>
      </c>
      <c r="L1" s="7" t="s">
        <v>71</v>
      </c>
      <c r="M1" s="17" t="s">
        <v>65</v>
      </c>
    </row>
    <row r="2" spans="1:13" x14ac:dyDescent="0.25">
      <c r="A2" s="20" t="s">
        <v>20</v>
      </c>
      <c r="B2" s="16">
        <v>161.80000000000001</v>
      </c>
      <c r="C2" s="16">
        <v>83</v>
      </c>
      <c r="D2" s="16">
        <v>43.8</v>
      </c>
      <c r="E2" s="16">
        <v>1.31</v>
      </c>
      <c r="F2" s="16">
        <v>3.04</v>
      </c>
      <c r="G2" s="16">
        <v>1.41</v>
      </c>
      <c r="H2" s="16">
        <v>32.5</v>
      </c>
      <c r="I2" s="18">
        <f t="shared" ref="I2:I35" si="0">(H2/(G2*1000))*100</f>
        <v>2.3049645390070919</v>
      </c>
      <c r="J2" s="16">
        <v>387</v>
      </c>
      <c r="K2" s="16">
        <v>235</v>
      </c>
      <c r="L2" s="19">
        <f t="shared" ref="L2:L35" si="1">(J2-K2)/2</f>
        <v>76</v>
      </c>
      <c r="M2" s="5" t="s">
        <v>66</v>
      </c>
    </row>
    <row r="3" spans="1:13" x14ac:dyDescent="0.25">
      <c r="A3" s="20" t="s">
        <v>24</v>
      </c>
      <c r="B3" s="16">
        <v>145.4</v>
      </c>
      <c r="C3" s="16">
        <v>73.3</v>
      </c>
      <c r="D3" s="16">
        <v>45.8</v>
      </c>
      <c r="E3" s="16">
        <v>1.37</v>
      </c>
      <c r="F3" s="16">
        <v>4</v>
      </c>
      <c r="G3" s="16">
        <v>1.54</v>
      </c>
      <c r="H3" s="16">
        <v>26.1</v>
      </c>
      <c r="I3" s="18">
        <f t="shared" si="0"/>
        <v>1.6948051948051948</v>
      </c>
      <c r="J3" s="16">
        <v>329</v>
      </c>
      <c r="K3" s="16">
        <v>283</v>
      </c>
      <c r="L3" s="19">
        <f t="shared" si="1"/>
        <v>23</v>
      </c>
      <c r="M3" s="5" t="s">
        <v>66</v>
      </c>
    </row>
    <row r="4" spans="1:13" x14ac:dyDescent="0.25">
      <c r="A4" s="20" t="s">
        <v>23</v>
      </c>
      <c r="B4" s="16">
        <v>125.4</v>
      </c>
      <c r="C4" s="16">
        <v>66</v>
      </c>
      <c r="D4" s="16">
        <v>47.6</v>
      </c>
      <c r="E4" s="16">
        <v>1.66</v>
      </c>
      <c r="F4" s="16">
        <v>4.18</v>
      </c>
      <c r="G4" s="16">
        <v>1.84</v>
      </c>
      <c r="H4" s="16">
        <v>22.8</v>
      </c>
      <c r="I4" s="18">
        <f t="shared" si="0"/>
        <v>1.2391304347826089</v>
      </c>
      <c r="J4" s="16">
        <v>307</v>
      </c>
      <c r="K4" s="16">
        <v>266</v>
      </c>
      <c r="L4" s="19">
        <f t="shared" si="1"/>
        <v>20.5</v>
      </c>
      <c r="M4" s="5" t="s">
        <v>66</v>
      </c>
    </row>
    <row r="5" spans="1:13" x14ac:dyDescent="0.25">
      <c r="A5" s="20" t="s">
        <v>25</v>
      </c>
      <c r="B5" s="16">
        <v>116.7</v>
      </c>
      <c r="C5" s="16">
        <v>57.6</v>
      </c>
      <c r="D5" s="16">
        <v>43</v>
      </c>
      <c r="E5" s="16">
        <v>1.43</v>
      </c>
      <c r="F5" s="16">
        <v>4.03</v>
      </c>
      <c r="G5" s="16">
        <v>1.37</v>
      </c>
      <c r="H5" s="16">
        <v>17.7</v>
      </c>
      <c r="I5" s="18">
        <f t="shared" si="0"/>
        <v>1.2919708029197079</v>
      </c>
      <c r="J5" s="16">
        <v>195</v>
      </c>
      <c r="K5" s="16">
        <v>186</v>
      </c>
      <c r="L5" s="19">
        <f t="shared" si="1"/>
        <v>4.5</v>
      </c>
      <c r="M5" s="5" t="s">
        <v>66</v>
      </c>
    </row>
    <row r="6" spans="1:13" x14ac:dyDescent="0.25">
      <c r="A6" s="20" t="s">
        <v>26</v>
      </c>
      <c r="B6" s="16">
        <v>99</v>
      </c>
      <c r="C6" s="16">
        <v>54.8</v>
      </c>
      <c r="D6" s="16">
        <v>32.6</v>
      </c>
      <c r="E6" s="16">
        <v>1.28</v>
      </c>
      <c r="F6" s="16">
        <v>3.62</v>
      </c>
      <c r="G6" s="16">
        <v>1.33</v>
      </c>
      <c r="H6" s="16">
        <v>15.1</v>
      </c>
      <c r="I6" s="18">
        <f t="shared" si="0"/>
        <v>1.1353383458646618</v>
      </c>
      <c r="J6" s="16">
        <v>189</v>
      </c>
      <c r="K6" s="16">
        <v>155</v>
      </c>
      <c r="L6" s="19">
        <f t="shared" si="1"/>
        <v>17</v>
      </c>
      <c r="M6" s="5"/>
    </row>
    <row r="7" spans="1:13" x14ac:dyDescent="0.25">
      <c r="A7" s="20" t="s">
        <v>21</v>
      </c>
      <c r="B7" s="16">
        <v>112.9</v>
      </c>
      <c r="C7" s="16">
        <v>54.5</v>
      </c>
      <c r="D7" s="16">
        <v>51.2</v>
      </c>
      <c r="E7" s="16">
        <v>1.66</v>
      </c>
      <c r="F7" s="16">
        <v>3.6</v>
      </c>
      <c r="G7" s="16">
        <v>1.82</v>
      </c>
      <c r="H7" s="16">
        <v>31.08</v>
      </c>
      <c r="I7" s="18">
        <f t="shared" si="0"/>
        <v>1.7076923076923076</v>
      </c>
      <c r="J7" s="16">
        <v>318</v>
      </c>
      <c r="K7" s="16">
        <v>219</v>
      </c>
      <c r="L7" s="19">
        <f t="shared" si="1"/>
        <v>49.5</v>
      </c>
      <c r="M7" s="5" t="s">
        <v>66</v>
      </c>
    </row>
    <row r="8" spans="1:13" x14ac:dyDescent="0.25">
      <c r="A8" s="20" t="s">
        <v>27</v>
      </c>
      <c r="B8" s="16">
        <v>105.1</v>
      </c>
      <c r="C8" s="16">
        <v>51.8</v>
      </c>
      <c r="D8" s="16">
        <v>48.7</v>
      </c>
      <c r="E8" s="16">
        <v>1.31</v>
      </c>
      <c r="F8" s="16">
        <v>4.41</v>
      </c>
      <c r="G8" s="16">
        <v>1.31</v>
      </c>
      <c r="H8" s="16">
        <v>12.7</v>
      </c>
      <c r="I8" s="18">
        <f t="shared" si="0"/>
        <v>0.96946564885496189</v>
      </c>
      <c r="J8" s="16">
        <v>193</v>
      </c>
      <c r="K8" s="16">
        <v>193</v>
      </c>
      <c r="L8" s="19">
        <f t="shared" si="1"/>
        <v>0</v>
      </c>
      <c r="M8" s="5" t="s">
        <v>66</v>
      </c>
    </row>
    <row r="9" spans="1:13" x14ac:dyDescent="0.25">
      <c r="A9" s="20" t="s">
        <v>29</v>
      </c>
      <c r="B9" s="16">
        <v>102.4</v>
      </c>
      <c r="C9" s="16">
        <v>54.7</v>
      </c>
      <c r="D9" s="16">
        <v>42.4</v>
      </c>
      <c r="E9" s="16">
        <v>1.35</v>
      </c>
      <c r="F9" s="16">
        <v>4.51</v>
      </c>
      <c r="G9" s="16">
        <v>1.38</v>
      </c>
      <c r="H9" s="16">
        <v>8.11</v>
      </c>
      <c r="I9" s="18">
        <f t="shared" si="0"/>
        <v>0.58768115942028976</v>
      </c>
      <c r="J9" s="16">
        <v>218</v>
      </c>
      <c r="K9" s="16">
        <v>187</v>
      </c>
      <c r="L9" s="19">
        <f t="shared" si="1"/>
        <v>15.5</v>
      </c>
      <c r="M9" s="5"/>
    </row>
    <row r="10" spans="1:13" x14ac:dyDescent="0.25">
      <c r="A10" s="20" t="s">
        <v>19</v>
      </c>
      <c r="B10" s="16">
        <v>150.69999999999999</v>
      </c>
      <c r="C10" s="16">
        <v>62.1</v>
      </c>
      <c r="D10" s="16">
        <v>39.9</v>
      </c>
      <c r="E10" s="16">
        <v>1.28</v>
      </c>
      <c r="F10" s="16">
        <v>3.46</v>
      </c>
      <c r="G10" s="16">
        <v>1.63</v>
      </c>
      <c r="H10" s="16">
        <v>47.8</v>
      </c>
      <c r="I10" s="18">
        <f t="shared" si="0"/>
        <v>2.9325153374233128</v>
      </c>
      <c r="J10" s="16">
        <v>637</v>
      </c>
      <c r="K10" s="16">
        <v>432</v>
      </c>
      <c r="L10" s="19">
        <f t="shared" si="1"/>
        <v>102.5</v>
      </c>
      <c r="M10" s="5" t="s">
        <v>67</v>
      </c>
    </row>
    <row r="11" spans="1:13" x14ac:dyDescent="0.25">
      <c r="A11" s="20" t="s">
        <v>28</v>
      </c>
      <c r="B11" s="16">
        <v>135.5</v>
      </c>
      <c r="C11" s="16">
        <v>75.400000000000006</v>
      </c>
      <c r="D11" s="16">
        <v>46.2</v>
      </c>
      <c r="E11" s="16">
        <v>1.36</v>
      </c>
      <c r="F11" s="16">
        <v>4.99</v>
      </c>
      <c r="G11" s="16">
        <v>1.45</v>
      </c>
      <c r="H11" s="16">
        <v>29.4</v>
      </c>
      <c r="I11" s="18">
        <f t="shared" si="0"/>
        <v>2.0275862068965518</v>
      </c>
      <c r="J11" s="16">
        <v>369</v>
      </c>
      <c r="K11" s="16">
        <v>324</v>
      </c>
      <c r="L11" s="19">
        <f t="shared" si="1"/>
        <v>22.5</v>
      </c>
      <c r="M11" s="5" t="s">
        <v>66</v>
      </c>
    </row>
    <row r="12" spans="1:13" x14ac:dyDescent="0.25">
      <c r="A12" s="20" t="s">
        <v>30</v>
      </c>
      <c r="B12" s="16">
        <v>107.5</v>
      </c>
      <c r="C12" s="16">
        <v>63.8</v>
      </c>
      <c r="D12" s="16">
        <v>36.799999999999997</v>
      </c>
      <c r="E12" s="16">
        <v>1.5</v>
      </c>
      <c r="F12" s="16">
        <v>2.94</v>
      </c>
      <c r="G12" s="16">
        <v>1.52</v>
      </c>
      <c r="H12" s="16">
        <v>6.9</v>
      </c>
      <c r="I12" s="18">
        <f t="shared" si="0"/>
        <v>0.45394736842105265</v>
      </c>
      <c r="J12" s="16">
        <v>232</v>
      </c>
      <c r="K12" s="16">
        <v>131</v>
      </c>
      <c r="L12" s="19">
        <f t="shared" si="1"/>
        <v>50.5</v>
      </c>
      <c r="M12" s="5"/>
    </row>
    <row r="13" spans="1:13" x14ac:dyDescent="0.25">
      <c r="A13" s="20" t="s">
        <v>31</v>
      </c>
      <c r="B13" s="16">
        <v>91.5</v>
      </c>
      <c r="C13" s="16">
        <v>215.8</v>
      </c>
      <c r="D13" s="16">
        <v>37.700000000000003</v>
      </c>
      <c r="E13" s="16">
        <v>1.59</v>
      </c>
      <c r="F13" s="16">
        <v>2.48</v>
      </c>
      <c r="G13" s="16">
        <v>1.56</v>
      </c>
      <c r="H13" s="16">
        <v>35.200000000000003</v>
      </c>
      <c r="I13" s="18">
        <f t="shared" si="0"/>
        <v>2.2564102564102564</v>
      </c>
      <c r="J13" s="16">
        <v>529</v>
      </c>
      <c r="K13" s="16">
        <v>348</v>
      </c>
      <c r="L13" s="19">
        <f t="shared" si="1"/>
        <v>90.5</v>
      </c>
      <c r="M13" s="5" t="s">
        <v>67</v>
      </c>
    </row>
    <row r="14" spans="1:13" x14ac:dyDescent="0.25">
      <c r="A14" s="20" t="s">
        <v>42</v>
      </c>
      <c r="B14" s="16">
        <v>223.4</v>
      </c>
      <c r="C14" s="16">
        <v>82.4</v>
      </c>
      <c r="D14" s="16">
        <v>38.799999999999997</v>
      </c>
      <c r="E14" s="16">
        <v>1.25</v>
      </c>
      <c r="F14" s="16">
        <v>3.36</v>
      </c>
      <c r="G14" s="16">
        <v>1.44</v>
      </c>
      <c r="H14" s="16">
        <v>26.6</v>
      </c>
      <c r="I14" s="18">
        <f t="shared" si="0"/>
        <v>1.8472222222222223</v>
      </c>
      <c r="J14" s="16">
        <v>264</v>
      </c>
      <c r="K14" s="16">
        <v>162</v>
      </c>
      <c r="L14" s="19">
        <f t="shared" si="1"/>
        <v>51</v>
      </c>
      <c r="M14" s="5" t="s">
        <v>66</v>
      </c>
    </row>
    <row r="15" spans="1:13" x14ac:dyDescent="0.25">
      <c r="A15" s="20" t="s">
        <v>43</v>
      </c>
      <c r="B15" s="16">
        <v>125.5</v>
      </c>
      <c r="C15" s="16">
        <v>67.599999999999994</v>
      </c>
      <c r="D15" s="16">
        <v>38</v>
      </c>
      <c r="E15" s="16">
        <v>1.37</v>
      </c>
      <c r="F15" s="16">
        <v>1.33</v>
      </c>
      <c r="G15" s="16">
        <v>1.56</v>
      </c>
      <c r="H15" s="16">
        <v>39.1</v>
      </c>
      <c r="I15" s="18">
        <f t="shared" si="0"/>
        <v>2.5064102564102564</v>
      </c>
      <c r="J15" s="16">
        <v>482</v>
      </c>
      <c r="K15" s="16">
        <v>309</v>
      </c>
      <c r="L15" s="19">
        <f t="shared" si="1"/>
        <v>86.5</v>
      </c>
      <c r="M15" s="5" t="s">
        <v>67</v>
      </c>
    </row>
    <row r="16" spans="1:13" x14ac:dyDescent="0.25">
      <c r="A16" s="20" t="s">
        <v>44</v>
      </c>
      <c r="B16" s="16">
        <v>133.19999999999999</v>
      </c>
      <c r="C16" s="16">
        <v>71.7</v>
      </c>
      <c r="D16" s="16">
        <v>43.9</v>
      </c>
      <c r="E16" s="16">
        <v>1.36</v>
      </c>
      <c r="F16" s="16">
        <v>3.56</v>
      </c>
      <c r="G16" s="16">
        <v>1.53</v>
      </c>
      <c r="H16" s="16">
        <v>16.05</v>
      </c>
      <c r="I16" s="18">
        <f t="shared" si="0"/>
        <v>1.0490196078431373</v>
      </c>
      <c r="J16" s="16">
        <v>220</v>
      </c>
      <c r="K16" s="16">
        <v>192</v>
      </c>
      <c r="L16" s="19">
        <f t="shared" si="1"/>
        <v>14</v>
      </c>
      <c r="M16" s="5" t="s">
        <v>66</v>
      </c>
    </row>
    <row r="17" spans="1:13" x14ac:dyDescent="0.25">
      <c r="A17" s="20" t="s">
        <v>45</v>
      </c>
      <c r="B17" s="16">
        <v>191.9</v>
      </c>
      <c r="C17" s="16">
        <v>57.5</v>
      </c>
      <c r="D17" s="16">
        <v>43.1</v>
      </c>
      <c r="E17" s="16">
        <v>1.28</v>
      </c>
      <c r="F17" s="16">
        <v>3.1</v>
      </c>
      <c r="G17" s="16">
        <v>1.59</v>
      </c>
      <c r="H17" s="16">
        <v>33.200000000000003</v>
      </c>
      <c r="I17" s="18">
        <f t="shared" si="0"/>
        <v>2.0880503144654088</v>
      </c>
      <c r="J17" s="16">
        <v>360</v>
      </c>
      <c r="K17" s="16">
        <v>291</v>
      </c>
      <c r="L17" s="19">
        <f t="shared" si="1"/>
        <v>34.5</v>
      </c>
      <c r="M17" s="5" t="s">
        <v>66</v>
      </c>
    </row>
    <row r="18" spans="1:13" x14ac:dyDescent="0.25">
      <c r="A18" s="20" t="s">
        <v>46</v>
      </c>
      <c r="B18" s="16">
        <v>139.30000000000001</v>
      </c>
      <c r="C18" s="16">
        <v>55.5</v>
      </c>
      <c r="D18" s="16">
        <v>42.7</v>
      </c>
      <c r="E18" s="16">
        <v>1.31</v>
      </c>
      <c r="F18" s="16">
        <v>3.68</v>
      </c>
      <c r="G18" s="16">
        <v>1.33</v>
      </c>
      <c r="H18" s="16">
        <v>11.6</v>
      </c>
      <c r="I18" s="18">
        <f t="shared" si="0"/>
        <v>0.8721804511278195</v>
      </c>
      <c r="J18" s="16">
        <v>189</v>
      </c>
      <c r="K18" s="16">
        <v>85</v>
      </c>
      <c r="L18" s="19">
        <f t="shared" si="1"/>
        <v>52</v>
      </c>
      <c r="M18" s="5"/>
    </row>
    <row r="19" spans="1:13" x14ac:dyDescent="0.25">
      <c r="A19" s="20" t="s">
        <v>47</v>
      </c>
      <c r="B19" s="16">
        <v>92.8</v>
      </c>
      <c r="C19" s="16">
        <v>55.9</v>
      </c>
      <c r="D19" s="16">
        <v>30.4</v>
      </c>
      <c r="E19" s="16">
        <v>1.29</v>
      </c>
      <c r="F19" s="16">
        <v>3.57</v>
      </c>
      <c r="G19" s="16">
        <v>1.29</v>
      </c>
      <c r="H19" s="16">
        <v>19.899999999999999</v>
      </c>
      <c r="I19" s="18">
        <f t="shared" si="0"/>
        <v>1.5426356589147285</v>
      </c>
      <c r="J19" s="16">
        <v>207</v>
      </c>
      <c r="K19" s="16">
        <v>143</v>
      </c>
      <c r="L19" s="19">
        <f t="shared" si="1"/>
        <v>32</v>
      </c>
      <c r="M19" s="5" t="s">
        <v>66</v>
      </c>
    </row>
    <row r="20" spans="1:13" x14ac:dyDescent="0.25">
      <c r="A20" s="20" t="s">
        <v>48</v>
      </c>
      <c r="B20" s="16">
        <v>215</v>
      </c>
      <c r="C20" s="16">
        <v>101.2</v>
      </c>
      <c r="D20" s="16">
        <v>36.9</v>
      </c>
      <c r="E20" s="16">
        <v>1.3</v>
      </c>
      <c r="F20" s="16">
        <v>2.68</v>
      </c>
      <c r="G20" s="16">
        <v>1.61</v>
      </c>
      <c r="H20" s="16">
        <v>47.6</v>
      </c>
      <c r="I20" s="18">
        <f t="shared" si="0"/>
        <v>2.9565217391304346</v>
      </c>
      <c r="J20" s="16">
        <v>597</v>
      </c>
      <c r="K20" s="16">
        <v>390</v>
      </c>
      <c r="L20" s="19">
        <f t="shared" si="1"/>
        <v>103.5</v>
      </c>
      <c r="M20" s="5" t="s">
        <v>67</v>
      </c>
    </row>
    <row r="21" spans="1:13" x14ac:dyDescent="0.25">
      <c r="A21" s="20" t="s">
        <v>49</v>
      </c>
      <c r="B21" s="16">
        <v>80.400000000000006</v>
      </c>
      <c r="C21" s="16">
        <v>53.5</v>
      </c>
      <c r="D21" s="16">
        <v>40.1</v>
      </c>
      <c r="E21" s="16">
        <v>1.22</v>
      </c>
      <c r="F21" s="16">
        <v>3.85</v>
      </c>
      <c r="G21" s="16">
        <v>1.34</v>
      </c>
      <c r="H21" s="16">
        <v>10.5</v>
      </c>
      <c r="I21" s="18">
        <f t="shared" si="0"/>
        <v>0.78358208955223874</v>
      </c>
      <c r="J21" s="16">
        <v>202</v>
      </c>
      <c r="K21" s="16">
        <v>151</v>
      </c>
      <c r="L21" s="19">
        <f t="shared" si="1"/>
        <v>25.5</v>
      </c>
      <c r="M21" s="5"/>
    </row>
    <row r="22" spans="1:13" x14ac:dyDescent="0.25">
      <c r="A22" s="20" t="s">
        <v>50</v>
      </c>
      <c r="B22" s="16">
        <v>105.5</v>
      </c>
      <c r="C22" s="16">
        <v>54.3</v>
      </c>
      <c r="D22" s="16">
        <v>52.6</v>
      </c>
      <c r="E22" s="16">
        <v>1.24</v>
      </c>
      <c r="F22" s="16">
        <v>4.17</v>
      </c>
      <c r="G22" s="16">
        <v>1.5</v>
      </c>
      <c r="H22" s="16">
        <v>21.5</v>
      </c>
      <c r="I22" s="18">
        <f t="shared" si="0"/>
        <v>1.4333333333333333</v>
      </c>
      <c r="J22" s="16">
        <v>291</v>
      </c>
      <c r="K22" s="16">
        <v>188</v>
      </c>
      <c r="L22" s="19">
        <f t="shared" si="1"/>
        <v>51.5</v>
      </c>
      <c r="M22" s="5" t="s">
        <v>66</v>
      </c>
    </row>
    <row r="23" spans="1:13" x14ac:dyDescent="0.25">
      <c r="A23" s="20" t="s">
        <v>51</v>
      </c>
      <c r="B23" s="16">
        <v>226.3</v>
      </c>
      <c r="C23" s="16">
        <v>138.19999999999999</v>
      </c>
      <c r="D23" s="16">
        <v>54.2</v>
      </c>
      <c r="E23" s="16">
        <v>1.31</v>
      </c>
      <c r="F23" s="16">
        <v>4.09</v>
      </c>
      <c r="G23" s="16">
        <v>1.34</v>
      </c>
      <c r="H23" s="16">
        <v>14.7</v>
      </c>
      <c r="I23" s="18">
        <f t="shared" si="0"/>
        <v>1.0970149253731343</v>
      </c>
      <c r="J23" s="16">
        <v>279</v>
      </c>
      <c r="K23" s="16">
        <v>236</v>
      </c>
      <c r="L23" s="19">
        <f t="shared" si="1"/>
        <v>21.5</v>
      </c>
      <c r="M23" s="5" t="s">
        <v>66</v>
      </c>
    </row>
    <row r="24" spans="1:13" x14ac:dyDescent="0.25">
      <c r="A24" s="20" t="s">
        <v>52</v>
      </c>
      <c r="B24" s="16">
        <v>424.3</v>
      </c>
      <c r="C24" s="16">
        <v>433</v>
      </c>
      <c r="D24" s="16">
        <v>52.3</v>
      </c>
      <c r="E24" s="16">
        <v>1.41</v>
      </c>
      <c r="F24" s="16">
        <v>1.74</v>
      </c>
      <c r="G24" s="16">
        <v>1.37</v>
      </c>
      <c r="H24" s="16">
        <v>36.799999999999997</v>
      </c>
      <c r="I24" s="18">
        <f t="shared" si="0"/>
        <v>2.6861313868613137</v>
      </c>
      <c r="J24" s="16">
        <v>429</v>
      </c>
      <c r="K24" s="16">
        <v>289</v>
      </c>
      <c r="L24" s="19">
        <f t="shared" si="1"/>
        <v>70</v>
      </c>
      <c r="M24" s="5" t="s">
        <v>66</v>
      </c>
    </row>
    <row r="25" spans="1:13" x14ac:dyDescent="0.25">
      <c r="A25" s="20" t="s">
        <v>53</v>
      </c>
      <c r="B25" s="16">
        <v>256.8</v>
      </c>
      <c r="C25" s="16">
        <v>75.599999999999994</v>
      </c>
      <c r="D25" s="16">
        <v>46.6</v>
      </c>
      <c r="E25" s="16">
        <v>0.96</v>
      </c>
      <c r="F25" s="16">
        <v>7.91</v>
      </c>
      <c r="G25" s="16">
        <v>1.23</v>
      </c>
      <c r="H25" s="16">
        <v>7.58</v>
      </c>
      <c r="I25" s="18">
        <f t="shared" si="0"/>
        <v>0.61626016260162597</v>
      </c>
      <c r="J25" s="16">
        <v>241</v>
      </c>
      <c r="K25" s="16">
        <v>127</v>
      </c>
      <c r="L25" s="19">
        <f t="shared" si="1"/>
        <v>57</v>
      </c>
      <c r="M25" s="5" t="s">
        <v>72</v>
      </c>
    </row>
    <row r="26" spans="1:13" x14ac:dyDescent="0.25">
      <c r="A26" s="20" t="s">
        <v>54</v>
      </c>
      <c r="B26" s="16">
        <v>437.7</v>
      </c>
      <c r="C26" s="16">
        <v>325</v>
      </c>
      <c r="D26" s="16">
        <v>54.1</v>
      </c>
      <c r="E26" s="16">
        <v>1.26</v>
      </c>
      <c r="F26" s="16">
        <v>2.78</v>
      </c>
      <c r="G26" s="16">
        <v>1.54</v>
      </c>
      <c r="H26" s="16">
        <v>29.5</v>
      </c>
      <c r="I26" s="18">
        <f t="shared" si="0"/>
        <v>1.9155844155844155</v>
      </c>
      <c r="J26" s="16">
        <v>328</v>
      </c>
      <c r="K26" s="16">
        <v>280</v>
      </c>
      <c r="L26" s="19">
        <f t="shared" si="1"/>
        <v>24</v>
      </c>
      <c r="M26" s="5" t="s">
        <v>66</v>
      </c>
    </row>
    <row r="27" spans="1:13" x14ac:dyDescent="0.25">
      <c r="A27" s="20" t="s">
        <v>55</v>
      </c>
      <c r="B27" s="16">
        <v>140.4</v>
      </c>
      <c r="C27" s="16">
        <v>83.8</v>
      </c>
      <c r="D27" s="16">
        <v>52.3</v>
      </c>
      <c r="E27" s="16">
        <v>1.34</v>
      </c>
      <c r="F27" s="16">
        <v>5.3</v>
      </c>
      <c r="G27" s="16">
        <v>1.65</v>
      </c>
      <c r="H27" s="16">
        <v>40.9</v>
      </c>
      <c r="I27" s="18">
        <f t="shared" si="0"/>
        <v>2.4787878787878785</v>
      </c>
      <c r="J27" s="16">
        <v>360</v>
      </c>
      <c r="K27" s="16">
        <v>318</v>
      </c>
      <c r="L27" s="19">
        <f t="shared" si="1"/>
        <v>21</v>
      </c>
      <c r="M27" s="5" t="s">
        <v>66</v>
      </c>
    </row>
    <row r="28" spans="1:13" x14ac:dyDescent="0.25">
      <c r="A28" s="20" t="s">
        <v>56</v>
      </c>
      <c r="B28" s="16">
        <v>436.3</v>
      </c>
      <c r="C28" s="16">
        <v>178.6</v>
      </c>
      <c r="D28" s="16">
        <v>49.6</v>
      </c>
      <c r="E28" s="16">
        <v>1.42</v>
      </c>
      <c r="F28" s="16">
        <v>1.55</v>
      </c>
      <c r="G28" s="16">
        <v>1.98</v>
      </c>
      <c r="H28" s="16">
        <v>57.6</v>
      </c>
      <c r="I28" s="18">
        <f t="shared" si="0"/>
        <v>2.9090909090909092</v>
      </c>
      <c r="J28" s="16">
        <v>563</v>
      </c>
      <c r="K28" s="16">
        <v>472</v>
      </c>
      <c r="L28" s="19">
        <f t="shared" si="1"/>
        <v>45.5</v>
      </c>
      <c r="M28" s="5" t="s">
        <v>67</v>
      </c>
    </row>
    <row r="29" spans="1:13" x14ac:dyDescent="0.25">
      <c r="A29" s="20" t="s">
        <v>18</v>
      </c>
      <c r="B29" s="16">
        <v>103.5</v>
      </c>
      <c r="C29" s="16">
        <v>65.3</v>
      </c>
      <c r="D29" s="16">
        <v>33.700000000000003</v>
      </c>
      <c r="E29" s="16">
        <v>1.46</v>
      </c>
      <c r="F29" s="16">
        <v>3.3</v>
      </c>
      <c r="G29" s="16">
        <v>1.37</v>
      </c>
      <c r="H29" s="16">
        <v>12.06</v>
      </c>
      <c r="I29" s="18">
        <f t="shared" si="0"/>
        <v>0.88029197080291977</v>
      </c>
      <c r="J29" s="16">
        <v>173</v>
      </c>
      <c r="K29" s="16">
        <v>121</v>
      </c>
      <c r="L29" s="19">
        <f t="shared" si="1"/>
        <v>26</v>
      </c>
      <c r="M29" s="5"/>
    </row>
    <row r="30" spans="1:13" x14ac:dyDescent="0.25">
      <c r="A30" s="20" t="s">
        <v>33</v>
      </c>
      <c r="B30" s="16">
        <v>103</v>
      </c>
      <c r="C30" s="16">
        <v>50.8</v>
      </c>
      <c r="D30" s="16">
        <v>43.8</v>
      </c>
      <c r="E30" s="16">
        <v>1.43</v>
      </c>
      <c r="F30" s="16">
        <v>2.78</v>
      </c>
      <c r="G30" s="16">
        <v>1.56</v>
      </c>
      <c r="H30" s="16">
        <v>29.5</v>
      </c>
      <c r="I30" s="18">
        <f t="shared" si="0"/>
        <v>1.891025641025641</v>
      </c>
      <c r="J30" s="16">
        <v>339</v>
      </c>
      <c r="K30" s="16">
        <v>214</v>
      </c>
      <c r="L30" s="19">
        <f t="shared" si="1"/>
        <v>62.5</v>
      </c>
      <c r="M30" s="5" t="s">
        <v>66</v>
      </c>
    </row>
    <row r="31" spans="1:13" x14ac:dyDescent="0.25">
      <c r="A31" s="20" t="s">
        <v>34</v>
      </c>
      <c r="B31" s="16">
        <v>126.5</v>
      </c>
      <c r="C31" s="16">
        <v>95.6</v>
      </c>
      <c r="D31" s="16">
        <v>38.299999999999997</v>
      </c>
      <c r="E31" s="16">
        <v>1.55</v>
      </c>
      <c r="F31" s="16">
        <v>3.86</v>
      </c>
      <c r="G31" s="16">
        <v>1.55</v>
      </c>
      <c r="H31" s="16">
        <v>6.31</v>
      </c>
      <c r="I31" s="18">
        <f t="shared" si="0"/>
        <v>0.40709677419354834</v>
      </c>
      <c r="J31" s="16">
        <v>271</v>
      </c>
      <c r="K31" s="16">
        <v>169</v>
      </c>
      <c r="L31" s="19">
        <f t="shared" si="1"/>
        <v>51</v>
      </c>
      <c r="M31" s="5"/>
    </row>
    <row r="32" spans="1:13" x14ac:dyDescent="0.25">
      <c r="A32" s="20" t="s">
        <v>35</v>
      </c>
      <c r="B32" s="16">
        <v>68.2</v>
      </c>
      <c r="C32" s="16">
        <v>51</v>
      </c>
      <c r="D32" s="16">
        <v>41.2</v>
      </c>
      <c r="E32" s="16">
        <v>1.82</v>
      </c>
      <c r="F32" s="16">
        <v>4.24</v>
      </c>
      <c r="G32" s="16">
        <v>1.33</v>
      </c>
      <c r="H32" s="16">
        <v>6.02</v>
      </c>
      <c r="I32" s="18">
        <f t="shared" si="0"/>
        <v>0.45263157894736838</v>
      </c>
      <c r="J32" s="16">
        <v>108</v>
      </c>
      <c r="K32" s="16">
        <v>90</v>
      </c>
      <c r="L32" s="19">
        <f t="shared" si="1"/>
        <v>9</v>
      </c>
      <c r="M32" s="5"/>
    </row>
    <row r="33" spans="1:13" x14ac:dyDescent="0.25">
      <c r="A33" s="20" t="s">
        <v>36</v>
      </c>
      <c r="B33" s="16">
        <v>91.2</v>
      </c>
      <c r="C33" s="16">
        <v>55.3</v>
      </c>
      <c r="D33" s="16">
        <v>36.6</v>
      </c>
      <c r="E33" s="16">
        <v>1.42</v>
      </c>
      <c r="F33" s="16">
        <v>3.6</v>
      </c>
      <c r="G33" s="16">
        <v>1.39</v>
      </c>
      <c r="H33" s="16">
        <v>8.25</v>
      </c>
      <c r="I33" s="18">
        <f t="shared" si="0"/>
        <v>0.59352517985611508</v>
      </c>
      <c r="J33" s="16">
        <v>225</v>
      </c>
      <c r="K33" s="16">
        <v>171</v>
      </c>
      <c r="L33" s="19">
        <f t="shared" si="1"/>
        <v>27</v>
      </c>
      <c r="M33" s="5"/>
    </row>
    <row r="34" spans="1:13" x14ac:dyDescent="0.25">
      <c r="A34" s="20" t="s">
        <v>37</v>
      </c>
      <c r="B34" s="16">
        <v>240.9</v>
      </c>
      <c r="C34" s="16">
        <v>64.900000000000006</v>
      </c>
      <c r="D34" s="16">
        <v>37.4</v>
      </c>
      <c r="E34" s="16">
        <v>1.53</v>
      </c>
      <c r="F34" s="16">
        <v>4.18</v>
      </c>
      <c r="G34" s="16">
        <v>1.39</v>
      </c>
      <c r="H34" s="16">
        <v>44.05</v>
      </c>
      <c r="I34" s="18">
        <f t="shared" si="0"/>
        <v>3.1690647482014391</v>
      </c>
      <c r="J34" s="16">
        <v>525</v>
      </c>
      <c r="K34" s="16">
        <v>242</v>
      </c>
      <c r="L34" s="19">
        <f t="shared" si="1"/>
        <v>141.5</v>
      </c>
      <c r="M34" s="5" t="s">
        <v>67</v>
      </c>
    </row>
    <row r="35" spans="1:13" x14ac:dyDescent="0.25">
      <c r="A35" s="20" t="s">
        <v>22</v>
      </c>
      <c r="B35" s="16">
        <v>98.1</v>
      </c>
      <c r="C35" s="16">
        <v>66.8</v>
      </c>
      <c r="D35" s="16">
        <v>38.4</v>
      </c>
      <c r="E35" s="16">
        <v>1.55</v>
      </c>
      <c r="F35" s="16">
        <v>4.09</v>
      </c>
      <c r="G35" s="16">
        <v>1.48</v>
      </c>
      <c r="H35" s="16">
        <v>4.66</v>
      </c>
      <c r="I35" s="18">
        <f t="shared" si="0"/>
        <v>0.31486486486486487</v>
      </c>
      <c r="J35" s="16">
        <v>203</v>
      </c>
      <c r="K35" s="16">
        <v>130</v>
      </c>
      <c r="L35" s="19">
        <f t="shared" si="1"/>
        <v>36.5</v>
      </c>
      <c r="M3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N64"/>
  <sheetViews>
    <sheetView workbookViewId="0">
      <selection activeCell="H1" sqref="H1"/>
    </sheetView>
  </sheetViews>
  <sheetFormatPr defaultRowHeight="15" x14ac:dyDescent="0.25"/>
  <cols>
    <col min="1" max="1" width="14.28515625" customWidth="1"/>
    <col min="2" max="2" width="11.42578125" customWidth="1"/>
    <col min="3" max="3" width="12.28515625" customWidth="1"/>
    <col min="4" max="4" width="12.42578125" customWidth="1"/>
    <col min="5" max="5" width="14.7109375" customWidth="1"/>
  </cols>
  <sheetData>
    <row r="2" spans="1:5" x14ac:dyDescent="0.25">
      <c r="A2" s="3">
        <v>1.5569999999999999</v>
      </c>
      <c r="B2" s="2">
        <v>0.54100000000000004</v>
      </c>
      <c r="C2" s="2">
        <v>0.58899999999999997</v>
      </c>
      <c r="D2" s="2">
        <v>0.53800000000000003</v>
      </c>
      <c r="E2" s="2">
        <v>0.52800000000000002</v>
      </c>
    </row>
    <row r="3" spans="1:5" x14ac:dyDescent="0.25">
      <c r="A3" s="3">
        <v>0.92500000000000004</v>
      </c>
      <c r="B3" s="2">
        <v>0.498</v>
      </c>
      <c r="C3" s="2">
        <v>0.55500000000000005</v>
      </c>
      <c r="D3" s="2">
        <v>0.56900000000000006</v>
      </c>
      <c r="E3" s="2">
        <v>0.628</v>
      </c>
    </row>
    <row r="4" spans="1:5" x14ac:dyDescent="0.25">
      <c r="A4" s="3">
        <v>0.56200000000000006</v>
      </c>
      <c r="B4" s="2">
        <v>0.55200000000000005</v>
      </c>
      <c r="C4" s="2">
        <v>0.56800000000000006</v>
      </c>
      <c r="D4" s="2">
        <v>0.59599999999999997</v>
      </c>
      <c r="E4" s="2">
        <v>0.63300000000000001</v>
      </c>
    </row>
    <row r="5" spans="1:5" x14ac:dyDescent="0.25">
      <c r="A5" s="3">
        <v>0.39900000000000002</v>
      </c>
      <c r="B5" s="2">
        <v>0.622</v>
      </c>
      <c r="C5" s="2">
        <v>0.64</v>
      </c>
      <c r="D5" s="2">
        <v>0.57300000000000006</v>
      </c>
      <c r="E5" s="2">
        <v>0.70300000000000007</v>
      </c>
    </row>
    <row r="6" spans="1:5" x14ac:dyDescent="0.25">
      <c r="A6" s="3">
        <v>0.26300000000000001</v>
      </c>
      <c r="B6" s="2">
        <v>0.55800000000000005</v>
      </c>
      <c r="C6" s="2">
        <v>0.38300000000000001</v>
      </c>
      <c r="D6" s="2">
        <v>0.56800000000000006</v>
      </c>
      <c r="E6" s="2">
        <v>0.68200000000000005</v>
      </c>
    </row>
    <row r="7" spans="1:5" x14ac:dyDescent="0.25">
      <c r="A7" s="6">
        <v>9.0999999999999998E-2</v>
      </c>
      <c r="B7" s="2">
        <v>0.56900000000000006</v>
      </c>
      <c r="C7" s="2">
        <v>0.33500000000000002</v>
      </c>
      <c r="D7" s="2">
        <v>0.55500000000000005</v>
      </c>
      <c r="E7" s="2">
        <v>0.61899999999999999</v>
      </c>
    </row>
    <row r="8" spans="1:5" x14ac:dyDescent="0.25">
      <c r="A8" s="2">
        <v>0.57999999999999996</v>
      </c>
      <c r="B8" s="2">
        <v>0.57100000000000006</v>
      </c>
      <c r="C8" s="2">
        <v>0.32</v>
      </c>
      <c r="D8" s="2">
        <v>0.60199999999999998</v>
      </c>
      <c r="E8" s="2">
        <v>0.59599999999999997</v>
      </c>
    </row>
    <row r="9" spans="1:5" x14ac:dyDescent="0.25">
      <c r="A9" s="2">
        <v>0.57799999999999996</v>
      </c>
      <c r="B9" s="2">
        <v>0.58099999999999996</v>
      </c>
      <c r="C9" s="2">
        <v>0.315</v>
      </c>
      <c r="D9" s="2">
        <v>0.622</v>
      </c>
      <c r="E9" s="2">
        <v>0.6</v>
      </c>
    </row>
    <row r="16" spans="1:5" x14ac:dyDescent="0.25">
      <c r="A16" s="21"/>
      <c r="B16" s="7" t="s">
        <v>1</v>
      </c>
      <c r="C16" s="7" t="s">
        <v>2</v>
      </c>
      <c r="D16" s="7" t="s">
        <v>3</v>
      </c>
      <c r="E16" s="7" t="s">
        <v>4</v>
      </c>
    </row>
    <row r="17" spans="1:14" x14ac:dyDescent="0.25">
      <c r="A17" s="21" t="s">
        <v>5</v>
      </c>
      <c r="B17" s="3">
        <v>1.5569999999999999</v>
      </c>
      <c r="C17" s="1">
        <f>B17-B22</f>
        <v>1.466</v>
      </c>
      <c r="D17" s="1">
        <v>40</v>
      </c>
      <c r="E17" s="8">
        <f>(5.8543*C17*C17)+(19.221*C17)-(0.6114)</f>
        <v>40.148389970799997</v>
      </c>
    </row>
    <row r="18" spans="1:14" x14ac:dyDescent="0.25">
      <c r="A18" s="21" t="s">
        <v>6</v>
      </c>
      <c r="B18" s="3">
        <v>0.92500000000000004</v>
      </c>
      <c r="C18" s="1">
        <f>B18-B22</f>
        <v>0.83400000000000007</v>
      </c>
      <c r="D18" s="1">
        <v>20</v>
      </c>
      <c r="E18" s="8">
        <f t="shared" ref="E18:E22" si="0">(5.8543*C18*C18)+(19.221*C18)-(0.6114)</f>
        <v>19.490907490800002</v>
      </c>
    </row>
    <row r="19" spans="1:14" x14ac:dyDescent="0.25">
      <c r="A19" s="21" t="s">
        <v>7</v>
      </c>
      <c r="B19" s="3">
        <v>0.56200000000000006</v>
      </c>
      <c r="C19" s="1">
        <f>B19-B22</f>
        <v>0.47100000000000009</v>
      </c>
      <c r="D19" s="1">
        <v>10</v>
      </c>
      <c r="E19" s="8">
        <f t="shared" si="0"/>
        <v>9.7404147663000025</v>
      </c>
    </row>
    <row r="20" spans="1:14" x14ac:dyDescent="0.25">
      <c r="A20" s="21" t="s">
        <v>8</v>
      </c>
      <c r="B20" s="3">
        <v>0.39900000000000002</v>
      </c>
      <c r="C20" s="1">
        <f>B20-B22</f>
        <v>0.30800000000000005</v>
      </c>
      <c r="D20" s="1">
        <v>5</v>
      </c>
      <c r="E20" s="8">
        <f t="shared" si="0"/>
        <v>5.8640303152000017</v>
      </c>
    </row>
    <row r="21" spans="1:14" x14ac:dyDescent="0.25">
      <c r="A21" s="21" t="s">
        <v>9</v>
      </c>
      <c r="B21" s="3">
        <v>0.26300000000000001</v>
      </c>
      <c r="C21" s="1">
        <f>B21-B22</f>
        <v>0.17200000000000001</v>
      </c>
      <c r="D21" s="1">
        <v>2.5</v>
      </c>
      <c r="E21" s="8">
        <f t="shared" si="0"/>
        <v>2.8678056112000001</v>
      </c>
    </row>
    <row r="22" spans="1:14" x14ac:dyDescent="0.25">
      <c r="A22" s="21" t="s">
        <v>10</v>
      </c>
      <c r="B22" s="6">
        <v>9.0999999999999998E-2</v>
      </c>
      <c r="C22" s="1">
        <f>B22-B22</f>
        <v>0</v>
      </c>
      <c r="D22" s="1">
        <v>0</v>
      </c>
      <c r="E22" s="8">
        <f t="shared" si="0"/>
        <v>-0.61140000000000005</v>
      </c>
    </row>
    <row r="24" spans="1:14" x14ac:dyDescent="0.25">
      <c r="J24" s="21"/>
      <c r="L24" s="9" t="s">
        <v>73</v>
      </c>
      <c r="M24" s="9"/>
      <c r="N24" s="9"/>
    </row>
    <row r="30" spans="1:14" x14ac:dyDescent="0.25">
      <c r="A30" s="10" t="s">
        <v>13</v>
      </c>
      <c r="B30" s="2" t="s">
        <v>14</v>
      </c>
      <c r="C30" s="5" t="s">
        <v>10</v>
      </c>
      <c r="D30" s="1" t="s">
        <v>2</v>
      </c>
      <c r="E30" s="11" t="s">
        <v>16</v>
      </c>
    </row>
    <row r="31" spans="1:14" x14ac:dyDescent="0.25">
      <c r="A31" s="10" t="s">
        <v>27</v>
      </c>
      <c r="B31" s="2">
        <v>0.57999999999999996</v>
      </c>
      <c r="C31" s="6">
        <v>9.0999999999999998E-2</v>
      </c>
      <c r="D31" s="1">
        <f t="shared" ref="D31:D64" si="1">(B31-C31)</f>
        <v>0.48899999999999999</v>
      </c>
      <c r="E31" s="8">
        <f t="shared" ref="E31:E64" si="2">(5.8543*D31*D31)+(19.221*D31)-(0.6114)</f>
        <v>10.1875550703</v>
      </c>
    </row>
    <row r="32" spans="1:14" x14ac:dyDescent="0.25">
      <c r="A32" s="10" t="s">
        <v>25</v>
      </c>
      <c r="B32" s="2">
        <v>0.57799999999999996</v>
      </c>
      <c r="C32" s="6">
        <v>9.0999999999999998E-2</v>
      </c>
      <c r="D32" s="1">
        <f t="shared" si="1"/>
        <v>0.48699999999999999</v>
      </c>
      <c r="E32" s="8">
        <f t="shared" si="2"/>
        <v>10.1376854767</v>
      </c>
    </row>
    <row r="33" spans="1:5" x14ac:dyDescent="0.25">
      <c r="A33" s="10" t="s">
        <v>21</v>
      </c>
      <c r="B33" s="2">
        <v>0.54100000000000004</v>
      </c>
      <c r="C33" s="6">
        <v>9.0999999999999998E-2</v>
      </c>
      <c r="D33" s="1">
        <f t="shared" si="1"/>
        <v>0.45000000000000007</v>
      </c>
      <c r="E33" s="8">
        <f t="shared" si="2"/>
        <v>9.2235457500000031</v>
      </c>
    </row>
    <row r="34" spans="1:5" x14ac:dyDescent="0.25">
      <c r="A34" s="10" t="s">
        <v>24</v>
      </c>
      <c r="B34" s="2">
        <v>0.498</v>
      </c>
      <c r="C34" s="6">
        <v>9.0999999999999998E-2</v>
      </c>
      <c r="D34" s="1">
        <f t="shared" si="1"/>
        <v>0.40700000000000003</v>
      </c>
      <c r="E34" s="8">
        <f t="shared" si="2"/>
        <v>8.1813059407000015</v>
      </c>
    </row>
    <row r="35" spans="1:5" x14ac:dyDescent="0.25">
      <c r="A35" s="10" t="s">
        <v>26</v>
      </c>
      <c r="B35" s="2">
        <v>0.55200000000000005</v>
      </c>
      <c r="C35" s="6">
        <v>9.0999999999999998E-2</v>
      </c>
      <c r="D35" s="1">
        <f t="shared" si="1"/>
        <v>0.46100000000000008</v>
      </c>
      <c r="E35" s="8">
        <f t="shared" si="2"/>
        <v>9.4936426903000015</v>
      </c>
    </row>
    <row r="36" spans="1:5" x14ac:dyDescent="0.25">
      <c r="A36" s="10" t="s">
        <v>20</v>
      </c>
      <c r="B36" s="2">
        <v>0.622</v>
      </c>
      <c r="C36" s="6">
        <v>9.0999999999999998E-2</v>
      </c>
      <c r="D36" s="1">
        <f t="shared" si="1"/>
        <v>0.53100000000000003</v>
      </c>
      <c r="E36" s="8">
        <f t="shared" si="2"/>
        <v>11.2456352823</v>
      </c>
    </row>
    <row r="37" spans="1:5" x14ac:dyDescent="0.25">
      <c r="A37" s="10" t="s">
        <v>23</v>
      </c>
      <c r="B37" s="2">
        <v>0.55800000000000005</v>
      </c>
      <c r="C37" s="6">
        <v>9.0999999999999998E-2</v>
      </c>
      <c r="D37" s="1">
        <f t="shared" si="1"/>
        <v>0.46700000000000008</v>
      </c>
      <c r="E37" s="8">
        <f t="shared" si="2"/>
        <v>9.6415654327000038</v>
      </c>
    </row>
    <row r="38" spans="1:5" x14ac:dyDescent="0.25">
      <c r="A38" s="10" t="s">
        <v>48</v>
      </c>
      <c r="B38" s="2">
        <v>0.56900000000000006</v>
      </c>
      <c r="C38" s="6">
        <v>9.0999999999999998E-2</v>
      </c>
      <c r="D38" s="1">
        <f t="shared" si="1"/>
        <v>0.47800000000000009</v>
      </c>
      <c r="E38" s="8">
        <f t="shared" si="2"/>
        <v>9.9138518812000029</v>
      </c>
    </row>
    <row r="39" spans="1:5" x14ac:dyDescent="0.25">
      <c r="A39" s="10" t="s">
        <v>49</v>
      </c>
      <c r="B39" s="2">
        <v>0.57100000000000006</v>
      </c>
      <c r="C39" s="6">
        <v>9.0999999999999998E-2</v>
      </c>
      <c r="D39" s="1">
        <f t="shared" si="1"/>
        <v>0.48000000000000009</v>
      </c>
      <c r="E39" s="8">
        <f t="shared" si="2"/>
        <v>9.9635107200000022</v>
      </c>
    </row>
    <row r="40" spans="1:5" x14ac:dyDescent="0.25">
      <c r="A40" s="10" t="s">
        <v>50</v>
      </c>
      <c r="B40" s="2">
        <v>0.58099999999999996</v>
      </c>
      <c r="C40" s="6">
        <v>9.0999999999999998E-2</v>
      </c>
      <c r="D40" s="1">
        <f t="shared" si="1"/>
        <v>0.49</v>
      </c>
      <c r="E40" s="8">
        <f t="shared" si="2"/>
        <v>10.21250743</v>
      </c>
    </row>
    <row r="41" spans="1:5" x14ac:dyDescent="0.25">
      <c r="A41" s="10" t="s">
        <v>51</v>
      </c>
      <c r="B41" s="2">
        <v>0.58899999999999997</v>
      </c>
      <c r="C41" s="6">
        <v>9.0999999999999998E-2</v>
      </c>
      <c r="D41" s="1">
        <f t="shared" si="1"/>
        <v>0.498</v>
      </c>
      <c r="E41" s="8">
        <f t="shared" si="2"/>
        <v>10.4125478172</v>
      </c>
    </row>
    <row r="42" spans="1:5" x14ac:dyDescent="0.25">
      <c r="A42" s="10" t="s">
        <v>52</v>
      </c>
      <c r="B42" s="2">
        <v>0.55500000000000005</v>
      </c>
      <c r="C42" s="6">
        <v>9.0999999999999998E-2</v>
      </c>
      <c r="D42" s="1">
        <f t="shared" si="1"/>
        <v>0.46400000000000008</v>
      </c>
      <c r="E42" s="8">
        <f t="shared" si="2"/>
        <v>9.5675513728000006</v>
      </c>
    </row>
    <row r="43" spans="1:5" x14ac:dyDescent="0.25">
      <c r="A43" s="10" t="s">
        <v>74</v>
      </c>
      <c r="B43" s="2">
        <v>0.56800000000000006</v>
      </c>
      <c r="C43" s="6">
        <v>9.0999999999999998E-2</v>
      </c>
      <c r="D43" s="1">
        <f t="shared" si="1"/>
        <v>0.47700000000000009</v>
      </c>
      <c r="E43" s="8">
        <f t="shared" si="2"/>
        <v>9.8890400247000017</v>
      </c>
    </row>
    <row r="44" spans="1:5" x14ac:dyDescent="0.25">
      <c r="A44" s="10" t="s">
        <v>54</v>
      </c>
      <c r="B44" s="2">
        <v>0.64</v>
      </c>
      <c r="C44" s="6">
        <v>9.0999999999999998E-2</v>
      </c>
      <c r="D44" s="1">
        <f t="shared" si="1"/>
        <v>0.54900000000000004</v>
      </c>
      <c r="E44" s="8">
        <f t="shared" si="2"/>
        <v>11.705420874300001</v>
      </c>
    </row>
    <row r="45" spans="1:5" x14ac:dyDescent="0.25">
      <c r="A45" s="10" t="s">
        <v>55</v>
      </c>
      <c r="B45" s="2">
        <v>0.38300000000000001</v>
      </c>
      <c r="C45" s="6">
        <v>9.0999999999999998E-2</v>
      </c>
      <c r="D45" s="1">
        <f t="shared" si="1"/>
        <v>0.29200000000000004</v>
      </c>
      <c r="E45" s="8">
        <f t="shared" si="2"/>
        <v>5.5002930352000012</v>
      </c>
    </row>
    <row r="46" spans="1:5" x14ac:dyDescent="0.25">
      <c r="A46" s="10" t="s">
        <v>56</v>
      </c>
      <c r="B46" s="2">
        <v>0.33500000000000002</v>
      </c>
      <c r="C46" s="6">
        <v>9.0999999999999998E-2</v>
      </c>
      <c r="D46" s="1">
        <f t="shared" si="1"/>
        <v>0.24400000000000002</v>
      </c>
      <c r="E46" s="8">
        <f t="shared" si="2"/>
        <v>4.427065604800001</v>
      </c>
    </row>
    <row r="47" spans="1:5" x14ac:dyDescent="0.25">
      <c r="A47" s="10" t="s">
        <v>45</v>
      </c>
      <c r="B47" s="2">
        <v>0.32</v>
      </c>
      <c r="C47" s="6">
        <v>9.0999999999999998E-2</v>
      </c>
      <c r="D47" s="1">
        <f t="shared" si="1"/>
        <v>0.22900000000000001</v>
      </c>
      <c r="E47" s="8">
        <f t="shared" si="2"/>
        <v>4.0972143463000013</v>
      </c>
    </row>
    <row r="48" spans="1:5" x14ac:dyDescent="0.25">
      <c r="A48" s="10" t="s">
        <v>44</v>
      </c>
      <c r="B48" s="2">
        <v>0.315</v>
      </c>
      <c r="C48" s="6">
        <v>9.0999999999999998E-2</v>
      </c>
      <c r="D48" s="1">
        <f t="shared" si="1"/>
        <v>0.224</v>
      </c>
      <c r="E48" s="8">
        <f t="shared" si="2"/>
        <v>3.9878493567999995</v>
      </c>
    </row>
    <row r="49" spans="1:5" x14ac:dyDescent="0.25">
      <c r="A49" s="10" t="s">
        <v>43</v>
      </c>
      <c r="B49" s="2">
        <v>0.53800000000000003</v>
      </c>
      <c r="C49" s="6">
        <v>9.0999999999999998E-2</v>
      </c>
      <c r="D49" s="1">
        <f t="shared" si="1"/>
        <v>0.44700000000000006</v>
      </c>
      <c r="E49" s="8">
        <f t="shared" si="2"/>
        <v>9.1501288287000033</v>
      </c>
    </row>
    <row r="50" spans="1:5" x14ac:dyDescent="0.25">
      <c r="A50" s="10" t="s">
        <v>46</v>
      </c>
      <c r="B50" s="2">
        <v>0.56900000000000006</v>
      </c>
      <c r="C50" s="6">
        <v>9.0999999999999998E-2</v>
      </c>
      <c r="D50" s="1">
        <f t="shared" si="1"/>
        <v>0.47800000000000009</v>
      </c>
      <c r="E50" s="8">
        <f t="shared" si="2"/>
        <v>9.9138518812000029</v>
      </c>
    </row>
    <row r="51" spans="1:5" x14ac:dyDescent="0.25">
      <c r="A51" s="10" t="s">
        <v>42</v>
      </c>
      <c r="B51" s="2">
        <v>0.59599999999999997</v>
      </c>
      <c r="C51" s="6">
        <v>9.0999999999999998E-2</v>
      </c>
      <c r="D51" s="1">
        <f t="shared" si="1"/>
        <v>0.505</v>
      </c>
      <c r="E51" s="8">
        <f t="shared" si="2"/>
        <v>10.588197857500001</v>
      </c>
    </row>
    <row r="52" spans="1:5" x14ac:dyDescent="0.25">
      <c r="A52" s="10" t="s">
        <v>47</v>
      </c>
      <c r="B52" s="2">
        <v>0.57300000000000006</v>
      </c>
      <c r="C52" s="6">
        <v>9.0999999999999998E-2</v>
      </c>
      <c r="D52" s="1">
        <f t="shared" si="1"/>
        <v>0.4820000000000001</v>
      </c>
      <c r="E52" s="8">
        <f t="shared" si="2"/>
        <v>10.013216393200002</v>
      </c>
    </row>
    <row r="53" spans="1:5" x14ac:dyDescent="0.25">
      <c r="A53" s="10" t="s">
        <v>22</v>
      </c>
      <c r="B53" s="2">
        <v>0.56800000000000006</v>
      </c>
      <c r="C53" s="6">
        <v>9.0999999999999998E-2</v>
      </c>
      <c r="D53" s="1">
        <f t="shared" si="1"/>
        <v>0.47700000000000009</v>
      </c>
      <c r="E53" s="8">
        <f t="shared" si="2"/>
        <v>9.8890400247000017</v>
      </c>
    </row>
    <row r="54" spans="1:5" x14ac:dyDescent="0.25">
      <c r="A54" s="10" t="s">
        <v>37</v>
      </c>
      <c r="B54" s="2">
        <v>0.55500000000000005</v>
      </c>
      <c r="C54" s="6">
        <v>9.0999999999999998E-2</v>
      </c>
      <c r="D54" s="1">
        <f t="shared" si="1"/>
        <v>0.46400000000000008</v>
      </c>
      <c r="E54" s="8">
        <f t="shared" si="2"/>
        <v>9.5675513728000006</v>
      </c>
    </row>
    <row r="55" spans="1:5" x14ac:dyDescent="0.25">
      <c r="A55" s="10" t="s">
        <v>36</v>
      </c>
      <c r="B55" s="2">
        <v>0.60199999999999998</v>
      </c>
      <c r="C55" s="6">
        <v>9.0999999999999998E-2</v>
      </c>
      <c r="D55" s="1">
        <f t="shared" si="1"/>
        <v>0.51100000000000001</v>
      </c>
      <c r="E55" s="8">
        <f t="shared" si="2"/>
        <v>10.739211670300001</v>
      </c>
    </row>
    <row r="56" spans="1:5" x14ac:dyDescent="0.25">
      <c r="A56" s="10" t="s">
        <v>18</v>
      </c>
      <c r="B56" s="2">
        <v>0.622</v>
      </c>
      <c r="C56" s="6">
        <v>9.0999999999999998E-2</v>
      </c>
      <c r="D56" s="1">
        <f t="shared" si="1"/>
        <v>0.53100000000000003</v>
      </c>
      <c r="E56" s="8">
        <f t="shared" si="2"/>
        <v>11.2456352823</v>
      </c>
    </row>
    <row r="57" spans="1:5" x14ac:dyDescent="0.25">
      <c r="A57" s="10" t="s">
        <v>35</v>
      </c>
      <c r="B57" s="2">
        <v>0.52800000000000002</v>
      </c>
      <c r="C57" s="6">
        <v>9.0999999999999998E-2</v>
      </c>
      <c r="D57" s="1">
        <f t="shared" si="1"/>
        <v>0.43700000000000006</v>
      </c>
      <c r="E57" s="8">
        <f t="shared" si="2"/>
        <v>8.9061668167000008</v>
      </c>
    </row>
    <row r="58" spans="1:5" x14ac:dyDescent="0.25">
      <c r="A58" s="10" t="s">
        <v>34</v>
      </c>
      <c r="B58" s="2">
        <v>0.628</v>
      </c>
      <c r="C58" s="6">
        <v>9.0999999999999998E-2</v>
      </c>
      <c r="D58" s="1">
        <f t="shared" si="1"/>
        <v>0.53700000000000003</v>
      </c>
      <c r="E58" s="8">
        <f t="shared" si="2"/>
        <v>11.398475636700002</v>
      </c>
    </row>
    <row r="59" spans="1:5" x14ac:dyDescent="0.25">
      <c r="A59" s="10" t="s">
        <v>33</v>
      </c>
      <c r="B59" s="2">
        <v>0.63300000000000001</v>
      </c>
      <c r="C59" s="6">
        <v>9.0999999999999998E-2</v>
      </c>
      <c r="D59" s="1">
        <f t="shared" si="1"/>
        <v>0.54200000000000004</v>
      </c>
      <c r="E59" s="8">
        <f t="shared" si="2"/>
        <v>11.526164585200002</v>
      </c>
    </row>
    <row r="60" spans="1:5" x14ac:dyDescent="0.25">
      <c r="A60" s="10" t="s">
        <v>29</v>
      </c>
      <c r="B60" s="2">
        <v>0.70300000000000007</v>
      </c>
      <c r="C60" s="6">
        <v>9.0999999999999998E-2</v>
      </c>
      <c r="D60" s="1">
        <f t="shared" si="1"/>
        <v>0.6120000000000001</v>
      </c>
      <c r="E60" s="8">
        <f t="shared" si="2"/>
        <v>13.344544939200002</v>
      </c>
    </row>
    <row r="61" spans="1:5" x14ac:dyDescent="0.25">
      <c r="A61" s="10" t="s">
        <v>19</v>
      </c>
      <c r="B61" s="2">
        <v>0.68200000000000005</v>
      </c>
      <c r="C61" s="6">
        <v>9.0999999999999998E-2</v>
      </c>
      <c r="D61" s="1">
        <f t="shared" si="1"/>
        <v>0.59100000000000008</v>
      </c>
      <c r="E61" s="8">
        <f t="shared" si="2"/>
        <v>12.793006758300002</v>
      </c>
    </row>
    <row r="62" spans="1:5" x14ac:dyDescent="0.25">
      <c r="A62" s="10" t="s">
        <v>28</v>
      </c>
      <c r="B62" s="2">
        <v>0.61899999999999999</v>
      </c>
      <c r="C62" s="6">
        <v>9.0999999999999998E-2</v>
      </c>
      <c r="D62" s="1">
        <f t="shared" si="1"/>
        <v>0.52800000000000002</v>
      </c>
      <c r="E62" s="8">
        <f t="shared" si="2"/>
        <v>11.1693731712</v>
      </c>
    </row>
    <row r="63" spans="1:5" x14ac:dyDescent="0.25">
      <c r="A63" s="10" t="s">
        <v>30</v>
      </c>
      <c r="B63" s="2">
        <v>0.59599999999999997</v>
      </c>
      <c r="C63" s="6">
        <v>9.0999999999999998E-2</v>
      </c>
      <c r="D63" s="1">
        <f t="shared" si="1"/>
        <v>0.505</v>
      </c>
      <c r="E63" s="8">
        <f t="shared" si="2"/>
        <v>10.588197857500001</v>
      </c>
    </row>
    <row r="64" spans="1:5" x14ac:dyDescent="0.25">
      <c r="A64" s="10" t="s">
        <v>31</v>
      </c>
      <c r="B64" s="2">
        <v>0.6</v>
      </c>
      <c r="C64" s="6">
        <v>9.0999999999999998E-2</v>
      </c>
      <c r="D64" s="1">
        <f t="shared" si="1"/>
        <v>0.50900000000000001</v>
      </c>
      <c r="E64" s="8">
        <f t="shared" si="2"/>
        <v>10.6888268983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N66"/>
  <sheetViews>
    <sheetView workbookViewId="0">
      <selection activeCell="H3" sqref="H3"/>
    </sheetView>
  </sheetViews>
  <sheetFormatPr defaultRowHeight="15" x14ac:dyDescent="0.25"/>
  <cols>
    <col min="1" max="1" width="14.140625" customWidth="1"/>
    <col min="2" max="3" width="11.7109375" customWidth="1"/>
    <col min="4" max="4" width="12.28515625" customWidth="1"/>
    <col min="5" max="5" width="17.42578125" customWidth="1"/>
  </cols>
  <sheetData>
    <row r="2" spans="1:5" x14ac:dyDescent="0.25">
      <c r="A2" s="3">
        <v>1.9970000000000001</v>
      </c>
      <c r="B2" s="2">
        <v>1.444</v>
      </c>
      <c r="C2" s="2">
        <v>0.88600000000000001</v>
      </c>
      <c r="D2" s="2">
        <v>0.89100000000000001</v>
      </c>
      <c r="E2" s="2">
        <v>0.95900000000000007</v>
      </c>
    </row>
    <row r="3" spans="1:5" x14ac:dyDescent="0.25">
      <c r="A3" s="3">
        <v>1.159</v>
      </c>
      <c r="B3" s="2">
        <v>0.96499999999999997</v>
      </c>
      <c r="C3" s="2">
        <v>0.69800000000000006</v>
      </c>
      <c r="D3" s="2">
        <v>0.80500000000000005</v>
      </c>
      <c r="E3" s="2">
        <v>0.76600000000000001</v>
      </c>
    </row>
    <row r="4" spans="1:5" x14ac:dyDescent="0.25">
      <c r="A4" s="3">
        <v>0.628</v>
      </c>
      <c r="B4" s="2">
        <v>0.96099999999999997</v>
      </c>
      <c r="C4" s="2">
        <v>0.77400000000000002</v>
      </c>
      <c r="D4" s="2">
        <v>0.65500000000000003</v>
      </c>
      <c r="E4" s="2">
        <v>1.1420000000000001</v>
      </c>
    </row>
    <row r="5" spans="1:5" x14ac:dyDescent="0.25">
      <c r="A5" s="3">
        <v>0.32300000000000001</v>
      </c>
      <c r="B5" s="2">
        <v>0.65500000000000003</v>
      </c>
      <c r="C5" s="2">
        <v>0.55900000000000005</v>
      </c>
      <c r="D5" s="2">
        <v>0.64300000000000002</v>
      </c>
      <c r="E5" s="2">
        <v>1.204</v>
      </c>
    </row>
    <row r="6" spans="1:5" x14ac:dyDescent="0.25">
      <c r="A6" s="3">
        <v>0.218</v>
      </c>
      <c r="B6" s="2">
        <v>0.70599999999999996</v>
      </c>
      <c r="C6" s="2">
        <v>0.61899999999999999</v>
      </c>
      <c r="D6" s="2">
        <v>0.61799999999999999</v>
      </c>
      <c r="E6" s="2">
        <v>0.49399999999999999</v>
      </c>
    </row>
    <row r="7" spans="1:5" x14ac:dyDescent="0.25">
      <c r="A7" s="6">
        <v>6.9000000000000006E-2</v>
      </c>
      <c r="B7" s="2">
        <v>1.141</v>
      </c>
      <c r="C7" s="2">
        <v>0.84</v>
      </c>
      <c r="D7" s="2">
        <v>1.163</v>
      </c>
      <c r="E7" s="2">
        <v>0.75</v>
      </c>
    </row>
    <row r="8" spans="1:5" x14ac:dyDescent="0.25">
      <c r="A8" s="2">
        <v>0.95700000000000007</v>
      </c>
      <c r="B8" s="2">
        <v>1.4770000000000001</v>
      </c>
      <c r="C8" s="2">
        <v>1.0090000000000001</v>
      </c>
      <c r="D8" s="2">
        <v>1.157</v>
      </c>
      <c r="E8" s="2">
        <v>0.69700000000000006</v>
      </c>
    </row>
    <row r="9" spans="1:5" x14ac:dyDescent="0.25">
      <c r="A9" s="2">
        <v>1.3860000000000001</v>
      </c>
      <c r="B9" s="2">
        <v>1.502</v>
      </c>
      <c r="C9" s="2">
        <v>0.623</v>
      </c>
      <c r="D9" s="2">
        <v>0.68900000000000006</v>
      </c>
      <c r="E9" s="2">
        <v>0.498</v>
      </c>
    </row>
    <row r="18" spans="1:14" x14ac:dyDescent="0.25">
      <c r="A18" s="22"/>
      <c r="B18" s="7" t="s">
        <v>1</v>
      </c>
      <c r="C18" s="7" t="s">
        <v>2</v>
      </c>
      <c r="D18" s="7" t="s">
        <v>3</v>
      </c>
      <c r="E18" s="7" t="s">
        <v>4</v>
      </c>
    </row>
    <row r="19" spans="1:14" x14ac:dyDescent="0.25">
      <c r="A19" s="22" t="s">
        <v>5</v>
      </c>
      <c r="B19" s="3">
        <v>1.9970000000000001</v>
      </c>
      <c r="C19" s="1">
        <f>B19-B24</f>
        <v>1.9280000000000002</v>
      </c>
      <c r="D19" s="1">
        <v>640</v>
      </c>
      <c r="E19" s="8">
        <f>(40.865*C19*C19)+(249.95*C19)+(4.7403)</f>
        <v>638.54662416000008</v>
      </c>
    </row>
    <row r="20" spans="1:14" x14ac:dyDescent="0.25">
      <c r="A20" s="22" t="s">
        <v>6</v>
      </c>
      <c r="B20" s="3">
        <v>1.159</v>
      </c>
      <c r="C20" s="1">
        <f>B20-B24</f>
        <v>1.0900000000000001</v>
      </c>
      <c r="D20" s="1">
        <v>320</v>
      </c>
      <c r="E20" s="8">
        <f t="shared" ref="E20:E24" si="0">(40.865*C20*C20)+(249.95*C20)+(4.7403)</f>
        <v>325.73750649999999</v>
      </c>
    </row>
    <row r="21" spans="1:14" x14ac:dyDescent="0.25">
      <c r="A21" s="22" t="s">
        <v>7</v>
      </c>
      <c r="B21" s="3">
        <v>0.628</v>
      </c>
      <c r="C21" s="1">
        <f>B21-B24</f>
        <v>0.55899999999999994</v>
      </c>
      <c r="D21" s="1">
        <v>160</v>
      </c>
      <c r="E21" s="8">
        <f t="shared" si="0"/>
        <v>157.23188606499997</v>
      </c>
    </row>
    <row r="22" spans="1:14" x14ac:dyDescent="0.25">
      <c r="A22" s="22" t="s">
        <v>8</v>
      </c>
      <c r="B22" s="3">
        <v>0.32300000000000001</v>
      </c>
      <c r="C22" s="1">
        <f>B22-B24</f>
        <v>0.254</v>
      </c>
      <c r="D22" s="1">
        <v>80</v>
      </c>
      <c r="E22" s="8">
        <f t="shared" si="0"/>
        <v>70.864046340000002</v>
      </c>
    </row>
    <row r="23" spans="1:14" x14ac:dyDescent="0.25">
      <c r="A23" s="22" t="s">
        <v>9</v>
      </c>
      <c r="B23" s="3">
        <v>0.218</v>
      </c>
      <c r="C23" s="1">
        <f>B23-B24</f>
        <v>0.14899999999999999</v>
      </c>
      <c r="D23" s="1">
        <v>40</v>
      </c>
      <c r="E23" s="8">
        <f t="shared" si="0"/>
        <v>42.89009386499999</v>
      </c>
    </row>
    <row r="24" spans="1:14" x14ac:dyDescent="0.25">
      <c r="A24" s="22" t="s">
        <v>10</v>
      </c>
      <c r="B24" s="6">
        <v>6.9000000000000006E-2</v>
      </c>
      <c r="C24" s="1">
        <f>B24-B24</f>
        <v>0</v>
      </c>
      <c r="D24" s="1">
        <v>0</v>
      </c>
      <c r="E24" s="8">
        <f t="shared" si="0"/>
        <v>4.7403000000000004</v>
      </c>
      <c r="K24" s="22"/>
      <c r="L24" s="9" t="s">
        <v>75</v>
      </c>
      <c r="M24" s="9"/>
      <c r="N24" s="22"/>
    </row>
    <row r="32" spans="1:14" x14ac:dyDescent="0.25">
      <c r="A32" s="10" t="s">
        <v>13</v>
      </c>
      <c r="B32" s="2" t="s">
        <v>14</v>
      </c>
      <c r="C32" s="5" t="s">
        <v>10</v>
      </c>
      <c r="D32" s="1" t="s">
        <v>2</v>
      </c>
      <c r="E32" s="11" t="s">
        <v>15</v>
      </c>
    </row>
    <row r="33" spans="1:5" x14ac:dyDescent="0.25">
      <c r="A33" s="10" t="s">
        <v>27</v>
      </c>
      <c r="B33" s="2">
        <v>0.95700000000000007</v>
      </c>
      <c r="C33" s="6">
        <v>6.9000000000000006E-2</v>
      </c>
      <c r="D33" s="1">
        <f t="shared" ref="D33:D66" si="1">(B33-C33)</f>
        <v>0.88800000000000012</v>
      </c>
      <c r="E33" s="8">
        <f t="shared" ref="E33:E66" si="2">(40.865*D33*D33)+(249.95*D33)+(4.7403)</f>
        <v>258.91975056000007</v>
      </c>
    </row>
    <row r="34" spans="1:5" x14ac:dyDescent="0.25">
      <c r="A34" s="10" t="s">
        <v>25</v>
      </c>
      <c r="B34" s="2">
        <v>1.3860000000000001</v>
      </c>
      <c r="C34" s="6">
        <v>6.9000000000000006E-2</v>
      </c>
      <c r="D34" s="1">
        <f t="shared" si="1"/>
        <v>1.3170000000000002</v>
      </c>
      <c r="E34" s="8">
        <f t="shared" si="2"/>
        <v>404.80434298500006</v>
      </c>
    </row>
    <row r="35" spans="1:5" x14ac:dyDescent="0.25">
      <c r="A35" s="10" t="s">
        <v>21</v>
      </c>
      <c r="B35" s="2">
        <v>1.444</v>
      </c>
      <c r="C35" s="6">
        <v>6.9000000000000006E-2</v>
      </c>
      <c r="D35" s="1">
        <f t="shared" si="1"/>
        <v>1.375</v>
      </c>
      <c r="E35" s="8">
        <f t="shared" si="2"/>
        <v>425.68194062499998</v>
      </c>
    </row>
    <row r="36" spans="1:5" x14ac:dyDescent="0.25">
      <c r="A36" s="10" t="s">
        <v>24</v>
      </c>
      <c r="B36" s="2">
        <v>0.96499999999999997</v>
      </c>
      <c r="C36" s="6">
        <v>6.9000000000000006E-2</v>
      </c>
      <c r="D36" s="1">
        <f t="shared" si="1"/>
        <v>0.89599999999999991</v>
      </c>
      <c r="E36" s="8">
        <f t="shared" si="2"/>
        <v>261.50257583999996</v>
      </c>
    </row>
    <row r="37" spans="1:5" x14ac:dyDescent="0.25">
      <c r="A37" s="10" t="s">
        <v>26</v>
      </c>
      <c r="B37" s="2">
        <v>0.96099999999999997</v>
      </c>
      <c r="C37" s="6">
        <v>6.9000000000000006E-2</v>
      </c>
      <c r="D37" s="1">
        <f t="shared" si="1"/>
        <v>0.8919999999999999</v>
      </c>
      <c r="E37" s="8">
        <f t="shared" si="2"/>
        <v>260.21050935999995</v>
      </c>
    </row>
    <row r="38" spans="1:5" x14ac:dyDescent="0.25">
      <c r="A38" s="10" t="s">
        <v>20</v>
      </c>
      <c r="B38" s="2">
        <v>0.65500000000000003</v>
      </c>
      <c r="C38" s="6">
        <v>6.9000000000000006E-2</v>
      </c>
      <c r="D38" s="1">
        <f t="shared" si="1"/>
        <v>0.58600000000000008</v>
      </c>
      <c r="E38" s="8">
        <f t="shared" si="2"/>
        <v>165.24387754000003</v>
      </c>
    </row>
    <row r="39" spans="1:5" x14ac:dyDescent="0.25">
      <c r="A39" s="10" t="s">
        <v>23</v>
      </c>
      <c r="B39" s="2">
        <v>0.70599999999999996</v>
      </c>
      <c r="C39" s="6">
        <v>6.9000000000000006E-2</v>
      </c>
      <c r="D39" s="1">
        <f t="shared" si="1"/>
        <v>0.63700000000000001</v>
      </c>
      <c r="E39" s="8">
        <f t="shared" si="2"/>
        <v>180.540200185</v>
      </c>
    </row>
    <row r="40" spans="1:5" x14ac:dyDescent="0.25">
      <c r="A40" s="10" t="s">
        <v>48</v>
      </c>
      <c r="B40" s="2">
        <v>1.141</v>
      </c>
      <c r="C40" s="6">
        <v>6.9000000000000006E-2</v>
      </c>
      <c r="D40" s="1">
        <f t="shared" si="1"/>
        <v>1.0720000000000001</v>
      </c>
      <c r="E40" s="8">
        <f t="shared" si="2"/>
        <v>319.64810416</v>
      </c>
    </row>
    <row r="41" spans="1:5" x14ac:dyDescent="0.25">
      <c r="A41" s="10" t="s">
        <v>49</v>
      </c>
      <c r="B41" s="2">
        <v>1.4770000000000001</v>
      </c>
      <c r="C41" s="6">
        <v>6.9000000000000006E-2</v>
      </c>
      <c r="D41" s="1">
        <f t="shared" si="1"/>
        <v>1.4080000000000001</v>
      </c>
      <c r="E41" s="8">
        <f t="shared" si="2"/>
        <v>437.68329136</v>
      </c>
    </row>
    <row r="42" spans="1:5" x14ac:dyDescent="0.25">
      <c r="A42" s="10" t="s">
        <v>50</v>
      </c>
      <c r="B42" s="2">
        <v>1.502</v>
      </c>
      <c r="C42" s="6">
        <v>6.9000000000000006E-2</v>
      </c>
      <c r="D42" s="1">
        <f t="shared" si="1"/>
        <v>1.4330000000000001</v>
      </c>
      <c r="E42" s="8">
        <f t="shared" si="2"/>
        <v>446.83447798500004</v>
      </c>
    </row>
    <row r="43" spans="1:5" x14ac:dyDescent="0.25">
      <c r="A43" s="10" t="s">
        <v>51</v>
      </c>
      <c r="B43" s="2">
        <v>0.88600000000000001</v>
      </c>
      <c r="C43" s="6">
        <v>6.9000000000000006E-2</v>
      </c>
      <c r="D43" s="1">
        <f t="shared" si="1"/>
        <v>0.81699999999999995</v>
      </c>
      <c r="E43" s="8">
        <f t="shared" si="2"/>
        <v>236.22638798499995</v>
      </c>
    </row>
    <row r="44" spans="1:5" x14ac:dyDescent="0.25">
      <c r="A44" s="10" t="s">
        <v>52</v>
      </c>
      <c r="B44" s="2">
        <v>0.69800000000000006</v>
      </c>
      <c r="C44" s="6">
        <v>6.9000000000000006E-2</v>
      </c>
      <c r="D44" s="1">
        <f t="shared" si="1"/>
        <v>0.629</v>
      </c>
      <c r="E44" s="8">
        <f t="shared" si="2"/>
        <v>178.12671946499998</v>
      </c>
    </row>
    <row r="45" spans="1:5" x14ac:dyDescent="0.25">
      <c r="A45" s="10" t="s">
        <v>74</v>
      </c>
      <c r="B45" s="2">
        <v>0.77400000000000002</v>
      </c>
      <c r="C45" s="6">
        <v>6.9000000000000006E-2</v>
      </c>
      <c r="D45" s="1">
        <f t="shared" si="1"/>
        <v>0.70500000000000007</v>
      </c>
      <c r="E45" s="8">
        <f t="shared" si="2"/>
        <v>201.26597662500001</v>
      </c>
    </row>
    <row r="46" spans="1:5" x14ac:dyDescent="0.25">
      <c r="A46" s="10" t="s">
        <v>54</v>
      </c>
      <c r="B46" s="2">
        <v>0.55900000000000005</v>
      </c>
      <c r="C46" s="6">
        <v>6.9000000000000006E-2</v>
      </c>
      <c r="D46" s="1">
        <f t="shared" si="1"/>
        <v>0.49000000000000005</v>
      </c>
      <c r="E46" s="8">
        <f t="shared" si="2"/>
        <v>137.02748650000001</v>
      </c>
    </row>
    <row r="47" spans="1:5" x14ac:dyDescent="0.25">
      <c r="A47" s="10" t="s">
        <v>55</v>
      </c>
      <c r="B47" s="2">
        <v>0.61899999999999999</v>
      </c>
      <c r="C47" s="6">
        <v>6.9000000000000006E-2</v>
      </c>
      <c r="D47" s="1">
        <f t="shared" si="1"/>
        <v>0.55000000000000004</v>
      </c>
      <c r="E47" s="8">
        <f t="shared" si="2"/>
        <v>154.57446249999998</v>
      </c>
    </row>
    <row r="48" spans="1:5" x14ac:dyDescent="0.25">
      <c r="A48" s="10" t="s">
        <v>56</v>
      </c>
      <c r="B48" s="2">
        <v>0.84</v>
      </c>
      <c r="C48" s="6">
        <v>6.9000000000000006E-2</v>
      </c>
      <c r="D48" s="1">
        <f t="shared" si="1"/>
        <v>0.77099999999999991</v>
      </c>
      <c r="E48" s="8">
        <f t="shared" si="2"/>
        <v>221.74358146499995</v>
      </c>
    </row>
    <row r="49" spans="1:5" x14ac:dyDescent="0.25">
      <c r="A49" s="10" t="s">
        <v>45</v>
      </c>
      <c r="B49" s="2">
        <v>1.0090000000000001</v>
      </c>
      <c r="C49" s="6">
        <v>6.9000000000000006E-2</v>
      </c>
      <c r="D49" s="1">
        <f t="shared" si="1"/>
        <v>0.94000000000000017</v>
      </c>
      <c r="E49" s="8">
        <f t="shared" si="2"/>
        <v>275.80161400000003</v>
      </c>
    </row>
    <row r="50" spans="1:5" x14ac:dyDescent="0.25">
      <c r="A50" s="10" t="s">
        <v>44</v>
      </c>
      <c r="B50" s="2">
        <v>0.623</v>
      </c>
      <c r="C50" s="6">
        <v>6.9000000000000006E-2</v>
      </c>
      <c r="D50" s="1">
        <f t="shared" si="1"/>
        <v>0.55400000000000005</v>
      </c>
      <c r="E50" s="8">
        <f t="shared" si="2"/>
        <v>155.75472234</v>
      </c>
    </row>
    <row r="51" spans="1:5" x14ac:dyDescent="0.25">
      <c r="A51" s="10" t="s">
        <v>43</v>
      </c>
      <c r="B51" s="2">
        <v>0.89100000000000001</v>
      </c>
      <c r="C51" s="6">
        <v>6.9000000000000006E-2</v>
      </c>
      <c r="D51" s="1">
        <f t="shared" si="1"/>
        <v>0.82200000000000006</v>
      </c>
      <c r="E51" s="8">
        <f t="shared" si="2"/>
        <v>237.81102665999998</v>
      </c>
    </row>
    <row r="52" spans="1:5" x14ac:dyDescent="0.25">
      <c r="A52" s="10" t="s">
        <v>46</v>
      </c>
      <c r="B52" s="2">
        <v>0.80500000000000005</v>
      </c>
      <c r="C52" s="6">
        <v>6.9000000000000006E-2</v>
      </c>
      <c r="D52" s="1">
        <f t="shared" si="1"/>
        <v>0.73599999999999999</v>
      </c>
      <c r="E52" s="8">
        <f t="shared" si="2"/>
        <v>210.83990703999999</v>
      </c>
    </row>
    <row r="53" spans="1:5" x14ac:dyDescent="0.25">
      <c r="A53" s="10" t="s">
        <v>42</v>
      </c>
      <c r="B53" s="2">
        <v>0.65500000000000003</v>
      </c>
      <c r="C53" s="6">
        <v>6.9000000000000006E-2</v>
      </c>
      <c r="D53" s="1">
        <f t="shared" si="1"/>
        <v>0.58600000000000008</v>
      </c>
      <c r="E53" s="8">
        <f t="shared" si="2"/>
        <v>165.24387754000003</v>
      </c>
    </row>
    <row r="54" spans="1:5" x14ac:dyDescent="0.25">
      <c r="A54" s="10" t="s">
        <v>47</v>
      </c>
      <c r="B54" s="2">
        <v>0.64300000000000002</v>
      </c>
      <c r="C54" s="6">
        <v>6.9000000000000006E-2</v>
      </c>
      <c r="D54" s="1">
        <f t="shared" si="1"/>
        <v>0.57400000000000007</v>
      </c>
      <c r="E54" s="8">
        <f t="shared" si="2"/>
        <v>161.67563674000002</v>
      </c>
    </row>
    <row r="55" spans="1:5" x14ac:dyDescent="0.25">
      <c r="A55" s="10" t="s">
        <v>22</v>
      </c>
      <c r="B55" s="2">
        <v>0.61799999999999999</v>
      </c>
      <c r="C55" s="6">
        <v>6.9000000000000006E-2</v>
      </c>
      <c r="D55" s="1">
        <f t="shared" si="1"/>
        <v>0.54899999999999993</v>
      </c>
      <c r="E55" s="8">
        <f t="shared" si="2"/>
        <v>154.27960186499996</v>
      </c>
    </row>
    <row r="56" spans="1:5" x14ac:dyDescent="0.25">
      <c r="A56" s="10" t="s">
        <v>37</v>
      </c>
      <c r="B56" s="2">
        <v>1.163</v>
      </c>
      <c r="C56" s="6">
        <v>6.9000000000000006E-2</v>
      </c>
      <c r="D56" s="1">
        <f t="shared" si="1"/>
        <v>1.0940000000000001</v>
      </c>
      <c r="E56" s="8">
        <f t="shared" si="2"/>
        <v>327.09430314000002</v>
      </c>
    </row>
    <row r="57" spans="1:5" x14ac:dyDescent="0.25">
      <c r="A57" s="10" t="s">
        <v>36</v>
      </c>
      <c r="B57" s="2">
        <v>1.157</v>
      </c>
      <c r="C57" s="6">
        <v>6.9000000000000006E-2</v>
      </c>
      <c r="D57" s="1">
        <f t="shared" si="1"/>
        <v>1.0880000000000001</v>
      </c>
      <c r="E57" s="8">
        <f t="shared" si="2"/>
        <v>325.05959856000004</v>
      </c>
    </row>
    <row r="58" spans="1:5" x14ac:dyDescent="0.25">
      <c r="A58" s="10" t="s">
        <v>18</v>
      </c>
      <c r="B58" s="2">
        <v>0.68900000000000006</v>
      </c>
      <c r="C58" s="6">
        <v>6.9000000000000006E-2</v>
      </c>
      <c r="D58" s="1">
        <f t="shared" si="1"/>
        <v>0.62000000000000011</v>
      </c>
      <c r="E58" s="8">
        <f t="shared" si="2"/>
        <v>175.41780600000001</v>
      </c>
    </row>
    <row r="59" spans="1:5" x14ac:dyDescent="0.25">
      <c r="A59" s="10" t="s">
        <v>35</v>
      </c>
      <c r="B59" s="2">
        <v>0.95900000000000007</v>
      </c>
      <c r="C59" s="6">
        <v>6.9000000000000006E-2</v>
      </c>
      <c r="D59" s="1">
        <f t="shared" si="1"/>
        <v>0.89000000000000012</v>
      </c>
      <c r="E59" s="8">
        <f t="shared" si="2"/>
        <v>259.56496650000003</v>
      </c>
    </row>
    <row r="60" spans="1:5" x14ac:dyDescent="0.25">
      <c r="A60" s="10" t="s">
        <v>34</v>
      </c>
      <c r="B60" s="2">
        <v>0.76600000000000001</v>
      </c>
      <c r="C60" s="6">
        <v>6.9000000000000006E-2</v>
      </c>
      <c r="D60" s="1">
        <f t="shared" si="1"/>
        <v>0.69700000000000006</v>
      </c>
      <c r="E60" s="8">
        <f t="shared" si="2"/>
        <v>198.80803478499999</v>
      </c>
    </row>
    <row r="61" spans="1:5" x14ac:dyDescent="0.25">
      <c r="A61" s="10" t="s">
        <v>33</v>
      </c>
      <c r="B61" s="2">
        <v>1.1420000000000001</v>
      </c>
      <c r="C61" s="6">
        <v>6.9000000000000006E-2</v>
      </c>
      <c r="D61" s="1">
        <f t="shared" si="1"/>
        <v>1.0730000000000002</v>
      </c>
      <c r="E61" s="8">
        <f t="shared" si="2"/>
        <v>319.98570958500005</v>
      </c>
    </row>
    <row r="62" spans="1:5" x14ac:dyDescent="0.25">
      <c r="A62" s="10" t="s">
        <v>29</v>
      </c>
      <c r="B62" s="2">
        <v>1.204</v>
      </c>
      <c r="C62" s="6">
        <v>6.9000000000000006E-2</v>
      </c>
      <c r="D62" s="1">
        <f t="shared" si="1"/>
        <v>1.135</v>
      </c>
      <c r="E62" s="8">
        <f t="shared" si="2"/>
        <v>341.07686462499998</v>
      </c>
    </row>
    <row r="63" spans="1:5" x14ac:dyDescent="0.25">
      <c r="A63" s="10" t="s">
        <v>19</v>
      </c>
      <c r="B63" s="2">
        <v>0.49399999999999999</v>
      </c>
      <c r="C63" s="6">
        <v>6.9000000000000006E-2</v>
      </c>
      <c r="D63" s="1">
        <f t="shared" si="1"/>
        <v>0.42499999999999999</v>
      </c>
      <c r="E63" s="8">
        <f t="shared" si="2"/>
        <v>118.350290625</v>
      </c>
    </row>
    <row r="64" spans="1:5" x14ac:dyDescent="0.25">
      <c r="A64" s="10" t="s">
        <v>28</v>
      </c>
      <c r="B64" s="2">
        <v>0.75</v>
      </c>
      <c r="C64" s="6">
        <v>6.9000000000000006E-2</v>
      </c>
      <c r="D64" s="1">
        <f t="shared" si="1"/>
        <v>0.68100000000000005</v>
      </c>
      <c r="E64" s="8">
        <f t="shared" si="2"/>
        <v>193.907843265</v>
      </c>
    </row>
    <row r="65" spans="1:5" x14ac:dyDescent="0.25">
      <c r="A65" s="10" t="s">
        <v>30</v>
      </c>
      <c r="B65" s="2">
        <v>0.69700000000000006</v>
      </c>
      <c r="C65" s="6">
        <v>6.9000000000000006E-2</v>
      </c>
      <c r="D65" s="1">
        <f t="shared" si="1"/>
        <v>0.62800000000000011</v>
      </c>
      <c r="E65" s="8">
        <f t="shared" si="2"/>
        <v>177.82540216000001</v>
      </c>
    </row>
    <row r="66" spans="1:5" x14ac:dyDescent="0.25">
      <c r="A66" s="10" t="s">
        <v>31</v>
      </c>
      <c r="B66" s="2">
        <v>0.498</v>
      </c>
      <c r="C66" s="6">
        <v>6.9000000000000006E-2</v>
      </c>
      <c r="D66" s="1">
        <f t="shared" si="1"/>
        <v>0.42899999999999999</v>
      </c>
      <c r="E66" s="8">
        <f t="shared" si="2"/>
        <v>119.48968546500001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05"/>
  <sheetViews>
    <sheetView tabSelected="1" topLeftCell="A167" workbookViewId="0">
      <selection activeCell="D175" sqref="D175"/>
    </sheetView>
  </sheetViews>
  <sheetFormatPr defaultRowHeight="15" x14ac:dyDescent="0.25"/>
  <cols>
    <col min="1" max="1" width="34.42578125" style="28" customWidth="1"/>
    <col min="2" max="2" width="15.42578125" style="28" customWidth="1"/>
    <col min="3" max="3" width="15.28515625" style="28" customWidth="1"/>
    <col min="4" max="4" width="15.85546875" style="28" customWidth="1"/>
    <col min="5" max="5" width="15" style="28" customWidth="1"/>
    <col min="6" max="6" width="78.28515625" style="28" customWidth="1"/>
    <col min="7" max="16384" width="9.140625" style="28"/>
  </cols>
  <sheetData>
    <row r="1" spans="1:6" ht="16.5" thickTop="1" thickBot="1" x14ac:dyDescent="0.3">
      <c r="A1" s="27" t="s">
        <v>85</v>
      </c>
      <c r="B1" s="27" t="s">
        <v>86</v>
      </c>
      <c r="C1" s="27" t="s">
        <v>87</v>
      </c>
      <c r="D1" s="27" t="s">
        <v>88</v>
      </c>
      <c r="E1" s="27" t="s">
        <v>89</v>
      </c>
      <c r="F1" s="27" t="s">
        <v>90</v>
      </c>
    </row>
    <row r="2" spans="1:6" ht="16.5" thickTop="1" thickBot="1" x14ac:dyDescent="0.3">
      <c r="A2" s="29" t="s">
        <v>76</v>
      </c>
      <c r="B2" s="30" t="s">
        <v>77</v>
      </c>
      <c r="C2" s="31" t="s">
        <v>78</v>
      </c>
      <c r="D2" s="31" t="s">
        <v>79</v>
      </c>
      <c r="E2" s="31" t="s">
        <v>80</v>
      </c>
      <c r="F2" s="31" t="s">
        <v>81</v>
      </c>
    </row>
    <row r="3" spans="1:6" ht="16.5" thickTop="1" thickBot="1" x14ac:dyDescent="0.3">
      <c r="A3" s="29" t="s">
        <v>82</v>
      </c>
      <c r="B3" s="30" t="s">
        <v>77</v>
      </c>
      <c r="C3" s="31" t="s">
        <v>78</v>
      </c>
      <c r="D3" s="31" t="s">
        <v>83</v>
      </c>
      <c r="E3" s="31" t="s">
        <v>80</v>
      </c>
      <c r="F3" s="31" t="s">
        <v>81</v>
      </c>
    </row>
    <row r="4" spans="1:6" ht="16.5" thickTop="1" thickBot="1" x14ac:dyDescent="0.3">
      <c r="A4" s="29" t="s">
        <v>116</v>
      </c>
      <c r="B4" s="30" t="s">
        <v>77</v>
      </c>
      <c r="C4" s="31" t="s">
        <v>78</v>
      </c>
      <c r="D4" s="31" t="s">
        <v>118</v>
      </c>
      <c r="E4" s="31" t="s">
        <v>80</v>
      </c>
      <c r="F4" s="31" t="s">
        <v>81</v>
      </c>
    </row>
    <row r="5" spans="1:6" ht="16.5" thickTop="1" thickBot="1" x14ac:dyDescent="0.3">
      <c r="A5" s="29" t="s">
        <v>117</v>
      </c>
      <c r="B5" s="30" t="s">
        <v>77</v>
      </c>
      <c r="C5" s="31" t="s">
        <v>78</v>
      </c>
      <c r="D5" s="31" t="s">
        <v>119</v>
      </c>
      <c r="E5" s="31" t="s">
        <v>80</v>
      </c>
      <c r="F5" s="31" t="s">
        <v>81</v>
      </c>
    </row>
    <row r="6" spans="1:6" ht="16.5" thickTop="1" thickBot="1" x14ac:dyDescent="0.3">
      <c r="A6" s="29" t="s">
        <v>115</v>
      </c>
      <c r="B6" s="30" t="s">
        <v>92</v>
      </c>
      <c r="C6" s="31" t="s">
        <v>78</v>
      </c>
      <c r="D6" s="31" t="s">
        <v>120</v>
      </c>
      <c r="E6" s="31" t="s">
        <v>80</v>
      </c>
      <c r="F6" s="31" t="s">
        <v>81</v>
      </c>
    </row>
    <row r="7" spans="1:6" ht="16.5" thickTop="1" thickBot="1" x14ac:dyDescent="0.3">
      <c r="A7" s="29" t="s">
        <v>91</v>
      </c>
      <c r="B7" s="30" t="s">
        <v>92</v>
      </c>
      <c r="C7" s="31" t="s">
        <v>93</v>
      </c>
      <c r="D7" s="31" t="s">
        <v>94</v>
      </c>
      <c r="E7" s="31" t="s">
        <v>95</v>
      </c>
      <c r="F7" s="31" t="s">
        <v>96</v>
      </c>
    </row>
    <row r="8" spans="1:6" ht="16.5" thickTop="1" thickBot="1" x14ac:dyDescent="0.3">
      <c r="A8" s="29" t="s">
        <v>97</v>
      </c>
      <c r="B8" s="30" t="s">
        <v>92</v>
      </c>
      <c r="C8" s="31" t="s">
        <v>93</v>
      </c>
      <c r="D8" s="31" t="s">
        <v>98</v>
      </c>
      <c r="E8" s="31" t="s">
        <v>95</v>
      </c>
      <c r="F8" s="31" t="s">
        <v>96</v>
      </c>
    </row>
    <row r="9" spans="1:6" ht="16.5" thickTop="1" thickBot="1" x14ac:dyDescent="0.3">
      <c r="A9" s="29" t="s">
        <v>99</v>
      </c>
      <c r="B9" s="30" t="s">
        <v>92</v>
      </c>
      <c r="C9" s="31" t="s">
        <v>93</v>
      </c>
      <c r="D9" s="31" t="s">
        <v>100</v>
      </c>
      <c r="E9" s="31" t="s">
        <v>95</v>
      </c>
      <c r="F9" s="31" t="s">
        <v>96</v>
      </c>
    </row>
    <row r="10" spans="1:6" ht="16.5" thickTop="1" thickBot="1" x14ac:dyDescent="0.3">
      <c r="A10" s="29" t="s">
        <v>101</v>
      </c>
      <c r="B10" s="30" t="s">
        <v>92</v>
      </c>
      <c r="C10" s="31" t="s">
        <v>93</v>
      </c>
      <c r="D10" s="31" t="s">
        <v>102</v>
      </c>
      <c r="E10" s="31" t="s">
        <v>95</v>
      </c>
      <c r="F10" s="31" t="s">
        <v>96</v>
      </c>
    </row>
    <row r="11" spans="1:6" ht="16.5" thickTop="1" thickBot="1" x14ac:dyDescent="0.3">
      <c r="A11" s="30" t="s">
        <v>103</v>
      </c>
      <c r="B11" s="30" t="s">
        <v>92</v>
      </c>
      <c r="C11" s="31" t="s">
        <v>104</v>
      </c>
      <c r="D11" s="31" t="s">
        <v>105</v>
      </c>
      <c r="E11" s="31" t="s">
        <v>95</v>
      </c>
      <c r="F11" s="31" t="s">
        <v>96</v>
      </c>
    </row>
    <row r="12" spans="1:6" ht="16.5" thickTop="1" thickBot="1" x14ac:dyDescent="0.3">
      <c r="A12" s="30" t="s">
        <v>106</v>
      </c>
      <c r="B12" s="30" t="s">
        <v>92</v>
      </c>
      <c r="C12" s="31" t="s">
        <v>104</v>
      </c>
      <c r="D12" s="31" t="s">
        <v>107</v>
      </c>
      <c r="E12" s="31" t="s">
        <v>95</v>
      </c>
      <c r="F12" s="31" t="s">
        <v>96</v>
      </c>
    </row>
    <row r="13" spans="1:6" ht="16.5" thickTop="1" thickBot="1" x14ac:dyDescent="0.3">
      <c r="A13" s="32" t="s">
        <v>108</v>
      </c>
      <c r="B13" s="30" t="s">
        <v>92</v>
      </c>
      <c r="C13" s="31" t="s">
        <v>93</v>
      </c>
      <c r="D13" s="31" t="s">
        <v>110</v>
      </c>
      <c r="E13" s="31" t="s">
        <v>95</v>
      </c>
      <c r="F13" s="31" t="s">
        <v>109</v>
      </c>
    </row>
    <row r="14" spans="1:6" ht="16.5" thickTop="1" thickBot="1" x14ac:dyDescent="0.3">
      <c r="A14" s="29" t="s">
        <v>111</v>
      </c>
      <c r="B14" s="30" t="s">
        <v>92</v>
      </c>
      <c r="C14" s="31" t="s">
        <v>104</v>
      </c>
      <c r="D14" s="31" t="s">
        <v>112</v>
      </c>
      <c r="E14" s="31" t="s">
        <v>95</v>
      </c>
      <c r="F14" s="31" t="s">
        <v>113</v>
      </c>
    </row>
    <row r="15" spans="1:6" ht="16.5" thickTop="1" thickBot="1" x14ac:dyDescent="0.3">
      <c r="A15" s="29" t="s">
        <v>114</v>
      </c>
      <c r="B15" s="30" t="s">
        <v>92</v>
      </c>
      <c r="C15" s="31" t="s">
        <v>104</v>
      </c>
      <c r="D15" s="31" t="s">
        <v>112</v>
      </c>
      <c r="E15" s="31" t="s">
        <v>95</v>
      </c>
      <c r="F15" s="31" t="s">
        <v>113</v>
      </c>
    </row>
    <row r="16" spans="1:6" ht="15.75" thickTop="1" x14ac:dyDescent="0.25">
      <c r="A16" s="33" t="s">
        <v>84</v>
      </c>
      <c r="B16" s="33"/>
      <c r="C16" s="33"/>
      <c r="D16" s="33"/>
      <c r="E16" s="33"/>
      <c r="F16" s="33"/>
    </row>
    <row r="94" spans="1:1" ht="15.75" x14ac:dyDescent="0.25">
      <c r="A94" s="25" t="s">
        <v>121</v>
      </c>
    </row>
    <row r="95" spans="1:1" ht="15.75" x14ac:dyDescent="0.25">
      <c r="A95" s="25" t="s">
        <v>122</v>
      </c>
    </row>
    <row r="96" spans="1:1" ht="15.75" x14ac:dyDescent="0.25">
      <c r="A96" s="25" t="s">
        <v>123</v>
      </c>
    </row>
    <row r="97" spans="1:6" ht="15.75" x14ac:dyDescent="0.25">
      <c r="A97" s="25" t="s">
        <v>124</v>
      </c>
    </row>
    <row r="98" spans="1:6" ht="15.75" x14ac:dyDescent="0.25">
      <c r="A98" s="25" t="s">
        <v>125</v>
      </c>
    </row>
    <row r="99" spans="1:6" ht="15.75" x14ac:dyDescent="0.25">
      <c r="A99" s="26"/>
    </row>
    <row r="100" spans="1:6" ht="15.75" x14ac:dyDescent="0.25">
      <c r="A100" s="25" t="s">
        <v>126</v>
      </c>
    </row>
    <row r="101" spans="1:6" ht="15.75" x14ac:dyDescent="0.25">
      <c r="A101" s="25" t="s">
        <v>127</v>
      </c>
    </row>
    <row r="102" spans="1:6" ht="15.75" x14ac:dyDescent="0.25">
      <c r="A102" s="25" t="s">
        <v>128</v>
      </c>
    </row>
    <row r="103" spans="1:6" ht="15.75" x14ac:dyDescent="0.25">
      <c r="A103" s="25" t="s">
        <v>129</v>
      </c>
    </row>
    <row r="104" spans="1:6" ht="15.75" x14ac:dyDescent="0.25">
      <c r="A104" s="25" t="s">
        <v>130</v>
      </c>
    </row>
    <row r="105" spans="1:6" ht="15.75" x14ac:dyDescent="0.25">
      <c r="A105" s="25" t="s">
        <v>131</v>
      </c>
    </row>
    <row r="107" spans="1:6" ht="15.75" x14ac:dyDescent="0.25">
      <c r="A107" s="25" t="s">
        <v>132</v>
      </c>
      <c r="B107" s="25"/>
      <c r="C107" s="25"/>
      <c r="D107" s="25"/>
      <c r="E107" s="25"/>
      <c r="F107" s="25"/>
    </row>
    <row r="108" spans="1:6" ht="15.75" x14ac:dyDescent="0.25">
      <c r="A108" s="25" t="s">
        <v>133</v>
      </c>
      <c r="B108" s="25"/>
      <c r="C108" s="25"/>
      <c r="D108" s="25"/>
      <c r="E108" s="25"/>
      <c r="F108" s="25"/>
    </row>
    <row r="109" spans="1:6" ht="15.75" x14ac:dyDescent="0.25">
      <c r="A109" s="25" t="s">
        <v>134</v>
      </c>
      <c r="B109" s="25"/>
      <c r="C109" s="25"/>
      <c r="D109" s="25"/>
      <c r="E109" s="25"/>
      <c r="F109" s="25"/>
    </row>
    <row r="110" spans="1:6" ht="15.75" x14ac:dyDescent="0.25">
      <c r="A110" s="25" t="s">
        <v>135</v>
      </c>
      <c r="B110" s="25"/>
      <c r="C110" s="25"/>
      <c r="D110" s="25"/>
      <c r="E110" s="25"/>
      <c r="F110" s="25"/>
    </row>
    <row r="111" spans="1:6" ht="15.75" x14ac:dyDescent="0.25">
      <c r="A111" s="25" t="s">
        <v>136</v>
      </c>
      <c r="B111" s="25"/>
      <c r="C111" s="25"/>
      <c r="D111" s="25"/>
      <c r="E111" s="25"/>
      <c r="F111" s="25"/>
    </row>
    <row r="112" spans="1:6" ht="15.75" x14ac:dyDescent="0.25">
      <c r="A112" s="25" t="s">
        <v>137</v>
      </c>
      <c r="B112" s="25"/>
      <c r="C112" s="25"/>
      <c r="D112" s="25"/>
      <c r="E112" s="25"/>
      <c r="F112" s="25"/>
    </row>
    <row r="113" spans="1:7" ht="15.75" x14ac:dyDescent="0.25">
      <c r="A113" s="25" t="s">
        <v>138</v>
      </c>
      <c r="B113" s="25"/>
      <c r="C113" s="25"/>
      <c r="D113" s="25"/>
      <c r="E113" s="25"/>
      <c r="F113" s="25"/>
    </row>
    <row r="114" spans="1:7" ht="15.75" x14ac:dyDescent="0.25">
      <c r="A114" s="25" t="s">
        <v>139</v>
      </c>
      <c r="B114" s="25"/>
      <c r="C114" s="25"/>
      <c r="D114" s="25"/>
      <c r="E114" s="25"/>
      <c r="F114" s="25"/>
    </row>
    <row r="115" spans="1:7" ht="15.75" x14ac:dyDescent="0.25">
      <c r="A115" s="25" t="s">
        <v>140</v>
      </c>
      <c r="B115" s="25"/>
      <c r="C115" s="25"/>
      <c r="D115" s="25"/>
      <c r="E115" s="25"/>
      <c r="F115" s="25"/>
    </row>
    <row r="116" spans="1:7" ht="15.75" x14ac:dyDescent="0.25">
      <c r="A116" s="25" t="s">
        <v>141</v>
      </c>
      <c r="B116" s="25"/>
      <c r="C116" s="25"/>
      <c r="D116" s="25"/>
      <c r="E116" s="25"/>
      <c r="F116" s="25"/>
    </row>
    <row r="117" spans="1:7" ht="15.75" x14ac:dyDescent="0.25">
      <c r="A117" s="25" t="s">
        <v>142</v>
      </c>
      <c r="B117" s="25"/>
      <c r="C117" s="25"/>
      <c r="D117" s="25"/>
      <c r="E117" s="25"/>
      <c r="F117" s="25"/>
    </row>
    <row r="119" spans="1:7" ht="15.75" x14ac:dyDescent="0.25">
      <c r="A119" s="25" t="s">
        <v>143</v>
      </c>
      <c r="B119" s="25"/>
    </row>
    <row r="120" spans="1:7" ht="15.75" x14ac:dyDescent="0.25">
      <c r="A120" s="25" t="s">
        <v>144</v>
      </c>
      <c r="B120" s="25"/>
      <c r="G120" s="25"/>
    </row>
    <row r="121" spans="1:7" ht="15.75" x14ac:dyDescent="0.25">
      <c r="A121" s="25" t="s">
        <v>145</v>
      </c>
      <c r="B121" s="25"/>
    </row>
    <row r="122" spans="1:7" ht="15.75" x14ac:dyDescent="0.25">
      <c r="A122" s="25" t="s">
        <v>146</v>
      </c>
      <c r="B122" s="25"/>
    </row>
    <row r="123" spans="1:7" ht="15.75" x14ac:dyDescent="0.25">
      <c r="A123" s="26"/>
      <c r="B123" s="25"/>
      <c r="C123" s="25"/>
      <c r="D123" s="25"/>
      <c r="E123" s="25"/>
      <c r="F123" s="25"/>
    </row>
    <row r="124" spans="1:7" ht="15.75" x14ac:dyDescent="0.25">
      <c r="A124" s="25" t="s">
        <v>147</v>
      </c>
    </row>
    <row r="125" spans="1:7" ht="15.75" x14ac:dyDescent="0.25">
      <c r="A125" s="25" t="s">
        <v>148</v>
      </c>
      <c r="B125" s="25"/>
      <c r="C125" s="25"/>
      <c r="D125" s="25"/>
      <c r="E125" s="25"/>
      <c r="F125" s="25"/>
    </row>
    <row r="126" spans="1:7" ht="15.75" x14ac:dyDescent="0.25">
      <c r="A126" s="25" t="s">
        <v>149</v>
      </c>
      <c r="C126" s="25"/>
      <c r="D126" s="25"/>
      <c r="E126" s="25"/>
      <c r="F126" s="25"/>
    </row>
    <row r="127" spans="1:7" ht="15.75" x14ac:dyDescent="0.25">
      <c r="A127" s="25" t="s">
        <v>150</v>
      </c>
      <c r="C127" s="25"/>
      <c r="D127" s="25"/>
      <c r="E127" s="25"/>
      <c r="F127" s="25"/>
    </row>
    <row r="128" spans="1:7" ht="15.75" x14ac:dyDescent="0.25">
      <c r="A128" s="25" t="s">
        <v>151</v>
      </c>
      <c r="C128" s="25"/>
      <c r="D128" s="25"/>
      <c r="E128" s="25"/>
      <c r="F128" s="25"/>
    </row>
    <row r="129" spans="1:6" ht="15.75" x14ac:dyDescent="0.25">
      <c r="A129" s="26" t="s">
        <v>152</v>
      </c>
      <c r="C129" s="25"/>
      <c r="D129" s="25"/>
      <c r="E129" s="25"/>
      <c r="F129" s="25"/>
    </row>
    <row r="131" spans="1:6" ht="15.75" x14ac:dyDescent="0.25">
      <c r="A131" s="25" t="s">
        <v>153</v>
      </c>
      <c r="B131" s="25"/>
      <c r="C131" s="25"/>
      <c r="D131" s="25"/>
    </row>
    <row r="132" spans="1:6" ht="15.75" x14ac:dyDescent="0.25">
      <c r="A132" s="25" t="s">
        <v>154</v>
      </c>
      <c r="B132" s="25"/>
      <c r="C132" s="25"/>
      <c r="D132" s="25"/>
    </row>
    <row r="133" spans="1:6" ht="15.75" x14ac:dyDescent="0.25">
      <c r="A133" s="25" t="s">
        <v>155</v>
      </c>
      <c r="B133" s="25"/>
      <c r="C133" s="25"/>
      <c r="D133" s="25"/>
    </row>
    <row r="134" spans="1:6" ht="15.75" x14ac:dyDescent="0.25">
      <c r="A134" s="25" t="s">
        <v>156</v>
      </c>
      <c r="B134" s="25"/>
      <c r="C134" s="25"/>
      <c r="D134" s="25"/>
    </row>
    <row r="135" spans="1:6" ht="15.75" x14ac:dyDescent="0.25">
      <c r="A135" s="25" t="s">
        <v>157</v>
      </c>
      <c r="B135" s="25"/>
      <c r="C135" s="25"/>
      <c r="D135" s="25"/>
      <c r="E135" s="25"/>
      <c r="F135" s="25"/>
    </row>
    <row r="136" spans="1:6" ht="15.75" x14ac:dyDescent="0.25">
      <c r="A136" s="25" t="s">
        <v>158</v>
      </c>
      <c r="B136" s="25"/>
      <c r="C136" s="25"/>
      <c r="D136" s="25"/>
      <c r="E136" s="25"/>
      <c r="F136" s="25"/>
    </row>
    <row r="137" spans="1:6" ht="15.75" x14ac:dyDescent="0.25">
      <c r="A137" s="25" t="s">
        <v>159</v>
      </c>
      <c r="B137" s="25"/>
      <c r="C137" s="25"/>
      <c r="D137" s="25"/>
      <c r="E137" s="25"/>
      <c r="F137" s="25"/>
    </row>
    <row r="138" spans="1:6" ht="15.75" x14ac:dyDescent="0.25">
      <c r="A138" s="25" t="s">
        <v>160</v>
      </c>
      <c r="B138" s="25"/>
      <c r="C138" s="25"/>
      <c r="D138" s="25"/>
      <c r="E138" s="25"/>
      <c r="F138" s="25"/>
    </row>
    <row r="140" spans="1:6" ht="15.75" x14ac:dyDescent="0.25">
      <c r="A140" s="24" t="s">
        <v>161</v>
      </c>
      <c r="B140" s="25"/>
      <c r="C140" s="25"/>
      <c r="D140" s="25"/>
    </row>
    <row r="141" spans="1:6" ht="15.75" x14ac:dyDescent="0.25">
      <c r="A141" s="25" t="s">
        <v>162</v>
      </c>
      <c r="B141" s="25"/>
      <c r="C141" s="25"/>
      <c r="D141" s="25"/>
    </row>
    <row r="142" spans="1:6" ht="15.75" x14ac:dyDescent="0.25">
      <c r="A142" s="25" t="s">
        <v>163</v>
      </c>
      <c r="B142" s="25"/>
      <c r="C142" s="25"/>
      <c r="D142" s="25"/>
    </row>
    <row r="143" spans="1:6" ht="15.75" x14ac:dyDescent="0.25">
      <c r="A143" s="25" t="s">
        <v>164</v>
      </c>
      <c r="B143" s="25"/>
      <c r="C143" s="25"/>
      <c r="D143" s="25"/>
    </row>
    <row r="144" spans="1:6" ht="15.75" x14ac:dyDescent="0.25">
      <c r="A144" s="25" t="s">
        <v>165</v>
      </c>
      <c r="B144" s="25"/>
      <c r="C144" s="25"/>
      <c r="D144" s="25"/>
    </row>
    <row r="145" spans="1:5" ht="15.75" x14ac:dyDescent="0.25">
      <c r="A145" s="25" t="s">
        <v>166</v>
      </c>
      <c r="B145" s="25"/>
      <c r="C145" s="25"/>
      <c r="D145" s="25"/>
    </row>
    <row r="146" spans="1:5" ht="15.75" x14ac:dyDescent="0.25">
      <c r="A146" s="25" t="s">
        <v>167</v>
      </c>
      <c r="B146" s="25"/>
      <c r="C146" s="25"/>
      <c r="D146" s="25"/>
    </row>
    <row r="147" spans="1:5" ht="15.75" x14ac:dyDescent="0.25">
      <c r="A147" s="25" t="s">
        <v>168</v>
      </c>
      <c r="B147" s="25"/>
      <c r="C147" s="25"/>
      <c r="D147" s="25"/>
    </row>
    <row r="148" spans="1:5" ht="15.75" x14ac:dyDescent="0.25">
      <c r="A148" s="25" t="s">
        <v>169</v>
      </c>
      <c r="B148" s="25"/>
      <c r="C148" s="25"/>
      <c r="D148" s="25"/>
    </row>
    <row r="150" spans="1:5" ht="15.75" x14ac:dyDescent="0.25">
      <c r="A150" s="24" t="s">
        <v>170</v>
      </c>
      <c r="B150" s="25"/>
      <c r="C150" s="25"/>
      <c r="D150" s="25"/>
      <c r="E150" s="25"/>
    </row>
    <row r="151" spans="1:5" ht="15.75" x14ac:dyDescent="0.25">
      <c r="A151" s="25" t="s">
        <v>171</v>
      </c>
      <c r="B151" s="25"/>
      <c r="C151" s="25"/>
      <c r="D151" s="25"/>
      <c r="E151" s="25"/>
    </row>
    <row r="152" spans="1:5" ht="15.75" x14ac:dyDescent="0.25">
      <c r="A152" s="25" t="s">
        <v>172</v>
      </c>
      <c r="B152" s="25"/>
      <c r="C152" s="25"/>
      <c r="D152" s="25"/>
      <c r="E152" s="25"/>
    </row>
    <row r="153" spans="1:5" ht="15.75" x14ac:dyDescent="0.25">
      <c r="A153" s="25" t="s">
        <v>173</v>
      </c>
      <c r="B153" s="25"/>
      <c r="C153" s="25"/>
      <c r="D153" s="25"/>
      <c r="E153" s="25"/>
    </row>
    <row r="154" spans="1:5" ht="15.75" x14ac:dyDescent="0.25">
      <c r="A154" s="25" t="s">
        <v>174</v>
      </c>
      <c r="B154" s="25"/>
      <c r="C154" s="25"/>
      <c r="D154" s="25"/>
      <c r="E154" s="25"/>
    </row>
    <row r="155" spans="1:5" ht="15.75" x14ac:dyDescent="0.25">
      <c r="A155" s="25" t="s">
        <v>175</v>
      </c>
      <c r="B155" s="25"/>
      <c r="C155" s="25"/>
      <c r="D155" s="25"/>
      <c r="E155" s="25"/>
    </row>
    <row r="156" spans="1:5" ht="15.75" x14ac:dyDescent="0.25">
      <c r="A156" s="25" t="s">
        <v>176</v>
      </c>
      <c r="B156" s="25"/>
      <c r="C156" s="25"/>
      <c r="D156" s="25"/>
      <c r="E156" s="25"/>
    </row>
    <row r="157" spans="1:5" ht="15.75" x14ac:dyDescent="0.25">
      <c r="A157" s="25" t="s">
        <v>177</v>
      </c>
      <c r="B157" s="25"/>
      <c r="C157" s="25"/>
      <c r="D157" s="25"/>
      <c r="E157" s="25"/>
    </row>
    <row r="158" spans="1:5" ht="15.75" x14ac:dyDescent="0.25">
      <c r="A158" s="25" t="s">
        <v>178</v>
      </c>
      <c r="B158" s="25"/>
      <c r="C158" s="25"/>
      <c r="D158" s="25"/>
      <c r="E158" s="25"/>
    </row>
    <row r="159" spans="1:5" ht="15.75" x14ac:dyDescent="0.25">
      <c r="A159" s="25" t="s">
        <v>179</v>
      </c>
      <c r="B159" s="25"/>
      <c r="C159" s="25"/>
      <c r="D159" s="25"/>
      <c r="E159" s="25"/>
    </row>
    <row r="160" spans="1:5" ht="15.75" x14ac:dyDescent="0.25">
      <c r="A160" s="25" t="s">
        <v>180</v>
      </c>
      <c r="B160" s="25"/>
      <c r="C160" s="25"/>
      <c r="D160" s="25"/>
      <c r="E160" s="25"/>
    </row>
    <row r="161" spans="1:5" ht="15.75" x14ac:dyDescent="0.25">
      <c r="A161" s="25" t="s">
        <v>169</v>
      </c>
      <c r="B161" s="25"/>
      <c r="C161" s="25"/>
      <c r="D161" s="25"/>
      <c r="E161" s="25"/>
    </row>
    <row r="162" spans="1:5" ht="15.75" x14ac:dyDescent="0.25">
      <c r="A162" s="25"/>
      <c r="B162" s="25"/>
      <c r="C162" s="25"/>
      <c r="D162" s="25"/>
      <c r="E162" s="25"/>
    </row>
    <row r="163" spans="1:5" ht="15.75" x14ac:dyDescent="0.25">
      <c r="A163" s="24" t="s">
        <v>181</v>
      </c>
      <c r="B163" s="25"/>
      <c r="C163" s="25"/>
      <c r="D163" s="25"/>
      <c r="E163" s="25"/>
    </row>
    <row r="164" spans="1:5" ht="15.75" x14ac:dyDescent="0.25">
      <c r="A164" s="25" t="s">
        <v>182</v>
      </c>
      <c r="B164" s="25"/>
      <c r="C164" s="25"/>
      <c r="D164" s="25"/>
      <c r="E164" s="25"/>
    </row>
    <row r="165" spans="1:5" ht="15.75" x14ac:dyDescent="0.25">
      <c r="A165" s="25" t="s">
        <v>183</v>
      </c>
      <c r="B165" s="25"/>
      <c r="C165" s="25"/>
      <c r="D165" s="25"/>
      <c r="E165" s="25"/>
    </row>
    <row r="166" spans="1:5" ht="15.75" x14ac:dyDescent="0.25">
      <c r="A166" s="25" t="s">
        <v>184</v>
      </c>
      <c r="B166" s="25"/>
      <c r="C166" s="25"/>
      <c r="D166" s="25"/>
      <c r="E166" s="25"/>
    </row>
    <row r="167" spans="1:5" ht="15.75" x14ac:dyDescent="0.25">
      <c r="A167" s="25" t="s">
        <v>185</v>
      </c>
      <c r="B167" s="25"/>
      <c r="C167" s="25"/>
      <c r="D167" s="25"/>
      <c r="E167" s="25"/>
    </row>
    <row r="168" spans="1:5" ht="15.75" x14ac:dyDescent="0.25">
      <c r="A168" s="25" t="s">
        <v>186</v>
      </c>
      <c r="B168" s="25"/>
      <c r="C168" s="25"/>
      <c r="D168" s="25"/>
      <c r="E168" s="25"/>
    </row>
    <row r="169" spans="1:5" ht="15.75" x14ac:dyDescent="0.25">
      <c r="A169" s="25" t="s">
        <v>187</v>
      </c>
      <c r="B169" s="25"/>
      <c r="C169" s="25"/>
      <c r="D169" s="25"/>
      <c r="E169" s="25"/>
    </row>
    <row r="170" spans="1:5" ht="15.75" x14ac:dyDescent="0.25">
      <c r="A170" s="25" t="s">
        <v>188</v>
      </c>
      <c r="B170" s="25"/>
      <c r="C170" s="25"/>
      <c r="D170" s="25"/>
      <c r="E170" s="25"/>
    </row>
    <row r="171" spans="1:5" ht="15.75" x14ac:dyDescent="0.25">
      <c r="A171" s="25" t="s">
        <v>189</v>
      </c>
      <c r="B171" s="25"/>
      <c r="C171" s="25"/>
      <c r="D171" s="25"/>
      <c r="E171" s="25"/>
    </row>
    <row r="172" spans="1:5" ht="15.75" x14ac:dyDescent="0.25">
      <c r="A172" s="25" t="s">
        <v>190</v>
      </c>
      <c r="B172" s="25"/>
      <c r="C172" s="25"/>
      <c r="D172" s="25"/>
      <c r="E172" s="25"/>
    </row>
    <row r="173" spans="1:5" ht="15.75" x14ac:dyDescent="0.25">
      <c r="A173" s="25" t="s">
        <v>191</v>
      </c>
      <c r="B173" s="25"/>
      <c r="C173" s="25"/>
      <c r="D173" s="25"/>
      <c r="E173" s="25"/>
    </row>
    <row r="174" spans="1:5" ht="15.75" x14ac:dyDescent="0.25">
      <c r="A174" s="25" t="s">
        <v>192</v>
      </c>
      <c r="B174" s="25"/>
      <c r="C174" s="25"/>
      <c r="D174" s="25"/>
      <c r="E174" s="25"/>
    </row>
    <row r="176" spans="1:5" x14ac:dyDescent="0.25">
      <c r="A176" s="23" t="s">
        <v>193</v>
      </c>
    </row>
    <row r="177" spans="1:1" x14ac:dyDescent="0.25">
      <c r="A177" s="28" t="s">
        <v>194</v>
      </c>
    </row>
    <row r="178" spans="1:1" x14ac:dyDescent="0.25">
      <c r="A178" s="28" t="s">
        <v>195</v>
      </c>
    </row>
    <row r="179" spans="1:1" x14ac:dyDescent="0.25">
      <c r="A179" s="28" t="s">
        <v>196</v>
      </c>
    </row>
    <row r="180" spans="1:1" x14ac:dyDescent="0.25">
      <c r="A180" s="28" t="s">
        <v>197</v>
      </c>
    </row>
    <row r="182" spans="1:1" x14ac:dyDescent="0.25">
      <c r="A182" s="34" t="s">
        <v>198</v>
      </c>
    </row>
    <row r="183" spans="1:1" x14ac:dyDescent="0.25">
      <c r="A183" s="28" t="s">
        <v>199</v>
      </c>
    </row>
    <row r="184" spans="1:1" x14ac:dyDescent="0.25">
      <c r="A184" s="28" t="s">
        <v>200</v>
      </c>
    </row>
    <row r="185" spans="1:1" x14ac:dyDescent="0.25">
      <c r="A185" s="28" t="s">
        <v>201</v>
      </c>
    </row>
    <row r="186" spans="1:1" x14ac:dyDescent="0.25">
      <c r="A186" s="28" t="s">
        <v>197</v>
      </c>
    </row>
    <row r="188" spans="1:1" x14ac:dyDescent="0.25">
      <c r="A188" s="34" t="s">
        <v>207</v>
      </c>
    </row>
    <row r="189" spans="1:1" x14ac:dyDescent="0.25">
      <c r="A189" s="28" t="s">
        <v>202</v>
      </c>
    </row>
    <row r="190" spans="1:1" x14ac:dyDescent="0.25">
      <c r="A190" s="28" t="s">
        <v>203</v>
      </c>
    </row>
    <row r="191" spans="1:1" x14ac:dyDescent="0.25">
      <c r="A191" s="28" t="s">
        <v>204</v>
      </c>
    </row>
    <row r="192" spans="1:1" x14ac:dyDescent="0.25">
      <c r="A192" s="28" t="s">
        <v>205</v>
      </c>
    </row>
    <row r="193" spans="1:1" x14ac:dyDescent="0.25">
      <c r="A193" s="28" t="s">
        <v>206</v>
      </c>
    </row>
    <row r="195" spans="1:1" x14ac:dyDescent="0.25">
      <c r="A195" s="23" t="s">
        <v>211</v>
      </c>
    </row>
    <row r="196" spans="1:1" x14ac:dyDescent="0.25">
      <c r="A196" s="28" t="s">
        <v>208</v>
      </c>
    </row>
    <row r="197" spans="1:1" x14ac:dyDescent="0.25">
      <c r="A197" s="28" t="s">
        <v>209</v>
      </c>
    </row>
    <row r="198" spans="1:1" x14ac:dyDescent="0.25">
      <c r="A198" s="28" t="s">
        <v>210</v>
      </c>
    </row>
    <row r="199" spans="1:1" x14ac:dyDescent="0.25">
      <c r="A199" s="28" t="s">
        <v>197</v>
      </c>
    </row>
    <row r="201" spans="1:1" x14ac:dyDescent="0.25">
      <c r="A201" s="23" t="s">
        <v>215</v>
      </c>
    </row>
    <row r="202" spans="1:1" x14ac:dyDescent="0.25">
      <c r="A202" s="28" t="s">
        <v>212</v>
      </c>
    </row>
    <row r="203" spans="1:1" x14ac:dyDescent="0.25">
      <c r="A203" s="28" t="s">
        <v>213</v>
      </c>
    </row>
    <row r="204" spans="1:1" x14ac:dyDescent="0.25">
      <c r="A204" s="28" t="s">
        <v>214</v>
      </c>
    </row>
    <row r="205" spans="1:1" x14ac:dyDescent="0.25">
      <c r="A205" s="28" t="s">
        <v>197</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TT4</vt:lpstr>
      <vt:lpstr>TSH</vt:lpstr>
      <vt:lpstr>3.KUTU-CORTISOL</vt:lpstr>
      <vt:lpstr>3.kutu-BİYOKİMYA</vt:lpstr>
      <vt:lpstr>4.KUTU-IL-1BETA</vt:lpstr>
      <vt:lpstr>4.KUTU-TNF-ALFA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2022-06-17T08:45:08Z</dcterms:created>
  <dcterms:modified xsi:type="dcterms:W3CDTF">2022-06-23T09:48:01Z</dcterms:modified>
</cp:coreProperties>
</file>