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dkkde\OneDrive\Desktop\"/>
    </mc:Choice>
  </mc:AlternateContent>
  <xr:revisionPtr revIDLastSave="0" documentId="13_ncr:1_{41311958-1E91-4A07-9D07-8C9C92318F8A}" xr6:coauthVersionLast="47" xr6:coauthVersionMax="47" xr10:uidLastSave="{00000000-0000-0000-0000-000000000000}"/>
  <bookViews>
    <workbookView xWindow="-110" yWindow="-110" windowWidth="19420" windowHeight="10300" activeTab="4" xr2:uid="{0A0D8D68-EFC2-4074-BDCA-85DAF874A3F1}"/>
  </bookViews>
  <sheets>
    <sheet name="Input Data" sheetId="2" r:id="rId1"/>
    <sheet name="Master Data" sheetId="1" r:id="rId2"/>
    <sheet name="Analysis" sheetId="3" r:id="rId3"/>
    <sheet name="dashboard (2)" sheetId="5" r:id="rId4"/>
    <sheet name="dashboard" sheetId="4" r:id="rId5"/>
  </sheets>
  <definedNames>
    <definedName name="_xlchart.v1.0" hidden="1">Analysis!$AL$2:$AL$6</definedName>
    <definedName name="_xlchart.v1.1" hidden="1">Analysis!$AM$2:$AM$6</definedName>
    <definedName name="_xlchart.v1.2" hidden="1">Analysis!$AL$2:$AL$6</definedName>
    <definedName name="_xlchart.v1.3" hidden="1">Analysis!$AM$2:$AM$6</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2" i="3" l="1" a="1"/>
  <c r="AM2" i="3" s="1"/>
  <c r="AL2" i="3" a="1"/>
  <c r="AL2" i="3" s="1"/>
  <c r="Y3" i="3" a="1"/>
  <c r="Y3" i="3" s="1"/>
  <c r="AD1" i="3"/>
  <c r="AE1" i="3" s="1"/>
  <c r="AD3" i="3" s="1" a="1"/>
  <c r="AD3" i="3" s="1"/>
  <c r="Z3" i="3" a="1"/>
  <c r="Z3" i="3" s="1"/>
  <c r="AA3" i="3" a="1"/>
  <c r="AA3" i="3" s="1"/>
  <c r="O6" i="3"/>
  <c r="P6" i="3" s="1"/>
  <c r="O7" i="3"/>
  <c r="P7" i="3" s="1"/>
  <c r="O8" i="3"/>
  <c r="P8" i="3" s="1"/>
  <c r="O9" i="3"/>
  <c r="P9" i="3" s="1"/>
  <c r="O10" i="3"/>
  <c r="P10" i="3" s="1"/>
  <c r="O11" i="3"/>
  <c r="P11" i="3" s="1"/>
  <c r="O12" i="3"/>
  <c r="P12" i="3" s="1"/>
  <c r="O13" i="3"/>
  <c r="P13" i="3" s="1"/>
  <c r="O14" i="3"/>
  <c r="P14" i="3" s="1"/>
  <c r="O15" i="3"/>
  <c r="P15" i="3" s="1"/>
  <c r="O16" i="3"/>
  <c r="P16" i="3" s="1"/>
  <c r="O5" i="3"/>
  <c r="P5" i="3" s="1"/>
  <c r="N6" i="3"/>
  <c r="N7" i="3"/>
  <c r="N8" i="3"/>
  <c r="N9" i="3"/>
  <c r="N10" i="3"/>
  <c r="N11" i="3"/>
  <c r="N12" i="3"/>
  <c r="N13" i="3"/>
  <c r="N14" i="3"/>
  <c r="N15" i="3"/>
  <c r="N16" i="3"/>
  <c r="N5"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K8" i="2"/>
  <c r="M8" i="2" s="1"/>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L524" i="2"/>
  <c r="K2" i="2"/>
  <c r="M2" i="2" s="1"/>
  <c r="K3" i="2"/>
  <c r="M3" i="2" s="1"/>
  <c r="K4" i="2"/>
  <c r="M4" i="2" s="1"/>
  <c r="K5" i="2"/>
  <c r="M5" i="2" s="1"/>
  <c r="K6" i="2"/>
  <c r="M6" i="2" s="1"/>
  <c r="K7" i="2"/>
  <c r="M7"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5" i="3"/>
  <c r="F6" i="3"/>
  <c r="AC3" i="3" l="1" a="1"/>
  <c r="AC3" i="3" s="1"/>
  <c r="F7" i="3"/>
  <c r="Y1" i="3"/>
  <c r="Z1" i="3"/>
  <c r="AA1" i="3"/>
  <c r="AL1" i="3"/>
  <c r="AM1" i="3"/>
  <c r="AK2" i="3"/>
  <c r="X3" i="3"/>
  <c r="AK3" i="3"/>
  <c r="X4" i="3"/>
  <c r="AK4" i="3"/>
  <c r="X5" i="3"/>
  <c r="AK5" i="3"/>
  <c r="X6" i="3"/>
  <c r="AK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X42" i="3"/>
  <c r="X43" i="3"/>
  <c r="X44" i="3"/>
  <c r="X45" i="3"/>
  <c r="X4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<sst xmlns="http://schemas.openxmlformats.org/spreadsheetml/2006/main" count="1884" uniqueCount="141">
  <si>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</si>
  <si>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</si>
  <si>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</si>
  <si>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</si>
  <si>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</si>
  <si>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</si>
  <si>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</si>
  <si>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</si>
  <si>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</si>
  <si>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</si>
  <si>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</si>
  <si>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</si>
  <si>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</si>
  <si>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</si>
  <si>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</si>
  <si>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</si>
  <si>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</si>
  <si>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</si>
  <si>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</si>
  <si>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</si>
  <si>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</si>
  <si>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</si>
  <si>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</si>
  <si>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</si>
  <si>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</si>
  <si>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</si>
  <si>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</si>
  <si>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</si>
  <si>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</si>
  <si>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</si>
  <si>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</si>
  <si>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</si>
  <si>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</si>
  <si>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</si>
  <si>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</si>
  <si>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</si>
  <si>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</si>
  <si>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</si>
  <si>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</si>
  <si>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</si>
  <si>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</si>
  <si>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</si>
  <si>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</si>
  <si>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</si>
  <si>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</si>
  <si>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</si>
  <si>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</si>
  <si>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</si>
  <si>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</si>
  <si>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</si>
  <si>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</si>
  <si>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</si>
  <si>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</si>
  <si>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</si>
  <si>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</si>
  <si>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</si>
  <si>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</si>
  <si>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</si>
  <si>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</si>
  <si>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</si>
  <si>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</si>
  <si>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</si>
  <si>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</si>
  <si>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</si>
  <si>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</si>
  <si>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</si>
  <si>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</si>
  <si>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</si>
  <si>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</si>
  <si>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</si>
  <si>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</si>
  <si>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</si>
  <si>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</si>
  <si>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</si>
  <si>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</si>
  <si>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</si>
  <si>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</si>
  <si>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</si>
  <si>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</si>
  <si>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</si>
  <si>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</si>
  <si>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</si>
  <si>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</si>
  <si>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</si>
  <si>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</si>
  <si>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</si>
  <si>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</si>
  <si>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</si>
  <si>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</si>
  <si>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</si>
  <si>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</si>
  <si>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</si>
  <si>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</si>
  <si>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</si>
  <si>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</si>
  <si>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</si>
  <si>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</si>
  <si>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</si>
  <si>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</si>
  <si>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</si>
  <si>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</si>
  <si>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</si>
  <si>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</si>
  <si>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</si>
  <si>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</si>
  <si>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</si>
  <si>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</si>
  <si>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</si>
  <si>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</si>
  <si>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</si>
  <si>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</si>
  <si>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</si>
  <si>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</si>
  <si>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</si>
  <si>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</si>
  <si>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</si>
  <si>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</si>
  <si>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</si>
  <si>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</si>
  <si>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QUANTITY</t>
  </si>
  <si>
    <t>Jan</t>
  </si>
  <si>
    <t>Feb</t>
  </si>
  <si>
    <t>Mar</t>
  </si>
  <si>
    <t>Apr</t>
  </si>
  <si>
    <t>May</t>
  </si>
  <si>
    <t>Jun</t>
  </si>
  <si>
    <t>Jul</t>
  </si>
  <si>
    <t>Aug</t>
  </si>
  <si>
    <t>Sep</t>
  </si>
  <si>
    <t>Oct</t>
  </si>
  <si>
    <t>Nov</t>
  </si>
  <si>
    <t>Dec</t>
  </si>
  <si>
    <t>Sum of TOTAL SELLING VALUE</t>
  </si>
  <si>
    <t>Sum of TOTAL BUYING VALUE</t>
  </si>
  <si>
    <t>SALES TYPE</t>
  </si>
  <si>
    <t>Total Sales</t>
  </si>
  <si>
    <t>Total Profit</t>
  </si>
  <si>
    <t>Profit %</t>
  </si>
  <si>
    <t>Sales</t>
  </si>
  <si>
    <t>Profit</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</si>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</sst>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8" formatCode="[$$-409]#,##0"/>
  </numFmts>
  <fonts count="5" x14ac:knownFonts="1">
    <font>
      <sz val="11"/>
      <color theme="1"/>
      <name val="Calibri"/>
      <family val="2"/>
      <scheme val="minor"/>
    </font>
    <font>
      <b/>
      <sz val="11"/>
      <color rgb="FF7030A0"/>
      <name val="Calibri"/>
      <family val="2"/>
      <scheme val="minor"/>
    </font>
    <font>
      <sz val="11"/>
      <color rgb="FF000000"/>
      <name val="Calibri"/>
      <family val="2"/>
      <scheme val="minor"/>
    </font>
    <font>
      <sz val="8"/>
      <name val="Calibri"/>
      <family val="2"/>
      <scheme val="minor"/>
    </font>
    <font>
      <i/>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2" fillId="0" borderId="0" xfId="0" applyFont="1"/>
    <xf numFmtId="165"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4" fillId="0" borderId="0" xfId="0" applyFont="1"/>
    <xf numFmtId="9" fontId="4" fillId="0" borderId="0" xfId="0" applyNumberFormat="1" applyFont="1"/>
    <xf numFmtId="168" fontId="0" fillId="0" borderId="0" xfId="0" applyNumberFormat="1"/>
    <xf numFmtId="0" fontId="0" fillId="0" borderId="0" xfId="0" applyNumberFormat="1"/>
  </cellXfs>
  <cellStyles count="1">
    <cellStyle name="Normal" xfId="0" builtinId="0"/>
  </cellStyles>
  <dxfs count="29">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28"/>
      <tableStyleElement type="headerRow" dxfId="2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Analysis!$N$4</c:f>
              <c:strCache>
                <c:ptCount val="1"/>
                <c:pt idx="0">
                  <c:v>Sales</c:v>
                </c:pt>
              </c:strCache>
            </c:strRef>
          </c:tx>
          <c:spPr>
            <a:solidFill>
              <a:schemeClr val="accent1"/>
            </a:solidFill>
            <a:ln>
              <a:noFill/>
            </a:ln>
            <a:effectLst/>
          </c:spPr>
          <c:invertIfNegative val="0"/>
          <c:cat>
            <c:strRef>
              <c:f>Analysis!$M$5:$M$16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Analysis!$N$5:$N$16</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6B00-4A85-8B46-FF80B0EE2650}"/>
            </c:ext>
          </c:extLst>
        </c:ser>
        <c:ser>
          <c:idx val="1"/>
          <c:order val="1"/>
          <c:tx>
            <c:strRef>
              <c:f>Analysis!$O$4</c:f>
              <c:strCache>
                <c:ptCount val="1"/>
                <c:pt idx="0">
                  <c:v>Profit</c:v>
                </c:pt>
              </c:strCache>
            </c:strRef>
          </c:tx>
          <c:spPr>
            <a:solidFill>
              <a:schemeClr val="accent2"/>
            </a:solidFill>
            <a:ln>
              <a:noFill/>
            </a:ln>
            <a:effectLst/>
          </c:spPr>
          <c:invertIfNegative val="0"/>
          <c:dLbls>
            <c:dLbl>
              <c:idx val="0"/>
              <c:tx>
                <c:rich>
                  <a:bodyPr/>
                  <a:lstStyle/>
                  <a:p>
                    <a:fld id="{DB92B7E1-9157-4854-99EF-6B73A73405CA}"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6B00-4A85-8B46-FF80B0EE2650}"/>
                </c:ext>
              </c:extLst>
            </c:dLbl>
            <c:dLbl>
              <c:idx val="1"/>
              <c:tx>
                <c:rich>
                  <a:bodyPr/>
                  <a:lstStyle/>
                  <a:p>
                    <a:fld id="{69BAC88A-4501-46E3-B549-4E41235977B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6B00-4A85-8B46-FF80B0EE2650}"/>
                </c:ext>
              </c:extLst>
            </c:dLbl>
            <c:dLbl>
              <c:idx val="2"/>
              <c:tx>
                <c:rich>
                  <a:bodyPr/>
                  <a:lstStyle/>
                  <a:p>
                    <a:fld id="{1A8FD8CE-5312-4B72-B30D-7D0D1343749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6B00-4A85-8B46-FF80B0EE2650}"/>
                </c:ext>
              </c:extLst>
            </c:dLbl>
            <c:dLbl>
              <c:idx val="3"/>
              <c:tx>
                <c:rich>
                  <a:bodyPr/>
                  <a:lstStyle/>
                  <a:p>
                    <a:fld id="{57A911A1-F8FF-484B-8690-24308A8735E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B00-4A85-8B46-FF80B0EE2650}"/>
                </c:ext>
              </c:extLst>
            </c:dLbl>
            <c:dLbl>
              <c:idx val="4"/>
              <c:tx>
                <c:rich>
                  <a:bodyPr/>
                  <a:lstStyle/>
                  <a:p>
                    <a:fld id="{7D4E120C-A468-4B95-BA98-A1067798C1F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B00-4A85-8B46-FF80B0EE2650}"/>
                </c:ext>
              </c:extLst>
            </c:dLbl>
            <c:dLbl>
              <c:idx val="5"/>
              <c:tx>
                <c:rich>
                  <a:bodyPr/>
                  <a:lstStyle/>
                  <a:p>
                    <a:fld id="{A441913B-5476-4C02-97B5-58FDCF8641D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B00-4A85-8B46-FF80B0EE2650}"/>
                </c:ext>
              </c:extLst>
            </c:dLbl>
            <c:dLbl>
              <c:idx val="6"/>
              <c:tx>
                <c:rich>
                  <a:bodyPr/>
                  <a:lstStyle/>
                  <a:p>
                    <a:fld id="{C6FEEC15-94B2-41BA-8B5D-A2145EED1B4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B00-4A85-8B46-FF80B0EE2650}"/>
                </c:ext>
              </c:extLst>
            </c:dLbl>
            <c:dLbl>
              <c:idx val="7"/>
              <c:layout>
                <c:manualLayout>
                  <c:x val="3.400138468631179E-3"/>
                  <c:y val="0"/>
                </c:manualLayout>
              </c:layout>
              <c:tx>
                <c:rich>
                  <a:bodyPr/>
                  <a:lstStyle/>
                  <a:p>
                    <a:fld id="{11956A85-9B73-4F29-9BE4-1A881B2AEE8E}"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6B00-4A85-8B46-FF80B0EE2650}"/>
                </c:ext>
              </c:extLst>
            </c:dLbl>
            <c:dLbl>
              <c:idx val="8"/>
              <c:tx>
                <c:rich>
                  <a:bodyPr/>
                  <a:lstStyle/>
                  <a:p>
                    <a:fld id="{1ED41442-1321-4562-B170-E6590E0A835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B00-4A85-8B46-FF80B0EE2650}"/>
                </c:ext>
              </c:extLst>
            </c:dLbl>
            <c:dLbl>
              <c:idx val="9"/>
              <c:tx>
                <c:rich>
                  <a:bodyPr/>
                  <a:lstStyle/>
                  <a:p>
                    <a:fld id="{89287981-48E3-4DE3-93E8-0F4249ADB50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B00-4A85-8B46-FF80B0EE2650}"/>
                </c:ext>
              </c:extLst>
            </c:dLbl>
            <c:dLbl>
              <c:idx val="10"/>
              <c:tx>
                <c:rich>
                  <a:bodyPr/>
                  <a:lstStyle/>
                  <a:p>
                    <a:fld id="{DE97FD55-B13A-40EE-B1E9-C8A24F87601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B00-4A85-8B46-FF80B0EE2650}"/>
                </c:ext>
              </c:extLst>
            </c:dLbl>
            <c:dLbl>
              <c:idx val="11"/>
              <c:tx>
                <c:rich>
                  <a:bodyPr/>
                  <a:lstStyle/>
                  <a:p>
                    <a:fld id="{84904CE0-D790-4F83-B8DB-D8E19ED268B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B00-4A85-8B46-FF80B0EE265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Analysis!$M$5:$M$16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Analysis!$O$5:$O$16</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Analysis!$P$5:$P$16</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6B00-4A85-8B46-FF80B0EE2650}"/>
            </c:ext>
          </c:extLst>
        </c:ser>
        <c:dLbls>
          <c:showLegendKey val="0"/>
          <c:showVal val="0"/>
          <c:showCatName val="0"/>
          <c:showSerName val="0"/>
          <c:showPercent val="0"/>
          <c:showBubbleSize val="0"/>
        </c:dLbls>
        <c:gapWidth val="24"/>
        <c:overlap val="100"/>
        <c:axId val="319817775"/>
        <c:axId val="319818255"/>
      </c:barChart>
      <c:catAx>
        <c:axId val="3198177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19818255"/>
        <c:crosses val="autoZero"/>
        <c:auto val="1"/>
        <c:lblAlgn val="ctr"/>
        <c:lblOffset val="100"/>
        <c:noMultiLvlLbl val="0"/>
      </c:catAx>
      <c:valAx>
        <c:axId val="319818255"/>
        <c:scaling>
          <c:orientation val="minMax"/>
        </c:scaling>
        <c:delete val="0"/>
        <c:axPos val="l"/>
        <c:numFmt formatCode="[$$-409]#,##0.00" sourceLinked="1"/>
        <c:majorTickMark val="out"/>
        <c:minorTickMark val="none"/>
        <c:tickLblPos val="nextTo"/>
        <c:spPr>
          <a:noFill/>
          <a:ln>
            <a:solidFill>
              <a:sysClr val="windowText" lastClr="000000">
                <a:lumMod val="25000"/>
                <a:lumOff val="75000"/>
              </a:sysClr>
            </a:solidFill>
          </a:ln>
          <a:effectLst/>
        </c:spPr>
        <c:txPr>
          <a:bodyPr rot="-60000000" spcFirstLastPara="1" vertOverflow="ellipsis" vert="horz" wrap="square" anchor="ctr" anchorCtr="1"/>
          <a:lstStyle/>
          <a:p>
            <a:pPr>
              <a:defRPr sz="900" b="0" i="0" u="none" strike="noStrike" kern="1200" baseline="0">
                <a:ln>
                  <a:noFill/>
                </a:ln>
                <a:solidFill>
                  <a:schemeClr val="bg1">
                    <a:lumMod val="95000"/>
                  </a:schemeClr>
                </a:solidFill>
                <a:latin typeface="+mn-lt"/>
                <a:ea typeface="+mn-ea"/>
                <a:cs typeface="+mn-cs"/>
              </a:defRPr>
            </a:pPr>
            <a:endParaRPr lang="en-US"/>
          </a:p>
        </c:txPr>
        <c:crossAx val="319817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883973453738503"/>
          <c:y val="5.5750502732253522E-2"/>
          <c:w val="0.71059500313006285"/>
          <c:h val="0.88849899453549297"/>
        </c:manualLayout>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Analysis!$AC$3:$AC$12</c:f>
              <c:strCache>
                <c:ptCount val="10"/>
                <c:pt idx="0">
                  <c:v>Product13</c:v>
                </c:pt>
                <c:pt idx="1">
                  <c:v>Product14</c:v>
                </c:pt>
                <c:pt idx="2">
                  <c:v>Product15</c:v>
                </c:pt>
                <c:pt idx="3">
                  <c:v>Product16</c:v>
                </c:pt>
                <c:pt idx="4">
                  <c:v>Product17</c:v>
                </c:pt>
                <c:pt idx="5">
                  <c:v>Product18</c:v>
                </c:pt>
                <c:pt idx="6">
                  <c:v>Product19</c:v>
                </c:pt>
                <c:pt idx="7">
                  <c:v>Product20</c:v>
                </c:pt>
                <c:pt idx="8">
                  <c:v>Product21</c:v>
                </c:pt>
                <c:pt idx="9">
                  <c:v>Product22</c:v>
                </c:pt>
              </c:strCache>
            </c:strRef>
          </c:cat>
          <c:val>
            <c:numRef>
              <c:f>Analysis!$AD$3:$AD$12</c:f>
              <c:numCache>
                <c:formatCode>[$$-409]#,##0.00</c:formatCode>
                <c:ptCount val="10"/>
                <c:pt idx="0">
                  <c:v>8423.52</c:v>
                </c:pt>
                <c:pt idx="1">
                  <c:v>12764.640000000001</c:v>
                </c:pt>
                <c:pt idx="2">
                  <c:v>1839.2399999999998</c:v>
                </c:pt>
                <c:pt idx="3">
                  <c:v>1996.8</c:v>
                </c:pt>
                <c:pt idx="4">
                  <c:v>9877.1400000000012</c:v>
                </c:pt>
                <c:pt idx="5">
                  <c:v>4035.2200000000003</c:v>
                </c:pt>
                <c:pt idx="6">
                  <c:v>20160</c:v>
                </c:pt>
                <c:pt idx="7">
                  <c:v>8006.25</c:v>
                </c:pt>
                <c:pt idx="8">
                  <c:v>10727.64</c:v>
                </c:pt>
                <c:pt idx="9">
                  <c:v>9909.9</c:v>
                </c:pt>
              </c:numCache>
            </c:numRef>
          </c:val>
          <c:extLst>
            <c:ext xmlns:c16="http://schemas.microsoft.com/office/drawing/2014/chart" uri="{C3380CC4-5D6E-409C-BE32-E72D297353CC}">
              <c16:uniqueId val="{00000000-B9F0-49F0-8F71-63C8DA58FA38}"/>
            </c:ext>
          </c:extLst>
        </c:ser>
        <c:dLbls>
          <c:dLblPos val="outEnd"/>
          <c:showLegendKey val="0"/>
          <c:showVal val="1"/>
          <c:showCatName val="0"/>
          <c:showSerName val="0"/>
          <c:showPercent val="0"/>
          <c:showBubbleSize val="0"/>
        </c:dLbls>
        <c:gapWidth val="115"/>
        <c:overlap val="-20"/>
        <c:axId val="277266256"/>
        <c:axId val="277266736"/>
      </c:barChart>
      <c:catAx>
        <c:axId val="2772662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77266736"/>
        <c:crosses val="autoZero"/>
        <c:auto val="1"/>
        <c:lblAlgn val="ctr"/>
        <c:lblOffset val="100"/>
        <c:noMultiLvlLbl val="0"/>
      </c:catAx>
      <c:valAx>
        <c:axId val="277266736"/>
        <c:scaling>
          <c:orientation val="minMax"/>
        </c:scaling>
        <c:delete val="1"/>
        <c:axPos val="b"/>
        <c:numFmt formatCode="[$$-409]#,##0.00" sourceLinked="1"/>
        <c:majorTickMark val="none"/>
        <c:minorTickMark val="none"/>
        <c:tickLblPos val="nextTo"/>
        <c:crossAx val="277266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Dashboard.xlsx]Analysis!SALESTYPE</c:name>
    <c:fmtId val="19"/>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Analysis!$AQ$2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39C-44AF-B403-29371D64247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39C-44AF-B403-29371D64247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239C-44AF-B403-29371D64247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Analysis!$AP$3:$AP$5</c:f>
              <c:strCache>
                <c:ptCount val="3"/>
                <c:pt idx="0">
                  <c:v>Direct Sales</c:v>
                </c:pt>
                <c:pt idx="1">
                  <c:v>Online</c:v>
                </c:pt>
                <c:pt idx="2">
                  <c:v>Wholesaler</c:v>
                </c:pt>
              </c:strCache>
            </c:strRef>
          </c:cat>
          <c:val>
            <c:numRef>
              <c:f>Analysis!$AQ$3:$AQ$5</c:f>
              <c:numCache>
                <c:formatCode>[$$-409]#,##0.00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239C-44AF-B403-29371D642479}"/>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Dashboard.xlsx]Analysis!PAYMENTMODE</c:name>
    <c:fmtId val="11"/>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Analysis!$AU$2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C03-457E-8862-AB5B82FB6B6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C03-457E-8862-AB5B82FB6B6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Analysis!$AT$3:$AT$4</c:f>
              <c:strCache>
                <c:ptCount val="2"/>
                <c:pt idx="0">
                  <c:v>Cash</c:v>
                </c:pt>
                <c:pt idx="1">
                  <c:v>Online</c:v>
                </c:pt>
              </c:strCache>
            </c:strRef>
          </c:cat>
          <c:val>
            <c:numRef>
              <c:f>Analysis!$AU$3:$AU$4</c:f>
              <c:numCache>
                <c:formatCode>[$$-409]#,##0.00</c:formatCode>
                <c:ptCount val="2"/>
                <c:pt idx="0">
                  <c:v>199516.90000000008</c:v>
                </c:pt>
                <c:pt idx="1">
                  <c:v>201895.01999999993</c:v>
                </c:pt>
              </c:numCache>
            </c:numRef>
          </c:val>
          <c:extLst>
            <c:ext xmlns:c16="http://schemas.microsoft.com/office/drawing/2014/chart" uri="{C3380CC4-5D6E-409C-BE32-E72D297353CC}">
              <c16:uniqueId val="{00000004-3C03-457E-8862-AB5B82FB6B63}"/>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Dashboard.xlsx]Analysis!DAY </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w="19050" cap="flat" cmpd="sng" algn="ctr">
            <a:solidFill>
              <a:schemeClr val="lt1"/>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w="19050" cap="flat" cmpd="sng" algn="ctr">
            <a:solidFill>
              <a:schemeClr val="lt1"/>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w="19050" cap="flat" cmpd="sng" algn="ctr">
            <a:solidFill>
              <a:schemeClr val="lt1"/>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chemeClr val="accent3"/>
            </a:solidFill>
            <a:ln w="19050" cap="flat" cmpd="sng" algn="ctr">
              <a:solidFill>
                <a:schemeClr val="lt1"/>
              </a:solidFill>
              <a:prstDash val="solid"/>
              <a:miter lim="800000"/>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0F91-455B-8270-BB5FBFF18342}"/>
            </c:ext>
          </c:extLst>
        </c:ser>
        <c:dLbls>
          <c:showLegendKey val="0"/>
          <c:showVal val="0"/>
          <c:showCatName val="0"/>
          <c:showSerName val="0"/>
          <c:showPercent val="0"/>
          <c:showBubbleSize val="0"/>
        </c:dLbls>
        <c:axId val="328975631"/>
        <c:axId val="328973231"/>
      </c:areaChart>
      <c:catAx>
        <c:axId val="328975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328973231"/>
        <c:crosses val="autoZero"/>
        <c:auto val="1"/>
        <c:lblAlgn val="ctr"/>
        <c:lblOffset val="100"/>
        <c:noMultiLvlLbl val="0"/>
      </c:catAx>
      <c:valAx>
        <c:axId val="328973231"/>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2897563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Analysis!$N$4</c:f>
              <c:strCache>
                <c:ptCount val="1"/>
                <c:pt idx="0">
                  <c:v>Sales</c:v>
                </c:pt>
              </c:strCache>
            </c:strRef>
          </c:tx>
          <c:spPr>
            <a:solidFill>
              <a:schemeClr val="accent1"/>
            </a:solidFill>
            <a:ln>
              <a:noFill/>
            </a:ln>
            <a:effectLst/>
          </c:spPr>
          <c:invertIfNegative val="0"/>
          <c:cat>
            <c:strRef>
              <c:f>Analysis!$M$5:$M$16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Analysis!$N$5:$N$16</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63B4-4D8D-A9AD-0770842F9572}"/>
            </c:ext>
          </c:extLst>
        </c:ser>
        <c:ser>
          <c:idx val="1"/>
          <c:order val="1"/>
          <c:tx>
            <c:strRef>
              <c:f>Analysis!$O$4</c:f>
              <c:strCache>
                <c:ptCount val="1"/>
                <c:pt idx="0">
                  <c:v>Profit</c:v>
                </c:pt>
              </c:strCache>
            </c:strRef>
          </c:tx>
          <c:spPr>
            <a:solidFill>
              <a:schemeClr val="accent2"/>
            </a:solidFill>
            <a:ln>
              <a:noFill/>
            </a:ln>
            <a:effectLst/>
          </c:spPr>
          <c:invertIfNegative val="0"/>
          <c:dLbls>
            <c:dLbl>
              <c:idx val="0"/>
              <c:tx>
                <c:rich>
                  <a:bodyPr/>
                  <a:lstStyle/>
                  <a:p>
                    <a:fld id="{9CF47A0C-FA23-4E7D-848A-7AD2A9F51E45}"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63B4-4D8D-A9AD-0770842F9572}"/>
                </c:ext>
              </c:extLst>
            </c:dLbl>
            <c:dLbl>
              <c:idx val="1"/>
              <c:tx>
                <c:rich>
                  <a:bodyPr/>
                  <a:lstStyle/>
                  <a:p>
                    <a:fld id="{0A2224FF-5B3F-49BA-A86B-B677CC30AFB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63B4-4D8D-A9AD-0770842F9572}"/>
                </c:ext>
              </c:extLst>
            </c:dLbl>
            <c:dLbl>
              <c:idx val="2"/>
              <c:tx>
                <c:rich>
                  <a:bodyPr/>
                  <a:lstStyle/>
                  <a:p>
                    <a:fld id="{15A3F7E2-DCD9-42E0-9C74-401A9EACE5D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63B4-4D8D-A9AD-0770842F9572}"/>
                </c:ext>
              </c:extLst>
            </c:dLbl>
            <c:dLbl>
              <c:idx val="3"/>
              <c:tx>
                <c:rich>
                  <a:bodyPr/>
                  <a:lstStyle/>
                  <a:p>
                    <a:fld id="{825B88B5-5B0C-471F-8095-449D8DAB402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3B4-4D8D-A9AD-0770842F9572}"/>
                </c:ext>
              </c:extLst>
            </c:dLbl>
            <c:dLbl>
              <c:idx val="4"/>
              <c:tx>
                <c:rich>
                  <a:bodyPr/>
                  <a:lstStyle/>
                  <a:p>
                    <a:fld id="{4EA29DA3-0603-4881-B1DD-18A80D72914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3B4-4D8D-A9AD-0770842F9572}"/>
                </c:ext>
              </c:extLst>
            </c:dLbl>
            <c:dLbl>
              <c:idx val="5"/>
              <c:tx>
                <c:rich>
                  <a:bodyPr/>
                  <a:lstStyle/>
                  <a:p>
                    <a:fld id="{97B72091-C626-4F64-8D7F-BA7D90663A4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3B4-4D8D-A9AD-0770842F9572}"/>
                </c:ext>
              </c:extLst>
            </c:dLbl>
            <c:dLbl>
              <c:idx val="6"/>
              <c:tx>
                <c:rich>
                  <a:bodyPr/>
                  <a:lstStyle/>
                  <a:p>
                    <a:fld id="{3D2A2091-41B8-469F-8045-BA99903018E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3B4-4D8D-A9AD-0770842F9572}"/>
                </c:ext>
              </c:extLst>
            </c:dLbl>
            <c:dLbl>
              <c:idx val="7"/>
              <c:layout>
                <c:manualLayout>
                  <c:x val="3.400138468631179E-3"/>
                  <c:y val="0"/>
                </c:manualLayout>
              </c:layout>
              <c:tx>
                <c:rich>
                  <a:bodyPr/>
                  <a:lstStyle/>
                  <a:p>
                    <a:fld id="{0C719AB5-B61B-4AA5-B130-DCA8B70FBB81}"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63B4-4D8D-A9AD-0770842F9572}"/>
                </c:ext>
              </c:extLst>
            </c:dLbl>
            <c:dLbl>
              <c:idx val="8"/>
              <c:tx>
                <c:rich>
                  <a:bodyPr/>
                  <a:lstStyle/>
                  <a:p>
                    <a:fld id="{EB30BC4F-5CE1-4E9A-9104-2A8BBCD1BDC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3B4-4D8D-A9AD-0770842F9572}"/>
                </c:ext>
              </c:extLst>
            </c:dLbl>
            <c:dLbl>
              <c:idx val="9"/>
              <c:tx>
                <c:rich>
                  <a:bodyPr/>
                  <a:lstStyle/>
                  <a:p>
                    <a:fld id="{790893C7-263A-4777-BB3B-A22BBA77F15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3B4-4D8D-A9AD-0770842F9572}"/>
                </c:ext>
              </c:extLst>
            </c:dLbl>
            <c:dLbl>
              <c:idx val="10"/>
              <c:tx>
                <c:rich>
                  <a:bodyPr/>
                  <a:lstStyle/>
                  <a:p>
                    <a:fld id="{18F88852-EF39-4EB4-BFBE-5F5149BC687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3B4-4D8D-A9AD-0770842F9572}"/>
                </c:ext>
              </c:extLst>
            </c:dLbl>
            <c:dLbl>
              <c:idx val="11"/>
              <c:tx>
                <c:rich>
                  <a:bodyPr/>
                  <a:lstStyle/>
                  <a:p>
                    <a:fld id="{41486ECE-3E7B-406A-8262-229F08950B1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3B4-4D8D-A9AD-0770842F957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Analysis!$M$5:$M$16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Analysis!$O$5:$O$16</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Analysis!$P$5:$P$16</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63B4-4D8D-A9AD-0770842F9572}"/>
            </c:ext>
          </c:extLst>
        </c:ser>
        <c:dLbls>
          <c:showLegendKey val="0"/>
          <c:showVal val="0"/>
          <c:showCatName val="0"/>
          <c:showSerName val="0"/>
          <c:showPercent val="0"/>
          <c:showBubbleSize val="0"/>
        </c:dLbls>
        <c:gapWidth val="24"/>
        <c:overlap val="100"/>
        <c:axId val="319817775"/>
        <c:axId val="319818255"/>
      </c:barChart>
      <c:catAx>
        <c:axId val="3198177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19818255"/>
        <c:crosses val="autoZero"/>
        <c:auto val="1"/>
        <c:lblAlgn val="ctr"/>
        <c:lblOffset val="100"/>
        <c:noMultiLvlLbl val="0"/>
      </c:catAx>
      <c:valAx>
        <c:axId val="319818255"/>
        <c:scaling>
          <c:orientation val="minMax"/>
        </c:scaling>
        <c:delete val="0"/>
        <c:axPos val="l"/>
        <c:numFmt formatCode="[$$-409]#,##0.00" sourceLinked="1"/>
        <c:majorTickMark val="out"/>
        <c:minorTickMark val="none"/>
        <c:tickLblPos val="nextTo"/>
        <c:spPr>
          <a:noFill/>
          <a:ln>
            <a:solidFill>
              <a:sysClr val="windowText" lastClr="000000">
                <a:lumMod val="25000"/>
                <a:lumOff val="75000"/>
              </a:sysClr>
            </a:solidFill>
          </a:ln>
          <a:effectLst/>
        </c:spPr>
        <c:txPr>
          <a:bodyPr rot="-60000000" spcFirstLastPara="1" vertOverflow="ellipsis" vert="horz" wrap="square" anchor="ctr" anchorCtr="1"/>
          <a:lstStyle/>
          <a:p>
            <a:pPr>
              <a:defRPr sz="900" b="0" i="0" u="none" strike="noStrike" kern="1200" baseline="0">
                <a:ln>
                  <a:noFill/>
                </a:ln>
                <a:solidFill>
                  <a:schemeClr val="bg1">
                    <a:lumMod val="95000"/>
                  </a:schemeClr>
                </a:solidFill>
                <a:latin typeface="+mn-lt"/>
                <a:ea typeface="+mn-ea"/>
                <a:cs typeface="+mn-cs"/>
              </a:defRPr>
            </a:pPr>
            <a:endParaRPr lang="en-US"/>
          </a:p>
        </c:txPr>
        <c:crossAx val="319817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883973453738503"/>
          <c:y val="5.5750502732253522E-2"/>
          <c:w val="0.71059500313006285"/>
          <c:h val="0.88849899453549297"/>
        </c:manualLayout>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Analysis!$AC$3:$AC$12</c:f>
              <c:strCache>
                <c:ptCount val="10"/>
                <c:pt idx="0">
                  <c:v>Product13</c:v>
                </c:pt>
                <c:pt idx="1">
                  <c:v>Product14</c:v>
                </c:pt>
                <c:pt idx="2">
                  <c:v>Product15</c:v>
                </c:pt>
                <c:pt idx="3">
                  <c:v>Product16</c:v>
                </c:pt>
                <c:pt idx="4">
                  <c:v>Product17</c:v>
                </c:pt>
                <c:pt idx="5">
                  <c:v>Product18</c:v>
                </c:pt>
                <c:pt idx="6">
                  <c:v>Product19</c:v>
                </c:pt>
                <c:pt idx="7">
                  <c:v>Product20</c:v>
                </c:pt>
                <c:pt idx="8">
                  <c:v>Product21</c:v>
                </c:pt>
                <c:pt idx="9">
                  <c:v>Product22</c:v>
                </c:pt>
              </c:strCache>
            </c:strRef>
          </c:cat>
          <c:val>
            <c:numRef>
              <c:f>Analysis!$AD$3:$AD$12</c:f>
              <c:numCache>
                <c:formatCode>[$$-409]#,##0.00</c:formatCode>
                <c:ptCount val="10"/>
                <c:pt idx="0">
                  <c:v>8423.52</c:v>
                </c:pt>
                <c:pt idx="1">
                  <c:v>12764.640000000001</c:v>
                </c:pt>
                <c:pt idx="2">
                  <c:v>1839.2399999999998</c:v>
                </c:pt>
                <c:pt idx="3">
                  <c:v>1996.8</c:v>
                </c:pt>
                <c:pt idx="4">
                  <c:v>9877.1400000000012</c:v>
                </c:pt>
                <c:pt idx="5">
                  <c:v>4035.2200000000003</c:v>
                </c:pt>
                <c:pt idx="6">
                  <c:v>20160</c:v>
                </c:pt>
                <c:pt idx="7">
                  <c:v>8006.25</c:v>
                </c:pt>
                <c:pt idx="8">
                  <c:v>10727.64</c:v>
                </c:pt>
                <c:pt idx="9">
                  <c:v>9909.9</c:v>
                </c:pt>
              </c:numCache>
            </c:numRef>
          </c:val>
          <c:extLst>
            <c:ext xmlns:c16="http://schemas.microsoft.com/office/drawing/2014/chart" uri="{C3380CC4-5D6E-409C-BE32-E72D297353CC}">
              <c16:uniqueId val="{00000000-D53B-4F0B-AEAE-87ACE0659E2C}"/>
            </c:ext>
          </c:extLst>
        </c:ser>
        <c:dLbls>
          <c:dLblPos val="outEnd"/>
          <c:showLegendKey val="0"/>
          <c:showVal val="1"/>
          <c:showCatName val="0"/>
          <c:showSerName val="0"/>
          <c:showPercent val="0"/>
          <c:showBubbleSize val="0"/>
        </c:dLbls>
        <c:gapWidth val="115"/>
        <c:overlap val="-20"/>
        <c:axId val="277266256"/>
        <c:axId val="277266736"/>
      </c:barChart>
      <c:catAx>
        <c:axId val="2772662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77266736"/>
        <c:crosses val="autoZero"/>
        <c:auto val="1"/>
        <c:lblAlgn val="ctr"/>
        <c:lblOffset val="100"/>
        <c:noMultiLvlLbl val="0"/>
      </c:catAx>
      <c:valAx>
        <c:axId val="277266736"/>
        <c:scaling>
          <c:orientation val="minMax"/>
        </c:scaling>
        <c:delete val="1"/>
        <c:axPos val="b"/>
        <c:numFmt formatCode="[$$-409]#,##0.00" sourceLinked="1"/>
        <c:majorTickMark val="none"/>
        <c:minorTickMark val="none"/>
        <c:tickLblPos val="nextTo"/>
        <c:crossAx val="277266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Dashboard.xlsx]Analysis!SALESTYPE</c:name>
    <c:fmtId val="15"/>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Analysis!$AQ$2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F72-4F4C-8FF9-D0DE503BF92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F72-4F4C-8FF9-D0DE503BF92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F72-4F4C-8FF9-D0DE503BF92F}"/>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Analysis!$AP$3:$AP$5</c:f>
              <c:strCache>
                <c:ptCount val="3"/>
                <c:pt idx="0">
                  <c:v>Direct Sales</c:v>
                </c:pt>
                <c:pt idx="1">
                  <c:v>Online</c:v>
                </c:pt>
                <c:pt idx="2">
                  <c:v>Wholesaler</c:v>
                </c:pt>
              </c:strCache>
            </c:strRef>
          </c:cat>
          <c:val>
            <c:numRef>
              <c:f>Analysis!$AQ$3:$AQ$5</c:f>
              <c:numCache>
                <c:formatCode>[$$-409]#,##0.00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EF72-4F4C-8FF9-D0DE503BF92F}"/>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Dashboard.xlsx]Analysis!PAYMENTMODE</c:name>
    <c:fmtId val="6"/>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Analysis!$AU$2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7A5-4D5A-8C72-0A087239F52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7A5-4D5A-8C72-0A087239F52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Analysis!$AT$3:$AT$4</c:f>
              <c:strCache>
                <c:ptCount val="2"/>
                <c:pt idx="0">
                  <c:v>Cash</c:v>
                </c:pt>
                <c:pt idx="1">
                  <c:v>Online</c:v>
                </c:pt>
              </c:strCache>
            </c:strRef>
          </c:cat>
          <c:val>
            <c:numRef>
              <c:f>Analysis!$AU$3:$AU$4</c:f>
              <c:numCache>
                <c:formatCode>[$$-409]#,##0.00</c:formatCode>
                <c:ptCount val="2"/>
                <c:pt idx="0">
                  <c:v>199516.90000000008</c:v>
                </c:pt>
                <c:pt idx="1">
                  <c:v>201895.01999999993</c:v>
                </c:pt>
              </c:numCache>
            </c:numRef>
          </c:val>
          <c:extLst>
            <c:ext xmlns:c16="http://schemas.microsoft.com/office/drawing/2014/chart" uri="{C3380CC4-5D6E-409C-BE32-E72D297353CC}">
              <c16:uniqueId val="{00000004-27A5-4D5A-8C72-0A087239F52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Dashboard.xlsx]Analysis!DAY </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w="19050" cap="flat" cmpd="sng" algn="ctr">
            <a:solidFill>
              <a:schemeClr val="lt1"/>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chemeClr val="accent3"/>
            </a:solidFill>
            <a:ln w="19050" cap="flat" cmpd="sng" algn="ctr">
              <a:solidFill>
                <a:schemeClr val="lt1"/>
              </a:solidFill>
              <a:prstDash val="solid"/>
              <a:miter lim="800000"/>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CC8A-4EDC-908E-CD3AB32DA265}"/>
            </c:ext>
          </c:extLst>
        </c:ser>
        <c:dLbls>
          <c:showLegendKey val="0"/>
          <c:showVal val="0"/>
          <c:showCatName val="0"/>
          <c:showSerName val="0"/>
          <c:showPercent val="0"/>
          <c:showBubbleSize val="0"/>
        </c:dLbls>
        <c:axId val="328975631"/>
        <c:axId val="328973231"/>
      </c:areaChart>
      <c:catAx>
        <c:axId val="328975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328973231"/>
        <c:crosses val="autoZero"/>
        <c:auto val="1"/>
        <c:lblAlgn val="ctr"/>
        <c:lblOffset val="100"/>
        <c:noMultiLvlLbl val="0"/>
      </c:catAx>
      <c:valAx>
        <c:axId val="328973231"/>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2897563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53BB8E82-470C-4ADB-98F3-53E222E7E5B9}" formatIdx="0">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53BB8E82-470C-4ADB-98F3-53E222E7E5B9}" formatIdx="0">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N$2" lockText="1" noThreeD="1"/>
</file>

<file path=xl/ctrlProps/ctrlProp2.xml><?xml version="1.0" encoding="utf-8"?>
<formControlPr xmlns="http://schemas.microsoft.com/office/spreadsheetml/2009/9/main" objectType="CheckBox" checked="Checked" fmlaLink="Analysis!$O$2" lockText="1" noThreeD="1"/>
</file>

<file path=xl/ctrlProps/ctrlProp3.xml><?xml version="1.0" encoding="utf-8"?>
<formControlPr xmlns="http://schemas.microsoft.com/office/spreadsheetml/2009/9/main" objectType="CheckBox" checked="Checked" fmlaLink="Analysis!$P$2" lockText="1" noThreeD="1"/>
</file>

<file path=xl/ctrlProps/ctrlProp4.xml><?xml version="1.0" encoding="utf-8"?>
<formControlPr xmlns="http://schemas.microsoft.com/office/spreadsheetml/2009/9/main" objectType="Scroll" dx="31" fmlaLink="Analysis!$AC$1" max="100" min="1" page="10" val="13"/>
</file>

<file path=xl/ctrlProps/ctrlProp5.xml><?xml version="1.0" encoding="utf-8"?>
<formControlPr xmlns="http://schemas.microsoft.com/office/spreadsheetml/2009/9/main" objectType="CheckBox" checked="Checked" fmlaLink="Analysis!$N$2" lockText="1" noThreeD="1"/>
</file>

<file path=xl/ctrlProps/ctrlProp6.xml><?xml version="1.0" encoding="utf-8"?>
<formControlPr xmlns="http://schemas.microsoft.com/office/spreadsheetml/2009/9/main" objectType="CheckBox" checked="Checked" fmlaLink="Analysis!$O$2" lockText="1" noThreeD="1"/>
</file>

<file path=xl/ctrlProps/ctrlProp7.xml><?xml version="1.0" encoding="utf-8"?>
<formControlPr xmlns="http://schemas.microsoft.com/office/spreadsheetml/2009/9/main" objectType="CheckBox" checked="Checked" fmlaLink="Analysis!$P$2" lockText="1" noThreeD="1"/>
</file>

<file path=xl/ctrlProps/ctrlProp8.xml><?xml version="1.0" encoding="utf-8"?>
<formControlPr xmlns="http://schemas.microsoft.com/office/spreadsheetml/2009/9/main" objectType="Scroll" dx="31" fmlaLink="Analysis!$AC$1" max="100" min="1" page="10" val="13"/>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5.xml"/><Relationship Id="rId3" Type="http://schemas.openxmlformats.org/officeDocument/2006/relationships/image" Target="../media/image3.png"/><Relationship Id="rId21" Type="http://schemas.openxmlformats.org/officeDocument/2006/relationships/chart" Target="../charts/chart1.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15.png"/><Relationship Id="rId23" Type="http://schemas.microsoft.com/office/2014/relationships/chartEx" Target="../charts/chartEx1.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chart" Target="../charts/chart2.xml"/></Relationships>
</file>

<file path=xl/drawings/_rels/drawing3.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10.xml"/><Relationship Id="rId3" Type="http://schemas.openxmlformats.org/officeDocument/2006/relationships/image" Target="../media/image3.png"/><Relationship Id="rId21" Type="http://schemas.openxmlformats.org/officeDocument/2006/relationships/chart" Target="../charts/chart6.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9.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8.xml"/><Relationship Id="rId5" Type="http://schemas.openxmlformats.org/officeDocument/2006/relationships/image" Target="../media/image5.png"/><Relationship Id="rId15" Type="http://schemas.openxmlformats.org/officeDocument/2006/relationships/image" Target="../media/image15.png"/><Relationship Id="rId23" Type="http://schemas.microsoft.com/office/2014/relationships/chartEx" Target="../charts/chartEx2.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11</xdr:col>
      <xdr:colOff>890895</xdr:colOff>
      <xdr:row>6</xdr:row>
      <xdr:rowOff>28433</xdr:rowOff>
    </xdr:from>
    <xdr:ext cx="3108657" cy="264560"/>
    <xdr:sp macro="" textlink="">
      <xdr:nvSpPr>
        <xdr:cNvPr id="2" name="TextBox 1">
          <a:extLst>
            <a:ext uri="{FF2B5EF4-FFF2-40B4-BE49-F238E27FC236}">
              <a16:creationId xmlns:a16="http://schemas.microsoft.com/office/drawing/2014/main" id="{8FBD3D56-CEC0-E0A5-A1E0-2F82DC753705}"/>
            </a:ext>
          </a:extLst>
        </xdr:cNvPr>
        <xdr:cNvSpPr txBox="1"/>
      </xdr:nvSpPr>
      <xdr:spPr>
        <a:xfrm>
          <a:off x="13988955" y="1118358"/>
          <a:ext cx="310865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31</xdr:col>
      <xdr:colOff>325773</xdr:colOff>
      <xdr:row>52</xdr:row>
      <xdr:rowOff>144091</xdr:rowOff>
    </xdr:to>
    <xdr:grpSp>
      <xdr:nvGrpSpPr>
        <xdr:cNvPr id="2" name="Group 1">
          <a:extLst>
            <a:ext uri="{FF2B5EF4-FFF2-40B4-BE49-F238E27FC236}">
              <a16:creationId xmlns:a16="http://schemas.microsoft.com/office/drawing/2014/main" id="{F56177DF-2CD7-4722-96B1-D46BBFA9B33D}"/>
            </a:ext>
          </a:extLst>
        </xdr:cNvPr>
        <xdr:cNvGrpSpPr>
          <a:grpSpLocks/>
        </xdr:cNvGrpSpPr>
      </xdr:nvGrpSpPr>
      <xdr:grpSpPr>
        <a:xfrm>
          <a:off x="0" y="0"/>
          <a:ext cx="19354606" cy="10050091"/>
          <a:chOff x="1466103" y="261470"/>
          <a:chExt cx="12192000" cy="6858000"/>
        </a:xfrm>
      </xdr:grpSpPr>
      <xdr:sp macro="" textlink="">
        <xdr:nvSpPr>
          <xdr:cNvPr id="3" name="Rectangle 2">
            <a:extLst>
              <a:ext uri="{FF2B5EF4-FFF2-40B4-BE49-F238E27FC236}">
                <a16:creationId xmlns:a16="http://schemas.microsoft.com/office/drawing/2014/main" id="{70641A4F-6B6C-6E80-4384-F56CB1DF0D7F}"/>
              </a:ext>
            </a:extLst>
          </xdr:cNvPr>
          <xdr:cNvSpPr/>
        </xdr:nvSpPr>
        <xdr:spPr>
          <a:xfrm>
            <a:off x="1466103" y="261470"/>
            <a:ext cx="12192000" cy="6858000"/>
          </a:xfrm>
          <a:prstGeom prst="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Trapezoid 3">
            <a:extLst>
              <a:ext uri="{FF2B5EF4-FFF2-40B4-BE49-F238E27FC236}">
                <a16:creationId xmlns:a16="http://schemas.microsoft.com/office/drawing/2014/main" id="{5970881F-DE7E-D548-5CC9-CD2278C1F311}"/>
              </a:ext>
            </a:extLst>
          </xdr:cNvPr>
          <xdr:cNvSpPr/>
        </xdr:nvSpPr>
        <xdr:spPr>
          <a:xfrm>
            <a:off x="12147015" y="1547662"/>
            <a:ext cx="1348541" cy="31400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 name="Trapezoid 4">
            <a:extLst>
              <a:ext uri="{FF2B5EF4-FFF2-40B4-BE49-F238E27FC236}">
                <a16:creationId xmlns:a16="http://schemas.microsoft.com/office/drawing/2014/main" id="{57329C83-3CA5-0039-74B8-D5D7EB937B8A}"/>
              </a:ext>
            </a:extLst>
          </xdr:cNvPr>
          <xdr:cNvSpPr/>
        </xdr:nvSpPr>
        <xdr:spPr>
          <a:xfrm>
            <a:off x="10684179" y="1547662"/>
            <a:ext cx="1348541" cy="31400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4E1DF3A-F783-7631-A088-CD915A0BB914}"/>
              </a:ext>
            </a:extLst>
          </xdr:cNvPr>
          <xdr:cNvSpPr/>
        </xdr:nvSpPr>
        <xdr:spPr>
          <a:xfrm>
            <a:off x="1626123" y="490070"/>
            <a:ext cx="4823460" cy="89376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id="{FDE69050-7263-AC66-6A8D-0D6DF92F50DF}"/>
              </a:ext>
            </a:extLst>
          </xdr:cNvPr>
          <xdr:cNvSpPr/>
        </xdr:nvSpPr>
        <xdr:spPr>
          <a:xfrm>
            <a:off x="6655323" y="490070"/>
            <a:ext cx="6842760" cy="89376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6FD3A5DB-B529-B075-E193-AEDFF785622D}"/>
              </a:ext>
            </a:extLst>
          </xdr:cNvPr>
          <xdr:cNvSpPr/>
        </xdr:nvSpPr>
        <xdr:spPr>
          <a:xfrm>
            <a:off x="1626123" y="1475908"/>
            <a:ext cx="1363980" cy="1037272"/>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C1C23B41-B0B9-41E9-791C-25812644B2F8}"/>
              </a:ext>
            </a:extLst>
          </xdr:cNvPr>
          <xdr:cNvSpPr/>
        </xdr:nvSpPr>
        <xdr:spPr>
          <a:xfrm>
            <a:off x="1626123" y="2734160"/>
            <a:ext cx="1363980" cy="3170871"/>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0619634F-D2FE-DFF4-CBB4-495C399ACEA1}"/>
              </a:ext>
            </a:extLst>
          </xdr:cNvPr>
          <xdr:cNvSpPr/>
        </xdr:nvSpPr>
        <xdr:spPr>
          <a:xfrm>
            <a:off x="1626123" y="6126010"/>
            <a:ext cx="1363980" cy="91106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76D9785C-CF2B-F190-1E82-788510111E1E}"/>
              </a:ext>
            </a:extLst>
          </xdr:cNvPr>
          <xdr:cNvSpPr/>
        </xdr:nvSpPr>
        <xdr:spPr>
          <a:xfrm>
            <a:off x="3217857" y="1547662"/>
            <a:ext cx="2329179" cy="89376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Rectangle: Rounded Corners 11">
            <a:extLst>
              <a:ext uri="{FF2B5EF4-FFF2-40B4-BE49-F238E27FC236}">
                <a16:creationId xmlns:a16="http://schemas.microsoft.com/office/drawing/2014/main" id="{7BA1D653-E120-9304-15B7-5A9D076759BB}"/>
              </a:ext>
            </a:extLst>
          </xdr:cNvPr>
          <xdr:cNvSpPr/>
        </xdr:nvSpPr>
        <xdr:spPr>
          <a:xfrm>
            <a:off x="5624818" y="1576339"/>
            <a:ext cx="2651258" cy="89376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Rectangle: Rounded Corners 12">
            <a:extLst>
              <a:ext uri="{FF2B5EF4-FFF2-40B4-BE49-F238E27FC236}">
                <a16:creationId xmlns:a16="http://schemas.microsoft.com/office/drawing/2014/main" id="{3D04681C-D3C9-97C0-E08F-333F45AEDB31}"/>
              </a:ext>
            </a:extLst>
          </xdr:cNvPr>
          <xdr:cNvSpPr/>
        </xdr:nvSpPr>
        <xdr:spPr>
          <a:xfrm>
            <a:off x="3173090" y="2623166"/>
            <a:ext cx="3260090" cy="238029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AD987687-0655-8114-6220-15AE4676320C}"/>
              </a:ext>
            </a:extLst>
          </xdr:cNvPr>
          <xdr:cNvSpPr/>
        </xdr:nvSpPr>
        <xdr:spPr>
          <a:xfrm>
            <a:off x="6632674" y="2623671"/>
            <a:ext cx="1858857" cy="23876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3F24EE36-E4E6-1675-3C70-734E65DFA934}"/>
              </a:ext>
            </a:extLst>
          </xdr:cNvPr>
          <xdr:cNvSpPr/>
        </xdr:nvSpPr>
        <xdr:spPr>
          <a:xfrm>
            <a:off x="8677059" y="2623166"/>
            <a:ext cx="1858857" cy="23876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BE21FDF7-4BEB-2BE4-3CBE-5B7732949D9F}"/>
              </a:ext>
            </a:extLst>
          </xdr:cNvPr>
          <xdr:cNvSpPr/>
        </xdr:nvSpPr>
        <xdr:spPr>
          <a:xfrm>
            <a:off x="10735410" y="4074166"/>
            <a:ext cx="2725002" cy="296291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05A39C80-E8E1-1609-E2D9-5643098B1B20}"/>
              </a:ext>
            </a:extLst>
          </xdr:cNvPr>
          <xdr:cNvSpPr/>
        </xdr:nvSpPr>
        <xdr:spPr>
          <a:xfrm>
            <a:off x="8674625" y="5221137"/>
            <a:ext cx="1858857" cy="182324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Rounded Corners 17">
            <a:extLst>
              <a:ext uri="{FF2B5EF4-FFF2-40B4-BE49-F238E27FC236}">
                <a16:creationId xmlns:a16="http://schemas.microsoft.com/office/drawing/2014/main" id="{938FA363-6376-0C46-2807-499EDB72E083}"/>
              </a:ext>
            </a:extLst>
          </xdr:cNvPr>
          <xdr:cNvSpPr/>
        </xdr:nvSpPr>
        <xdr:spPr>
          <a:xfrm>
            <a:off x="3229702" y="5213834"/>
            <a:ext cx="5205324" cy="182324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Flowchart: Off-page Connector 18">
            <a:extLst>
              <a:ext uri="{FF2B5EF4-FFF2-40B4-BE49-F238E27FC236}">
                <a16:creationId xmlns:a16="http://schemas.microsoft.com/office/drawing/2014/main" id="{31186766-D94A-3190-1A8B-81F62CFA8C5C}"/>
              </a:ext>
            </a:extLst>
          </xdr:cNvPr>
          <xdr:cNvSpPr/>
        </xdr:nvSpPr>
        <xdr:spPr>
          <a:xfrm>
            <a:off x="10765784" y="1547663"/>
            <a:ext cx="1185332" cy="2315846"/>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Flowchart: Off-page Connector 19">
            <a:extLst>
              <a:ext uri="{FF2B5EF4-FFF2-40B4-BE49-F238E27FC236}">
                <a16:creationId xmlns:a16="http://schemas.microsoft.com/office/drawing/2014/main" id="{97C451D3-A596-1676-816E-61F01E6B20CB}"/>
              </a:ext>
            </a:extLst>
          </xdr:cNvPr>
          <xdr:cNvSpPr/>
        </xdr:nvSpPr>
        <xdr:spPr>
          <a:xfrm>
            <a:off x="12231469" y="1547663"/>
            <a:ext cx="1185332" cy="2315846"/>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Flowchart: Off-page Connector 20">
            <a:extLst>
              <a:ext uri="{FF2B5EF4-FFF2-40B4-BE49-F238E27FC236}">
                <a16:creationId xmlns:a16="http://schemas.microsoft.com/office/drawing/2014/main" id="{537EBE41-E9C9-53F8-BEB4-6460FAA08E4C}"/>
              </a:ext>
            </a:extLst>
          </xdr:cNvPr>
          <xdr:cNvSpPr/>
        </xdr:nvSpPr>
        <xdr:spPr>
          <a:xfrm>
            <a:off x="12330002" y="1619100"/>
            <a:ext cx="981712" cy="2071370"/>
          </a:xfrm>
          <a:prstGeom prst="flowChartOffpageConnector">
            <a:avLst/>
          </a:prstGeom>
          <a:noFill/>
          <a:ln w="19050">
            <a:solidFill>
              <a:schemeClr val="bg1"/>
            </a:solid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Flowchart: Off-page Connector 21">
            <a:extLst>
              <a:ext uri="{FF2B5EF4-FFF2-40B4-BE49-F238E27FC236}">
                <a16:creationId xmlns:a16="http://schemas.microsoft.com/office/drawing/2014/main" id="{B6895FD0-A08F-A482-D792-181FE4A0D9EA}"/>
              </a:ext>
            </a:extLst>
          </xdr:cNvPr>
          <xdr:cNvSpPr/>
        </xdr:nvSpPr>
        <xdr:spPr>
          <a:xfrm>
            <a:off x="10866568" y="1619100"/>
            <a:ext cx="981712" cy="2071370"/>
          </a:xfrm>
          <a:prstGeom prst="flowChartOffpageConnector">
            <a:avLst/>
          </a:prstGeom>
          <a:noFill/>
          <a:ln w="19050">
            <a:solidFill>
              <a:schemeClr val="bg1"/>
            </a:solid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3" name="Straight Connector 22">
            <a:extLst>
              <a:ext uri="{FF2B5EF4-FFF2-40B4-BE49-F238E27FC236}">
                <a16:creationId xmlns:a16="http://schemas.microsoft.com/office/drawing/2014/main" id="{6D226D99-7D68-DBEB-2A57-CD3C1D9EA826}"/>
              </a:ext>
            </a:extLst>
          </xdr:cNvPr>
          <xdr:cNvCxnSpPr>
            <a:cxnSpLocks/>
          </xdr:cNvCxnSpPr>
        </xdr:nvCxnSpPr>
        <xdr:spPr>
          <a:xfrm>
            <a:off x="3459993" y="3097773"/>
            <a:ext cx="2686283"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F95180F5-7757-758D-7E00-3AFA29FF87DC}"/>
              </a:ext>
            </a:extLst>
          </xdr:cNvPr>
          <xdr:cNvCxnSpPr>
            <a:cxnSpLocks/>
          </xdr:cNvCxnSpPr>
        </xdr:nvCxnSpPr>
        <xdr:spPr>
          <a:xfrm>
            <a:off x="6801157" y="3097773"/>
            <a:ext cx="145194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404CD78E-792D-A1C0-16C7-5FC2B720BE83}"/>
              </a:ext>
            </a:extLst>
          </xdr:cNvPr>
          <xdr:cNvCxnSpPr>
            <a:cxnSpLocks/>
          </xdr:cNvCxnSpPr>
        </xdr:nvCxnSpPr>
        <xdr:spPr>
          <a:xfrm>
            <a:off x="8878083" y="3097773"/>
            <a:ext cx="145194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A62A4288-C5E8-0399-A71C-206592DFF98F}"/>
              </a:ext>
            </a:extLst>
          </xdr:cNvPr>
          <xdr:cNvCxnSpPr>
            <a:cxnSpLocks/>
          </xdr:cNvCxnSpPr>
        </xdr:nvCxnSpPr>
        <xdr:spPr>
          <a:xfrm>
            <a:off x="3408988" y="5693334"/>
            <a:ext cx="4674873"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D1732A76-83EA-9F58-DD12-603A8C93AE12}"/>
              </a:ext>
            </a:extLst>
          </xdr:cNvPr>
          <xdr:cNvCxnSpPr>
            <a:cxnSpLocks/>
          </xdr:cNvCxnSpPr>
        </xdr:nvCxnSpPr>
        <xdr:spPr>
          <a:xfrm>
            <a:off x="8878083" y="5673333"/>
            <a:ext cx="145194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12C9520E-FBEB-CF51-B964-57882239E95F}"/>
              </a:ext>
            </a:extLst>
          </xdr:cNvPr>
          <xdr:cNvCxnSpPr>
            <a:cxnSpLocks/>
          </xdr:cNvCxnSpPr>
        </xdr:nvCxnSpPr>
        <xdr:spPr>
          <a:xfrm>
            <a:off x="10954460" y="4576053"/>
            <a:ext cx="2185483"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29" name="Rectangle: Rounded Corners 28">
            <a:extLst>
              <a:ext uri="{FF2B5EF4-FFF2-40B4-BE49-F238E27FC236}">
                <a16:creationId xmlns:a16="http://schemas.microsoft.com/office/drawing/2014/main" id="{747FDFA3-6040-1194-B563-938FC23A3B2C}"/>
              </a:ext>
            </a:extLst>
          </xdr:cNvPr>
          <xdr:cNvSpPr/>
        </xdr:nvSpPr>
        <xdr:spPr>
          <a:xfrm>
            <a:off x="8342322" y="1592397"/>
            <a:ext cx="2217257" cy="89376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editAs="oneCell">
    <xdr:from>
      <xdr:col>1</xdr:col>
      <xdr:colOff>204416</xdr:colOff>
      <xdr:row>46</xdr:row>
      <xdr:rowOff>24998</xdr:rowOff>
    </xdr:from>
    <xdr:to>
      <xdr:col>2</xdr:col>
      <xdr:colOff>507526</xdr:colOff>
      <xdr:row>51</xdr:row>
      <xdr:rowOff>21369</xdr:rowOff>
    </xdr:to>
    <xdr:pic>
      <xdr:nvPicPr>
        <xdr:cNvPr id="30" name="Graphic 29" descr="Shopping cart with solid fill">
          <a:extLst>
            <a:ext uri="{FF2B5EF4-FFF2-40B4-BE49-F238E27FC236}">
              <a16:creationId xmlns:a16="http://schemas.microsoft.com/office/drawing/2014/main" id="{A25478BD-07EC-48F6-9398-CE43128AB0C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14016" y="8495898"/>
          <a:ext cx="912710" cy="917121"/>
        </a:xfrm>
        <a:prstGeom prst="rect">
          <a:avLst/>
        </a:prstGeom>
      </xdr:spPr>
    </xdr:pic>
    <xdr:clientData/>
  </xdr:twoCellAnchor>
  <xdr:twoCellAnchor editAs="oneCell">
    <xdr:from>
      <xdr:col>0</xdr:col>
      <xdr:colOff>474314</xdr:colOff>
      <xdr:row>2</xdr:row>
      <xdr:rowOff>164572</xdr:rowOff>
    </xdr:from>
    <xdr:to>
      <xdr:col>2</xdr:col>
      <xdr:colOff>158372</xdr:colOff>
      <xdr:row>7</xdr:row>
      <xdr:rowOff>158221</xdr:rowOff>
    </xdr:to>
    <xdr:pic>
      <xdr:nvPicPr>
        <xdr:cNvPr id="31" name="Graphic 30" descr="Presentation with bar chart with solid fill">
          <a:extLst>
            <a:ext uri="{FF2B5EF4-FFF2-40B4-BE49-F238E27FC236}">
              <a16:creationId xmlns:a16="http://schemas.microsoft.com/office/drawing/2014/main" id="{B03DB725-75A4-44D2-9362-0CEA622C5DD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74314" y="532872"/>
          <a:ext cx="903258" cy="914399"/>
        </a:xfrm>
        <a:prstGeom prst="rect">
          <a:avLst/>
        </a:prstGeom>
      </xdr:spPr>
    </xdr:pic>
    <xdr:clientData/>
  </xdr:twoCellAnchor>
  <xdr:twoCellAnchor editAs="oneCell">
    <xdr:from>
      <xdr:col>19</xdr:col>
      <xdr:colOff>53157</xdr:colOff>
      <xdr:row>38</xdr:row>
      <xdr:rowOff>171127</xdr:rowOff>
    </xdr:from>
    <xdr:to>
      <xdr:col>19</xdr:col>
      <xdr:colOff>551496</xdr:colOff>
      <xdr:row>41</xdr:row>
      <xdr:rowOff>120938</xdr:rowOff>
    </xdr:to>
    <xdr:pic>
      <xdr:nvPicPr>
        <xdr:cNvPr id="32" name="Graphic 31" descr="Coins with solid fill">
          <a:extLst>
            <a:ext uri="{FF2B5EF4-FFF2-40B4-BE49-F238E27FC236}">
              <a16:creationId xmlns:a16="http://schemas.microsoft.com/office/drawing/2014/main" id="{0E15A008-E595-42E3-9916-96D603718DC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635557" y="7168827"/>
          <a:ext cx="498339" cy="502261"/>
        </a:xfrm>
        <a:prstGeom prst="rect">
          <a:avLst/>
        </a:prstGeom>
      </xdr:spPr>
    </xdr:pic>
    <xdr:clientData/>
  </xdr:twoCellAnchor>
  <xdr:twoCellAnchor editAs="oneCell">
    <xdr:from>
      <xdr:col>15</xdr:col>
      <xdr:colOff>606967</xdr:colOff>
      <xdr:row>11</xdr:row>
      <xdr:rowOff>112387</xdr:rowOff>
    </xdr:from>
    <xdr:to>
      <xdr:col>17</xdr:col>
      <xdr:colOff>229504</xdr:colOff>
      <xdr:row>16</xdr:row>
      <xdr:rowOff>36016</xdr:rowOff>
    </xdr:to>
    <xdr:pic>
      <xdr:nvPicPr>
        <xdr:cNvPr id="33" name="Graphic 32" descr="Bar graph with upward trend with solid fill">
          <a:extLst>
            <a:ext uri="{FF2B5EF4-FFF2-40B4-BE49-F238E27FC236}">
              <a16:creationId xmlns:a16="http://schemas.microsoft.com/office/drawing/2014/main" id="{B6A243CF-8834-4A4A-90D6-BB397819F02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750967" y="2138037"/>
          <a:ext cx="841737" cy="844379"/>
        </a:xfrm>
        <a:prstGeom prst="rect">
          <a:avLst/>
        </a:prstGeom>
      </xdr:spPr>
    </xdr:pic>
    <xdr:clientData/>
  </xdr:twoCellAnchor>
  <xdr:twoCellAnchor editAs="oneCell">
    <xdr:from>
      <xdr:col>5</xdr:col>
      <xdr:colOff>57524</xdr:colOff>
      <xdr:row>38</xdr:row>
      <xdr:rowOff>91427</xdr:rowOff>
    </xdr:from>
    <xdr:to>
      <xdr:col>6</xdr:col>
      <xdr:colOff>373</xdr:colOff>
      <xdr:row>41</xdr:row>
      <xdr:rowOff>89706</xdr:rowOff>
    </xdr:to>
    <xdr:pic>
      <xdr:nvPicPr>
        <xdr:cNvPr id="34" name="Graphic 33" descr="Daily calendar with solid fill">
          <a:extLst>
            <a:ext uri="{FF2B5EF4-FFF2-40B4-BE49-F238E27FC236}">
              <a16:creationId xmlns:a16="http://schemas.microsoft.com/office/drawing/2014/main" id="{AFCD193A-53CC-4CE5-B4C5-76B1988D4F4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105524" y="7089127"/>
          <a:ext cx="552449" cy="550729"/>
        </a:xfrm>
        <a:prstGeom prst="rect">
          <a:avLst/>
        </a:prstGeom>
      </xdr:spPr>
    </xdr:pic>
    <xdr:clientData/>
  </xdr:twoCellAnchor>
  <xdr:twoCellAnchor editAs="oneCell">
    <xdr:from>
      <xdr:col>8</xdr:col>
      <xdr:colOff>559437</xdr:colOff>
      <xdr:row>11</xdr:row>
      <xdr:rowOff>31550</xdr:rowOff>
    </xdr:from>
    <xdr:to>
      <xdr:col>10</xdr:col>
      <xdr:colOff>134165</xdr:colOff>
      <xdr:row>15</xdr:row>
      <xdr:rowOff>87692</xdr:rowOff>
    </xdr:to>
    <xdr:pic>
      <xdr:nvPicPr>
        <xdr:cNvPr id="35" name="Graphic 34" descr="Money with solid fill">
          <a:extLst>
            <a:ext uri="{FF2B5EF4-FFF2-40B4-BE49-F238E27FC236}">
              <a16:creationId xmlns:a16="http://schemas.microsoft.com/office/drawing/2014/main" id="{9807F3A2-41FE-4873-8D79-EAFE5B9382C4}"/>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436237" y="2057200"/>
          <a:ext cx="793928" cy="792742"/>
        </a:xfrm>
        <a:prstGeom prst="rect">
          <a:avLst/>
        </a:prstGeom>
      </xdr:spPr>
    </xdr:pic>
    <xdr:clientData/>
  </xdr:twoCellAnchor>
  <xdr:twoCellAnchor editAs="oneCell">
    <xdr:from>
      <xdr:col>21</xdr:col>
      <xdr:colOff>553435</xdr:colOff>
      <xdr:row>11</xdr:row>
      <xdr:rowOff>75359</xdr:rowOff>
    </xdr:from>
    <xdr:to>
      <xdr:col>23</xdr:col>
      <xdr:colOff>148322</xdr:colOff>
      <xdr:row>15</xdr:row>
      <xdr:rowOff>162966</xdr:rowOff>
    </xdr:to>
    <xdr:pic>
      <xdr:nvPicPr>
        <xdr:cNvPr id="36" name="Graphic 35" descr="Piggy Bank with solid fill">
          <a:extLst>
            <a:ext uri="{FF2B5EF4-FFF2-40B4-BE49-F238E27FC236}">
              <a16:creationId xmlns:a16="http://schemas.microsoft.com/office/drawing/2014/main" id="{3AEAEE11-FEC5-40C8-B184-E35D135B4D98}"/>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3355035" y="2101009"/>
          <a:ext cx="814087" cy="824207"/>
        </a:xfrm>
        <a:prstGeom prst="rect">
          <a:avLst/>
        </a:prstGeom>
      </xdr:spPr>
    </xdr:pic>
    <xdr:clientData/>
  </xdr:twoCellAnchor>
  <xdr:twoCellAnchor editAs="oneCell">
    <xdr:from>
      <xdr:col>24</xdr:col>
      <xdr:colOff>611606</xdr:colOff>
      <xdr:row>21</xdr:row>
      <xdr:rowOff>50775</xdr:rowOff>
    </xdr:from>
    <xdr:to>
      <xdr:col>26</xdr:col>
      <xdr:colOff>127425</xdr:colOff>
      <xdr:row>25</xdr:row>
      <xdr:rowOff>51269</xdr:rowOff>
    </xdr:to>
    <xdr:pic>
      <xdr:nvPicPr>
        <xdr:cNvPr id="37" name="Graphic 36" descr="Trophy with solid fill">
          <a:extLst>
            <a:ext uri="{FF2B5EF4-FFF2-40B4-BE49-F238E27FC236}">
              <a16:creationId xmlns:a16="http://schemas.microsoft.com/office/drawing/2014/main" id="{6F92D619-E848-4483-8836-D90F1F39273F}"/>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5242006" y="3917925"/>
          <a:ext cx="735019" cy="737094"/>
        </a:xfrm>
        <a:prstGeom prst="rect">
          <a:avLst/>
        </a:prstGeom>
      </xdr:spPr>
    </xdr:pic>
    <xdr:clientData/>
  </xdr:twoCellAnchor>
  <xdr:twoCellAnchor editAs="oneCell">
    <xdr:from>
      <xdr:col>5</xdr:col>
      <xdr:colOff>66317</xdr:colOff>
      <xdr:row>19</xdr:row>
      <xdr:rowOff>63475</xdr:rowOff>
    </xdr:from>
    <xdr:to>
      <xdr:col>5</xdr:col>
      <xdr:colOff>491047</xdr:colOff>
      <xdr:row>21</xdr:row>
      <xdr:rowOff>123030</xdr:rowOff>
    </xdr:to>
    <xdr:pic>
      <xdr:nvPicPr>
        <xdr:cNvPr id="38" name="Graphic 37" descr="Daily calendar with solid fill">
          <a:extLst>
            <a:ext uri="{FF2B5EF4-FFF2-40B4-BE49-F238E27FC236}">
              <a16:creationId xmlns:a16="http://schemas.microsoft.com/office/drawing/2014/main" id="{636F123A-6C71-4BD8-8BAE-423EE5EDFF7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114317" y="3562325"/>
          <a:ext cx="424730" cy="427855"/>
        </a:xfrm>
        <a:prstGeom prst="rect">
          <a:avLst/>
        </a:prstGeom>
      </xdr:spPr>
    </xdr:pic>
    <xdr:clientData/>
  </xdr:twoCellAnchor>
  <xdr:twoCellAnchor editAs="oneCell">
    <xdr:from>
      <xdr:col>13</xdr:col>
      <xdr:colOff>525860</xdr:colOff>
      <xdr:row>19</xdr:row>
      <xdr:rowOff>49696</xdr:rowOff>
    </xdr:from>
    <xdr:to>
      <xdr:col>14</xdr:col>
      <xdr:colOff>404054</xdr:colOff>
      <xdr:row>21</xdr:row>
      <xdr:rowOff>168040</xdr:rowOff>
    </xdr:to>
    <xdr:pic>
      <xdr:nvPicPr>
        <xdr:cNvPr id="39" name="Graphic 38" descr="Arrow circle with solid fill">
          <a:extLst>
            <a:ext uri="{FF2B5EF4-FFF2-40B4-BE49-F238E27FC236}">
              <a16:creationId xmlns:a16="http://schemas.microsoft.com/office/drawing/2014/main" id="{D96BEC08-6D1A-45FD-AE48-312174823F5C}"/>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8450660" y="3548546"/>
          <a:ext cx="487794" cy="486644"/>
        </a:xfrm>
        <a:prstGeom prst="rect">
          <a:avLst/>
        </a:prstGeom>
      </xdr:spPr>
    </xdr:pic>
    <xdr:clientData/>
  </xdr:twoCellAnchor>
  <xdr:twoCellAnchor editAs="oneCell">
    <xdr:from>
      <xdr:col>28</xdr:col>
      <xdr:colOff>444501</xdr:colOff>
      <xdr:row>21</xdr:row>
      <xdr:rowOff>20331</xdr:rowOff>
    </xdr:from>
    <xdr:to>
      <xdr:col>30</xdr:col>
      <xdr:colOff>0</xdr:colOff>
      <xdr:row>25</xdr:row>
      <xdr:rowOff>20331</xdr:rowOff>
    </xdr:to>
    <xdr:pic>
      <xdr:nvPicPr>
        <xdr:cNvPr id="40" name="Graphic 39" descr="Ribbon with solid fill">
          <a:extLst>
            <a:ext uri="{FF2B5EF4-FFF2-40B4-BE49-F238E27FC236}">
              <a16:creationId xmlns:a16="http://schemas.microsoft.com/office/drawing/2014/main" id="{BDC1FB7C-D770-4756-ABCC-59B76C12B588}"/>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7513301" y="3887481"/>
          <a:ext cx="774699" cy="736600"/>
        </a:xfrm>
        <a:prstGeom prst="rect">
          <a:avLst/>
        </a:prstGeom>
      </xdr:spPr>
    </xdr:pic>
    <xdr:clientData/>
  </xdr:twoCellAnchor>
  <xdr:twoCellAnchor>
    <xdr:from>
      <xdr:col>2</xdr:col>
      <xdr:colOff>231348</xdr:colOff>
      <xdr:row>2</xdr:row>
      <xdr:rowOff>89045</xdr:rowOff>
    </xdr:from>
    <xdr:to>
      <xdr:col>10</xdr:col>
      <xdr:colOff>14111</xdr:colOff>
      <xdr:row>6</xdr:row>
      <xdr:rowOff>70555</xdr:rowOff>
    </xdr:to>
    <xdr:sp macro="" textlink="">
      <xdr:nvSpPr>
        <xdr:cNvPr id="41" name="TextBox 40">
          <a:extLst>
            <a:ext uri="{FF2B5EF4-FFF2-40B4-BE49-F238E27FC236}">
              <a16:creationId xmlns:a16="http://schemas.microsoft.com/office/drawing/2014/main" id="{D4A249E2-C7B6-4900-8B67-583CAF569031}"/>
            </a:ext>
          </a:extLst>
        </xdr:cNvPr>
        <xdr:cNvSpPr txBox="1"/>
      </xdr:nvSpPr>
      <xdr:spPr>
        <a:xfrm>
          <a:off x="1450548" y="457345"/>
          <a:ext cx="4659563" cy="718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b="1">
              <a:solidFill>
                <a:schemeClr val="bg1"/>
              </a:solidFill>
              <a:latin typeface="Agency FB" panose="020B0503020202020204" pitchFamily="34" charset="0"/>
            </a:rPr>
            <a:t>SALES DASHBOARD</a:t>
          </a:r>
        </a:p>
      </xdr:txBody>
    </xdr:sp>
    <xdr:clientData/>
  </xdr:twoCellAnchor>
  <xdr:twoCellAnchor>
    <xdr:from>
      <xdr:col>2</xdr:col>
      <xdr:colOff>241284</xdr:colOff>
      <xdr:row>5</xdr:row>
      <xdr:rowOff>141072</xdr:rowOff>
    </xdr:from>
    <xdr:to>
      <xdr:col>7</xdr:col>
      <xdr:colOff>92372</xdr:colOff>
      <xdr:row>7</xdr:row>
      <xdr:rowOff>157608</xdr:rowOff>
    </xdr:to>
    <xdr:sp macro="" textlink="">
      <xdr:nvSpPr>
        <xdr:cNvPr id="42" name="TextBox 41">
          <a:extLst>
            <a:ext uri="{FF2B5EF4-FFF2-40B4-BE49-F238E27FC236}">
              <a16:creationId xmlns:a16="http://schemas.microsoft.com/office/drawing/2014/main" id="{482928AA-63F4-4A3C-B320-0BA414C0BFAC}"/>
            </a:ext>
          </a:extLst>
        </xdr:cNvPr>
        <xdr:cNvSpPr txBox="1"/>
      </xdr:nvSpPr>
      <xdr:spPr>
        <a:xfrm>
          <a:off x="1460484" y="1061822"/>
          <a:ext cx="2899088" cy="384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FFFF00"/>
              </a:solidFill>
            </a:rPr>
            <a:t>SUPERMARKET</a:t>
          </a:r>
          <a:r>
            <a:rPr lang="en-IN" sz="2400" b="1" baseline="0">
              <a:solidFill>
                <a:srgbClr val="FFFF00"/>
              </a:solidFill>
            </a:rPr>
            <a:t> SHOP</a:t>
          </a:r>
          <a:endParaRPr lang="en-IN" sz="2400" b="1">
            <a:solidFill>
              <a:srgbClr val="FFFF00"/>
            </a:solidFill>
          </a:endParaRPr>
        </a:p>
      </xdr:txBody>
    </xdr:sp>
    <xdr:clientData/>
  </xdr:twoCellAnchor>
  <xdr:twoCellAnchor>
    <xdr:from>
      <xdr:col>5</xdr:col>
      <xdr:colOff>1784</xdr:colOff>
      <xdr:row>10</xdr:row>
      <xdr:rowOff>163795</xdr:rowOff>
    </xdr:from>
    <xdr:to>
      <xdr:col>8</xdr:col>
      <xdr:colOff>568158</xdr:colOff>
      <xdr:row>13</xdr:row>
      <xdr:rowOff>136256</xdr:rowOff>
    </xdr:to>
    <xdr:sp macro="" textlink="">
      <xdr:nvSpPr>
        <xdr:cNvPr id="43" name="TextBox 42">
          <a:extLst>
            <a:ext uri="{FF2B5EF4-FFF2-40B4-BE49-F238E27FC236}">
              <a16:creationId xmlns:a16="http://schemas.microsoft.com/office/drawing/2014/main" id="{02113980-F344-4510-B153-E9467BFF074E}"/>
            </a:ext>
          </a:extLst>
        </xdr:cNvPr>
        <xdr:cNvSpPr txBox="1"/>
      </xdr:nvSpPr>
      <xdr:spPr>
        <a:xfrm>
          <a:off x="3049784" y="2005295"/>
          <a:ext cx="2395174" cy="524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rgbClr val="FFFF00"/>
              </a:solidFill>
              <a:latin typeface="+mn-lt"/>
              <a:ea typeface="+mn-ea"/>
              <a:cs typeface="+mn-cs"/>
            </a:rPr>
            <a:t>TOTAL SALES</a:t>
          </a:r>
        </a:p>
      </xdr:txBody>
    </xdr:sp>
    <xdr:clientData/>
  </xdr:twoCellAnchor>
  <xdr:twoCellAnchor>
    <xdr:from>
      <xdr:col>5</xdr:col>
      <xdr:colOff>14414</xdr:colOff>
      <xdr:row>13</xdr:row>
      <xdr:rowOff>69070</xdr:rowOff>
    </xdr:from>
    <xdr:to>
      <xdr:col>8</xdr:col>
      <xdr:colOff>352778</xdr:colOff>
      <xdr:row>15</xdr:row>
      <xdr:rowOff>159679</xdr:rowOff>
    </xdr:to>
    <xdr:sp macro="" textlink="Analysis!F5">
      <xdr:nvSpPr>
        <xdr:cNvPr id="44" name="TextBox 43">
          <a:extLst>
            <a:ext uri="{FF2B5EF4-FFF2-40B4-BE49-F238E27FC236}">
              <a16:creationId xmlns:a16="http://schemas.microsoft.com/office/drawing/2014/main" id="{3D4F7160-655D-4EC3-8839-3E49961B2A38}"/>
            </a:ext>
          </a:extLst>
        </xdr:cNvPr>
        <xdr:cNvSpPr txBox="1"/>
      </xdr:nvSpPr>
      <xdr:spPr>
        <a:xfrm>
          <a:off x="3062414" y="2463020"/>
          <a:ext cx="2167164" cy="458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ED7E26-53DD-43B3-A908-30AD0641568A}" type="TxLink">
            <a:rPr lang="en-US" sz="2800" b="1" i="0" u="none" strike="noStrike">
              <a:solidFill>
                <a:schemeClr val="bg1"/>
              </a:solidFill>
              <a:latin typeface="+mn-lt"/>
              <a:ea typeface="Cambria Math" panose="02040503050406030204" pitchFamily="18" charset="0"/>
              <a:cs typeface="Calibri"/>
            </a:rPr>
            <a:t>$4,01,412</a:t>
          </a:fld>
          <a:endParaRPr lang="en-IN" sz="2800" b="1">
            <a:solidFill>
              <a:schemeClr val="bg1"/>
            </a:solidFill>
            <a:latin typeface="+mn-lt"/>
            <a:ea typeface="Cambria Math" panose="02040503050406030204" pitchFamily="18" charset="0"/>
          </a:endParaRPr>
        </a:p>
      </xdr:txBody>
    </xdr:sp>
    <xdr:clientData/>
  </xdr:twoCellAnchor>
  <xdr:twoCellAnchor>
    <xdr:from>
      <xdr:col>11</xdr:col>
      <xdr:colOff>173856</xdr:colOff>
      <xdr:row>11</xdr:row>
      <xdr:rowOff>13926</xdr:rowOff>
    </xdr:from>
    <xdr:to>
      <xdr:col>16</xdr:col>
      <xdr:colOff>33420</xdr:colOff>
      <xdr:row>14</xdr:row>
      <xdr:rowOff>44561</xdr:rowOff>
    </xdr:to>
    <xdr:sp macro="" textlink="">
      <xdr:nvSpPr>
        <xdr:cNvPr id="45" name="TextBox 44">
          <a:extLst>
            <a:ext uri="{FF2B5EF4-FFF2-40B4-BE49-F238E27FC236}">
              <a16:creationId xmlns:a16="http://schemas.microsoft.com/office/drawing/2014/main" id="{34516739-562A-47BA-AB88-E6F2CB996D61}"/>
            </a:ext>
          </a:extLst>
        </xdr:cNvPr>
        <xdr:cNvSpPr txBox="1"/>
      </xdr:nvSpPr>
      <xdr:spPr>
        <a:xfrm>
          <a:off x="6879456" y="2039576"/>
          <a:ext cx="2907564" cy="5830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rgbClr val="FFFF00"/>
              </a:solidFill>
              <a:latin typeface="+mn-lt"/>
              <a:ea typeface="+mn-ea"/>
              <a:cs typeface="+mn-cs"/>
            </a:rPr>
            <a:t>TOTAL PROFIT</a:t>
          </a:r>
        </a:p>
      </xdr:txBody>
    </xdr:sp>
    <xdr:clientData/>
  </xdr:twoCellAnchor>
  <xdr:twoCellAnchor>
    <xdr:from>
      <xdr:col>18</xdr:col>
      <xdr:colOff>136604</xdr:colOff>
      <xdr:row>10</xdr:row>
      <xdr:rowOff>177652</xdr:rowOff>
    </xdr:from>
    <xdr:to>
      <xdr:col>21</xdr:col>
      <xdr:colOff>381533</xdr:colOff>
      <xdr:row>14</xdr:row>
      <xdr:rowOff>11140</xdr:rowOff>
    </xdr:to>
    <xdr:sp macro="" textlink="">
      <xdr:nvSpPr>
        <xdr:cNvPr id="46" name="TextBox 45">
          <a:extLst>
            <a:ext uri="{FF2B5EF4-FFF2-40B4-BE49-F238E27FC236}">
              <a16:creationId xmlns:a16="http://schemas.microsoft.com/office/drawing/2014/main" id="{EC027C21-2CBB-445D-AF39-BC43C363FD1C}"/>
            </a:ext>
          </a:extLst>
        </xdr:cNvPr>
        <xdr:cNvSpPr txBox="1"/>
      </xdr:nvSpPr>
      <xdr:spPr>
        <a:xfrm>
          <a:off x="11109404" y="2019152"/>
          <a:ext cx="2073729" cy="570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rgbClr val="FFFF00"/>
              </a:solidFill>
              <a:latin typeface="+mn-lt"/>
              <a:ea typeface="+mn-ea"/>
              <a:cs typeface="+mn-cs"/>
            </a:rPr>
            <a:t>PROFIT</a:t>
          </a:r>
          <a:r>
            <a:rPr lang="en-IN" sz="2400" b="1">
              <a:solidFill>
                <a:srgbClr val="FFFF00"/>
              </a:solidFill>
              <a:latin typeface="+mn-lt"/>
              <a:ea typeface="+mn-ea"/>
              <a:cs typeface="+mn-cs"/>
            </a:rPr>
            <a:t> %</a:t>
          </a:r>
          <a:endParaRPr lang="en-IN" sz="1100">
            <a:solidFill>
              <a:srgbClr val="FFFF00"/>
            </a:solidFill>
          </a:endParaRPr>
        </a:p>
      </xdr:txBody>
    </xdr:sp>
    <xdr:clientData/>
  </xdr:twoCellAnchor>
  <xdr:twoCellAnchor>
    <xdr:from>
      <xdr:col>11</xdr:col>
      <xdr:colOff>213961</xdr:colOff>
      <xdr:row>13</xdr:row>
      <xdr:rowOff>130233</xdr:rowOff>
    </xdr:from>
    <xdr:to>
      <xdr:col>14</xdr:col>
      <xdr:colOff>458889</xdr:colOff>
      <xdr:row>15</xdr:row>
      <xdr:rowOff>181874</xdr:rowOff>
    </xdr:to>
    <xdr:sp macro="" textlink="Analysis!F6">
      <xdr:nvSpPr>
        <xdr:cNvPr id="47" name="TextBox 46">
          <a:extLst>
            <a:ext uri="{FF2B5EF4-FFF2-40B4-BE49-F238E27FC236}">
              <a16:creationId xmlns:a16="http://schemas.microsoft.com/office/drawing/2014/main" id="{DBD77115-C7A0-4A45-ACA8-6ADBDB5C8832}"/>
            </a:ext>
          </a:extLst>
        </xdr:cNvPr>
        <xdr:cNvSpPr txBox="1"/>
      </xdr:nvSpPr>
      <xdr:spPr>
        <a:xfrm>
          <a:off x="6919561" y="2524183"/>
          <a:ext cx="2073728" cy="419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BBFC8A8-80EC-4C2B-A5D6-7AF275D8EF7E}" type="TxLink">
            <a:rPr lang="en-US" sz="2800" b="1" i="0" u="none" strike="noStrike">
              <a:solidFill>
                <a:schemeClr val="bg1"/>
              </a:solidFill>
              <a:latin typeface="+mn-lt"/>
              <a:ea typeface="Calibri"/>
              <a:cs typeface="Calibri"/>
            </a:rPr>
            <a:t>$68,908</a:t>
          </a:fld>
          <a:endParaRPr lang="en-IN" sz="2800" b="1">
            <a:solidFill>
              <a:schemeClr val="bg1"/>
            </a:solidFill>
            <a:latin typeface="+mn-lt"/>
            <a:ea typeface="+mn-ea"/>
            <a:cs typeface="+mn-cs"/>
          </a:endParaRPr>
        </a:p>
      </xdr:txBody>
    </xdr:sp>
    <xdr:clientData/>
  </xdr:twoCellAnchor>
  <xdr:twoCellAnchor>
    <xdr:from>
      <xdr:col>18</xdr:col>
      <xdr:colOff>144151</xdr:colOff>
      <xdr:row>13</xdr:row>
      <xdr:rowOff>98470</xdr:rowOff>
    </xdr:from>
    <xdr:to>
      <xdr:col>21</xdr:col>
      <xdr:colOff>389080</xdr:colOff>
      <xdr:row>16</xdr:row>
      <xdr:rowOff>32776</xdr:rowOff>
    </xdr:to>
    <xdr:sp macro="" textlink="Analysis!F7">
      <xdr:nvSpPr>
        <xdr:cNvPr id="48" name="TextBox 47">
          <a:extLst>
            <a:ext uri="{FF2B5EF4-FFF2-40B4-BE49-F238E27FC236}">
              <a16:creationId xmlns:a16="http://schemas.microsoft.com/office/drawing/2014/main" id="{3CCC0CDC-1CAC-4216-A8C7-BA7A1EBBBE79}"/>
            </a:ext>
          </a:extLst>
        </xdr:cNvPr>
        <xdr:cNvSpPr txBox="1"/>
      </xdr:nvSpPr>
      <xdr:spPr>
        <a:xfrm>
          <a:off x="11116951" y="2492420"/>
          <a:ext cx="2073729" cy="486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E3F2ED3-8E7D-42FE-992A-4AA345F70070}" type="TxLink">
            <a:rPr lang="en-US" sz="3200" b="1" i="0" u="none" strike="noStrike">
              <a:solidFill>
                <a:schemeClr val="bg1"/>
              </a:solidFill>
              <a:latin typeface="+mn-lt"/>
              <a:ea typeface="Calibri"/>
              <a:cs typeface="Calibri"/>
            </a:rPr>
            <a:t>21%</a:t>
          </a:fld>
          <a:endParaRPr lang="en-IN" sz="3200" b="1">
            <a:solidFill>
              <a:schemeClr val="bg1"/>
            </a:solidFill>
            <a:latin typeface="+mn-lt"/>
          </a:endParaRPr>
        </a:p>
      </xdr:txBody>
    </xdr:sp>
    <xdr:clientData/>
  </xdr:twoCellAnchor>
  <xdr:twoCellAnchor>
    <xdr:from>
      <xdr:col>24</xdr:col>
      <xdr:colOff>267400</xdr:colOff>
      <xdr:row>11</xdr:row>
      <xdr:rowOff>34244</xdr:rowOff>
    </xdr:from>
    <xdr:to>
      <xdr:col>26</xdr:col>
      <xdr:colOff>540792</xdr:colOff>
      <xdr:row>15</xdr:row>
      <xdr:rowOff>75595</xdr:rowOff>
    </xdr:to>
    <xdr:sp macro="" textlink="">
      <xdr:nvSpPr>
        <xdr:cNvPr id="49" name="TextBox 48">
          <a:extLst>
            <a:ext uri="{FF2B5EF4-FFF2-40B4-BE49-F238E27FC236}">
              <a16:creationId xmlns:a16="http://schemas.microsoft.com/office/drawing/2014/main" id="{D9463657-503D-4E86-8161-C36067CB729D}"/>
            </a:ext>
          </a:extLst>
        </xdr:cNvPr>
        <xdr:cNvSpPr txBox="1"/>
      </xdr:nvSpPr>
      <xdr:spPr>
        <a:xfrm>
          <a:off x="14897800" y="2059894"/>
          <a:ext cx="1492592" cy="777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baseline="0">
              <a:solidFill>
                <a:srgbClr val="FFFF00"/>
              </a:solidFill>
              <a:latin typeface="+mn-lt"/>
              <a:ea typeface="+mn-ea"/>
              <a:cs typeface="+mn-cs"/>
            </a:rPr>
            <a:t>TOP</a:t>
          </a:r>
        </a:p>
        <a:p>
          <a:pPr algn="ctr"/>
          <a:r>
            <a:rPr lang="en-IN" sz="2000" b="1" baseline="0">
              <a:solidFill>
                <a:srgbClr val="FFFF00"/>
              </a:solidFill>
              <a:latin typeface="+mn-lt"/>
              <a:ea typeface="+mn-ea"/>
              <a:cs typeface="+mn-cs"/>
            </a:rPr>
            <a:t>PRODUCT</a:t>
          </a:r>
          <a:endParaRPr lang="en-IN" sz="2000" b="1">
            <a:solidFill>
              <a:srgbClr val="FFFF00"/>
            </a:solidFill>
            <a:latin typeface="+mn-lt"/>
            <a:ea typeface="+mn-ea"/>
            <a:cs typeface="+mn-cs"/>
          </a:endParaRPr>
        </a:p>
      </xdr:txBody>
    </xdr:sp>
    <xdr:clientData/>
  </xdr:twoCellAnchor>
  <xdr:twoCellAnchor>
    <xdr:from>
      <xdr:col>28</xdr:col>
      <xdr:colOff>129887</xdr:colOff>
      <xdr:row>15</xdr:row>
      <xdr:rowOff>129888</xdr:rowOff>
    </xdr:from>
    <xdr:to>
      <xdr:col>30</xdr:col>
      <xdr:colOff>362494</xdr:colOff>
      <xdr:row>18</xdr:row>
      <xdr:rowOff>2</xdr:rowOff>
    </xdr:to>
    <xdr:sp macro="" textlink="Analysis!AL1">
      <xdr:nvSpPr>
        <xdr:cNvPr id="50" name="TextBox 49">
          <a:extLst>
            <a:ext uri="{FF2B5EF4-FFF2-40B4-BE49-F238E27FC236}">
              <a16:creationId xmlns:a16="http://schemas.microsoft.com/office/drawing/2014/main" id="{6FFB3566-0E2B-49C4-BD51-0CC412280AF1}"/>
            </a:ext>
          </a:extLst>
        </xdr:cNvPr>
        <xdr:cNvSpPr txBox="1"/>
      </xdr:nvSpPr>
      <xdr:spPr>
        <a:xfrm>
          <a:off x="17198687" y="2892138"/>
          <a:ext cx="1451807" cy="422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DA60F28-14BE-4892-8644-5C97CBE27660}" type="TxLink">
            <a:rPr lang="en-US" sz="2000" b="1" i="0" u="none" strike="noStrike">
              <a:solidFill>
                <a:schemeClr val="bg1"/>
              </a:solidFill>
              <a:latin typeface="Calibri"/>
              <a:ea typeface="Calibri"/>
              <a:cs typeface="Calibri"/>
            </a:rPr>
            <a:t>Category04</a:t>
          </a:fld>
          <a:endParaRPr lang="en-IN" sz="2000" b="1">
            <a:solidFill>
              <a:schemeClr val="bg1"/>
            </a:solidFill>
          </a:endParaRPr>
        </a:p>
      </xdr:txBody>
    </xdr:sp>
    <xdr:clientData/>
  </xdr:twoCellAnchor>
  <xdr:twoCellAnchor>
    <xdr:from>
      <xdr:col>25</xdr:col>
      <xdr:colOff>78298</xdr:colOff>
      <xdr:row>30</xdr:row>
      <xdr:rowOff>136348</xdr:rowOff>
    </xdr:from>
    <xdr:to>
      <xdr:col>27</xdr:col>
      <xdr:colOff>366885</xdr:colOff>
      <xdr:row>33</xdr:row>
      <xdr:rowOff>9508</xdr:rowOff>
    </xdr:to>
    <xdr:sp macro="" textlink="">
      <xdr:nvSpPr>
        <xdr:cNvPr id="51" name="TextBox 50">
          <a:extLst>
            <a:ext uri="{FF2B5EF4-FFF2-40B4-BE49-F238E27FC236}">
              <a16:creationId xmlns:a16="http://schemas.microsoft.com/office/drawing/2014/main" id="{F1BD150D-2C57-4910-BD0E-C646731254EA}"/>
            </a:ext>
          </a:extLst>
        </xdr:cNvPr>
        <xdr:cNvSpPr txBox="1"/>
      </xdr:nvSpPr>
      <xdr:spPr>
        <a:xfrm>
          <a:off x="15318298" y="5660848"/>
          <a:ext cx="1507787" cy="425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latin typeface="+mn-lt"/>
              <a:ea typeface="+mn-ea"/>
              <a:cs typeface="+mn-cs"/>
            </a:rPr>
            <a:t>CATEGORY</a:t>
          </a:r>
        </a:p>
      </xdr:txBody>
    </xdr:sp>
    <xdr:clientData/>
  </xdr:twoCellAnchor>
  <xdr:twoCellAnchor>
    <xdr:from>
      <xdr:col>19</xdr:col>
      <xdr:colOff>276087</xdr:colOff>
      <xdr:row>19</xdr:row>
      <xdr:rowOff>138596</xdr:rowOff>
    </xdr:from>
    <xdr:to>
      <xdr:col>22</xdr:col>
      <xdr:colOff>87794</xdr:colOff>
      <xdr:row>22</xdr:row>
      <xdr:rowOff>7968</xdr:rowOff>
    </xdr:to>
    <xdr:sp macro="" textlink="">
      <xdr:nvSpPr>
        <xdr:cNvPr id="52" name="TextBox 51">
          <a:extLst>
            <a:ext uri="{FF2B5EF4-FFF2-40B4-BE49-F238E27FC236}">
              <a16:creationId xmlns:a16="http://schemas.microsoft.com/office/drawing/2014/main" id="{45030F7B-53C4-4A10-83D9-B303EEA979C8}"/>
            </a:ext>
          </a:extLst>
        </xdr:cNvPr>
        <xdr:cNvSpPr txBox="1"/>
      </xdr:nvSpPr>
      <xdr:spPr>
        <a:xfrm>
          <a:off x="11858487" y="3637446"/>
          <a:ext cx="1640507" cy="421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latin typeface="+mn-lt"/>
              <a:ea typeface="+mn-ea"/>
              <a:cs typeface="+mn-cs"/>
            </a:rPr>
            <a:t>SALES</a:t>
          </a:r>
          <a:r>
            <a:rPr lang="en-IN" sz="1050" baseline="0">
              <a:solidFill>
                <a:sysClr val="windowText" lastClr="000000"/>
              </a:solidFill>
            </a:rPr>
            <a:t> </a:t>
          </a:r>
          <a:r>
            <a:rPr lang="en-IN" sz="2000" b="1">
              <a:solidFill>
                <a:schemeClr val="bg1"/>
              </a:solidFill>
              <a:latin typeface="+mn-lt"/>
              <a:ea typeface="+mn-ea"/>
              <a:cs typeface="+mn-cs"/>
            </a:rPr>
            <a:t>TYPE</a:t>
          </a:r>
        </a:p>
      </xdr:txBody>
    </xdr:sp>
    <xdr:clientData/>
  </xdr:twoCellAnchor>
  <xdr:twoCellAnchor>
    <xdr:from>
      <xdr:col>28</xdr:col>
      <xdr:colOff>204817</xdr:colOff>
      <xdr:row>18</xdr:row>
      <xdr:rowOff>6615</xdr:rowOff>
    </xdr:from>
    <xdr:to>
      <xdr:col>30</xdr:col>
      <xdr:colOff>259772</xdr:colOff>
      <xdr:row>20</xdr:row>
      <xdr:rowOff>43294</xdr:rowOff>
    </xdr:to>
    <xdr:sp macro="" textlink="Analysis!AM1">
      <xdr:nvSpPr>
        <xdr:cNvPr id="53" name="TextBox 52">
          <a:extLst>
            <a:ext uri="{FF2B5EF4-FFF2-40B4-BE49-F238E27FC236}">
              <a16:creationId xmlns:a16="http://schemas.microsoft.com/office/drawing/2014/main" id="{ACADFB7F-E5E2-471A-9658-128D2925A444}"/>
            </a:ext>
          </a:extLst>
        </xdr:cNvPr>
        <xdr:cNvSpPr txBox="1"/>
      </xdr:nvSpPr>
      <xdr:spPr>
        <a:xfrm>
          <a:off x="17273617" y="3321315"/>
          <a:ext cx="1274155" cy="404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BFBE6C5-D7B5-4054-94A9-33F2DDB52969}" type="TxLink">
            <a:rPr lang="en-US" sz="1800" b="1" i="0" u="none" strike="noStrike">
              <a:solidFill>
                <a:schemeClr val="bg1"/>
              </a:solidFill>
              <a:latin typeface="Calibri"/>
              <a:ea typeface="Calibri"/>
              <a:cs typeface="Calibri"/>
            </a:rPr>
            <a:pPr algn="ctr"/>
            <a:t>$95,269.40</a:t>
          </a:fld>
          <a:endParaRPr lang="en-IN" sz="1800" b="1">
            <a:solidFill>
              <a:schemeClr val="bg1"/>
            </a:solidFill>
          </a:endParaRPr>
        </a:p>
      </xdr:txBody>
    </xdr:sp>
    <xdr:clientData/>
  </xdr:twoCellAnchor>
  <xdr:twoCellAnchor>
    <xdr:from>
      <xdr:col>24</xdr:col>
      <xdr:colOff>271377</xdr:colOff>
      <xdr:row>18</xdr:row>
      <xdr:rowOff>181643</xdr:rowOff>
    </xdr:from>
    <xdr:to>
      <xdr:col>26</xdr:col>
      <xdr:colOff>447387</xdr:colOff>
      <xdr:row>21</xdr:row>
      <xdr:rowOff>72159</xdr:rowOff>
    </xdr:to>
    <xdr:sp macro="" textlink="Analysis!Z1">
      <xdr:nvSpPr>
        <xdr:cNvPr id="54" name="TextBox 53">
          <a:extLst>
            <a:ext uri="{FF2B5EF4-FFF2-40B4-BE49-F238E27FC236}">
              <a16:creationId xmlns:a16="http://schemas.microsoft.com/office/drawing/2014/main" id="{6A60611A-F4BB-4563-9BCB-01214A041B90}"/>
            </a:ext>
          </a:extLst>
        </xdr:cNvPr>
        <xdr:cNvSpPr txBox="1"/>
      </xdr:nvSpPr>
      <xdr:spPr>
        <a:xfrm>
          <a:off x="14901777" y="3496343"/>
          <a:ext cx="1395210" cy="4429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4E03D06-5E31-4ED2-A2F1-EC9F3E3DDF73}" type="TxLink">
            <a:rPr lang="en-US" sz="2000" b="1" i="0" u="none" strike="noStrike">
              <a:solidFill>
                <a:schemeClr val="bg1"/>
              </a:solidFill>
              <a:latin typeface="Calibri"/>
              <a:ea typeface="Calibri"/>
              <a:cs typeface="Calibri"/>
            </a:rPr>
            <a:pPr algn="ctr"/>
            <a:t>$22,952.16</a:t>
          </a:fld>
          <a:endParaRPr lang="en-IN" sz="2000" b="1">
            <a:solidFill>
              <a:schemeClr val="bg1"/>
            </a:solidFill>
          </a:endParaRPr>
        </a:p>
      </xdr:txBody>
    </xdr:sp>
    <xdr:clientData/>
  </xdr:twoCellAnchor>
  <xdr:twoCellAnchor>
    <xdr:from>
      <xdr:col>24</xdr:col>
      <xdr:colOff>245341</xdr:colOff>
      <xdr:row>14</xdr:row>
      <xdr:rowOff>158750</xdr:rowOff>
    </xdr:from>
    <xdr:to>
      <xdr:col>26</xdr:col>
      <xdr:colOff>519546</xdr:colOff>
      <xdr:row>17</xdr:row>
      <xdr:rowOff>20012</xdr:rowOff>
    </xdr:to>
    <xdr:sp macro="" textlink="Analysis!Y1">
      <xdr:nvSpPr>
        <xdr:cNvPr id="55" name="TextBox 54">
          <a:extLst>
            <a:ext uri="{FF2B5EF4-FFF2-40B4-BE49-F238E27FC236}">
              <a16:creationId xmlns:a16="http://schemas.microsoft.com/office/drawing/2014/main" id="{15956E45-004C-466B-9DA4-C3E85FE5F8E1}"/>
            </a:ext>
          </a:extLst>
        </xdr:cNvPr>
        <xdr:cNvSpPr txBox="1"/>
      </xdr:nvSpPr>
      <xdr:spPr>
        <a:xfrm>
          <a:off x="14875741" y="2736850"/>
          <a:ext cx="1493405" cy="413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03B4A45-FFF9-4F5F-8F47-58767964FC7F}" type="TxLink">
            <a:rPr lang="en-US" sz="2000" b="1" i="0" u="none" strike="noStrike">
              <a:solidFill>
                <a:schemeClr val="bg1"/>
              </a:solidFill>
              <a:latin typeface="Calibri"/>
              <a:ea typeface="Calibri"/>
              <a:cs typeface="Calibri"/>
            </a:rPr>
            <a:pPr algn="ctr"/>
            <a:t>Product41</a:t>
          </a:fld>
          <a:endParaRPr lang="en-IN" sz="2000" b="1">
            <a:solidFill>
              <a:schemeClr val="bg1"/>
            </a:solidFill>
          </a:endParaRPr>
        </a:p>
      </xdr:txBody>
    </xdr:sp>
    <xdr:clientData/>
  </xdr:twoCellAnchor>
  <xdr:twoCellAnchor>
    <xdr:from>
      <xdr:col>6</xdr:col>
      <xdr:colOff>14132</xdr:colOff>
      <xdr:row>38</xdr:row>
      <xdr:rowOff>177300</xdr:rowOff>
    </xdr:from>
    <xdr:to>
      <xdr:col>8</xdr:col>
      <xdr:colOff>121397</xdr:colOff>
      <xdr:row>41</xdr:row>
      <xdr:rowOff>74706</xdr:rowOff>
    </xdr:to>
    <xdr:sp macro="" textlink="">
      <xdr:nvSpPr>
        <xdr:cNvPr id="56" name="TextBox 55">
          <a:extLst>
            <a:ext uri="{FF2B5EF4-FFF2-40B4-BE49-F238E27FC236}">
              <a16:creationId xmlns:a16="http://schemas.microsoft.com/office/drawing/2014/main" id="{09651BA3-79C3-4FAE-A151-DC44280EE277}"/>
            </a:ext>
          </a:extLst>
        </xdr:cNvPr>
        <xdr:cNvSpPr txBox="1"/>
      </xdr:nvSpPr>
      <xdr:spPr>
        <a:xfrm>
          <a:off x="3671732" y="7175000"/>
          <a:ext cx="1326465" cy="449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bg1"/>
              </a:solidFill>
              <a:latin typeface="+mn-lt"/>
              <a:ea typeface="+mn-ea"/>
              <a:cs typeface="+mn-cs"/>
            </a:rPr>
            <a:t>DAILY</a:t>
          </a:r>
        </a:p>
      </xdr:txBody>
    </xdr:sp>
    <xdr:clientData/>
  </xdr:twoCellAnchor>
  <xdr:twoCellAnchor>
    <xdr:from>
      <xdr:col>5</xdr:col>
      <xdr:colOff>415102</xdr:colOff>
      <xdr:row>19</xdr:row>
      <xdr:rowOff>146964</xdr:rowOff>
    </xdr:from>
    <xdr:to>
      <xdr:col>7</xdr:col>
      <xdr:colOff>293687</xdr:colOff>
      <xdr:row>21</xdr:row>
      <xdr:rowOff>87312</xdr:rowOff>
    </xdr:to>
    <xdr:sp macro="" textlink="">
      <xdr:nvSpPr>
        <xdr:cNvPr id="57" name="TextBox 56">
          <a:extLst>
            <a:ext uri="{FF2B5EF4-FFF2-40B4-BE49-F238E27FC236}">
              <a16:creationId xmlns:a16="http://schemas.microsoft.com/office/drawing/2014/main" id="{6C530326-8399-4C71-AA17-AD49A815A249}"/>
            </a:ext>
          </a:extLst>
        </xdr:cNvPr>
        <xdr:cNvSpPr txBox="1"/>
      </xdr:nvSpPr>
      <xdr:spPr>
        <a:xfrm>
          <a:off x="3463102" y="3645814"/>
          <a:ext cx="1097785" cy="308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mn-lt"/>
              <a:ea typeface="+mn-ea"/>
              <a:cs typeface="+mn-cs"/>
            </a:rPr>
            <a:t>MONTHLY</a:t>
          </a:r>
          <a:endParaRPr lang="en-IN" sz="2000" b="1">
            <a:solidFill>
              <a:schemeClr val="bg1"/>
            </a:solidFill>
            <a:latin typeface="+mn-lt"/>
            <a:ea typeface="+mn-ea"/>
            <a:cs typeface="+mn-cs"/>
          </a:endParaRPr>
        </a:p>
      </xdr:txBody>
    </xdr:sp>
    <xdr:clientData/>
  </xdr:twoCellAnchor>
  <xdr:twoCellAnchor>
    <xdr:from>
      <xdr:col>14</xdr:col>
      <xdr:colOff>344975</xdr:colOff>
      <xdr:row>19</xdr:row>
      <xdr:rowOff>145852</xdr:rowOff>
    </xdr:from>
    <xdr:to>
      <xdr:col>16</xdr:col>
      <xdr:colOff>569303</xdr:colOff>
      <xdr:row>22</xdr:row>
      <xdr:rowOff>24296</xdr:rowOff>
    </xdr:to>
    <xdr:sp macro="" textlink="">
      <xdr:nvSpPr>
        <xdr:cNvPr id="58" name="TextBox 57">
          <a:extLst>
            <a:ext uri="{FF2B5EF4-FFF2-40B4-BE49-F238E27FC236}">
              <a16:creationId xmlns:a16="http://schemas.microsoft.com/office/drawing/2014/main" id="{E94FB43C-61E0-4DED-9A07-F212321065F5}"/>
            </a:ext>
          </a:extLst>
        </xdr:cNvPr>
        <xdr:cNvSpPr txBox="1"/>
      </xdr:nvSpPr>
      <xdr:spPr>
        <a:xfrm>
          <a:off x="8879375" y="3644702"/>
          <a:ext cx="1443528" cy="430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latin typeface="+mn-lt"/>
              <a:ea typeface="+mn-ea"/>
              <a:cs typeface="+mn-cs"/>
            </a:rPr>
            <a:t>PRODUCT</a:t>
          </a:r>
          <a:endParaRPr lang="en-IN" sz="2400" b="1">
            <a:solidFill>
              <a:schemeClr val="bg1"/>
            </a:solidFill>
            <a:latin typeface="+mn-lt"/>
            <a:ea typeface="+mn-ea"/>
            <a:cs typeface="+mn-cs"/>
          </a:endParaRPr>
        </a:p>
      </xdr:txBody>
    </xdr:sp>
    <xdr:clientData/>
  </xdr:twoCellAnchor>
  <xdr:twoCellAnchor>
    <xdr:from>
      <xdr:col>19</xdr:col>
      <xdr:colOff>600703</xdr:colOff>
      <xdr:row>39</xdr:row>
      <xdr:rowOff>110191</xdr:rowOff>
    </xdr:from>
    <xdr:to>
      <xdr:col>22</xdr:col>
      <xdr:colOff>587375</xdr:colOff>
      <xdr:row>41</xdr:row>
      <xdr:rowOff>122891</xdr:rowOff>
    </xdr:to>
    <xdr:sp macro="" textlink="">
      <xdr:nvSpPr>
        <xdr:cNvPr id="59" name="TextBox 58">
          <a:extLst>
            <a:ext uri="{FF2B5EF4-FFF2-40B4-BE49-F238E27FC236}">
              <a16:creationId xmlns:a16="http://schemas.microsoft.com/office/drawing/2014/main" id="{9B480444-6D6B-4407-AF3C-6704476904FE}"/>
            </a:ext>
          </a:extLst>
        </xdr:cNvPr>
        <xdr:cNvSpPr txBox="1"/>
      </xdr:nvSpPr>
      <xdr:spPr>
        <a:xfrm>
          <a:off x="12183103" y="7292041"/>
          <a:ext cx="1815472"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bg1"/>
              </a:solidFill>
              <a:latin typeface="+mn-lt"/>
              <a:ea typeface="+mn-ea"/>
              <a:cs typeface="+mn-cs"/>
            </a:rPr>
            <a:t>PAYMENT</a:t>
          </a:r>
          <a:r>
            <a:rPr lang="en-IN" sz="900" baseline="0">
              <a:solidFill>
                <a:sysClr val="windowText" lastClr="000000"/>
              </a:solidFill>
            </a:rPr>
            <a:t> </a:t>
          </a:r>
          <a:r>
            <a:rPr lang="en-IN" sz="1600" b="1">
              <a:solidFill>
                <a:schemeClr val="bg1"/>
              </a:solidFill>
              <a:latin typeface="+mn-lt"/>
              <a:ea typeface="+mn-ea"/>
              <a:cs typeface="+mn-cs"/>
            </a:rPr>
            <a:t>MODE</a:t>
          </a:r>
        </a:p>
      </xdr:txBody>
    </xdr:sp>
    <xdr:clientData/>
  </xdr:twoCellAnchor>
  <xdr:twoCellAnchor>
    <xdr:from>
      <xdr:col>28</xdr:col>
      <xdr:colOff>142013</xdr:colOff>
      <xdr:row>11</xdr:row>
      <xdr:rowOff>35798</xdr:rowOff>
    </xdr:from>
    <xdr:to>
      <xdr:col>30</xdr:col>
      <xdr:colOff>407110</xdr:colOff>
      <xdr:row>15</xdr:row>
      <xdr:rowOff>115454</xdr:rowOff>
    </xdr:to>
    <xdr:sp macro="" textlink="">
      <xdr:nvSpPr>
        <xdr:cNvPr id="60" name="TextBox 59">
          <a:extLst>
            <a:ext uri="{FF2B5EF4-FFF2-40B4-BE49-F238E27FC236}">
              <a16:creationId xmlns:a16="http://schemas.microsoft.com/office/drawing/2014/main" id="{09A12F24-DDE9-4A12-9DEB-8FCE59D0ACD5}"/>
            </a:ext>
          </a:extLst>
        </xdr:cNvPr>
        <xdr:cNvSpPr txBox="1"/>
      </xdr:nvSpPr>
      <xdr:spPr>
        <a:xfrm>
          <a:off x="17210813" y="2061448"/>
          <a:ext cx="1484297" cy="816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baseline="0">
              <a:solidFill>
                <a:srgbClr val="FFFF00"/>
              </a:solidFill>
              <a:latin typeface="+mn-lt"/>
              <a:ea typeface="+mn-ea"/>
              <a:cs typeface="+mn-cs"/>
            </a:rPr>
            <a:t>TOP</a:t>
          </a:r>
        </a:p>
        <a:p>
          <a:pPr algn="ctr"/>
          <a:r>
            <a:rPr lang="en-IN" sz="2000" b="1" baseline="0">
              <a:solidFill>
                <a:srgbClr val="FFFF00"/>
              </a:solidFill>
              <a:latin typeface="+mn-lt"/>
              <a:ea typeface="+mn-ea"/>
              <a:cs typeface="+mn-cs"/>
            </a:rPr>
            <a:t>CATEGORY</a:t>
          </a:r>
          <a:endParaRPr lang="en-IN" sz="2000" b="1">
            <a:solidFill>
              <a:srgbClr val="FFFF00"/>
            </a:solidFill>
            <a:latin typeface="+mn-lt"/>
            <a:ea typeface="+mn-ea"/>
            <a:cs typeface="+mn-cs"/>
          </a:endParaRPr>
        </a:p>
      </xdr:txBody>
    </xdr:sp>
    <xdr:clientData/>
  </xdr:twoCellAnchor>
  <xdr:twoCellAnchor>
    <xdr:from>
      <xdr:col>24</xdr:col>
      <xdr:colOff>322661</xdr:colOff>
      <xdr:row>16</xdr:row>
      <xdr:rowOff>166335</xdr:rowOff>
    </xdr:from>
    <xdr:to>
      <xdr:col>26</xdr:col>
      <xdr:colOff>366181</xdr:colOff>
      <xdr:row>18</xdr:row>
      <xdr:rowOff>104863</xdr:rowOff>
    </xdr:to>
    <xdr:sp macro="" textlink="Analysis!AA1">
      <xdr:nvSpPr>
        <xdr:cNvPr id="61" name="TextBox 60">
          <a:extLst>
            <a:ext uri="{FF2B5EF4-FFF2-40B4-BE49-F238E27FC236}">
              <a16:creationId xmlns:a16="http://schemas.microsoft.com/office/drawing/2014/main" id="{EF441CD3-BBC9-498F-94F0-2CA218570525}"/>
            </a:ext>
          </a:extLst>
        </xdr:cNvPr>
        <xdr:cNvSpPr txBox="1"/>
      </xdr:nvSpPr>
      <xdr:spPr>
        <a:xfrm>
          <a:off x="14953061" y="3112735"/>
          <a:ext cx="1262720" cy="306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44EF518-38F2-47BB-A9AF-1990C28607FC}" type="TxLink">
            <a:rPr lang="en-US" sz="2000" b="1" i="0" u="none" strike="noStrike">
              <a:solidFill>
                <a:schemeClr val="bg1"/>
              </a:solidFill>
              <a:latin typeface="Calibri"/>
              <a:ea typeface="Calibri"/>
              <a:cs typeface="Calibri"/>
            </a:rPr>
            <a:pPr algn="ctr"/>
            <a:t>132</a:t>
          </a:fld>
          <a:endParaRPr lang="en-IN" sz="2000" b="1">
            <a:solidFill>
              <a:schemeClr val="bg1"/>
            </a:solidFill>
          </a:endParaRPr>
        </a:p>
      </xdr:txBody>
    </xdr:sp>
    <xdr:clientData/>
  </xdr:twoCellAnchor>
  <xdr:twoCellAnchor editAs="oneCell">
    <xdr:from>
      <xdr:col>13</xdr:col>
      <xdr:colOff>451557</xdr:colOff>
      <xdr:row>3</xdr:row>
      <xdr:rowOff>49480</xdr:rowOff>
    </xdr:from>
    <xdr:to>
      <xdr:col>23</xdr:col>
      <xdr:colOff>493889</xdr:colOff>
      <xdr:row>8</xdr:row>
      <xdr:rowOff>6109</xdr:rowOff>
    </xdr:to>
    <mc:AlternateContent xmlns:mc="http://schemas.openxmlformats.org/markup-compatibility/2006">
      <mc:Choice xmlns:a14="http://schemas.microsoft.com/office/drawing/2010/main" Requires="a14">
        <xdr:graphicFrame macro="">
          <xdr:nvGraphicFramePr>
            <xdr:cNvPr id="62" name="SALE TYPE 1">
              <a:extLst>
                <a:ext uri="{FF2B5EF4-FFF2-40B4-BE49-F238E27FC236}">
                  <a16:creationId xmlns:a16="http://schemas.microsoft.com/office/drawing/2014/main" id="{E14DEC90-0F37-4981-929C-E4F550CEDCE8}"/>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8431390" y="620980"/>
              <a:ext cx="6180666" cy="9091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111404</xdr:colOff>
      <xdr:row>3</xdr:row>
      <xdr:rowOff>111403</xdr:rowOff>
    </xdr:from>
    <xdr:to>
      <xdr:col>30</xdr:col>
      <xdr:colOff>225592</xdr:colOff>
      <xdr:row>7</xdr:row>
      <xdr:rowOff>98961</xdr:rowOff>
    </xdr:to>
    <mc:AlternateContent xmlns:mc="http://schemas.openxmlformats.org/markup-compatibility/2006">
      <mc:Choice xmlns:a14="http://schemas.microsoft.com/office/drawing/2010/main" Requires="a14">
        <xdr:graphicFrame macro="">
          <xdr:nvGraphicFramePr>
            <xdr:cNvPr id="63" name="PAYMENT MODE 1">
              <a:extLst>
                <a:ext uri="{FF2B5EF4-FFF2-40B4-BE49-F238E27FC236}">
                  <a16:creationId xmlns:a16="http://schemas.microsoft.com/office/drawing/2014/main" id="{66BF659A-B025-40F1-898F-041A07B50388}"/>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14843404" y="682903"/>
              <a:ext cx="3797188" cy="7495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388582</xdr:colOff>
      <xdr:row>20</xdr:row>
      <xdr:rowOff>170598</xdr:rowOff>
    </xdr:from>
    <xdr:to>
      <xdr:col>3</xdr:col>
      <xdr:colOff>426492</xdr:colOff>
      <xdr:row>42</xdr:row>
      <xdr:rowOff>16282</xdr:rowOff>
    </xdr:to>
    <mc:AlternateContent xmlns:mc="http://schemas.openxmlformats.org/markup-compatibility/2006">
      <mc:Choice xmlns:a14="http://schemas.microsoft.com/office/drawing/2010/main" Requires="a14">
        <xdr:graphicFrame macro="">
          <xdr:nvGraphicFramePr>
            <xdr:cNvPr id="64" name="MONTH 1">
              <a:extLst>
                <a:ext uri="{FF2B5EF4-FFF2-40B4-BE49-F238E27FC236}">
                  <a16:creationId xmlns:a16="http://schemas.microsoft.com/office/drawing/2014/main" id="{0DE2D96C-4CAF-40D1-A257-674ECB60A59B}"/>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388582" y="3980598"/>
              <a:ext cx="1879410" cy="40366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379665</xdr:colOff>
      <xdr:row>10</xdr:row>
      <xdr:rowOff>109529</xdr:rowOff>
    </xdr:from>
    <xdr:to>
      <xdr:col>3</xdr:col>
      <xdr:colOff>427158</xdr:colOff>
      <xdr:row>16</xdr:row>
      <xdr:rowOff>16494</xdr:rowOff>
    </xdr:to>
    <mc:AlternateContent xmlns:mc="http://schemas.openxmlformats.org/markup-compatibility/2006">
      <mc:Choice xmlns:a14="http://schemas.microsoft.com/office/drawing/2010/main" Requires="a14">
        <xdr:graphicFrame macro="">
          <xdr:nvGraphicFramePr>
            <xdr:cNvPr id="65" name="YEAR 1">
              <a:extLst>
                <a:ext uri="{FF2B5EF4-FFF2-40B4-BE49-F238E27FC236}">
                  <a16:creationId xmlns:a16="http://schemas.microsoft.com/office/drawing/2014/main" id="{FCE60346-FCD4-4CE6-A347-00561B35221C}"/>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379665" y="2014529"/>
              <a:ext cx="1888993" cy="10499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574285</xdr:colOff>
      <xdr:row>22</xdr:row>
      <xdr:rowOff>68921</xdr:rowOff>
    </xdr:from>
    <xdr:to>
      <xdr:col>12</xdr:col>
      <xdr:colOff>189385</xdr:colOff>
      <xdr:row>35</xdr:row>
      <xdr:rowOff>89123</xdr:rowOff>
    </xdr:to>
    <xdr:graphicFrame macro="">
      <xdr:nvGraphicFramePr>
        <xdr:cNvPr id="66" name="Chart 65">
          <a:extLst>
            <a:ext uri="{FF2B5EF4-FFF2-40B4-BE49-F238E27FC236}">
              <a16:creationId xmlns:a16="http://schemas.microsoft.com/office/drawing/2014/main" id="{04731260-C34A-4F82-AC8B-6412ACFCDA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406497</xdr:colOff>
          <xdr:row>19</xdr:row>
          <xdr:rowOff>163595</xdr:rowOff>
        </xdr:from>
        <xdr:to>
          <xdr:col>8</xdr:col>
          <xdr:colOff>29723</xdr:colOff>
          <xdr:row>21</xdr:row>
          <xdr:rowOff>64536</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DDDDA9E4-5CB5-4F88-A4C3-0E14810A420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592354</xdr:colOff>
          <xdr:row>20</xdr:row>
          <xdr:rowOff>13638</xdr:rowOff>
        </xdr:from>
        <xdr:to>
          <xdr:col>9</xdr:col>
          <xdr:colOff>254841</xdr:colOff>
          <xdr:row>21</xdr:row>
          <xdr:rowOff>49983</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1EBA18B7-020B-4829-A303-E386ECA0DC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285751</xdr:colOff>
          <xdr:row>19</xdr:row>
          <xdr:rowOff>127000</xdr:rowOff>
        </xdr:from>
        <xdr:to>
          <xdr:col>11</xdr:col>
          <xdr:colOff>15917</xdr:colOff>
          <xdr:row>21</xdr:row>
          <xdr:rowOff>144456</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66A975A1-FF60-4209-BCBB-1752C9BFD8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14</xdr:col>
      <xdr:colOff>43793</xdr:colOff>
      <xdr:row>22</xdr:row>
      <xdr:rowOff>11143</xdr:rowOff>
    </xdr:from>
    <xdr:to>
      <xdr:col>17</xdr:col>
      <xdr:colOff>534738</xdr:colOff>
      <xdr:row>35</xdr:row>
      <xdr:rowOff>29196</xdr:rowOff>
    </xdr:to>
    <xdr:graphicFrame macro="">
      <xdr:nvGraphicFramePr>
        <xdr:cNvPr id="67" name="Chart 66">
          <a:extLst>
            <a:ext uri="{FF2B5EF4-FFF2-40B4-BE49-F238E27FC236}">
              <a16:creationId xmlns:a16="http://schemas.microsoft.com/office/drawing/2014/main" id="{46CF5607-ABAF-4E46-B8A1-200B6B94CF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299663</xdr:colOff>
          <xdr:row>22</xdr:row>
          <xdr:rowOff>38991</xdr:rowOff>
        </xdr:from>
        <xdr:to>
          <xdr:col>14</xdr:col>
          <xdr:colOff>29195</xdr:colOff>
          <xdr:row>34</xdr:row>
          <xdr:rowOff>1</xdr:rowOff>
        </xdr:to>
        <xdr:sp macro="" textlink="">
          <xdr:nvSpPr>
            <xdr:cNvPr id="5124" name="Scroll Bar 4" hidden="1">
              <a:extLst>
                <a:ext uri="{63B3BB69-23CF-44E3-9099-C40C66FF867C}">
                  <a14:compatExt spid="_x0000_s5124"/>
                </a:ext>
                <a:ext uri="{FF2B5EF4-FFF2-40B4-BE49-F238E27FC236}">
                  <a16:creationId xmlns:a16="http://schemas.microsoft.com/office/drawing/2014/main" id="{A3B62D40-949E-41E8-AA8B-A056BECD1F1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24</xdr:col>
      <xdr:colOff>287334</xdr:colOff>
      <xdr:row>33</xdr:row>
      <xdr:rowOff>112115</xdr:rowOff>
    </xdr:from>
    <xdr:to>
      <xdr:col>30</xdr:col>
      <xdr:colOff>252132</xdr:colOff>
      <xdr:row>50</xdr:row>
      <xdr:rowOff>158750</xdr:rowOff>
    </xdr:to>
    <mc:AlternateContent xmlns:mc="http://schemas.openxmlformats.org/markup-compatibility/2006">
      <mc:Choice xmlns:cx1="http://schemas.microsoft.com/office/drawing/2015/9/8/chartex" Requires="cx1">
        <xdr:graphicFrame macro="">
          <xdr:nvGraphicFramePr>
            <xdr:cNvPr id="68" name="Chart 67">
              <a:extLst>
                <a:ext uri="{FF2B5EF4-FFF2-40B4-BE49-F238E27FC236}">
                  <a16:creationId xmlns:a16="http://schemas.microsoft.com/office/drawing/2014/main" id="{9E1EED8D-FE45-4C14-855A-326A88841F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3"/>
            </a:graphicData>
          </a:graphic>
        </xdr:graphicFrame>
      </mc:Choice>
      <mc:Fallback>
        <xdr:sp macro="" textlink="">
          <xdr:nvSpPr>
            <xdr:cNvPr id="0" name=""/>
            <xdr:cNvSpPr>
              <a:spLocks noTextEdit="1"/>
            </xdr:cNvSpPr>
          </xdr:nvSpPr>
          <xdr:spPr>
            <a:xfrm>
              <a:off x="14917734" y="6189065"/>
              <a:ext cx="3622398" cy="317718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560358</xdr:colOff>
      <xdr:row>22</xdr:row>
      <xdr:rowOff>21166</xdr:rowOff>
    </xdr:from>
    <xdr:to>
      <xdr:col>23</xdr:col>
      <xdr:colOff>77982</xdr:colOff>
      <xdr:row>35</xdr:row>
      <xdr:rowOff>44561</xdr:rowOff>
    </xdr:to>
    <xdr:graphicFrame macro="">
      <xdr:nvGraphicFramePr>
        <xdr:cNvPr id="69" name="Chart 68">
          <a:extLst>
            <a:ext uri="{FF2B5EF4-FFF2-40B4-BE49-F238E27FC236}">
              <a16:creationId xmlns:a16="http://schemas.microsoft.com/office/drawing/2014/main" id="{E742D2B1-415C-4403-9D91-A9D23173EB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19</xdr:col>
      <xdr:colOff>3224</xdr:colOff>
      <xdr:row>41</xdr:row>
      <xdr:rowOff>165372</xdr:rowOff>
    </xdr:from>
    <xdr:to>
      <xdr:col>23</xdr:col>
      <xdr:colOff>37353</xdr:colOff>
      <xdr:row>51</xdr:row>
      <xdr:rowOff>102721</xdr:rowOff>
    </xdr:to>
    <xdr:graphicFrame macro="">
      <xdr:nvGraphicFramePr>
        <xdr:cNvPr id="70" name="Chart 69">
          <a:extLst>
            <a:ext uri="{FF2B5EF4-FFF2-40B4-BE49-F238E27FC236}">
              <a16:creationId xmlns:a16="http://schemas.microsoft.com/office/drawing/2014/main" id="{1B09E807-68DF-458F-81ED-90C284B425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7</xdr:col>
      <xdr:colOff>567921</xdr:colOff>
      <xdr:row>19</xdr:row>
      <xdr:rowOff>170832</xdr:rowOff>
    </xdr:from>
    <xdr:to>
      <xdr:col>9</xdr:col>
      <xdr:colOff>31750</xdr:colOff>
      <xdr:row>21</xdr:row>
      <xdr:rowOff>47624</xdr:rowOff>
    </xdr:to>
    <xdr:sp macro="" textlink="">
      <xdr:nvSpPr>
        <xdr:cNvPr id="71" name="TextBox 70">
          <a:extLst>
            <a:ext uri="{FF2B5EF4-FFF2-40B4-BE49-F238E27FC236}">
              <a16:creationId xmlns:a16="http://schemas.microsoft.com/office/drawing/2014/main" id="{00C1CD98-7303-4BE6-91EA-0C35C72FDC2E}"/>
            </a:ext>
          </a:extLst>
        </xdr:cNvPr>
        <xdr:cNvSpPr txBox="1"/>
      </xdr:nvSpPr>
      <xdr:spPr>
        <a:xfrm>
          <a:off x="4835121" y="3669682"/>
          <a:ext cx="683029" cy="245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ysClr val="windowText" lastClr="000000"/>
              </a:solidFill>
              <a:latin typeface="+mn-lt"/>
              <a:ea typeface="+mn-ea"/>
              <a:cs typeface="+mn-cs"/>
            </a:rPr>
            <a:t>SALES</a:t>
          </a:r>
          <a:endParaRPr lang="en-IN" sz="1400" b="0">
            <a:solidFill>
              <a:sysClr val="windowText" lastClr="000000"/>
            </a:solidFill>
            <a:latin typeface="+mn-lt"/>
            <a:ea typeface="+mn-ea"/>
            <a:cs typeface="+mn-cs"/>
          </a:endParaRPr>
        </a:p>
      </xdr:txBody>
    </xdr:sp>
    <xdr:clientData/>
  </xdr:twoCellAnchor>
  <xdr:twoCellAnchor>
    <xdr:from>
      <xdr:col>9</xdr:col>
      <xdr:colOff>151049</xdr:colOff>
      <xdr:row>19</xdr:row>
      <xdr:rowOff>170471</xdr:rowOff>
    </xdr:from>
    <xdr:to>
      <xdr:col>10</xdr:col>
      <xdr:colOff>285751</xdr:colOff>
      <xdr:row>21</xdr:row>
      <xdr:rowOff>47623</xdr:rowOff>
    </xdr:to>
    <xdr:sp macro="" textlink="">
      <xdr:nvSpPr>
        <xdr:cNvPr id="72" name="TextBox 71">
          <a:extLst>
            <a:ext uri="{FF2B5EF4-FFF2-40B4-BE49-F238E27FC236}">
              <a16:creationId xmlns:a16="http://schemas.microsoft.com/office/drawing/2014/main" id="{7FBB22C2-C1EB-4418-A9FD-EFE998798AE5}"/>
            </a:ext>
          </a:extLst>
        </xdr:cNvPr>
        <xdr:cNvSpPr txBox="1"/>
      </xdr:nvSpPr>
      <xdr:spPr>
        <a:xfrm>
          <a:off x="5637449" y="3669321"/>
          <a:ext cx="744302" cy="2454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ysClr val="windowText" lastClr="000000"/>
              </a:solidFill>
              <a:latin typeface="+mn-lt"/>
              <a:ea typeface="+mn-ea"/>
              <a:cs typeface="+mn-cs"/>
            </a:rPr>
            <a:t>PROFIT</a:t>
          </a:r>
          <a:endParaRPr lang="en-IN" sz="1400" b="0">
            <a:solidFill>
              <a:sysClr val="windowText" lastClr="000000"/>
            </a:solidFill>
            <a:latin typeface="+mn-lt"/>
            <a:ea typeface="+mn-ea"/>
            <a:cs typeface="+mn-cs"/>
          </a:endParaRPr>
        </a:p>
      </xdr:txBody>
    </xdr:sp>
    <xdr:clientData/>
  </xdr:twoCellAnchor>
  <xdr:twoCellAnchor>
    <xdr:from>
      <xdr:col>10</xdr:col>
      <xdr:colOff>460387</xdr:colOff>
      <xdr:row>19</xdr:row>
      <xdr:rowOff>177213</xdr:rowOff>
    </xdr:from>
    <xdr:to>
      <xdr:col>12</xdr:col>
      <xdr:colOff>95249</xdr:colOff>
      <xdr:row>21</xdr:row>
      <xdr:rowOff>55561</xdr:rowOff>
    </xdr:to>
    <xdr:sp macro="" textlink="">
      <xdr:nvSpPr>
        <xdr:cNvPr id="73" name="TextBox 72">
          <a:extLst>
            <a:ext uri="{FF2B5EF4-FFF2-40B4-BE49-F238E27FC236}">
              <a16:creationId xmlns:a16="http://schemas.microsoft.com/office/drawing/2014/main" id="{3E1CCA1C-2B61-435F-80CE-3EC82F7865BE}"/>
            </a:ext>
          </a:extLst>
        </xdr:cNvPr>
        <xdr:cNvSpPr txBox="1"/>
      </xdr:nvSpPr>
      <xdr:spPr>
        <a:xfrm>
          <a:off x="6556387" y="3676063"/>
          <a:ext cx="854062" cy="246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ysClr val="windowText" lastClr="000000"/>
              </a:solidFill>
              <a:latin typeface="+mn-lt"/>
              <a:ea typeface="+mn-ea"/>
              <a:cs typeface="+mn-cs"/>
            </a:rPr>
            <a:t>PROFIT</a:t>
          </a:r>
          <a:r>
            <a:rPr lang="en-IN" sz="1050" b="0">
              <a:solidFill>
                <a:sysClr val="windowText" lastClr="000000"/>
              </a:solidFill>
              <a:latin typeface="+mn-lt"/>
              <a:ea typeface="+mn-ea"/>
              <a:cs typeface="+mn-cs"/>
            </a:rPr>
            <a:t> %</a:t>
          </a:r>
          <a:endParaRPr lang="en-IN" sz="1400" b="0">
            <a:solidFill>
              <a:sysClr val="windowText" lastClr="000000"/>
            </a:solidFill>
            <a:latin typeface="+mn-lt"/>
            <a:ea typeface="+mn-ea"/>
            <a:cs typeface="+mn-cs"/>
          </a:endParaRPr>
        </a:p>
      </xdr:txBody>
    </xdr:sp>
    <xdr:clientData/>
  </xdr:twoCellAnchor>
  <xdr:twoCellAnchor>
    <xdr:from>
      <xdr:col>5</xdr:col>
      <xdr:colOff>31750</xdr:colOff>
      <xdr:row>42</xdr:row>
      <xdr:rowOff>8093</xdr:rowOff>
    </xdr:from>
    <xdr:to>
      <xdr:col>17</xdr:col>
      <xdr:colOff>298823</xdr:colOff>
      <xdr:row>51</xdr:row>
      <xdr:rowOff>102721</xdr:rowOff>
    </xdr:to>
    <xdr:graphicFrame macro="">
      <xdr:nvGraphicFramePr>
        <xdr:cNvPr id="74" name="Chart 73">
          <a:extLst>
            <a:ext uri="{FF2B5EF4-FFF2-40B4-BE49-F238E27FC236}">
              <a16:creationId xmlns:a16="http://schemas.microsoft.com/office/drawing/2014/main" id="{7C2FD9CA-BF71-4817-9FBC-9BEFD1BCA0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31</xdr:col>
      <xdr:colOff>325773</xdr:colOff>
      <xdr:row>52</xdr:row>
      <xdr:rowOff>144091</xdr:rowOff>
    </xdr:to>
    <xdr:grpSp>
      <xdr:nvGrpSpPr>
        <xdr:cNvPr id="38" name="Group 37">
          <a:extLst>
            <a:ext uri="{FF2B5EF4-FFF2-40B4-BE49-F238E27FC236}">
              <a16:creationId xmlns:a16="http://schemas.microsoft.com/office/drawing/2014/main" id="{BB9897B9-CE21-5DB6-C8B1-825BD6B0D23F}"/>
            </a:ext>
          </a:extLst>
        </xdr:cNvPr>
        <xdr:cNvGrpSpPr>
          <a:grpSpLocks/>
        </xdr:cNvGrpSpPr>
      </xdr:nvGrpSpPr>
      <xdr:grpSpPr>
        <a:xfrm>
          <a:off x="0" y="0"/>
          <a:ext cx="19354606" cy="10050091"/>
          <a:chOff x="1466103" y="261470"/>
          <a:chExt cx="12192000" cy="6858000"/>
        </a:xfrm>
      </xdr:grpSpPr>
      <xdr:sp macro="" textlink="">
        <xdr:nvSpPr>
          <xdr:cNvPr id="2" name="Rectangle 1">
            <a:extLst>
              <a:ext uri="{FF2B5EF4-FFF2-40B4-BE49-F238E27FC236}">
                <a16:creationId xmlns:a16="http://schemas.microsoft.com/office/drawing/2014/main" id="{7FFB5474-B724-FE6D-BAD6-0DC7557AA6D8}"/>
              </a:ext>
            </a:extLst>
          </xdr:cNvPr>
          <xdr:cNvSpPr/>
        </xdr:nvSpPr>
        <xdr:spPr>
          <a:xfrm>
            <a:off x="1466103" y="261470"/>
            <a:ext cx="12192000" cy="6858000"/>
          </a:xfrm>
          <a:prstGeom prst="rect">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Trapezoid 3">
            <a:extLst>
              <a:ext uri="{FF2B5EF4-FFF2-40B4-BE49-F238E27FC236}">
                <a16:creationId xmlns:a16="http://schemas.microsoft.com/office/drawing/2014/main" id="{326E9F6B-8698-FB36-62C2-373FC5C93E7F}"/>
              </a:ext>
            </a:extLst>
          </xdr:cNvPr>
          <xdr:cNvSpPr/>
        </xdr:nvSpPr>
        <xdr:spPr>
          <a:xfrm>
            <a:off x="12147015" y="1547662"/>
            <a:ext cx="1348541" cy="31400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Trapezoid 5">
            <a:extLst>
              <a:ext uri="{FF2B5EF4-FFF2-40B4-BE49-F238E27FC236}">
                <a16:creationId xmlns:a16="http://schemas.microsoft.com/office/drawing/2014/main" id="{A553CCD1-CAE6-76CA-7F6D-12282244DAFA}"/>
              </a:ext>
            </a:extLst>
          </xdr:cNvPr>
          <xdr:cNvSpPr/>
        </xdr:nvSpPr>
        <xdr:spPr>
          <a:xfrm>
            <a:off x="10684179" y="1547662"/>
            <a:ext cx="1348541" cy="314008"/>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FB136BD7-D163-435E-A467-C3AE444F17E2}"/>
              </a:ext>
            </a:extLst>
          </xdr:cNvPr>
          <xdr:cNvSpPr/>
        </xdr:nvSpPr>
        <xdr:spPr>
          <a:xfrm>
            <a:off x="1626123" y="490070"/>
            <a:ext cx="4823460" cy="89376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20C4C3EC-01D9-2F70-62DB-81D2989E0433}"/>
              </a:ext>
            </a:extLst>
          </xdr:cNvPr>
          <xdr:cNvSpPr/>
        </xdr:nvSpPr>
        <xdr:spPr>
          <a:xfrm>
            <a:off x="6655323" y="490070"/>
            <a:ext cx="6842760" cy="893763"/>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Rectangle: Rounded Corners 11">
            <a:extLst>
              <a:ext uri="{FF2B5EF4-FFF2-40B4-BE49-F238E27FC236}">
                <a16:creationId xmlns:a16="http://schemas.microsoft.com/office/drawing/2014/main" id="{2F2BA4F4-4A30-6656-2279-E974C4E0B4D0}"/>
              </a:ext>
            </a:extLst>
          </xdr:cNvPr>
          <xdr:cNvSpPr/>
        </xdr:nvSpPr>
        <xdr:spPr>
          <a:xfrm>
            <a:off x="1626123" y="1475908"/>
            <a:ext cx="1363980" cy="1037272"/>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B6C1B848-F616-77F8-E8CA-CE588D90573E}"/>
              </a:ext>
            </a:extLst>
          </xdr:cNvPr>
          <xdr:cNvSpPr/>
        </xdr:nvSpPr>
        <xdr:spPr>
          <a:xfrm>
            <a:off x="1626123" y="2734160"/>
            <a:ext cx="1363980" cy="3170871"/>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2BF1D877-BF20-FDC5-CFD2-4510AC855072}"/>
              </a:ext>
            </a:extLst>
          </xdr:cNvPr>
          <xdr:cNvSpPr/>
        </xdr:nvSpPr>
        <xdr:spPr>
          <a:xfrm>
            <a:off x="1626123" y="6126010"/>
            <a:ext cx="1363980" cy="91106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Rounded Corners 17">
            <a:extLst>
              <a:ext uri="{FF2B5EF4-FFF2-40B4-BE49-F238E27FC236}">
                <a16:creationId xmlns:a16="http://schemas.microsoft.com/office/drawing/2014/main" id="{F6E5C40E-EC2B-AA10-EEA3-450F54BE3A7C}"/>
              </a:ext>
            </a:extLst>
          </xdr:cNvPr>
          <xdr:cNvSpPr/>
        </xdr:nvSpPr>
        <xdr:spPr>
          <a:xfrm>
            <a:off x="3217857" y="1547662"/>
            <a:ext cx="2329179" cy="89376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Rectangle: Rounded Corners 19">
            <a:extLst>
              <a:ext uri="{FF2B5EF4-FFF2-40B4-BE49-F238E27FC236}">
                <a16:creationId xmlns:a16="http://schemas.microsoft.com/office/drawing/2014/main" id="{28E98970-4007-8849-6162-9F945B2E9B5D}"/>
              </a:ext>
            </a:extLst>
          </xdr:cNvPr>
          <xdr:cNvSpPr/>
        </xdr:nvSpPr>
        <xdr:spPr>
          <a:xfrm>
            <a:off x="5624818" y="1576339"/>
            <a:ext cx="2651258" cy="89376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Rectangle: Rounded Corners 21">
            <a:extLst>
              <a:ext uri="{FF2B5EF4-FFF2-40B4-BE49-F238E27FC236}">
                <a16:creationId xmlns:a16="http://schemas.microsoft.com/office/drawing/2014/main" id="{90E5C729-2FE2-F864-32EF-494E640D0F99}"/>
              </a:ext>
            </a:extLst>
          </xdr:cNvPr>
          <xdr:cNvSpPr/>
        </xdr:nvSpPr>
        <xdr:spPr>
          <a:xfrm>
            <a:off x="3173090" y="2623166"/>
            <a:ext cx="3260090" cy="238029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E2DDB5C-5D3F-88AC-2D4F-5492A6A074F6}"/>
              </a:ext>
            </a:extLst>
          </xdr:cNvPr>
          <xdr:cNvSpPr/>
        </xdr:nvSpPr>
        <xdr:spPr>
          <a:xfrm>
            <a:off x="6632674" y="2623671"/>
            <a:ext cx="1858857" cy="23876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949331C-3A3F-976E-C37B-4576E16D3908}"/>
              </a:ext>
            </a:extLst>
          </xdr:cNvPr>
          <xdr:cNvSpPr/>
        </xdr:nvSpPr>
        <xdr:spPr>
          <a:xfrm>
            <a:off x="8677059" y="2623166"/>
            <a:ext cx="1858857" cy="23876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00A67BFD-5E6A-CCD5-5B4F-78834F54C2AC}"/>
              </a:ext>
            </a:extLst>
          </xdr:cNvPr>
          <xdr:cNvSpPr/>
        </xdr:nvSpPr>
        <xdr:spPr>
          <a:xfrm>
            <a:off x="10735410" y="4074166"/>
            <a:ext cx="2725002" cy="296291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CF34D362-3868-8AA9-BAA3-F44509EE0C16}"/>
              </a:ext>
            </a:extLst>
          </xdr:cNvPr>
          <xdr:cNvSpPr/>
        </xdr:nvSpPr>
        <xdr:spPr>
          <a:xfrm>
            <a:off x="8674625" y="5221137"/>
            <a:ext cx="1858857" cy="182324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7" name="Rectangle: Rounded Corners 26">
            <a:extLst>
              <a:ext uri="{FF2B5EF4-FFF2-40B4-BE49-F238E27FC236}">
                <a16:creationId xmlns:a16="http://schemas.microsoft.com/office/drawing/2014/main" id="{FABD243D-10ED-0372-C4D7-48EF9687D4EC}"/>
              </a:ext>
            </a:extLst>
          </xdr:cNvPr>
          <xdr:cNvSpPr/>
        </xdr:nvSpPr>
        <xdr:spPr>
          <a:xfrm>
            <a:off x="3229702" y="5213834"/>
            <a:ext cx="5205324" cy="1823244"/>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8" name="Flowchart: Off-page Connector 27">
            <a:extLst>
              <a:ext uri="{FF2B5EF4-FFF2-40B4-BE49-F238E27FC236}">
                <a16:creationId xmlns:a16="http://schemas.microsoft.com/office/drawing/2014/main" id="{D2C80E00-4E83-E821-3579-0A4C1E3809B4}"/>
              </a:ext>
            </a:extLst>
          </xdr:cNvPr>
          <xdr:cNvSpPr/>
        </xdr:nvSpPr>
        <xdr:spPr>
          <a:xfrm>
            <a:off x="10765784" y="1547663"/>
            <a:ext cx="1185332" cy="2315846"/>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9" name="Flowchart: Off-page Connector 28">
            <a:extLst>
              <a:ext uri="{FF2B5EF4-FFF2-40B4-BE49-F238E27FC236}">
                <a16:creationId xmlns:a16="http://schemas.microsoft.com/office/drawing/2014/main" id="{23A9E8C4-DB78-D7E0-6C07-6B33EFF83E16}"/>
              </a:ext>
            </a:extLst>
          </xdr:cNvPr>
          <xdr:cNvSpPr/>
        </xdr:nvSpPr>
        <xdr:spPr>
          <a:xfrm>
            <a:off x="12231469" y="1547663"/>
            <a:ext cx="1185332" cy="2315846"/>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0" name="Flowchart: Off-page Connector 29">
            <a:extLst>
              <a:ext uri="{FF2B5EF4-FFF2-40B4-BE49-F238E27FC236}">
                <a16:creationId xmlns:a16="http://schemas.microsoft.com/office/drawing/2014/main" id="{C9CCD74F-D0CA-52F1-F1B0-D4997D5BB121}"/>
              </a:ext>
            </a:extLst>
          </xdr:cNvPr>
          <xdr:cNvSpPr/>
        </xdr:nvSpPr>
        <xdr:spPr>
          <a:xfrm>
            <a:off x="12330002" y="1619100"/>
            <a:ext cx="981712" cy="2071370"/>
          </a:xfrm>
          <a:prstGeom prst="flowChartOffpageConnector">
            <a:avLst/>
          </a:prstGeom>
          <a:noFill/>
          <a:ln w="19050">
            <a:solidFill>
              <a:schemeClr val="bg1"/>
            </a:solid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Flowchart: Off-page Connector 30">
            <a:extLst>
              <a:ext uri="{FF2B5EF4-FFF2-40B4-BE49-F238E27FC236}">
                <a16:creationId xmlns:a16="http://schemas.microsoft.com/office/drawing/2014/main" id="{1671BFAB-FDAA-6759-8B6C-A4BE73CC4371}"/>
              </a:ext>
            </a:extLst>
          </xdr:cNvPr>
          <xdr:cNvSpPr/>
        </xdr:nvSpPr>
        <xdr:spPr>
          <a:xfrm>
            <a:off x="10866568" y="1619100"/>
            <a:ext cx="981712" cy="2071370"/>
          </a:xfrm>
          <a:prstGeom prst="flowChartOffpageConnector">
            <a:avLst/>
          </a:prstGeom>
          <a:noFill/>
          <a:ln w="19050">
            <a:solidFill>
              <a:schemeClr val="bg1"/>
            </a:solid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2" name="Straight Connector 31">
            <a:extLst>
              <a:ext uri="{FF2B5EF4-FFF2-40B4-BE49-F238E27FC236}">
                <a16:creationId xmlns:a16="http://schemas.microsoft.com/office/drawing/2014/main" id="{B0F375E8-71BD-78F6-6142-490B28E9568C}"/>
              </a:ext>
            </a:extLst>
          </xdr:cNvPr>
          <xdr:cNvCxnSpPr>
            <a:cxnSpLocks/>
          </xdr:cNvCxnSpPr>
        </xdr:nvCxnSpPr>
        <xdr:spPr>
          <a:xfrm>
            <a:off x="3459993" y="3097773"/>
            <a:ext cx="2686283"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3" name="Straight Connector 32">
            <a:extLst>
              <a:ext uri="{FF2B5EF4-FFF2-40B4-BE49-F238E27FC236}">
                <a16:creationId xmlns:a16="http://schemas.microsoft.com/office/drawing/2014/main" id="{E20C2A32-D837-8317-7168-B15A8FA36230}"/>
              </a:ext>
            </a:extLst>
          </xdr:cNvPr>
          <xdr:cNvCxnSpPr>
            <a:cxnSpLocks/>
          </xdr:cNvCxnSpPr>
        </xdr:nvCxnSpPr>
        <xdr:spPr>
          <a:xfrm>
            <a:off x="6801157" y="3097773"/>
            <a:ext cx="145194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4" name="Straight Connector 33">
            <a:extLst>
              <a:ext uri="{FF2B5EF4-FFF2-40B4-BE49-F238E27FC236}">
                <a16:creationId xmlns:a16="http://schemas.microsoft.com/office/drawing/2014/main" id="{79E3F203-76F4-6A8F-DB28-1C595A9F62CE}"/>
              </a:ext>
            </a:extLst>
          </xdr:cNvPr>
          <xdr:cNvCxnSpPr>
            <a:cxnSpLocks/>
          </xdr:cNvCxnSpPr>
        </xdr:nvCxnSpPr>
        <xdr:spPr>
          <a:xfrm>
            <a:off x="8878083" y="3097773"/>
            <a:ext cx="145194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5" name="Straight Connector 34">
            <a:extLst>
              <a:ext uri="{FF2B5EF4-FFF2-40B4-BE49-F238E27FC236}">
                <a16:creationId xmlns:a16="http://schemas.microsoft.com/office/drawing/2014/main" id="{6E67F0D4-8E78-AFDD-07E9-F7F9DB610C98}"/>
              </a:ext>
            </a:extLst>
          </xdr:cNvPr>
          <xdr:cNvCxnSpPr>
            <a:cxnSpLocks/>
          </xdr:cNvCxnSpPr>
        </xdr:nvCxnSpPr>
        <xdr:spPr>
          <a:xfrm>
            <a:off x="3408988" y="5693334"/>
            <a:ext cx="4674873"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a:extLst>
              <a:ext uri="{FF2B5EF4-FFF2-40B4-BE49-F238E27FC236}">
                <a16:creationId xmlns:a16="http://schemas.microsoft.com/office/drawing/2014/main" id="{74BD7A63-E0BF-62A3-FBAC-2FCEC6AC6C10}"/>
              </a:ext>
            </a:extLst>
          </xdr:cNvPr>
          <xdr:cNvCxnSpPr>
            <a:cxnSpLocks/>
          </xdr:cNvCxnSpPr>
        </xdr:nvCxnSpPr>
        <xdr:spPr>
          <a:xfrm>
            <a:off x="8878083" y="5673333"/>
            <a:ext cx="1451940"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9DCE96BA-AD7F-AFCB-BE18-F9B9AEBB1480}"/>
              </a:ext>
            </a:extLst>
          </xdr:cNvPr>
          <xdr:cNvCxnSpPr>
            <a:cxnSpLocks/>
          </xdr:cNvCxnSpPr>
        </xdr:nvCxnSpPr>
        <xdr:spPr>
          <a:xfrm>
            <a:off x="10954460" y="4576053"/>
            <a:ext cx="2185483"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38">
            <a:extLst>
              <a:ext uri="{FF2B5EF4-FFF2-40B4-BE49-F238E27FC236}">
                <a16:creationId xmlns:a16="http://schemas.microsoft.com/office/drawing/2014/main" id="{7C611961-4D86-91E7-5277-5F8B7F83468A}"/>
              </a:ext>
            </a:extLst>
          </xdr:cNvPr>
          <xdr:cNvSpPr/>
        </xdr:nvSpPr>
        <xdr:spPr>
          <a:xfrm>
            <a:off x="8342322" y="1592397"/>
            <a:ext cx="2217257" cy="893763"/>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clientData/>
  </xdr:twoCellAnchor>
  <xdr:twoCellAnchor editAs="oneCell">
    <xdr:from>
      <xdr:col>1</xdr:col>
      <xdr:colOff>204416</xdr:colOff>
      <xdr:row>46</xdr:row>
      <xdr:rowOff>24998</xdr:rowOff>
    </xdr:from>
    <xdr:to>
      <xdr:col>2</xdr:col>
      <xdr:colOff>507526</xdr:colOff>
      <xdr:row>51</xdr:row>
      <xdr:rowOff>21369</xdr:rowOff>
    </xdr:to>
    <xdr:pic>
      <xdr:nvPicPr>
        <xdr:cNvPr id="3" name="Graphic 2" descr="Shopping cart with solid fill">
          <a:extLst>
            <a:ext uri="{FF2B5EF4-FFF2-40B4-BE49-F238E27FC236}">
              <a16:creationId xmlns:a16="http://schemas.microsoft.com/office/drawing/2014/main" id="{919169CD-F843-07DC-4C1E-92DDD7322E6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11807" y="8491665"/>
          <a:ext cx="910502" cy="916661"/>
        </a:xfrm>
        <a:prstGeom prst="rect">
          <a:avLst/>
        </a:prstGeom>
      </xdr:spPr>
    </xdr:pic>
    <xdr:clientData/>
  </xdr:twoCellAnchor>
  <xdr:twoCellAnchor editAs="oneCell">
    <xdr:from>
      <xdr:col>0</xdr:col>
      <xdr:colOff>474314</xdr:colOff>
      <xdr:row>2</xdr:row>
      <xdr:rowOff>164572</xdr:rowOff>
    </xdr:from>
    <xdr:to>
      <xdr:col>2</xdr:col>
      <xdr:colOff>158372</xdr:colOff>
      <xdr:row>7</xdr:row>
      <xdr:rowOff>158221</xdr:rowOff>
    </xdr:to>
    <xdr:pic>
      <xdr:nvPicPr>
        <xdr:cNvPr id="5" name="Graphic 4" descr="Presentation with bar chart with solid fill">
          <a:extLst>
            <a:ext uri="{FF2B5EF4-FFF2-40B4-BE49-F238E27FC236}">
              <a16:creationId xmlns:a16="http://schemas.microsoft.com/office/drawing/2014/main" id="{9CDB925A-6F41-545D-D94A-65644EA7839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74314" y="543344"/>
          <a:ext cx="909497" cy="940579"/>
        </a:xfrm>
        <a:prstGeom prst="rect">
          <a:avLst/>
        </a:prstGeom>
      </xdr:spPr>
    </xdr:pic>
    <xdr:clientData/>
  </xdr:twoCellAnchor>
  <xdr:twoCellAnchor editAs="oneCell">
    <xdr:from>
      <xdr:col>19</xdr:col>
      <xdr:colOff>53157</xdr:colOff>
      <xdr:row>38</xdr:row>
      <xdr:rowOff>171127</xdr:rowOff>
    </xdr:from>
    <xdr:to>
      <xdr:col>19</xdr:col>
      <xdr:colOff>551496</xdr:colOff>
      <xdr:row>41</xdr:row>
      <xdr:rowOff>120938</xdr:rowOff>
    </xdr:to>
    <xdr:pic>
      <xdr:nvPicPr>
        <xdr:cNvPr id="7" name="Graphic 6" descr="Coins with solid fill">
          <a:extLst>
            <a:ext uri="{FF2B5EF4-FFF2-40B4-BE49-F238E27FC236}">
              <a16:creationId xmlns:a16="http://schemas.microsoft.com/office/drawing/2014/main" id="{C3B54390-8FE2-2389-DE86-B20A0FB7E30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585878" y="7268186"/>
          <a:ext cx="498339" cy="510105"/>
        </a:xfrm>
        <a:prstGeom prst="rect">
          <a:avLst/>
        </a:prstGeom>
      </xdr:spPr>
    </xdr:pic>
    <xdr:clientData/>
  </xdr:twoCellAnchor>
  <xdr:twoCellAnchor editAs="oneCell">
    <xdr:from>
      <xdr:col>15</xdr:col>
      <xdr:colOff>606967</xdr:colOff>
      <xdr:row>11</xdr:row>
      <xdr:rowOff>112387</xdr:rowOff>
    </xdr:from>
    <xdr:to>
      <xdr:col>17</xdr:col>
      <xdr:colOff>229504</xdr:colOff>
      <xdr:row>16</xdr:row>
      <xdr:rowOff>36016</xdr:rowOff>
    </xdr:to>
    <xdr:pic>
      <xdr:nvPicPr>
        <xdr:cNvPr id="9" name="Graphic 8" descr="Bar graph with upward trend with solid fill">
          <a:extLst>
            <a:ext uri="{FF2B5EF4-FFF2-40B4-BE49-F238E27FC236}">
              <a16:creationId xmlns:a16="http://schemas.microsoft.com/office/drawing/2014/main" id="{602E8912-B2FA-A5B5-0BF2-BB06200AA54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797756" y="2195633"/>
          <a:ext cx="847976" cy="870558"/>
        </a:xfrm>
        <a:prstGeom prst="rect">
          <a:avLst/>
        </a:prstGeom>
      </xdr:spPr>
    </xdr:pic>
    <xdr:clientData/>
  </xdr:twoCellAnchor>
  <xdr:twoCellAnchor editAs="oneCell">
    <xdr:from>
      <xdr:col>5</xdr:col>
      <xdr:colOff>57524</xdr:colOff>
      <xdr:row>38</xdr:row>
      <xdr:rowOff>91427</xdr:rowOff>
    </xdr:from>
    <xdr:to>
      <xdr:col>6</xdr:col>
      <xdr:colOff>373</xdr:colOff>
      <xdr:row>41</xdr:row>
      <xdr:rowOff>89706</xdr:rowOff>
    </xdr:to>
    <xdr:pic>
      <xdr:nvPicPr>
        <xdr:cNvPr id="11" name="Graphic 10" descr="Daily calendar with solid fill">
          <a:extLst>
            <a:ext uri="{FF2B5EF4-FFF2-40B4-BE49-F238E27FC236}">
              <a16:creationId xmlns:a16="http://schemas.microsoft.com/office/drawing/2014/main" id="{564B0C77-2AF2-32E3-3B1B-DAA1767EEFB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092450" y="7188486"/>
          <a:ext cx="549835" cy="558573"/>
        </a:xfrm>
        <a:prstGeom prst="rect">
          <a:avLst/>
        </a:prstGeom>
      </xdr:spPr>
    </xdr:pic>
    <xdr:clientData/>
  </xdr:twoCellAnchor>
  <xdr:twoCellAnchor editAs="oneCell">
    <xdr:from>
      <xdr:col>8</xdr:col>
      <xdr:colOff>559437</xdr:colOff>
      <xdr:row>11</xdr:row>
      <xdr:rowOff>31550</xdr:rowOff>
    </xdr:from>
    <xdr:to>
      <xdr:col>10</xdr:col>
      <xdr:colOff>134165</xdr:colOff>
      <xdr:row>15</xdr:row>
      <xdr:rowOff>87692</xdr:rowOff>
    </xdr:to>
    <xdr:pic>
      <xdr:nvPicPr>
        <xdr:cNvPr id="13" name="Graphic 12" descr="Money with solid fill">
          <a:extLst>
            <a:ext uri="{FF2B5EF4-FFF2-40B4-BE49-F238E27FC236}">
              <a16:creationId xmlns:a16="http://schemas.microsoft.com/office/drawing/2014/main" id="{51570920-82D8-0540-44E7-128B8D2E395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461191" y="2114796"/>
          <a:ext cx="800167" cy="813685"/>
        </a:xfrm>
        <a:prstGeom prst="rect">
          <a:avLst/>
        </a:prstGeom>
      </xdr:spPr>
    </xdr:pic>
    <xdr:clientData/>
  </xdr:twoCellAnchor>
  <xdr:twoCellAnchor editAs="oneCell">
    <xdr:from>
      <xdr:col>21</xdr:col>
      <xdr:colOff>553435</xdr:colOff>
      <xdr:row>11</xdr:row>
      <xdr:rowOff>75359</xdr:rowOff>
    </xdr:from>
    <xdr:to>
      <xdr:col>23</xdr:col>
      <xdr:colOff>148322</xdr:colOff>
      <xdr:row>15</xdr:row>
      <xdr:rowOff>162966</xdr:rowOff>
    </xdr:to>
    <xdr:pic>
      <xdr:nvPicPr>
        <xdr:cNvPr id="15" name="Graphic 14" descr="Piggy Bank with solid fill">
          <a:extLst>
            <a:ext uri="{FF2B5EF4-FFF2-40B4-BE49-F238E27FC236}">
              <a16:creationId xmlns:a16="http://schemas.microsoft.com/office/drawing/2014/main" id="{594AE901-D86D-7C27-CDED-D9545E8CD294}"/>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3420540" y="2158605"/>
          <a:ext cx="820326" cy="845150"/>
        </a:xfrm>
        <a:prstGeom prst="rect">
          <a:avLst/>
        </a:prstGeom>
      </xdr:spPr>
    </xdr:pic>
    <xdr:clientData/>
  </xdr:twoCellAnchor>
  <xdr:twoCellAnchor editAs="oneCell">
    <xdr:from>
      <xdr:col>24</xdr:col>
      <xdr:colOff>611606</xdr:colOff>
      <xdr:row>21</xdr:row>
      <xdr:rowOff>50775</xdr:rowOff>
    </xdr:from>
    <xdr:to>
      <xdr:col>26</xdr:col>
      <xdr:colOff>127425</xdr:colOff>
      <xdr:row>25</xdr:row>
      <xdr:rowOff>51269</xdr:rowOff>
    </xdr:to>
    <xdr:pic>
      <xdr:nvPicPr>
        <xdr:cNvPr id="17" name="Graphic 16" descr="Trophy with solid fill">
          <a:extLst>
            <a:ext uri="{FF2B5EF4-FFF2-40B4-BE49-F238E27FC236}">
              <a16:creationId xmlns:a16="http://schemas.microsoft.com/office/drawing/2014/main" id="{7CA8FD89-B796-3D74-99C5-12603520E69D}"/>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5316869" y="4027880"/>
          <a:ext cx="741258" cy="758038"/>
        </a:xfrm>
        <a:prstGeom prst="rect">
          <a:avLst/>
        </a:prstGeom>
      </xdr:spPr>
    </xdr:pic>
    <xdr:clientData/>
  </xdr:twoCellAnchor>
  <xdr:twoCellAnchor editAs="oneCell">
    <xdr:from>
      <xdr:col>5</xdr:col>
      <xdr:colOff>66317</xdr:colOff>
      <xdr:row>19</xdr:row>
      <xdr:rowOff>63475</xdr:rowOff>
    </xdr:from>
    <xdr:to>
      <xdr:col>5</xdr:col>
      <xdr:colOff>491047</xdr:colOff>
      <xdr:row>21</xdr:row>
      <xdr:rowOff>123030</xdr:rowOff>
    </xdr:to>
    <xdr:pic>
      <xdr:nvPicPr>
        <xdr:cNvPr id="19" name="Graphic 18" descr="Daily calendar with solid fill">
          <a:extLst>
            <a:ext uri="{FF2B5EF4-FFF2-40B4-BE49-F238E27FC236}">
              <a16:creationId xmlns:a16="http://schemas.microsoft.com/office/drawing/2014/main" id="{56F38C36-66C8-0094-9E6A-26668A10E2DA}"/>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129913" y="3661808"/>
          <a:ext cx="424730" cy="438327"/>
        </a:xfrm>
        <a:prstGeom prst="rect">
          <a:avLst/>
        </a:prstGeom>
      </xdr:spPr>
    </xdr:pic>
    <xdr:clientData/>
  </xdr:twoCellAnchor>
  <xdr:twoCellAnchor editAs="oneCell">
    <xdr:from>
      <xdr:col>13</xdr:col>
      <xdr:colOff>525860</xdr:colOff>
      <xdr:row>19</xdr:row>
      <xdr:rowOff>49696</xdr:rowOff>
    </xdr:from>
    <xdr:to>
      <xdr:col>14</xdr:col>
      <xdr:colOff>404054</xdr:colOff>
      <xdr:row>21</xdr:row>
      <xdr:rowOff>168040</xdr:rowOff>
    </xdr:to>
    <xdr:pic>
      <xdr:nvPicPr>
        <xdr:cNvPr id="21" name="Graphic 20" descr="Arrow circle with solid fill">
          <a:extLst>
            <a:ext uri="{FF2B5EF4-FFF2-40B4-BE49-F238E27FC236}">
              <a16:creationId xmlns:a16="http://schemas.microsoft.com/office/drawing/2014/main" id="{BC8661CC-2970-4419-78C1-A2847F1B5879}"/>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8421947" y="3459370"/>
          <a:ext cx="485585" cy="477257"/>
        </a:xfrm>
        <a:prstGeom prst="rect">
          <a:avLst/>
        </a:prstGeom>
      </xdr:spPr>
    </xdr:pic>
    <xdr:clientData/>
  </xdr:twoCellAnchor>
  <xdr:twoCellAnchor editAs="oneCell">
    <xdr:from>
      <xdr:col>28</xdr:col>
      <xdr:colOff>444501</xdr:colOff>
      <xdr:row>21</xdr:row>
      <xdr:rowOff>20331</xdr:rowOff>
    </xdr:from>
    <xdr:to>
      <xdr:col>30</xdr:col>
      <xdr:colOff>0</xdr:colOff>
      <xdr:row>25</xdr:row>
      <xdr:rowOff>20331</xdr:rowOff>
    </xdr:to>
    <xdr:pic>
      <xdr:nvPicPr>
        <xdr:cNvPr id="41" name="Graphic 40" descr="Ribbon with solid fill">
          <a:extLst>
            <a:ext uri="{FF2B5EF4-FFF2-40B4-BE49-F238E27FC236}">
              <a16:creationId xmlns:a16="http://schemas.microsoft.com/office/drawing/2014/main" id="{A44B1387-1484-7A18-F8C5-FC5ACD0B8229}"/>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7600641" y="3997436"/>
          <a:ext cx="780938" cy="757544"/>
        </a:xfrm>
        <a:prstGeom prst="rect">
          <a:avLst/>
        </a:prstGeom>
      </xdr:spPr>
    </xdr:pic>
    <xdr:clientData/>
  </xdr:twoCellAnchor>
  <xdr:twoCellAnchor>
    <xdr:from>
      <xdr:col>2</xdr:col>
      <xdr:colOff>231348</xdr:colOff>
      <xdr:row>2</xdr:row>
      <xdr:rowOff>89045</xdr:rowOff>
    </xdr:from>
    <xdr:to>
      <xdr:col>10</xdr:col>
      <xdr:colOff>14111</xdr:colOff>
      <xdr:row>6</xdr:row>
      <xdr:rowOff>70555</xdr:rowOff>
    </xdr:to>
    <xdr:sp macro="" textlink="">
      <xdr:nvSpPr>
        <xdr:cNvPr id="43" name="TextBox 42">
          <a:extLst>
            <a:ext uri="{FF2B5EF4-FFF2-40B4-BE49-F238E27FC236}">
              <a16:creationId xmlns:a16="http://schemas.microsoft.com/office/drawing/2014/main" id="{44410098-06CC-457E-6182-7E372FFE57EA}"/>
            </a:ext>
          </a:extLst>
        </xdr:cNvPr>
        <xdr:cNvSpPr txBox="1"/>
      </xdr:nvSpPr>
      <xdr:spPr>
        <a:xfrm>
          <a:off x="1444904" y="455934"/>
          <a:ext cx="4636985" cy="7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400" b="1">
              <a:solidFill>
                <a:schemeClr val="bg1"/>
              </a:solidFill>
              <a:latin typeface="Agency FB" panose="020B0503020202020204" pitchFamily="34" charset="0"/>
            </a:rPr>
            <a:t>SALES DASHBOARD</a:t>
          </a:r>
        </a:p>
      </xdr:txBody>
    </xdr:sp>
    <xdr:clientData/>
  </xdr:twoCellAnchor>
  <xdr:twoCellAnchor>
    <xdr:from>
      <xdr:col>2</xdr:col>
      <xdr:colOff>241284</xdr:colOff>
      <xdr:row>5</xdr:row>
      <xdr:rowOff>141072</xdr:rowOff>
    </xdr:from>
    <xdr:to>
      <xdr:col>7</xdr:col>
      <xdr:colOff>92372</xdr:colOff>
      <xdr:row>7</xdr:row>
      <xdr:rowOff>157608</xdr:rowOff>
    </xdr:to>
    <xdr:sp macro="" textlink="">
      <xdr:nvSpPr>
        <xdr:cNvPr id="44" name="TextBox 43">
          <a:extLst>
            <a:ext uri="{FF2B5EF4-FFF2-40B4-BE49-F238E27FC236}">
              <a16:creationId xmlns:a16="http://schemas.microsoft.com/office/drawing/2014/main" id="{D9DA1387-0564-92F2-BAC8-534EEC69DC86}"/>
            </a:ext>
          </a:extLst>
        </xdr:cNvPr>
        <xdr:cNvSpPr txBox="1"/>
      </xdr:nvSpPr>
      <xdr:spPr>
        <a:xfrm>
          <a:off x="1466723" y="1088002"/>
          <a:ext cx="2914684" cy="3953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FFFF00"/>
              </a:solidFill>
            </a:rPr>
            <a:t>SUPERMARKET</a:t>
          </a:r>
          <a:r>
            <a:rPr lang="en-IN" sz="2400" b="1" baseline="0">
              <a:solidFill>
                <a:srgbClr val="FFFF00"/>
              </a:solidFill>
            </a:rPr>
            <a:t> SHOP</a:t>
          </a:r>
          <a:endParaRPr lang="en-IN" sz="2400" b="1">
            <a:solidFill>
              <a:srgbClr val="FFFF00"/>
            </a:solidFill>
          </a:endParaRPr>
        </a:p>
      </xdr:txBody>
    </xdr:sp>
    <xdr:clientData/>
  </xdr:twoCellAnchor>
  <xdr:twoCellAnchor>
    <xdr:from>
      <xdr:col>5</xdr:col>
      <xdr:colOff>1784</xdr:colOff>
      <xdr:row>10</xdr:row>
      <xdr:rowOff>163795</xdr:rowOff>
    </xdr:from>
    <xdr:to>
      <xdr:col>8</xdr:col>
      <xdr:colOff>568158</xdr:colOff>
      <xdr:row>13</xdr:row>
      <xdr:rowOff>136256</xdr:rowOff>
    </xdr:to>
    <xdr:sp macro="" textlink="">
      <xdr:nvSpPr>
        <xdr:cNvPr id="45" name="TextBox 44">
          <a:extLst>
            <a:ext uri="{FF2B5EF4-FFF2-40B4-BE49-F238E27FC236}">
              <a16:creationId xmlns:a16="http://schemas.microsoft.com/office/drawing/2014/main" id="{7AFA7896-BBF5-777E-F2A3-393F8AC4A7B1}"/>
            </a:ext>
          </a:extLst>
        </xdr:cNvPr>
        <xdr:cNvSpPr txBox="1"/>
      </xdr:nvSpPr>
      <xdr:spPr>
        <a:xfrm>
          <a:off x="3065380" y="2057655"/>
          <a:ext cx="2404532" cy="540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rgbClr val="FFFF00"/>
              </a:solidFill>
              <a:latin typeface="+mn-lt"/>
              <a:ea typeface="+mn-ea"/>
              <a:cs typeface="+mn-cs"/>
            </a:rPr>
            <a:t>TOTAL SALES</a:t>
          </a:r>
        </a:p>
      </xdr:txBody>
    </xdr:sp>
    <xdr:clientData/>
  </xdr:twoCellAnchor>
  <xdr:twoCellAnchor>
    <xdr:from>
      <xdr:col>5</xdr:col>
      <xdr:colOff>14414</xdr:colOff>
      <xdr:row>13</xdr:row>
      <xdr:rowOff>69070</xdr:rowOff>
    </xdr:from>
    <xdr:to>
      <xdr:col>8</xdr:col>
      <xdr:colOff>352778</xdr:colOff>
      <xdr:row>15</xdr:row>
      <xdr:rowOff>159679</xdr:rowOff>
    </xdr:to>
    <xdr:sp macro="" textlink="Analysis!F5">
      <xdr:nvSpPr>
        <xdr:cNvPr id="46" name="TextBox 45">
          <a:extLst>
            <a:ext uri="{FF2B5EF4-FFF2-40B4-BE49-F238E27FC236}">
              <a16:creationId xmlns:a16="http://schemas.microsoft.com/office/drawing/2014/main" id="{8D6797CB-65CA-2294-4450-CCA3AE7C5EE9}"/>
            </a:ext>
          </a:extLst>
        </xdr:cNvPr>
        <xdr:cNvSpPr txBox="1"/>
      </xdr:nvSpPr>
      <xdr:spPr>
        <a:xfrm>
          <a:off x="3078010" y="2531088"/>
          <a:ext cx="2176522" cy="469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ED7E26-53DD-43B3-A908-30AD0641568A}" type="TxLink">
            <a:rPr lang="en-US" sz="2800" b="1" i="0" u="none" strike="noStrike">
              <a:solidFill>
                <a:schemeClr val="bg1"/>
              </a:solidFill>
              <a:latin typeface="+mn-lt"/>
              <a:ea typeface="Cambria Math" panose="02040503050406030204" pitchFamily="18" charset="0"/>
              <a:cs typeface="Calibri"/>
            </a:rPr>
            <a:t>$4,01,412</a:t>
          </a:fld>
          <a:endParaRPr lang="en-IN" sz="2800" b="1">
            <a:solidFill>
              <a:schemeClr val="bg1"/>
            </a:solidFill>
            <a:latin typeface="+mn-lt"/>
            <a:ea typeface="Cambria Math" panose="02040503050406030204" pitchFamily="18" charset="0"/>
          </a:endParaRPr>
        </a:p>
      </xdr:txBody>
    </xdr:sp>
    <xdr:clientData/>
  </xdr:twoCellAnchor>
  <xdr:twoCellAnchor>
    <xdr:from>
      <xdr:col>11</xdr:col>
      <xdr:colOff>173856</xdr:colOff>
      <xdr:row>11</xdr:row>
      <xdr:rowOff>13926</xdr:rowOff>
    </xdr:from>
    <xdr:to>
      <xdr:col>16</xdr:col>
      <xdr:colOff>33420</xdr:colOff>
      <xdr:row>14</xdr:row>
      <xdr:rowOff>44561</xdr:rowOff>
    </xdr:to>
    <xdr:sp macro="" textlink="">
      <xdr:nvSpPr>
        <xdr:cNvPr id="47" name="TextBox 46">
          <a:extLst>
            <a:ext uri="{FF2B5EF4-FFF2-40B4-BE49-F238E27FC236}">
              <a16:creationId xmlns:a16="http://schemas.microsoft.com/office/drawing/2014/main" id="{61FC42BC-4C64-FF48-5DE0-6C8B94972491}"/>
            </a:ext>
          </a:extLst>
        </xdr:cNvPr>
        <xdr:cNvSpPr txBox="1"/>
      </xdr:nvSpPr>
      <xdr:spPr>
        <a:xfrm>
          <a:off x="6913768" y="2097172"/>
          <a:ext cx="2923161" cy="598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rgbClr val="FFFF00"/>
              </a:solidFill>
              <a:latin typeface="+mn-lt"/>
              <a:ea typeface="+mn-ea"/>
              <a:cs typeface="+mn-cs"/>
            </a:rPr>
            <a:t>TOTAL PROFIT</a:t>
          </a:r>
        </a:p>
      </xdr:txBody>
    </xdr:sp>
    <xdr:clientData/>
  </xdr:twoCellAnchor>
  <xdr:twoCellAnchor>
    <xdr:from>
      <xdr:col>18</xdr:col>
      <xdr:colOff>136604</xdr:colOff>
      <xdr:row>10</xdr:row>
      <xdr:rowOff>177652</xdr:rowOff>
    </xdr:from>
    <xdr:to>
      <xdr:col>21</xdr:col>
      <xdr:colOff>381533</xdr:colOff>
      <xdr:row>14</xdr:row>
      <xdr:rowOff>11140</xdr:rowOff>
    </xdr:to>
    <xdr:sp macro="" textlink="">
      <xdr:nvSpPr>
        <xdr:cNvPr id="48" name="TextBox 47">
          <a:extLst>
            <a:ext uri="{FF2B5EF4-FFF2-40B4-BE49-F238E27FC236}">
              <a16:creationId xmlns:a16="http://schemas.microsoft.com/office/drawing/2014/main" id="{B3D9D354-88F7-AF36-473E-64A328DCCA4D}"/>
            </a:ext>
          </a:extLst>
        </xdr:cNvPr>
        <xdr:cNvSpPr txBox="1"/>
      </xdr:nvSpPr>
      <xdr:spPr>
        <a:xfrm>
          <a:off x="11165551" y="2071512"/>
          <a:ext cx="2083087" cy="5910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rgbClr val="FFFF00"/>
              </a:solidFill>
              <a:latin typeface="+mn-lt"/>
              <a:ea typeface="+mn-ea"/>
              <a:cs typeface="+mn-cs"/>
            </a:rPr>
            <a:t>PROFIT</a:t>
          </a:r>
          <a:r>
            <a:rPr lang="en-IN" sz="2400" b="1">
              <a:solidFill>
                <a:srgbClr val="FFFF00"/>
              </a:solidFill>
              <a:latin typeface="+mn-lt"/>
              <a:ea typeface="+mn-ea"/>
              <a:cs typeface="+mn-cs"/>
            </a:rPr>
            <a:t> %</a:t>
          </a:r>
          <a:endParaRPr lang="en-IN" sz="1100">
            <a:solidFill>
              <a:srgbClr val="FFFF00"/>
            </a:solidFill>
          </a:endParaRPr>
        </a:p>
      </xdr:txBody>
    </xdr:sp>
    <xdr:clientData/>
  </xdr:twoCellAnchor>
  <xdr:twoCellAnchor>
    <xdr:from>
      <xdr:col>11</xdr:col>
      <xdr:colOff>213961</xdr:colOff>
      <xdr:row>13</xdr:row>
      <xdr:rowOff>130233</xdr:rowOff>
    </xdr:from>
    <xdr:to>
      <xdr:col>14</xdr:col>
      <xdr:colOff>458889</xdr:colOff>
      <xdr:row>15</xdr:row>
      <xdr:rowOff>181874</xdr:rowOff>
    </xdr:to>
    <xdr:sp macro="" textlink="Analysis!F6">
      <xdr:nvSpPr>
        <xdr:cNvPr id="49" name="TextBox 48">
          <a:extLst>
            <a:ext uri="{FF2B5EF4-FFF2-40B4-BE49-F238E27FC236}">
              <a16:creationId xmlns:a16="http://schemas.microsoft.com/office/drawing/2014/main" id="{44E0EF10-EEA9-7569-667D-623A5F0EE16E}"/>
            </a:ext>
          </a:extLst>
        </xdr:cNvPr>
        <xdr:cNvSpPr txBox="1"/>
      </xdr:nvSpPr>
      <xdr:spPr>
        <a:xfrm>
          <a:off x="6953873" y="2592251"/>
          <a:ext cx="2083086" cy="430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BBFC8A8-80EC-4C2B-A5D6-7AF275D8EF7E}" type="TxLink">
            <a:rPr lang="en-US" sz="2800" b="1" i="0" u="none" strike="noStrike">
              <a:solidFill>
                <a:schemeClr val="bg1"/>
              </a:solidFill>
              <a:latin typeface="+mn-lt"/>
              <a:ea typeface="Calibri"/>
              <a:cs typeface="Calibri"/>
            </a:rPr>
            <a:t>$68,908</a:t>
          </a:fld>
          <a:endParaRPr lang="en-IN" sz="2800" b="1">
            <a:solidFill>
              <a:schemeClr val="bg1"/>
            </a:solidFill>
            <a:latin typeface="+mn-lt"/>
            <a:ea typeface="+mn-ea"/>
            <a:cs typeface="+mn-cs"/>
          </a:endParaRPr>
        </a:p>
      </xdr:txBody>
    </xdr:sp>
    <xdr:clientData/>
  </xdr:twoCellAnchor>
  <xdr:twoCellAnchor>
    <xdr:from>
      <xdr:col>18</xdr:col>
      <xdr:colOff>144151</xdr:colOff>
      <xdr:row>13</xdr:row>
      <xdr:rowOff>98470</xdr:rowOff>
    </xdr:from>
    <xdr:to>
      <xdr:col>21</xdr:col>
      <xdr:colOff>389080</xdr:colOff>
      <xdr:row>16</xdr:row>
      <xdr:rowOff>32776</xdr:rowOff>
    </xdr:to>
    <xdr:sp macro="" textlink="Analysis!F7">
      <xdr:nvSpPr>
        <xdr:cNvPr id="50" name="TextBox 49">
          <a:extLst>
            <a:ext uri="{FF2B5EF4-FFF2-40B4-BE49-F238E27FC236}">
              <a16:creationId xmlns:a16="http://schemas.microsoft.com/office/drawing/2014/main" id="{D75EAA60-EE04-6FE1-ED22-41C0887F875D}"/>
            </a:ext>
          </a:extLst>
        </xdr:cNvPr>
        <xdr:cNvSpPr txBox="1"/>
      </xdr:nvSpPr>
      <xdr:spPr>
        <a:xfrm>
          <a:off x="11173098" y="2560488"/>
          <a:ext cx="2083087" cy="502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E3F2ED3-8E7D-42FE-992A-4AA345F70070}" type="TxLink">
            <a:rPr lang="en-US" sz="3200" b="1" i="0" u="none" strike="noStrike">
              <a:solidFill>
                <a:schemeClr val="bg1"/>
              </a:solidFill>
              <a:latin typeface="+mn-lt"/>
              <a:ea typeface="Calibri"/>
              <a:cs typeface="Calibri"/>
            </a:rPr>
            <a:t>21%</a:t>
          </a:fld>
          <a:endParaRPr lang="en-IN" sz="3200" b="1">
            <a:solidFill>
              <a:schemeClr val="bg1"/>
            </a:solidFill>
            <a:latin typeface="+mn-lt"/>
          </a:endParaRPr>
        </a:p>
      </xdr:txBody>
    </xdr:sp>
    <xdr:clientData/>
  </xdr:twoCellAnchor>
  <xdr:twoCellAnchor>
    <xdr:from>
      <xdr:col>24</xdr:col>
      <xdr:colOff>267400</xdr:colOff>
      <xdr:row>11</xdr:row>
      <xdr:rowOff>34244</xdr:rowOff>
    </xdr:from>
    <xdr:to>
      <xdr:col>26</xdr:col>
      <xdr:colOff>540792</xdr:colOff>
      <xdr:row>15</xdr:row>
      <xdr:rowOff>75595</xdr:rowOff>
    </xdr:to>
    <xdr:sp macro="" textlink="">
      <xdr:nvSpPr>
        <xdr:cNvPr id="51" name="TextBox 50">
          <a:extLst>
            <a:ext uri="{FF2B5EF4-FFF2-40B4-BE49-F238E27FC236}">
              <a16:creationId xmlns:a16="http://schemas.microsoft.com/office/drawing/2014/main" id="{ED408F59-03C3-C7F7-6F09-233E764A43FD}"/>
            </a:ext>
          </a:extLst>
        </xdr:cNvPr>
        <xdr:cNvSpPr txBox="1"/>
      </xdr:nvSpPr>
      <xdr:spPr>
        <a:xfrm>
          <a:off x="14781686" y="2029958"/>
          <a:ext cx="1482916" cy="767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baseline="0">
              <a:solidFill>
                <a:srgbClr val="FFFF00"/>
              </a:solidFill>
              <a:latin typeface="+mn-lt"/>
              <a:ea typeface="+mn-ea"/>
              <a:cs typeface="+mn-cs"/>
            </a:rPr>
            <a:t>TOP</a:t>
          </a:r>
        </a:p>
        <a:p>
          <a:pPr algn="ctr"/>
          <a:r>
            <a:rPr lang="en-IN" sz="2000" b="1" baseline="0">
              <a:solidFill>
                <a:srgbClr val="FFFF00"/>
              </a:solidFill>
              <a:latin typeface="+mn-lt"/>
              <a:ea typeface="+mn-ea"/>
              <a:cs typeface="+mn-cs"/>
            </a:rPr>
            <a:t>PRODUCT</a:t>
          </a:r>
          <a:endParaRPr lang="en-IN" sz="2000" b="1">
            <a:solidFill>
              <a:srgbClr val="FFFF00"/>
            </a:solidFill>
            <a:latin typeface="+mn-lt"/>
            <a:ea typeface="+mn-ea"/>
            <a:cs typeface="+mn-cs"/>
          </a:endParaRPr>
        </a:p>
      </xdr:txBody>
    </xdr:sp>
    <xdr:clientData/>
  </xdr:twoCellAnchor>
  <xdr:twoCellAnchor>
    <xdr:from>
      <xdr:col>28</xdr:col>
      <xdr:colOff>129887</xdr:colOff>
      <xdr:row>15</xdr:row>
      <xdr:rowOff>129888</xdr:rowOff>
    </xdr:from>
    <xdr:to>
      <xdr:col>30</xdr:col>
      <xdr:colOff>362494</xdr:colOff>
      <xdr:row>18</xdr:row>
      <xdr:rowOff>2</xdr:rowOff>
    </xdr:to>
    <xdr:sp macro="" textlink="Analysis!AL1">
      <xdr:nvSpPr>
        <xdr:cNvPr id="52" name="TextBox 51">
          <a:extLst>
            <a:ext uri="{FF2B5EF4-FFF2-40B4-BE49-F238E27FC236}">
              <a16:creationId xmlns:a16="http://schemas.microsoft.com/office/drawing/2014/main" id="{C946AA1C-4E7C-21B9-913D-CF917B70C020}"/>
            </a:ext>
          </a:extLst>
        </xdr:cNvPr>
        <xdr:cNvSpPr txBox="1"/>
      </xdr:nvSpPr>
      <xdr:spPr>
        <a:xfrm>
          <a:off x="17101705" y="2944093"/>
          <a:ext cx="1444880" cy="432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DA60F28-14BE-4892-8644-5C97CBE27660}" type="TxLink">
            <a:rPr lang="en-US" sz="2000" b="1" i="0" u="none" strike="noStrike">
              <a:solidFill>
                <a:schemeClr val="bg1"/>
              </a:solidFill>
              <a:latin typeface="Calibri"/>
              <a:ea typeface="Calibri"/>
              <a:cs typeface="Calibri"/>
            </a:rPr>
            <a:t>Category04</a:t>
          </a:fld>
          <a:endParaRPr lang="en-IN" sz="2000" b="1">
            <a:solidFill>
              <a:schemeClr val="bg1"/>
            </a:solidFill>
          </a:endParaRPr>
        </a:p>
      </xdr:txBody>
    </xdr:sp>
    <xdr:clientData/>
  </xdr:twoCellAnchor>
  <xdr:twoCellAnchor>
    <xdr:from>
      <xdr:col>25</xdr:col>
      <xdr:colOff>78298</xdr:colOff>
      <xdr:row>30</xdr:row>
      <xdr:rowOff>136348</xdr:rowOff>
    </xdr:from>
    <xdr:to>
      <xdr:col>27</xdr:col>
      <xdr:colOff>366885</xdr:colOff>
      <xdr:row>33</xdr:row>
      <xdr:rowOff>9508</xdr:rowOff>
    </xdr:to>
    <xdr:sp macro="" textlink="">
      <xdr:nvSpPr>
        <xdr:cNvPr id="53" name="TextBox 52">
          <a:extLst>
            <a:ext uri="{FF2B5EF4-FFF2-40B4-BE49-F238E27FC236}">
              <a16:creationId xmlns:a16="http://schemas.microsoft.com/office/drawing/2014/main" id="{3196A1E3-98CE-BFAA-7814-4D8FDDF21561}"/>
            </a:ext>
          </a:extLst>
        </xdr:cNvPr>
        <xdr:cNvSpPr txBox="1"/>
      </xdr:nvSpPr>
      <xdr:spPr>
        <a:xfrm>
          <a:off x="15263081" y="5520044"/>
          <a:ext cx="1503369" cy="411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latin typeface="+mn-lt"/>
              <a:ea typeface="+mn-ea"/>
              <a:cs typeface="+mn-cs"/>
            </a:rPr>
            <a:t>CATEGORY</a:t>
          </a:r>
        </a:p>
      </xdr:txBody>
    </xdr:sp>
    <xdr:clientData/>
  </xdr:twoCellAnchor>
  <xdr:twoCellAnchor>
    <xdr:from>
      <xdr:col>19</xdr:col>
      <xdr:colOff>276087</xdr:colOff>
      <xdr:row>19</xdr:row>
      <xdr:rowOff>138596</xdr:rowOff>
    </xdr:from>
    <xdr:to>
      <xdr:col>22</xdr:col>
      <xdr:colOff>87794</xdr:colOff>
      <xdr:row>22</xdr:row>
      <xdr:rowOff>7968</xdr:rowOff>
    </xdr:to>
    <xdr:sp macro="" textlink="">
      <xdr:nvSpPr>
        <xdr:cNvPr id="54" name="TextBox 53">
          <a:extLst>
            <a:ext uri="{FF2B5EF4-FFF2-40B4-BE49-F238E27FC236}">
              <a16:creationId xmlns:a16="http://schemas.microsoft.com/office/drawing/2014/main" id="{1646DAC8-2837-98A4-529D-EBA2FABE3DE6}"/>
            </a:ext>
          </a:extLst>
        </xdr:cNvPr>
        <xdr:cNvSpPr txBox="1"/>
      </xdr:nvSpPr>
      <xdr:spPr>
        <a:xfrm>
          <a:off x="11816522" y="3548270"/>
          <a:ext cx="1633881" cy="4077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latin typeface="+mn-lt"/>
              <a:ea typeface="+mn-ea"/>
              <a:cs typeface="+mn-cs"/>
            </a:rPr>
            <a:t>SALES</a:t>
          </a:r>
          <a:r>
            <a:rPr lang="en-IN" sz="1050" baseline="0">
              <a:solidFill>
                <a:sysClr val="windowText" lastClr="000000"/>
              </a:solidFill>
            </a:rPr>
            <a:t> </a:t>
          </a:r>
          <a:r>
            <a:rPr lang="en-IN" sz="2000" b="1">
              <a:solidFill>
                <a:schemeClr val="bg1"/>
              </a:solidFill>
              <a:latin typeface="+mn-lt"/>
              <a:ea typeface="+mn-ea"/>
              <a:cs typeface="+mn-cs"/>
            </a:rPr>
            <a:t>TYPE</a:t>
          </a:r>
        </a:p>
      </xdr:txBody>
    </xdr:sp>
    <xdr:clientData/>
  </xdr:twoCellAnchor>
  <xdr:twoCellAnchor>
    <xdr:from>
      <xdr:col>28</xdr:col>
      <xdr:colOff>204817</xdr:colOff>
      <xdr:row>18</xdr:row>
      <xdr:rowOff>6615</xdr:rowOff>
    </xdr:from>
    <xdr:to>
      <xdr:col>30</xdr:col>
      <xdr:colOff>259772</xdr:colOff>
      <xdr:row>20</xdr:row>
      <xdr:rowOff>43294</xdr:rowOff>
    </xdr:to>
    <xdr:sp macro="" textlink="Analysis!AM1">
      <xdr:nvSpPr>
        <xdr:cNvPr id="56" name="TextBox 55">
          <a:extLst>
            <a:ext uri="{FF2B5EF4-FFF2-40B4-BE49-F238E27FC236}">
              <a16:creationId xmlns:a16="http://schemas.microsoft.com/office/drawing/2014/main" id="{0AFF25D8-C986-8E4E-DC29-BBF9681D5DD1}"/>
            </a:ext>
          </a:extLst>
        </xdr:cNvPr>
        <xdr:cNvSpPr txBox="1"/>
      </xdr:nvSpPr>
      <xdr:spPr>
        <a:xfrm>
          <a:off x="17176635" y="3383660"/>
          <a:ext cx="1267228" cy="411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BFBE6C5-D7B5-4054-94A9-33F2DDB52969}" type="TxLink">
            <a:rPr lang="en-US" sz="1800" b="1" i="0" u="none" strike="noStrike">
              <a:solidFill>
                <a:schemeClr val="bg1"/>
              </a:solidFill>
              <a:latin typeface="Calibri"/>
              <a:ea typeface="Calibri"/>
              <a:cs typeface="Calibri"/>
            </a:rPr>
            <a:pPr algn="ctr"/>
            <a:t>$95,269.40</a:t>
          </a:fld>
          <a:endParaRPr lang="en-IN" sz="1800" b="1">
            <a:solidFill>
              <a:schemeClr val="bg1"/>
            </a:solidFill>
          </a:endParaRPr>
        </a:p>
      </xdr:txBody>
    </xdr:sp>
    <xdr:clientData/>
  </xdr:twoCellAnchor>
  <xdr:twoCellAnchor>
    <xdr:from>
      <xdr:col>24</xdr:col>
      <xdr:colOff>271377</xdr:colOff>
      <xdr:row>18</xdr:row>
      <xdr:rowOff>181643</xdr:rowOff>
    </xdr:from>
    <xdr:to>
      <xdr:col>26</xdr:col>
      <xdr:colOff>447387</xdr:colOff>
      <xdr:row>21</xdr:row>
      <xdr:rowOff>72159</xdr:rowOff>
    </xdr:to>
    <xdr:sp macro="" textlink="Analysis!Z1">
      <xdr:nvSpPr>
        <xdr:cNvPr id="57" name="TextBox 56">
          <a:extLst>
            <a:ext uri="{FF2B5EF4-FFF2-40B4-BE49-F238E27FC236}">
              <a16:creationId xmlns:a16="http://schemas.microsoft.com/office/drawing/2014/main" id="{93EA6228-2E8D-24F5-971C-15715BF59980}"/>
            </a:ext>
          </a:extLst>
        </xdr:cNvPr>
        <xdr:cNvSpPr txBox="1"/>
      </xdr:nvSpPr>
      <xdr:spPr>
        <a:xfrm>
          <a:off x="14818650" y="3558688"/>
          <a:ext cx="1388282" cy="45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4E03D06-5E31-4ED2-A2F1-EC9F3E3DDF73}" type="TxLink">
            <a:rPr lang="en-US" sz="2000" b="1" i="0" u="none" strike="noStrike">
              <a:solidFill>
                <a:schemeClr val="bg1"/>
              </a:solidFill>
              <a:latin typeface="Calibri"/>
              <a:ea typeface="Calibri"/>
              <a:cs typeface="Calibri"/>
            </a:rPr>
            <a:pPr algn="ctr"/>
            <a:t>$22,952.16</a:t>
          </a:fld>
          <a:endParaRPr lang="en-IN" sz="2000" b="1">
            <a:solidFill>
              <a:schemeClr val="bg1"/>
            </a:solidFill>
          </a:endParaRPr>
        </a:p>
      </xdr:txBody>
    </xdr:sp>
    <xdr:clientData/>
  </xdr:twoCellAnchor>
  <xdr:twoCellAnchor>
    <xdr:from>
      <xdr:col>24</xdr:col>
      <xdr:colOff>245341</xdr:colOff>
      <xdr:row>14</xdr:row>
      <xdr:rowOff>158750</xdr:rowOff>
    </xdr:from>
    <xdr:to>
      <xdr:col>26</xdr:col>
      <xdr:colOff>519546</xdr:colOff>
      <xdr:row>17</xdr:row>
      <xdr:rowOff>20012</xdr:rowOff>
    </xdr:to>
    <xdr:sp macro="" textlink="Analysis!Y1">
      <xdr:nvSpPr>
        <xdr:cNvPr id="86" name="TextBox 85">
          <a:extLst>
            <a:ext uri="{FF2B5EF4-FFF2-40B4-BE49-F238E27FC236}">
              <a16:creationId xmlns:a16="http://schemas.microsoft.com/office/drawing/2014/main" id="{5582F4A2-6083-2A80-8D56-EF9FC90BAE3D}"/>
            </a:ext>
          </a:extLst>
        </xdr:cNvPr>
        <xdr:cNvSpPr txBox="1"/>
      </xdr:nvSpPr>
      <xdr:spPr>
        <a:xfrm>
          <a:off x="14792614" y="2785341"/>
          <a:ext cx="1486477" cy="42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03B4A45-FFF9-4F5F-8F47-58767964FC7F}" type="TxLink">
            <a:rPr lang="en-US" sz="2000" b="1" i="0" u="none" strike="noStrike">
              <a:solidFill>
                <a:schemeClr val="bg1"/>
              </a:solidFill>
              <a:latin typeface="Calibri"/>
              <a:ea typeface="Calibri"/>
              <a:cs typeface="Calibri"/>
            </a:rPr>
            <a:pPr algn="ctr"/>
            <a:t>Product41</a:t>
          </a:fld>
          <a:endParaRPr lang="en-IN" sz="2000" b="1">
            <a:solidFill>
              <a:schemeClr val="bg1"/>
            </a:solidFill>
          </a:endParaRPr>
        </a:p>
      </xdr:txBody>
    </xdr:sp>
    <xdr:clientData/>
  </xdr:twoCellAnchor>
  <xdr:twoCellAnchor>
    <xdr:from>
      <xdr:col>6</xdr:col>
      <xdr:colOff>14132</xdr:colOff>
      <xdr:row>38</xdr:row>
      <xdr:rowOff>177300</xdr:rowOff>
    </xdr:from>
    <xdr:to>
      <xdr:col>8</xdr:col>
      <xdr:colOff>121397</xdr:colOff>
      <xdr:row>41</xdr:row>
      <xdr:rowOff>74706</xdr:rowOff>
    </xdr:to>
    <xdr:sp macro="" textlink="">
      <xdr:nvSpPr>
        <xdr:cNvPr id="87" name="TextBox 86">
          <a:extLst>
            <a:ext uri="{FF2B5EF4-FFF2-40B4-BE49-F238E27FC236}">
              <a16:creationId xmlns:a16="http://schemas.microsoft.com/office/drawing/2014/main" id="{14930847-380E-2A0E-7CF8-4FC0675D308F}"/>
            </a:ext>
          </a:extLst>
        </xdr:cNvPr>
        <xdr:cNvSpPr txBox="1"/>
      </xdr:nvSpPr>
      <xdr:spPr>
        <a:xfrm>
          <a:off x="3656044" y="7274359"/>
          <a:ext cx="1321235" cy="45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bg1"/>
              </a:solidFill>
              <a:latin typeface="+mn-lt"/>
              <a:ea typeface="+mn-ea"/>
              <a:cs typeface="+mn-cs"/>
            </a:rPr>
            <a:t>DAILY</a:t>
          </a:r>
        </a:p>
      </xdr:txBody>
    </xdr:sp>
    <xdr:clientData/>
  </xdr:twoCellAnchor>
  <xdr:twoCellAnchor>
    <xdr:from>
      <xdr:col>5</xdr:col>
      <xdr:colOff>415102</xdr:colOff>
      <xdr:row>19</xdr:row>
      <xdr:rowOff>146964</xdr:rowOff>
    </xdr:from>
    <xdr:to>
      <xdr:col>7</xdr:col>
      <xdr:colOff>293687</xdr:colOff>
      <xdr:row>21</xdr:row>
      <xdr:rowOff>87312</xdr:rowOff>
    </xdr:to>
    <xdr:sp macro="" textlink="">
      <xdr:nvSpPr>
        <xdr:cNvPr id="88" name="TextBox 87">
          <a:extLst>
            <a:ext uri="{FF2B5EF4-FFF2-40B4-BE49-F238E27FC236}">
              <a16:creationId xmlns:a16="http://schemas.microsoft.com/office/drawing/2014/main" id="{3262AED6-B528-9131-6132-60AB38448C4E}"/>
            </a:ext>
          </a:extLst>
        </xdr:cNvPr>
        <xdr:cNvSpPr txBox="1"/>
      </xdr:nvSpPr>
      <xdr:spPr>
        <a:xfrm>
          <a:off x="3471040" y="3615652"/>
          <a:ext cx="1100960" cy="305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bg1"/>
              </a:solidFill>
              <a:latin typeface="+mn-lt"/>
              <a:ea typeface="+mn-ea"/>
              <a:cs typeface="+mn-cs"/>
            </a:rPr>
            <a:t>MONTHLY</a:t>
          </a:r>
          <a:endParaRPr lang="en-IN" sz="2000" b="1">
            <a:solidFill>
              <a:schemeClr val="bg1"/>
            </a:solidFill>
            <a:latin typeface="+mn-lt"/>
            <a:ea typeface="+mn-ea"/>
            <a:cs typeface="+mn-cs"/>
          </a:endParaRPr>
        </a:p>
      </xdr:txBody>
    </xdr:sp>
    <xdr:clientData/>
  </xdr:twoCellAnchor>
  <xdr:twoCellAnchor>
    <xdr:from>
      <xdr:col>14</xdr:col>
      <xdr:colOff>344975</xdr:colOff>
      <xdr:row>19</xdr:row>
      <xdr:rowOff>145852</xdr:rowOff>
    </xdr:from>
    <xdr:to>
      <xdr:col>16</xdr:col>
      <xdr:colOff>569303</xdr:colOff>
      <xdr:row>22</xdr:row>
      <xdr:rowOff>24296</xdr:rowOff>
    </xdr:to>
    <xdr:sp macro="" textlink="">
      <xdr:nvSpPr>
        <xdr:cNvPr id="89" name="TextBox 88">
          <a:extLst>
            <a:ext uri="{FF2B5EF4-FFF2-40B4-BE49-F238E27FC236}">
              <a16:creationId xmlns:a16="http://schemas.microsoft.com/office/drawing/2014/main" id="{74B0E833-F5E8-27F2-DB83-F58B5E89E60F}"/>
            </a:ext>
          </a:extLst>
        </xdr:cNvPr>
        <xdr:cNvSpPr txBox="1"/>
      </xdr:nvSpPr>
      <xdr:spPr>
        <a:xfrm>
          <a:off x="8848453" y="3555526"/>
          <a:ext cx="1439111" cy="416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latin typeface="+mn-lt"/>
              <a:ea typeface="+mn-ea"/>
              <a:cs typeface="+mn-cs"/>
            </a:rPr>
            <a:t>PRODUCT</a:t>
          </a:r>
          <a:endParaRPr lang="en-IN" sz="2400" b="1">
            <a:solidFill>
              <a:schemeClr val="bg1"/>
            </a:solidFill>
            <a:latin typeface="+mn-lt"/>
            <a:ea typeface="+mn-ea"/>
            <a:cs typeface="+mn-cs"/>
          </a:endParaRPr>
        </a:p>
      </xdr:txBody>
    </xdr:sp>
    <xdr:clientData/>
  </xdr:twoCellAnchor>
  <xdr:twoCellAnchor>
    <xdr:from>
      <xdr:col>19</xdr:col>
      <xdr:colOff>600703</xdr:colOff>
      <xdr:row>39</xdr:row>
      <xdr:rowOff>110191</xdr:rowOff>
    </xdr:from>
    <xdr:to>
      <xdr:col>22</xdr:col>
      <xdr:colOff>587375</xdr:colOff>
      <xdr:row>41</xdr:row>
      <xdr:rowOff>122891</xdr:rowOff>
    </xdr:to>
    <xdr:sp macro="" textlink="">
      <xdr:nvSpPr>
        <xdr:cNvPr id="90" name="TextBox 89">
          <a:extLst>
            <a:ext uri="{FF2B5EF4-FFF2-40B4-BE49-F238E27FC236}">
              <a16:creationId xmlns:a16="http://schemas.microsoft.com/office/drawing/2014/main" id="{EEF69125-6902-A465-1AE4-C416EC6DBCB9}"/>
            </a:ext>
          </a:extLst>
        </xdr:cNvPr>
        <xdr:cNvSpPr txBox="1"/>
      </xdr:nvSpPr>
      <xdr:spPr>
        <a:xfrm>
          <a:off x="12213266" y="7230129"/>
          <a:ext cx="1820234" cy="377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bg1"/>
              </a:solidFill>
              <a:latin typeface="+mn-lt"/>
              <a:ea typeface="+mn-ea"/>
              <a:cs typeface="+mn-cs"/>
            </a:rPr>
            <a:t>PAYMENT</a:t>
          </a:r>
          <a:r>
            <a:rPr lang="en-IN" sz="900" baseline="0">
              <a:solidFill>
                <a:sysClr val="windowText" lastClr="000000"/>
              </a:solidFill>
            </a:rPr>
            <a:t> </a:t>
          </a:r>
          <a:r>
            <a:rPr lang="en-IN" sz="1600" b="1">
              <a:solidFill>
                <a:schemeClr val="bg1"/>
              </a:solidFill>
              <a:latin typeface="+mn-lt"/>
              <a:ea typeface="+mn-ea"/>
              <a:cs typeface="+mn-cs"/>
            </a:rPr>
            <a:t>MODE</a:t>
          </a:r>
        </a:p>
      </xdr:txBody>
    </xdr:sp>
    <xdr:clientData/>
  </xdr:twoCellAnchor>
  <xdr:twoCellAnchor>
    <xdr:from>
      <xdr:col>28</xdr:col>
      <xdr:colOff>142013</xdr:colOff>
      <xdr:row>11</xdr:row>
      <xdr:rowOff>35798</xdr:rowOff>
    </xdr:from>
    <xdr:to>
      <xdr:col>30</xdr:col>
      <xdr:colOff>407110</xdr:colOff>
      <xdr:row>15</xdr:row>
      <xdr:rowOff>115454</xdr:rowOff>
    </xdr:to>
    <xdr:sp macro="" textlink="">
      <xdr:nvSpPr>
        <xdr:cNvPr id="40" name="TextBox 39">
          <a:extLst>
            <a:ext uri="{FF2B5EF4-FFF2-40B4-BE49-F238E27FC236}">
              <a16:creationId xmlns:a16="http://schemas.microsoft.com/office/drawing/2014/main" id="{9D56998C-9275-A8D6-0485-0AC8474BFC30}"/>
            </a:ext>
          </a:extLst>
        </xdr:cNvPr>
        <xdr:cNvSpPr txBox="1"/>
      </xdr:nvSpPr>
      <xdr:spPr>
        <a:xfrm>
          <a:off x="17113831" y="2099548"/>
          <a:ext cx="1477370" cy="830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baseline="0">
              <a:solidFill>
                <a:srgbClr val="FFFF00"/>
              </a:solidFill>
              <a:latin typeface="+mn-lt"/>
              <a:ea typeface="+mn-ea"/>
              <a:cs typeface="+mn-cs"/>
            </a:rPr>
            <a:t>TOP</a:t>
          </a:r>
        </a:p>
        <a:p>
          <a:pPr algn="ctr"/>
          <a:r>
            <a:rPr lang="en-IN" sz="2000" b="1" baseline="0">
              <a:solidFill>
                <a:srgbClr val="FFFF00"/>
              </a:solidFill>
              <a:latin typeface="+mn-lt"/>
              <a:ea typeface="+mn-ea"/>
              <a:cs typeface="+mn-cs"/>
            </a:rPr>
            <a:t>CATEGORY</a:t>
          </a:r>
          <a:endParaRPr lang="en-IN" sz="2000" b="1">
            <a:solidFill>
              <a:srgbClr val="FFFF00"/>
            </a:solidFill>
            <a:latin typeface="+mn-lt"/>
            <a:ea typeface="+mn-ea"/>
            <a:cs typeface="+mn-cs"/>
          </a:endParaRPr>
        </a:p>
      </xdr:txBody>
    </xdr:sp>
    <xdr:clientData/>
  </xdr:twoCellAnchor>
  <xdr:twoCellAnchor>
    <xdr:from>
      <xdr:col>24</xdr:col>
      <xdr:colOff>322661</xdr:colOff>
      <xdr:row>16</xdr:row>
      <xdr:rowOff>166335</xdr:rowOff>
    </xdr:from>
    <xdr:to>
      <xdr:col>26</xdr:col>
      <xdr:colOff>366181</xdr:colOff>
      <xdr:row>18</xdr:row>
      <xdr:rowOff>104863</xdr:rowOff>
    </xdr:to>
    <xdr:sp macro="" textlink="Analysis!AA1">
      <xdr:nvSpPr>
        <xdr:cNvPr id="42" name="TextBox 41">
          <a:extLst>
            <a:ext uri="{FF2B5EF4-FFF2-40B4-BE49-F238E27FC236}">
              <a16:creationId xmlns:a16="http://schemas.microsoft.com/office/drawing/2014/main" id="{F1655E67-302E-9AE4-2DE9-8A007B2867ED}"/>
            </a:ext>
          </a:extLst>
        </xdr:cNvPr>
        <xdr:cNvSpPr txBox="1"/>
      </xdr:nvSpPr>
      <xdr:spPr>
        <a:xfrm>
          <a:off x="14869934" y="3168153"/>
          <a:ext cx="1255792" cy="313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44EF518-38F2-47BB-A9AF-1990C28607FC}" type="TxLink">
            <a:rPr lang="en-US" sz="2000" b="1" i="0" u="none" strike="noStrike">
              <a:solidFill>
                <a:schemeClr val="bg1"/>
              </a:solidFill>
              <a:latin typeface="Calibri"/>
              <a:ea typeface="Calibri"/>
              <a:cs typeface="Calibri"/>
            </a:rPr>
            <a:pPr algn="ctr"/>
            <a:t>132</a:t>
          </a:fld>
          <a:endParaRPr lang="en-IN" sz="2000" b="1">
            <a:solidFill>
              <a:schemeClr val="bg1"/>
            </a:solidFill>
          </a:endParaRPr>
        </a:p>
      </xdr:txBody>
    </xdr:sp>
    <xdr:clientData/>
  </xdr:twoCellAnchor>
  <xdr:twoCellAnchor editAs="oneCell">
    <xdr:from>
      <xdr:col>13</xdr:col>
      <xdr:colOff>451557</xdr:colOff>
      <xdr:row>3</xdr:row>
      <xdr:rowOff>49480</xdr:rowOff>
    </xdr:from>
    <xdr:to>
      <xdr:col>23</xdr:col>
      <xdr:colOff>493889</xdr:colOff>
      <xdr:row>8</xdr:row>
      <xdr:rowOff>6109</xdr:rowOff>
    </xdr:to>
    <mc:AlternateContent xmlns:mc="http://schemas.openxmlformats.org/markup-compatibility/2006">
      <mc:Choice xmlns:a14="http://schemas.microsoft.com/office/drawing/2010/main" Requires="a14">
        <xdr:graphicFrame macro="">
          <xdr:nvGraphicFramePr>
            <xdr:cNvPr id="58" name="SALE TYPE">
              <a:extLst>
                <a:ext uri="{FF2B5EF4-FFF2-40B4-BE49-F238E27FC236}">
                  <a16:creationId xmlns:a16="http://schemas.microsoft.com/office/drawing/2014/main" id="{F347BC63-5F8E-4ECB-903A-576E4C1FF558}"/>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8431390" y="620980"/>
              <a:ext cx="6180666" cy="9091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111404</xdr:colOff>
      <xdr:row>3</xdr:row>
      <xdr:rowOff>111403</xdr:rowOff>
    </xdr:from>
    <xdr:to>
      <xdr:col>30</xdr:col>
      <xdr:colOff>225592</xdr:colOff>
      <xdr:row>7</xdr:row>
      <xdr:rowOff>98961</xdr:rowOff>
    </xdr:to>
    <mc:AlternateContent xmlns:mc="http://schemas.openxmlformats.org/markup-compatibility/2006">
      <mc:Choice xmlns:a14="http://schemas.microsoft.com/office/drawing/2010/main" Requires="a14">
        <xdr:graphicFrame macro="">
          <xdr:nvGraphicFramePr>
            <xdr:cNvPr id="59" name="PAYMENT MODE">
              <a:extLst>
                <a:ext uri="{FF2B5EF4-FFF2-40B4-BE49-F238E27FC236}">
                  <a16:creationId xmlns:a16="http://schemas.microsoft.com/office/drawing/2014/main" id="{F2443F98-DC4C-4366-9435-1338529AEA9E}"/>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14843404" y="682903"/>
              <a:ext cx="3797188" cy="7495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388582</xdr:colOff>
      <xdr:row>20</xdr:row>
      <xdr:rowOff>170598</xdr:rowOff>
    </xdr:from>
    <xdr:to>
      <xdr:col>3</xdr:col>
      <xdr:colOff>426492</xdr:colOff>
      <xdr:row>42</xdr:row>
      <xdr:rowOff>16282</xdr:rowOff>
    </xdr:to>
    <mc:AlternateContent xmlns:mc="http://schemas.openxmlformats.org/markup-compatibility/2006">
      <mc:Choice xmlns:a14="http://schemas.microsoft.com/office/drawing/2010/main" Requires="a14">
        <xdr:graphicFrame macro="">
          <xdr:nvGraphicFramePr>
            <xdr:cNvPr id="60" name="MONTH">
              <a:extLst>
                <a:ext uri="{FF2B5EF4-FFF2-40B4-BE49-F238E27FC236}">
                  <a16:creationId xmlns:a16="http://schemas.microsoft.com/office/drawing/2014/main" id="{ACEFF3CC-2CAD-4D4C-8020-42F988F50DF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388582" y="3980598"/>
              <a:ext cx="1879410" cy="40366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379665</xdr:colOff>
      <xdr:row>10</xdr:row>
      <xdr:rowOff>109529</xdr:rowOff>
    </xdr:from>
    <xdr:to>
      <xdr:col>3</xdr:col>
      <xdr:colOff>427158</xdr:colOff>
      <xdr:row>16</xdr:row>
      <xdr:rowOff>16494</xdr:rowOff>
    </xdr:to>
    <mc:AlternateContent xmlns:mc="http://schemas.openxmlformats.org/markup-compatibility/2006">
      <mc:Choice xmlns:a14="http://schemas.microsoft.com/office/drawing/2010/main" Requires="a14">
        <xdr:graphicFrame macro="">
          <xdr:nvGraphicFramePr>
            <xdr:cNvPr id="61" name="YEAR">
              <a:extLst>
                <a:ext uri="{FF2B5EF4-FFF2-40B4-BE49-F238E27FC236}">
                  <a16:creationId xmlns:a16="http://schemas.microsoft.com/office/drawing/2014/main" id="{D34F0A44-3519-4A2B-8C59-623FC23EF93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79665" y="2014529"/>
              <a:ext cx="1888993" cy="10499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574285</xdr:colOff>
      <xdr:row>22</xdr:row>
      <xdr:rowOff>68921</xdr:rowOff>
    </xdr:from>
    <xdr:to>
      <xdr:col>12</xdr:col>
      <xdr:colOff>189385</xdr:colOff>
      <xdr:row>35</xdr:row>
      <xdr:rowOff>89123</xdr:rowOff>
    </xdr:to>
    <xdr:graphicFrame macro="">
      <xdr:nvGraphicFramePr>
        <xdr:cNvPr id="62" name="Chart 61">
          <a:extLst>
            <a:ext uri="{FF2B5EF4-FFF2-40B4-BE49-F238E27FC236}">
              <a16:creationId xmlns:a16="http://schemas.microsoft.com/office/drawing/2014/main" id="{A05602E0-B05D-456B-8E10-03D4631544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406497</xdr:colOff>
          <xdr:row>19</xdr:row>
          <xdr:rowOff>163595</xdr:rowOff>
        </xdr:from>
        <xdr:to>
          <xdr:col>8</xdr:col>
          <xdr:colOff>29723</xdr:colOff>
          <xdr:row>21</xdr:row>
          <xdr:rowOff>64536</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5020C000-FF2E-421C-96AF-9E579FD2CDF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592354</xdr:colOff>
          <xdr:row>20</xdr:row>
          <xdr:rowOff>13638</xdr:rowOff>
        </xdr:from>
        <xdr:to>
          <xdr:col>9</xdr:col>
          <xdr:colOff>254841</xdr:colOff>
          <xdr:row>21</xdr:row>
          <xdr:rowOff>49983</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11C9AD97-D8EB-4C21-9889-A2FD1EE8BAB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285751</xdr:colOff>
          <xdr:row>19</xdr:row>
          <xdr:rowOff>127000</xdr:rowOff>
        </xdr:from>
        <xdr:to>
          <xdr:col>11</xdr:col>
          <xdr:colOff>15917</xdr:colOff>
          <xdr:row>21</xdr:row>
          <xdr:rowOff>144456</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B902FD74-85E9-476D-88BC-D523A6B72D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14</xdr:col>
      <xdr:colOff>43793</xdr:colOff>
      <xdr:row>22</xdr:row>
      <xdr:rowOff>11143</xdr:rowOff>
    </xdr:from>
    <xdr:to>
      <xdr:col>17</xdr:col>
      <xdr:colOff>534738</xdr:colOff>
      <xdr:row>35</xdr:row>
      <xdr:rowOff>29196</xdr:rowOff>
    </xdr:to>
    <xdr:graphicFrame macro="">
      <xdr:nvGraphicFramePr>
        <xdr:cNvPr id="63" name="Chart 62">
          <a:extLst>
            <a:ext uri="{FF2B5EF4-FFF2-40B4-BE49-F238E27FC236}">
              <a16:creationId xmlns:a16="http://schemas.microsoft.com/office/drawing/2014/main" id="{EDCFC952-A180-4AA6-901D-C405169A06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299663</xdr:colOff>
          <xdr:row>22</xdr:row>
          <xdr:rowOff>38991</xdr:rowOff>
        </xdr:from>
        <xdr:to>
          <xdr:col>14</xdr:col>
          <xdr:colOff>29195</xdr:colOff>
          <xdr:row>34</xdr:row>
          <xdr:rowOff>1</xdr:rowOff>
        </xdr:to>
        <xdr:sp macro="" textlink="">
          <xdr:nvSpPr>
            <xdr:cNvPr id="3076" name="Scroll Bar 4" hidden="1">
              <a:extLst>
                <a:ext uri="{63B3BB69-23CF-44E3-9099-C40C66FF867C}">
                  <a14:compatExt spid="_x0000_s3076"/>
                </a:ext>
                <a:ext uri="{FF2B5EF4-FFF2-40B4-BE49-F238E27FC236}">
                  <a16:creationId xmlns:a16="http://schemas.microsoft.com/office/drawing/2014/main" id="{CE496876-37B7-45EC-86B2-E06587FE9B4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24</xdr:col>
      <xdr:colOff>287334</xdr:colOff>
      <xdr:row>33</xdr:row>
      <xdr:rowOff>112115</xdr:rowOff>
    </xdr:from>
    <xdr:to>
      <xdr:col>30</xdr:col>
      <xdr:colOff>252132</xdr:colOff>
      <xdr:row>50</xdr:row>
      <xdr:rowOff>158750</xdr:rowOff>
    </xdr:to>
    <mc:AlternateContent xmlns:mc="http://schemas.openxmlformats.org/markup-compatibility/2006">
      <mc:Choice xmlns:cx1="http://schemas.microsoft.com/office/drawing/2015/9/8/chartex" Requires="cx1">
        <xdr:graphicFrame macro="">
          <xdr:nvGraphicFramePr>
            <xdr:cNvPr id="64" name="Chart 63">
              <a:extLst>
                <a:ext uri="{FF2B5EF4-FFF2-40B4-BE49-F238E27FC236}">
                  <a16:creationId xmlns:a16="http://schemas.microsoft.com/office/drawing/2014/main" id="{95639DAC-2B8E-46F9-813E-046628F5A4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3"/>
            </a:graphicData>
          </a:graphic>
        </xdr:graphicFrame>
      </mc:Choice>
      <mc:Fallback>
        <xdr:sp macro="" textlink="">
          <xdr:nvSpPr>
            <xdr:cNvPr id="0" name=""/>
            <xdr:cNvSpPr>
              <a:spLocks noTextEdit="1"/>
            </xdr:cNvSpPr>
          </xdr:nvSpPr>
          <xdr:spPr>
            <a:xfrm>
              <a:off x="14854981" y="6275350"/>
              <a:ext cx="3606710" cy="322163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560358</xdr:colOff>
      <xdr:row>22</xdr:row>
      <xdr:rowOff>21166</xdr:rowOff>
    </xdr:from>
    <xdr:to>
      <xdr:col>23</xdr:col>
      <xdr:colOff>77982</xdr:colOff>
      <xdr:row>35</xdr:row>
      <xdr:rowOff>44561</xdr:rowOff>
    </xdr:to>
    <xdr:graphicFrame macro="">
      <xdr:nvGraphicFramePr>
        <xdr:cNvPr id="65" name="Chart 64">
          <a:extLst>
            <a:ext uri="{FF2B5EF4-FFF2-40B4-BE49-F238E27FC236}">
              <a16:creationId xmlns:a16="http://schemas.microsoft.com/office/drawing/2014/main" id="{31E63483-4E00-4485-B029-5EAD4716B0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19</xdr:col>
      <xdr:colOff>3224</xdr:colOff>
      <xdr:row>41</xdr:row>
      <xdr:rowOff>165372</xdr:rowOff>
    </xdr:from>
    <xdr:to>
      <xdr:col>23</xdr:col>
      <xdr:colOff>37353</xdr:colOff>
      <xdr:row>51</xdr:row>
      <xdr:rowOff>102721</xdr:rowOff>
    </xdr:to>
    <xdr:graphicFrame macro="">
      <xdr:nvGraphicFramePr>
        <xdr:cNvPr id="66" name="Chart 65">
          <a:extLst>
            <a:ext uri="{FF2B5EF4-FFF2-40B4-BE49-F238E27FC236}">
              <a16:creationId xmlns:a16="http://schemas.microsoft.com/office/drawing/2014/main" id="{3DC52D5F-B59A-4C1C-AAB0-63566194FB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7</xdr:col>
      <xdr:colOff>567921</xdr:colOff>
      <xdr:row>19</xdr:row>
      <xdr:rowOff>170832</xdr:rowOff>
    </xdr:from>
    <xdr:to>
      <xdr:col>9</xdr:col>
      <xdr:colOff>31750</xdr:colOff>
      <xdr:row>21</xdr:row>
      <xdr:rowOff>47624</xdr:rowOff>
    </xdr:to>
    <xdr:sp macro="" textlink="">
      <xdr:nvSpPr>
        <xdr:cNvPr id="67" name="TextBox 66">
          <a:extLst>
            <a:ext uri="{FF2B5EF4-FFF2-40B4-BE49-F238E27FC236}">
              <a16:creationId xmlns:a16="http://schemas.microsoft.com/office/drawing/2014/main" id="{E7E0FED6-DBE3-FB2A-1483-D13475DAEDBC}"/>
            </a:ext>
          </a:extLst>
        </xdr:cNvPr>
        <xdr:cNvSpPr txBox="1"/>
      </xdr:nvSpPr>
      <xdr:spPr>
        <a:xfrm>
          <a:off x="4846234" y="3639520"/>
          <a:ext cx="686204" cy="241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ysClr val="windowText" lastClr="000000"/>
              </a:solidFill>
              <a:latin typeface="+mn-lt"/>
              <a:ea typeface="+mn-ea"/>
              <a:cs typeface="+mn-cs"/>
            </a:rPr>
            <a:t>SALES</a:t>
          </a:r>
          <a:endParaRPr lang="en-IN" sz="1400" b="0">
            <a:solidFill>
              <a:sysClr val="windowText" lastClr="000000"/>
            </a:solidFill>
            <a:latin typeface="+mn-lt"/>
            <a:ea typeface="+mn-ea"/>
            <a:cs typeface="+mn-cs"/>
          </a:endParaRPr>
        </a:p>
      </xdr:txBody>
    </xdr:sp>
    <xdr:clientData/>
  </xdr:twoCellAnchor>
  <xdr:twoCellAnchor>
    <xdr:from>
      <xdr:col>9</xdr:col>
      <xdr:colOff>151049</xdr:colOff>
      <xdr:row>19</xdr:row>
      <xdr:rowOff>170471</xdr:rowOff>
    </xdr:from>
    <xdr:to>
      <xdr:col>10</xdr:col>
      <xdr:colOff>285751</xdr:colOff>
      <xdr:row>21</xdr:row>
      <xdr:rowOff>47623</xdr:rowOff>
    </xdr:to>
    <xdr:sp macro="" textlink="">
      <xdr:nvSpPr>
        <xdr:cNvPr id="68" name="TextBox 67">
          <a:extLst>
            <a:ext uri="{FF2B5EF4-FFF2-40B4-BE49-F238E27FC236}">
              <a16:creationId xmlns:a16="http://schemas.microsoft.com/office/drawing/2014/main" id="{74931CDC-EDEA-24C8-D69F-48DA0732701B}"/>
            </a:ext>
          </a:extLst>
        </xdr:cNvPr>
        <xdr:cNvSpPr txBox="1"/>
      </xdr:nvSpPr>
      <xdr:spPr>
        <a:xfrm>
          <a:off x="5651737" y="3639159"/>
          <a:ext cx="745889" cy="242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ysClr val="windowText" lastClr="000000"/>
              </a:solidFill>
              <a:latin typeface="+mn-lt"/>
              <a:ea typeface="+mn-ea"/>
              <a:cs typeface="+mn-cs"/>
            </a:rPr>
            <a:t>PROFIT</a:t>
          </a:r>
          <a:endParaRPr lang="en-IN" sz="1400" b="0">
            <a:solidFill>
              <a:sysClr val="windowText" lastClr="000000"/>
            </a:solidFill>
            <a:latin typeface="+mn-lt"/>
            <a:ea typeface="+mn-ea"/>
            <a:cs typeface="+mn-cs"/>
          </a:endParaRPr>
        </a:p>
      </xdr:txBody>
    </xdr:sp>
    <xdr:clientData/>
  </xdr:twoCellAnchor>
  <xdr:twoCellAnchor>
    <xdr:from>
      <xdr:col>10</xdr:col>
      <xdr:colOff>460387</xdr:colOff>
      <xdr:row>19</xdr:row>
      <xdr:rowOff>177213</xdr:rowOff>
    </xdr:from>
    <xdr:to>
      <xdr:col>12</xdr:col>
      <xdr:colOff>95249</xdr:colOff>
      <xdr:row>21</xdr:row>
      <xdr:rowOff>55561</xdr:rowOff>
    </xdr:to>
    <xdr:sp macro="" textlink="">
      <xdr:nvSpPr>
        <xdr:cNvPr id="69" name="TextBox 68">
          <a:extLst>
            <a:ext uri="{FF2B5EF4-FFF2-40B4-BE49-F238E27FC236}">
              <a16:creationId xmlns:a16="http://schemas.microsoft.com/office/drawing/2014/main" id="{3B3B2714-A083-C539-5A04-60AAACA5857C}"/>
            </a:ext>
          </a:extLst>
        </xdr:cNvPr>
        <xdr:cNvSpPr txBox="1"/>
      </xdr:nvSpPr>
      <xdr:spPr>
        <a:xfrm>
          <a:off x="6572262" y="3645901"/>
          <a:ext cx="857237" cy="243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ysClr val="windowText" lastClr="000000"/>
              </a:solidFill>
              <a:latin typeface="+mn-lt"/>
              <a:ea typeface="+mn-ea"/>
              <a:cs typeface="+mn-cs"/>
            </a:rPr>
            <a:t>PROFIT</a:t>
          </a:r>
          <a:r>
            <a:rPr lang="en-IN" sz="1050" b="0">
              <a:solidFill>
                <a:sysClr val="windowText" lastClr="000000"/>
              </a:solidFill>
              <a:latin typeface="+mn-lt"/>
              <a:ea typeface="+mn-ea"/>
              <a:cs typeface="+mn-cs"/>
            </a:rPr>
            <a:t> %</a:t>
          </a:r>
          <a:endParaRPr lang="en-IN" sz="1400" b="0">
            <a:solidFill>
              <a:sysClr val="windowText" lastClr="000000"/>
            </a:solidFill>
            <a:latin typeface="+mn-lt"/>
            <a:ea typeface="+mn-ea"/>
            <a:cs typeface="+mn-cs"/>
          </a:endParaRPr>
        </a:p>
      </xdr:txBody>
    </xdr:sp>
    <xdr:clientData/>
  </xdr:twoCellAnchor>
  <xdr:twoCellAnchor>
    <xdr:from>
      <xdr:col>5</xdr:col>
      <xdr:colOff>31750</xdr:colOff>
      <xdr:row>42</xdr:row>
      <xdr:rowOff>8093</xdr:rowOff>
    </xdr:from>
    <xdr:to>
      <xdr:col>17</xdr:col>
      <xdr:colOff>298823</xdr:colOff>
      <xdr:row>51</xdr:row>
      <xdr:rowOff>102721</xdr:rowOff>
    </xdr:to>
    <xdr:graphicFrame macro="">
      <xdr:nvGraphicFramePr>
        <xdr:cNvPr id="70" name="Chart 69">
          <a:extLst>
            <a:ext uri="{FF2B5EF4-FFF2-40B4-BE49-F238E27FC236}">
              <a16:creationId xmlns:a16="http://schemas.microsoft.com/office/drawing/2014/main" id="{B7633B47-0FD5-4EC3-8C77-391FFF0588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vkaran Kushwaha" refreshedDate="45762.597536689813" createdVersion="8" refreshedVersion="8" minRefreshableVersion="3" recordCount="527" xr:uid="{092946DE-C1B5-4AB9-A8AA-04E63080326A}">
  <cacheSource type="worksheet">
    <worksheetSource name="inputdata"/>
  </cacheSource>
  <cacheFields count="19">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18"/>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 name="Months (DATE)" numFmtId="0" databaseField="0">
      <fieldGroup base="0">
        <rangePr groupBy="months" startDate="2021-01-01T00:00:00" endDate="2023-01-01T00:00:00"/>
        <groupItems count="14">
          <s v="&lt;01-01-2021"/>
          <s v="Jan"/>
          <s v="Feb"/>
          <s v="Mar"/>
          <s v="Apr"/>
          <s v="May"/>
          <s v="Jun"/>
          <s v="Jul"/>
          <s v="Aug"/>
          <s v="Sep"/>
          <s v="Oct"/>
          <s v="Nov"/>
          <s v="Dec"/>
          <s v="&gt;01-01-2023"/>
        </groupItems>
      </fieldGroup>
    </cacheField>
    <cacheField name="Quarters (DATE)" numFmtId="0" databaseField="0">
      <fieldGroup base="0">
        <rangePr groupBy="quarters" startDate="2021-01-01T00:00:00" endDate="2023-01-01T00:00:00"/>
        <groupItems count="6">
          <s v="&lt;01-01-2021"/>
          <s v="Qtr1"/>
          <s v="Qtr2"/>
          <s v="Qtr3"/>
          <s v="Qtr4"/>
          <s v="&gt;01-01-2023"/>
        </groupItems>
      </fieldGroup>
    </cacheField>
    <cacheField name="Years (DATE)" numFmtId="0" databaseField="0">
      <fieldGroup base="0">
        <rangePr groupBy="years" startDate="2021-01-01T00:00:00" endDate="2023-01-01T00:00:00"/>
        <groupItems count="5">
          <s v="&lt;01-01-2021"/>
          <s v="2021"/>
          <s v="2022"/>
          <s v="2023"/>
          <s v="&gt;01-01-2023"/>
        </groupItems>
      </fieldGroup>
    </cacheField>
  </cacheFields>
  <extLst>
    <ext xmlns:x14="http://schemas.microsoft.com/office/spreadsheetml/2009/9/main" uri="{725AE2AE-9491-48be-B2B4-4EB974FC3084}">
      <x14:pivotCacheDefinition pivotCacheId="20619756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s v="P0024"/>
    <n v="9"/>
    <x v="0"/>
    <x v="0"/>
    <n v="0"/>
    <x v="0"/>
    <x v="0"/>
    <x v="0"/>
    <n v="144"/>
    <n v="156.96"/>
    <n v="1296"/>
    <n v="1412.64"/>
    <x v="0"/>
    <x v="0"/>
    <x v="0"/>
  </r>
  <r>
    <x v="1"/>
    <s v="P0038"/>
    <n v="15"/>
    <x v="1"/>
    <x v="1"/>
    <n v="0"/>
    <x v="1"/>
    <x v="1"/>
    <x v="1"/>
    <n v="72"/>
    <n v="79.92"/>
    <n v="1080"/>
    <n v="1198.8"/>
    <x v="1"/>
    <x v="0"/>
    <x v="0"/>
  </r>
  <r>
    <x v="1"/>
    <s v="P0013"/>
    <n v="6"/>
    <x v="2"/>
    <x v="1"/>
    <n v="0"/>
    <x v="2"/>
    <x v="2"/>
    <x v="1"/>
    <n v="112"/>
    <n v="122.08"/>
    <n v="672"/>
    <n v="732.48"/>
    <x v="1"/>
    <x v="0"/>
    <x v="0"/>
  </r>
  <r>
    <x v="2"/>
    <s v="P0004"/>
    <n v="5"/>
    <x v="2"/>
    <x v="0"/>
    <n v="0"/>
    <x v="3"/>
    <x v="3"/>
    <x v="2"/>
    <n v="44"/>
    <n v="48.84"/>
    <n v="220"/>
    <n v="244.20000000000002"/>
    <x v="2"/>
    <x v="0"/>
    <x v="0"/>
  </r>
  <r>
    <x v="3"/>
    <s v="P0035"/>
    <n v="12"/>
    <x v="1"/>
    <x v="0"/>
    <n v="0"/>
    <x v="4"/>
    <x v="4"/>
    <x v="3"/>
    <n v="5"/>
    <n v="6.7"/>
    <n v="60"/>
    <n v="80.400000000000006"/>
    <x v="3"/>
    <x v="0"/>
    <x v="0"/>
  </r>
  <r>
    <x v="4"/>
    <s v="P0031"/>
    <n v="1"/>
    <x v="2"/>
    <x v="1"/>
    <n v="0"/>
    <x v="5"/>
    <x v="4"/>
    <x v="1"/>
    <n v="93"/>
    <n v="104.16"/>
    <n v="93"/>
    <n v="104.16"/>
    <x v="4"/>
    <x v="0"/>
    <x v="0"/>
  </r>
  <r>
    <x v="4"/>
    <s v="P0003"/>
    <n v="8"/>
    <x v="2"/>
    <x v="1"/>
    <n v="0"/>
    <x v="6"/>
    <x v="3"/>
    <x v="1"/>
    <n v="71"/>
    <n v="80.94"/>
    <n v="568"/>
    <n v="647.52"/>
    <x v="4"/>
    <x v="0"/>
    <x v="0"/>
  </r>
  <r>
    <x v="4"/>
    <s v="P0025"/>
    <n v="4"/>
    <x v="2"/>
    <x v="0"/>
    <n v="0"/>
    <x v="7"/>
    <x v="0"/>
    <x v="3"/>
    <n v="7"/>
    <n v="8.33"/>
    <n v="28"/>
    <n v="33.32"/>
    <x v="4"/>
    <x v="0"/>
    <x v="0"/>
  </r>
  <r>
    <x v="5"/>
    <s v="P0037"/>
    <n v="3"/>
    <x v="2"/>
    <x v="1"/>
    <n v="0"/>
    <x v="8"/>
    <x v="1"/>
    <x v="1"/>
    <n v="67"/>
    <n v="85.76"/>
    <n v="201"/>
    <n v="257.28000000000003"/>
    <x v="5"/>
    <x v="0"/>
    <x v="0"/>
  </r>
  <r>
    <x v="5"/>
    <s v="P0014"/>
    <n v="4"/>
    <x v="0"/>
    <x v="0"/>
    <n v="0"/>
    <x v="9"/>
    <x v="2"/>
    <x v="1"/>
    <n v="112"/>
    <n v="146.72"/>
    <n v="448"/>
    <n v="586.88"/>
    <x v="5"/>
    <x v="0"/>
    <x v="0"/>
  </r>
  <r>
    <x v="5"/>
    <s v="P0042"/>
    <n v="4"/>
    <x v="2"/>
    <x v="0"/>
    <n v="0"/>
    <x v="10"/>
    <x v="1"/>
    <x v="0"/>
    <n v="120"/>
    <n v="162"/>
    <n v="480"/>
    <n v="648"/>
    <x v="5"/>
    <x v="0"/>
    <x v="0"/>
  </r>
  <r>
    <x v="6"/>
    <s v="P0042"/>
    <n v="10"/>
    <x v="1"/>
    <x v="1"/>
    <n v="0"/>
    <x v="10"/>
    <x v="1"/>
    <x v="0"/>
    <n v="120"/>
    <n v="162"/>
    <n v="1200"/>
    <n v="1620"/>
    <x v="6"/>
    <x v="0"/>
    <x v="0"/>
  </r>
  <r>
    <x v="7"/>
    <s v="P0044"/>
    <n v="13"/>
    <x v="2"/>
    <x v="0"/>
    <n v="0"/>
    <x v="11"/>
    <x v="1"/>
    <x v="1"/>
    <n v="76"/>
    <n v="82.08"/>
    <n v="988"/>
    <n v="1067.04"/>
    <x v="7"/>
    <x v="0"/>
    <x v="0"/>
  </r>
  <r>
    <x v="7"/>
    <s v="P0023"/>
    <n v="3"/>
    <x v="1"/>
    <x v="1"/>
    <n v="0"/>
    <x v="12"/>
    <x v="0"/>
    <x v="0"/>
    <n v="141"/>
    <n v="149.46"/>
    <n v="423"/>
    <n v="448.38"/>
    <x v="7"/>
    <x v="0"/>
    <x v="0"/>
  </r>
  <r>
    <x v="8"/>
    <s v="P0035"/>
    <n v="6"/>
    <x v="2"/>
    <x v="1"/>
    <n v="0"/>
    <x v="4"/>
    <x v="4"/>
    <x v="3"/>
    <n v="5"/>
    <n v="6.7"/>
    <n v="30"/>
    <n v="40.200000000000003"/>
    <x v="8"/>
    <x v="0"/>
    <x v="0"/>
  </r>
  <r>
    <x v="9"/>
    <s v="P0034"/>
    <n v="4"/>
    <x v="2"/>
    <x v="1"/>
    <n v="0"/>
    <x v="13"/>
    <x v="4"/>
    <x v="2"/>
    <n v="55"/>
    <n v="58.3"/>
    <n v="220"/>
    <n v="233.2"/>
    <x v="9"/>
    <x v="0"/>
    <x v="0"/>
  </r>
  <r>
    <x v="9"/>
    <s v="P0020"/>
    <n v="4"/>
    <x v="2"/>
    <x v="1"/>
    <n v="0"/>
    <x v="14"/>
    <x v="0"/>
    <x v="2"/>
    <n v="61"/>
    <n v="76.25"/>
    <n v="244"/>
    <n v="305"/>
    <x v="9"/>
    <x v="0"/>
    <x v="0"/>
  </r>
  <r>
    <x v="10"/>
    <s v="P0004"/>
    <n v="15"/>
    <x v="0"/>
    <x v="1"/>
    <n v="0"/>
    <x v="3"/>
    <x v="3"/>
    <x v="2"/>
    <n v="44"/>
    <n v="48.84"/>
    <n v="660"/>
    <n v="732.6"/>
    <x v="10"/>
    <x v="0"/>
    <x v="0"/>
  </r>
  <r>
    <x v="10"/>
    <s v="P0003"/>
    <n v="9"/>
    <x v="2"/>
    <x v="0"/>
    <n v="0"/>
    <x v="6"/>
    <x v="3"/>
    <x v="1"/>
    <n v="71"/>
    <n v="80.94"/>
    <n v="639"/>
    <n v="728.46"/>
    <x v="10"/>
    <x v="0"/>
    <x v="0"/>
  </r>
  <r>
    <x v="10"/>
    <s v="P0042"/>
    <n v="6"/>
    <x v="2"/>
    <x v="0"/>
    <n v="0"/>
    <x v="10"/>
    <x v="1"/>
    <x v="0"/>
    <n v="120"/>
    <n v="162"/>
    <n v="720"/>
    <n v="972"/>
    <x v="10"/>
    <x v="0"/>
    <x v="0"/>
  </r>
  <r>
    <x v="11"/>
    <s v="P0034"/>
    <n v="6"/>
    <x v="2"/>
    <x v="1"/>
    <n v="0"/>
    <x v="13"/>
    <x v="4"/>
    <x v="2"/>
    <n v="55"/>
    <n v="58.3"/>
    <n v="330"/>
    <n v="349.79999999999995"/>
    <x v="11"/>
    <x v="0"/>
    <x v="0"/>
  </r>
  <r>
    <x v="11"/>
    <s v="P0035"/>
    <n v="7"/>
    <x v="2"/>
    <x v="0"/>
    <n v="0"/>
    <x v="4"/>
    <x v="4"/>
    <x v="3"/>
    <n v="5"/>
    <n v="6.7"/>
    <n v="35"/>
    <n v="46.9"/>
    <x v="11"/>
    <x v="0"/>
    <x v="0"/>
  </r>
  <r>
    <x v="11"/>
    <s v="P0031"/>
    <n v="14"/>
    <x v="2"/>
    <x v="0"/>
    <n v="0"/>
    <x v="5"/>
    <x v="4"/>
    <x v="1"/>
    <n v="93"/>
    <n v="104.16"/>
    <n v="1302"/>
    <n v="1458.24"/>
    <x v="11"/>
    <x v="0"/>
    <x v="0"/>
  </r>
  <r>
    <x v="12"/>
    <s v="P0044"/>
    <n v="9"/>
    <x v="0"/>
    <x v="1"/>
    <n v="0"/>
    <x v="11"/>
    <x v="1"/>
    <x v="1"/>
    <n v="76"/>
    <n v="82.08"/>
    <n v="684"/>
    <n v="738.72"/>
    <x v="12"/>
    <x v="0"/>
    <x v="0"/>
  </r>
  <r>
    <x v="12"/>
    <s v="P0006"/>
    <n v="7"/>
    <x v="1"/>
    <x v="1"/>
    <n v="0"/>
    <x v="15"/>
    <x v="3"/>
    <x v="1"/>
    <n v="75"/>
    <n v="85.5"/>
    <n v="525"/>
    <n v="598.5"/>
    <x v="12"/>
    <x v="0"/>
    <x v="0"/>
  </r>
  <r>
    <x v="12"/>
    <s v="P0001"/>
    <n v="7"/>
    <x v="1"/>
    <x v="0"/>
    <n v="0"/>
    <x v="16"/>
    <x v="3"/>
    <x v="1"/>
    <n v="98"/>
    <n v="103.88"/>
    <n v="686"/>
    <n v="727.16"/>
    <x v="12"/>
    <x v="0"/>
    <x v="0"/>
  </r>
  <r>
    <x v="13"/>
    <s v="P0040"/>
    <n v="7"/>
    <x v="0"/>
    <x v="0"/>
    <n v="0"/>
    <x v="17"/>
    <x v="1"/>
    <x v="1"/>
    <n v="90"/>
    <n v="115.2"/>
    <n v="630"/>
    <n v="806.4"/>
    <x v="13"/>
    <x v="0"/>
    <x v="0"/>
  </r>
  <r>
    <x v="13"/>
    <s v="P0032"/>
    <n v="3"/>
    <x v="0"/>
    <x v="0"/>
    <n v="0"/>
    <x v="18"/>
    <x v="4"/>
    <x v="1"/>
    <n v="89"/>
    <n v="117.48"/>
    <n v="267"/>
    <n v="352.44"/>
    <x v="13"/>
    <x v="0"/>
    <x v="0"/>
  </r>
  <r>
    <x v="14"/>
    <s v="P0004"/>
    <n v="10"/>
    <x v="1"/>
    <x v="1"/>
    <n v="0"/>
    <x v="3"/>
    <x v="3"/>
    <x v="2"/>
    <n v="44"/>
    <n v="48.84"/>
    <n v="440"/>
    <n v="488.40000000000003"/>
    <x v="14"/>
    <x v="0"/>
    <x v="0"/>
  </r>
  <r>
    <x v="14"/>
    <s v="P0029"/>
    <n v="2"/>
    <x v="2"/>
    <x v="1"/>
    <n v="0"/>
    <x v="19"/>
    <x v="4"/>
    <x v="2"/>
    <n v="47"/>
    <n v="53.11"/>
    <n v="94"/>
    <n v="106.22"/>
    <x v="14"/>
    <x v="0"/>
    <x v="0"/>
  </r>
  <r>
    <x v="15"/>
    <s v="P0010"/>
    <n v="7"/>
    <x v="1"/>
    <x v="0"/>
    <n v="0"/>
    <x v="20"/>
    <x v="2"/>
    <x v="0"/>
    <n v="148"/>
    <n v="164.28"/>
    <n v="1036"/>
    <n v="1149.96"/>
    <x v="1"/>
    <x v="1"/>
    <x v="0"/>
  </r>
  <r>
    <x v="16"/>
    <s v="P0016"/>
    <n v="13"/>
    <x v="2"/>
    <x v="0"/>
    <n v="0"/>
    <x v="21"/>
    <x v="2"/>
    <x v="3"/>
    <n v="13"/>
    <n v="16.64"/>
    <n v="169"/>
    <n v="216.32"/>
    <x v="2"/>
    <x v="1"/>
    <x v="0"/>
  </r>
  <r>
    <x v="16"/>
    <s v="P0022"/>
    <n v="2"/>
    <x v="0"/>
    <x v="1"/>
    <n v="0"/>
    <x v="22"/>
    <x v="0"/>
    <x v="0"/>
    <n v="121"/>
    <n v="141.57"/>
    <n v="242"/>
    <n v="283.14"/>
    <x v="2"/>
    <x v="1"/>
    <x v="0"/>
  </r>
  <r>
    <x v="17"/>
    <s v="P0037"/>
    <n v="4"/>
    <x v="1"/>
    <x v="0"/>
    <n v="0"/>
    <x v="8"/>
    <x v="1"/>
    <x v="1"/>
    <n v="67"/>
    <n v="85.76"/>
    <n v="268"/>
    <n v="343.04"/>
    <x v="3"/>
    <x v="1"/>
    <x v="0"/>
  </r>
  <r>
    <x v="18"/>
    <s v="P0043"/>
    <n v="7"/>
    <x v="1"/>
    <x v="1"/>
    <n v="0"/>
    <x v="23"/>
    <x v="1"/>
    <x v="1"/>
    <n v="67"/>
    <n v="83.08"/>
    <n v="469"/>
    <n v="581.55999999999995"/>
    <x v="15"/>
    <x v="1"/>
    <x v="0"/>
  </r>
  <r>
    <x v="18"/>
    <s v="P0005"/>
    <n v="1"/>
    <x v="2"/>
    <x v="1"/>
    <n v="0"/>
    <x v="24"/>
    <x v="3"/>
    <x v="0"/>
    <n v="133"/>
    <n v="155.61000000000001"/>
    <n v="133"/>
    <n v="155.61000000000001"/>
    <x v="15"/>
    <x v="1"/>
    <x v="0"/>
  </r>
  <r>
    <x v="18"/>
    <s v="P0043"/>
    <n v="9"/>
    <x v="2"/>
    <x v="1"/>
    <n v="0"/>
    <x v="23"/>
    <x v="1"/>
    <x v="1"/>
    <n v="67"/>
    <n v="83.08"/>
    <n v="603"/>
    <n v="747.72"/>
    <x v="15"/>
    <x v="1"/>
    <x v="0"/>
  </r>
  <r>
    <x v="19"/>
    <s v="P0035"/>
    <n v="1"/>
    <x v="2"/>
    <x v="1"/>
    <n v="0"/>
    <x v="4"/>
    <x v="4"/>
    <x v="3"/>
    <n v="5"/>
    <n v="6.7"/>
    <n v="5"/>
    <n v="6.7"/>
    <x v="16"/>
    <x v="1"/>
    <x v="0"/>
  </r>
  <r>
    <x v="20"/>
    <s v="P0034"/>
    <n v="14"/>
    <x v="2"/>
    <x v="0"/>
    <n v="0"/>
    <x v="13"/>
    <x v="4"/>
    <x v="2"/>
    <n v="55"/>
    <n v="58.3"/>
    <n v="770"/>
    <n v="816.19999999999993"/>
    <x v="4"/>
    <x v="1"/>
    <x v="0"/>
  </r>
  <r>
    <x v="21"/>
    <s v="P0008"/>
    <n v="7"/>
    <x v="2"/>
    <x v="1"/>
    <n v="0"/>
    <x v="25"/>
    <x v="3"/>
    <x v="1"/>
    <n v="83"/>
    <n v="94.62"/>
    <n v="581"/>
    <n v="662.34"/>
    <x v="6"/>
    <x v="1"/>
    <x v="0"/>
  </r>
  <r>
    <x v="21"/>
    <s v="P0023"/>
    <n v="9"/>
    <x v="1"/>
    <x v="1"/>
    <n v="0"/>
    <x v="12"/>
    <x v="0"/>
    <x v="0"/>
    <n v="141"/>
    <n v="149.46"/>
    <n v="1269"/>
    <n v="1345.14"/>
    <x v="6"/>
    <x v="1"/>
    <x v="0"/>
  </r>
  <r>
    <x v="22"/>
    <s v="P0027"/>
    <n v="4"/>
    <x v="2"/>
    <x v="0"/>
    <n v="0"/>
    <x v="26"/>
    <x v="4"/>
    <x v="2"/>
    <n v="48"/>
    <n v="57.120000000000005"/>
    <n v="192"/>
    <n v="228.48000000000002"/>
    <x v="17"/>
    <x v="1"/>
    <x v="0"/>
  </r>
  <r>
    <x v="23"/>
    <s v="P0015"/>
    <n v="6"/>
    <x v="1"/>
    <x v="1"/>
    <n v="0"/>
    <x v="27"/>
    <x v="2"/>
    <x v="3"/>
    <n v="12"/>
    <n v="15.719999999999999"/>
    <n v="72"/>
    <n v="94.32"/>
    <x v="7"/>
    <x v="1"/>
    <x v="0"/>
  </r>
  <r>
    <x v="24"/>
    <s v="P0030"/>
    <n v="11"/>
    <x v="1"/>
    <x v="1"/>
    <n v="0"/>
    <x v="28"/>
    <x v="4"/>
    <x v="0"/>
    <n v="148"/>
    <n v="201.28"/>
    <n v="1628"/>
    <n v="2214.08"/>
    <x v="9"/>
    <x v="1"/>
    <x v="0"/>
  </r>
  <r>
    <x v="25"/>
    <s v="P0013"/>
    <n v="5"/>
    <x v="1"/>
    <x v="1"/>
    <n v="0"/>
    <x v="2"/>
    <x v="2"/>
    <x v="1"/>
    <n v="112"/>
    <n v="122.08"/>
    <n v="560"/>
    <n v="610.4"/>
    <x v="18"/>
    <x v="1"/>
    <x v="0"/>
  </r>
  <r>
    <x v="26"/>
    <s v="P0025"/>
    <n v="3"/>
    <x v="2"/>
    <x v="1"/>
    <n v="0"/>
    <x v="7"/>
    <x v="0"/>
    <x v="3"/>
    <n v="7"/>
    <n v="8.33"/>
    <n v="21"/>
    <n v="24.990000000000002"/>
    <x v="19"/>
    <x v="1"/>
    <x v="0"/>
  </r>
  <r>
    <x v="26"/>
    <s v="P0005"/>
    <n v="2"/>
    <x v="2"/>
    <x v="0"/>
    <n v="0"/>
    <x v="24"/>
    <x v="3"/>
    <x v="0"/>
    <n v="133"/>
    <n v="155.61000000000001"/>
    <n v="266"/>
    <n v="311.22000000000003"/>
    <x v="19"/>
    <x v="1"/>
    <x v="0"/>
  </r>
  <r>
    <x v="27"/>
    <s v="P0002"/>
    <n v="4"/>
    <x v="0"/>
    <x v="0"/>
    <n v="0"/>
    <x v="29"/>
    <x v="3"/>
    <x v="1"/>
    <n v="105"/>
    <n v="142.80000000000001"/>
    <n v="420"/>
    <n v="571.20000000000005"/>
    <x v="11"/>
    <x v="1"/>
    <x v="0"/>
  </r>
  <r>
    <x v="27"/>
    <s v="P0032"/>
    <n v="11"/>
    <x v="1"/>
    <x v="1"/>
    <n v="0"/>
    <x v="18"/>
    <x v="4"/>
    <x v="1"/>
    <n v="89"/>
    <n v="117.48"/>
    <n v="979"/>
    <n v="1292.28"/>
    <x v="11"/>
    <x v="1"/>
    <x v="0"/>
  </r>
  <r>
    <x v="27"/>
    <s v="P0030"/>
    <n v="2"/>
    <x v="2"/>
    <x v="0"/>
    <n v="0"/>
    <x v="28"/>
    <x v="4"/>
    <x v="0"/>
    <n v="148"/>
    <n v="201.28"/>
    <n v="296"/>
    <n v="402.56"/>
    <x v="11"/>
    <x v="1"/>
    <x v="0"/>
  </r>
  <r>
    <x v="28"/>
    <s v="P0018"/>
    <n v="11"/>
    <x v="0"/>
    <x v="0"/>
    <n v="0"/>
    <x v="30"/>
    <x v="2"/>
    <x v="3"/>
    <n v="37"/>
    <n v="49.21"/>
    <n v="407"/>
    <n v="541.31000000000006"/>
    <x v="13"/>
    <x v="1"/>
    <x v="0"/>
  </r>
  <r>
    <x v="29"/>
    <s v="P0011"/>
    <n v="1"/>
    <x v="2"/>
    <x v="0"/>
    <n v="0"/>
    <x v="31"/>
    <x v="2"/>
    <x v="2"/>
    <n v="44"/>
    <n v="48.4"/>
    <n v="44"/>
    <n v="48.4"/>
    <x v="2"/>
    <x v="2"/>
    <x v="0"/>
  </r>
  <r>
    <x v="30"/>
    <s v="P0021"/>
    <n v="9"/>
    <x v="2"/>
    <x v="1"/>
    <n v="0"/>
    <x v="32"/>
    <x v="0"/>
    <x v="0"/>
    <n v="126"/>
    <n v="162.54"/>
    <n v="1134"/>
    <n v="1462.86"/>
    <x v="20"/>
    <x v="2"/>
    <x v="0"/>
  </r>
  <r>
    <x v="31"/>
    <s v="P0027"/>
    <n v="6"/>
    <x v="1"/>
    <x v="1"/>
    <n v="0"/>
    <x v="26"/>
    <x v="4"/>
    <x v="2"/>
    <n v="48"/>
    <n v="57.120000000000005"/>
    <n v="288"/>
    <n v="342.72"/>
    <x v="21"/>
    <x v="2"/>
    <x v="0"/>
  </r>
  <r>
    <x v="31"/>
    <s v="P0044"/>
    <n v="9"/>
    <x v="1"/>
    <x v="0"/>
    <n v="0"/>
    <x v="11"/>
    <x v="1"/>
    <x v="1"/>
    <n v="76"/>
    <n v="82.08"/>
    <n v="684"/>
    <n v="738.72"/>
    <x v="21"/>
    <x v="2"/>
    <x v="0"/>
  </r>
  <r>
    <x v="32"/>
    <s v="P0029"/>
    <n v="6"/>
    <x v="0"/>
    <x v="0"/>
    <n v="0"/>
    <x v="19"/>
    <x v="4"/>
    <x v="2"/>
    <n v="47"/>
    <n v="53.11"/>
    <n v="282"/>
    <n v="318.65999999999997"/>
    <x v="4"/>
    <x v="2"/>
    <x v="0"/>
  </r>
  <r>
    <x v="33"/>
    <s v="P0025"/>
    <n v="11"/>
    <x v="2"/>
    <x v="1"/>
    <n v="0"/>
    <x v="7"/>
    <x v="0"/>
    <x v="3"/>
    <n v="7"/>
    <n v="8.33"/>
    <n v="77"/>
    <n v="91.63"/>
    <x v="5"/>
    <x v="2"/>
    <x v="0"/>
  </r>
  <r>
    <x v="34"/>
    <s v="P0028"/>
    <n v="10"/>
    <x v="0"/>
    <x v="1"/>
    <n v="0"/>
    <x v="33"/>
    <x v="4"/>
    <x v="3"/>
    <n v="37"/>
    <n v="41.81"/>
    <n v="370"/>
    <n v="418.1"/>
    <x v="22"/>
    <x v="2"/>
    <x v="0"/>
  </r>
  <r>
    <x v="35"/>
    <s v="P0039"/>
    <n v="11"/>
    <x v="1"/>
    <x v="1"/>
    <n v="0"/>
    <x v="34"/>
    <x v="1"/>
    <x v="3"/>
    <n v="37"/>
    <n v="42.55"/>
    <n v="407"/>
    <n v="468.04999999999995"/>
    <x v="17"/>
    <x v="2"/>
    <x v="0"/>
  </r>
  <r>
    <x v="36"/>
    <s v="P0012"/>
    <n v="14"/>
    <x v="2"/>
    <x v="1"/>
    <n v="0"/>
    <x v="35"/>
    <x v="2"/>
    <x v="1"/>
    <n v="73"/>
    <n v="94.17"/>
    <n v="1022"/>
    <n v="1318.38"/>
    <x v="23"/>
    <x v="2"/>
    <x v="0"/>
  </r>
  <r>
    <x v="37"/>
    <s v="P0042"/>
    <n v="8"/>
    <x v="0"/>
    <x v="1"/>
    <n v="0"/>
    <x v="10"/>
    <x v="1"/>
    <x v="0"/>
    <n v="120"/>
    <n v="162"/>
    <n v="960"/>
    <n v="1296"/>
    <x v="7"/>
    <x v="2"/>
    <x v="0"/>
  </r>
  <r>
    <x v="38"/>
    <s v="P0028"/>
    <n v="9"/>
    <x v="1"/>
    <x v="1"/>
    <n v="0"/>
    <x v="33"/>
    <x v="4"/>
    <x v="3"/>
    <n v="37"/>
    <n v="41.81"/>
    <n v="333"/>
    <n v="376.29"/>
    <x v="8"/>
    <x v="2"/>
    <x v="0"/>
  </r>
  <r>
    <x v="39"/>
    <s v="P0020"/>
    <n v="13"/>
    <x v="1"/>
    <x v="0"/>
    <n v="0"/>
    <x v="14"/>
    <x v="0"/>
    <x v="2"/>
    <n v="61"/>
    <n v="76.25"/>
    <n v="793"/>
    <n v="991.25"/>
    <x v="10"/>
    <x v="2"/>
    <x v="0"/>
  </r>
  <r>
    <x v="39"/>
    <s v="P0039"/>
    <n v="7"/>
    <x v="2"/>
    <x v="0"/>
    <n v="0"/>
    <x v="34"/>
    <x v="1"/>
    <x v="3"/>
    <n v="37"/>
    <n v="42.55"/>
    <n v="259"/>
    <n v="297.84999999999997"/>
    <x v="10"/>
    <x v="2"/>
    <x v="0"/>
  </r>
  <r>
    <x v="40"/>
    <s v="P0002"/>
    <n v="8"/>
    <x v="1"/>
    <x v="0"/>
    <n v="0"/>
    <x v="29"/>
    <x v="3"/>
    <x v="1"/>
    <n v="105"/>
    <n v="142.80000000000001"/>
    <n v="840"/>
    <n v="1142.4000000000001"/>
    <x v="18"/>
    <x v="2"/>
    <x v="0"/>
  </r>
  <r>
    <x v="40"/>
    <s v="P0012"/>
    <n v="4"/>
    <x v="1"/>
    <x v="0"/>
    <n v="0"/>
    <x v="35"/>
    <x v="2"/>
    <x v="1"/>
    <n v="73"/>
    <n v="94.17"/>
    <n v="292"/>
    <n v="376.68"/>
    <x v="18"/>
    <x v="2"/>
    <x v="0"/>
  </r>
  <r>
    <x v="41"/>
    <s v="P0024"/>
    <n v="14"/>
    <x v="1"/>
    <x v="1"/>
    <n v="0"/>
    <x v="0"/>
    <x v="0"/>
    <x v="0"/>
    <n v="144"/>
    <n v="156.96"/>
    <n v="2016"/>
    <n v="2197.44"/>
    <x v="11"/>
    <x v="2"/>
    <x v="0"/>
  </r>
  <r>
    <x v="41"/>
    <s v="P0006"/>
    <n v="4"/>
    <x v="2"/>
    <x v="1"/>
    <n v="0"/>
    <x v="15"/>
    <x v="3"/>
    <x v="1"/>
    <n v="75"/>
    <n v="85.5"/>
    <n v="300"/>
    <n v="342"/>
    <x v="11"/>
    <x v="2"/>
    <x v="0"/>
  </r>
  <r>
    <x v="41"/>
    <s v="P0029"/>
    <n v="8"/>
    <x v="2"/>
    <x v="1"/>
    <n v="0"/>
    <x v="19"/>
    <x v="4"/>
    <x v="2"/>
    <n v="47"/>
    <n v="53.11"/>
    <n v="376"/>
    <n v="424.88"/>
    <x v="11"/>
    <x v="2"/>
    <x v="0"/>
  </r>
  <r>
    <x v="41"/>
    <s v="P0038"/>
    <n v="2"/>
    <x v="2"/>
    <x v="0"/>
    <n v="0"/>
    <x v="1"/>
    <x v="1"/>
    <x v="1"/>
    <n v="72"/>
    <n v="79.92"/>
    <n v="144"/>
    <n v="159.84"/>
    <x v="11"/>
    <x v="2"/>
    <x v="0"/>
  </r>
  <r>
    <x v="42"/>
    <s v="P0001"/>
    <n v="4"/>
    <x v="2"/>
    <x v="1"/>
    <n v="0"/>
    <x v="16"/>
    <x v="3"/>
    <x v="1"/>
    <n v="98"/>
    <n v="103.88"/>
    <n v="392"/>
    <n v="415.52"/>
    <x v="12"/>
    <x v="2"/>
    <x v="0"/>
  </r>
  <r>
    <x v="42"/>
    <s v="P0042"/>
    <n v="1"/>
    <x v="2"/>
    <x v="1"/>
    <n v="0"/>
    <x v="10"/>
    <x v="1"/>
    <x v="0"/>
    <n v="120"/>
    <n v="162"/>
    <n v="120"/>
    <n v="162"/>
    <x v="12"/>
    <x v="2"/>
    <x v="0"/>
  </r>
  <r>
    <x v="42"/>
    <s v="P0010"/>
    <n v="9"/>
    <x v="2"/>
    <x v="0"/>
    <n v="0"/>
    <x v="20"/>
    <x v="2"/>
    <x v="0"/>
    <n v="148"/>
    <n v="164.28"/>
    <n v="1332"/>
    <n v="1478.52"/>
    <x v="12"/>
    <x v="2"/>
    <x v="0"/>
  </r>
  <r>
    <x v="43"/>
    <s v="P0030"/>
    <n v="3"/>
    <x v="2"/>
    <x v="0"/>
    <n v="0"/>
    <x v="28"/>
    <x v="4"/>
    <x v="0"/>
    <n v="148"/>
    <n v="201.28"/>
    <n v="444"/>
    <n v="603.84"/>
    <x v="13"/>
    <x v="2"/>
    <x v="0"/>
  </r>
  <r>
    <x v="44"/>
    <s v="P0007"/>
    <n v="8"/>
    <x v="1"/>
    <x v="1"/>
    <n v="0"/>
    <x v="36"/>
    <x v="3"/>
    <x v="2"/>
    <n v="43"/>
    <n v="47.730000000000004"/>
    <n v="344"/>
    <n v="381.84000000000003"/>
    <x v="14"/>
    <x v="2"/>
    <x v="0"/>
  </r>
  <r>
    <x v="45"/>
    <s v="P0038"/>
    <n v="1"/>
    <x v="1"/>
    <x v="1"/>
    <n v="0"/>
    <x v="1"/>
    <x v="1"/>
    <x v="1"/>
    <n v="72"/>
    <n v="79.92"/>
    <n v="72"/>
    <n v="79.92"/>
    <x v="24"/>
    <x v="2"/>
    <x v="0"/>
  </r>
  <r>
    <x v="46"/>
    <s v="P0042"/>
    <n v="3"/>
    <x v="2"/>
    <x v="1"/>
    <n v="0"/>
    <x v="10"/>
    <x v="1"/>
    <x v="0"/>
    <n v="120"/>
    <n v="162"/>
    <n v="360"/>
    <n v="486"/>
    <x v="25"/>
    <x v="2"/>
    <x v="0"/>
  </r>
  <r>
    <x v="47"/>
    <s v="P0040"/>
    <n v="4"/>
    <x v="2"/>
    <x v="1"/>
    <n v="0"/>
    <x v="17"/>
    <x v="1"/>
    <x v="1"/>
    <n v="90"/>
    <n v="115.2"/>
    <n v="360"/>
    <n v="460.8"/>
    <x v="3"/>
    <x v="3"/>
    <x v="0"/>
  </r>
  <r>
    <x v="47"/>
    <s v="P0009"/>
    <n v="9"/>
    <x v="1"/>
    <x v="1"/>
    <n v="0"/>
    <x v="37"/>
    <x v="3"/>
    <x v="3"/>
    <n v="6"/>
    <n v="7.8599999999999994"/>
    <n v="54"/>
    <n v="70.739999999999995"/>
    <x v="3"/>
    <x v="3"/>
    <x v="0"/>
  </r>
  <r>
    <x v="48"/>
    <s v="P0031"/>
    <n v="15"/>
    <x v="1"/>
    <x v="0"/>
    <n v="0"/>
    <x v="5"/>
    <x v="4"/>
    <x v="1"/>
    <n v="93"/>
    <n v="104.16"/>
    <n v="1395"/>
    <n v="1562.3999999999999"/>
    <x v="15"/>
    <x v="3"/>
    <x v="0"/>
  </r>
  <r>
    <x v="49"/>
    <s v="P0005"/>
    <n v="3"/>
    <x v="1"/>
    <x v="0"/>
    <n v="0"/>
    <x v="24"/>
    <x v="3"/>
    <x v="0"/>
    <n v="133"/>
    <n v="155.61000000000001"/>
    <n v="399"/>
    <n v="466.83000000000004"/>
    <x v="4"/>
    <x v="3"/>
    <x v="0"/>
  </r>
  <r>
    <x v="50"/>
    <s v="P0022"/>
    <n v="14"/>
    <x v="2"/>
    <x v="0"/>
    <n v="0"/>
    <x v="22"/>
    <x v="0"/>
    <x v="0"/>
    <n v="121"/>
    <n v="141.57"/>
    <n v="1694"/>
    <n v="1981.98"/>
    <x v="26"/>
    <x v="3"/>
    <x v="0"/>
  </r>
  <r>
    <x v="51"/>
    <s v="P0037"/>
    <n v="3"/>
    <x v="2"/>
    <x v="1"/>
    <n v="0"/>
    <x v="8"/>
    <x v="1"/>
    <x v="1"/>
    <n v="67"/>
    <n v="85.76"/>
    <n v="201"/>
    <n v="257.28000000000003"/>
    <x v="6"/>
    <x v="3"/>
    <x v="0"/>
  </r>
  <r>
    <x v="51"/>
    <s v="P0029"/>
    <n v="4"/>
    <x v="2"/>
    <x v="0"/>
    <n v="0"/>
    <x v="19"/>
    <x v="4"/>
    <x v="2"/>
    <n v="47"/>
    <n v="53.11"/>
    <n v="188"/>
    <n v="212.44"/>
    <x v="6"/>
    <x v="3"/>
    <x v="0"/>
  </r>
  <r>
    <x v="51"/>
    <s v="P0027"/>
    <n v="9"/>
    <x v="2"/>
    <x v="0"/>
    <n v="0"/>
    <x v="26"/>
    <x v="4"/>
    <x v="2"/>
    <n v="48"/>
    <n v="57.120000000000005"/>
    <n v="432"/>
    <n v="514.08000000000004"/>
    <x v="6"/>
    <x v="3"/>
    <x v="0"/>
  </r>
  <r>
    <x v="51"/>
    <s v="P0033"/>
    <n v="13"/>
    <x v="2"/>
    <x v="1"/>
    <n v="0"/>
    <x v="38"/>
    <x v="4"/>
    <x v="1"/>
    <n v="95"/>
    <n v="119.7"/>
    <n v="1235"/>
    <n v="1556.1000000000001"/>
    <x v="6"/>
    <x v="3"/>
    <x v="0"/>
  </r>
  <r>
    <x v="52"/>
    <s v="P0017"/>
    <n v="3"/>
    <x v="2"/>
    <x v="0"/>
    <n v="0"/>
    <x v="39"/>
    <x v="2"/>
    <x v="0"/>
    <n v="134"/>
    <n v="156.78"/>
    <n v="402"/>
    <n v="470.34000000000003"/>
    <x v="17"/>
    <x v="3"/>
    <x v="0"/>
  </r>
  <r>
    <x v="53"/>
    <s v="P0018"/>
    <n v="15"/>
    <x v="2"/>
    <x v="1"/>
    <n v="0"/>
    <x v="30"/>
    <x v="2"/>
    <x v="3"/>
    <n v="37"/>
    <n v="49.21"/>
    <n v="555"/>
    <n v="738.15"/>
    <x v="23"/>
    <x v="3"/>
    <x v="0"/>
  </r>
  <r>
    <x v="54"/>
    <s v="P0038"/>
    <n v="9"/>
    <x v="0"/>
    <x v="0"/>
    <n v="0"/>
    <x v="1"/>
    <x v="1"/>
    <x v="1"/>
    <n v="72"/>
    <n v="79.92"/>
    <n v="648"/>
    <n v="719.28"/>
    <x v="7"/>
    <x v="3"/>
    <x v="0"/>
  </r>
  <r>
    <x v="54"/>
    <s v="P0019"/>
    <n v="13"/>
    <x v="2"/>
    <x v="1"/>
    <n v="0"/>
    <x v="40"/>
    <x v="2"/>
    <x v="0"/>
    <n v="150"/>
    <n v="210"/>
    <n v="1950"/>
    <n v="2730"/>
    <x v="7"/>
    <x v="3"/>
    <x v="0"/>
  </r>
  <r>
    <x v="55"/>
    <s v="P0042"/>
    <n v="6"/>
    <x v="2"/>
    <x v="0"/>
    <n v="0"/>
    <x v="10"/>
    <x v="1"/>
    <x v="0"/>
    <n v="120"/>
    <n v="162"/>
    <n v="720"/>
    <n v="972"/>
    <x v="19"/>
    <x v="3"/>
    <x v="0"/>
  </r>
  <r>
    <x v="55"/>
    <s v="P0028"/>
    <n v="10"/>
    <x v="2"/>
    <x v="0"/>
    <n v="0"/>
    <x v="33"/>
    <x v="4"/>
    <x v="3"/>
    <n v="37"/>
    <n v="41.81"/>
    <n v="370"/>
    <n v="418.1"/>
    <x v="19"/>
    <x v="3"/>
    <x v="0"/>
  </r>
  <r>
    <x v="56"/>
    <s v="P0030"/>
    <n v="2"/>
    <x v="1"/>
    <x v="0"/>
    <n v="0"/>
    <x v="28"/>
    <x v="4"/>
    <x v="0"/>
    <n v="148"/>
    <n v="201.28"/>
    <n v="296"/>
    <n v="402.56"/>
    <x v="27"/>
    <x v="3"/>
    <x v="0"/>
  </r>
  <r>
    <x v="57"/>
    <s v="P0037"/>
    <n v="3"/>
    <x v="2"/>
    <x v="0"/>
    <n v="0"/>
    <x v="8"/>
    <x v="1"/>
    <x v="1"/>
    <n v="67"/>
    <n v="85.76"/>
    <n v="201"/>
    <n v="257.28000000000003"/>
    <x v="12"/>
    <x v="3"/>
    <x v="0"/>
  </r>
  <r>
    <x v="58"/>
    <s v="P0030"/>
    <n v="7"/>
    <x v="2"/>
    <x v="0"/>
    <n v="0"/>
    <x v="28"/>
    <x v="4"/>
    <x v="0"/>
    <n v="148"/>
    <n v="201.28"/>
    <n v="1036"/>
    <n v="1408.96"/>
    <x v="28"/>
    <x v="3"/>
    <x v="0"/>
  </r>
  <r>
    <x v="59"/>
    <s v="P0029"/>
    <n v="1"/>
    <x v="2"/>
    <x v="0"/>
    <n v="0"/>
    <x v="19"/>
    <x v="4"/>
    <x v="2"/>
    <n v="47"/>
    <n v="53.11"/>
    <n v="47"/>
    <n v="53.11"/>
    <x v="24"/>
    <x v="3"/>
    <x v="0"/>
  </r>
  <r>
    <x v="60"/>
    <s v="P0018"/>
    <n v="3"/>
    <x v="1"/>
    <x v="1"/>
    <n v="0"/>
    <x v="30"/>
    <x v="2"/>
    <x v="3"/>
    <n v="37"/>
    <n v="49.21"/>
    <n v="111"/>
    <n v="147.63"/>
    <x v="0"/>
    <x v="4"/>
    <x v="0"/>
  </r>
  <r>
    <x v="60"/>
    <s v="P0042"/>
    <n v="1"/>
    <x v="1"/>
    <x v="1"/>
    <n v="0"/>
    <x v="10"/>
    <x v="1"/>
    <x v="0"/>
    <n v="120"/>
    <n v="162"/>
    <n v="120"/>
    <n v="162"/>
    <x v="0"/>
    <x v="4"/>
    <x v="0"/>
  </r>
  <r>
    <x v="61"/>
    <s v="P0034"/>
    <n v="3"/>
    <x v="1"/>
    <x v="0"/>
    <n v="0"/>
    <x v="13"/>
    <x v="4"/>
    <x v="2"/>
    <n v="55"/>
    <n v="58.3"/>
    <n v="165"/>
    <n v="174.89999999999998"/>
    <x v="2"/>
    <x v="4"/>
    <x v="0"/>
  </r>
  <r>
    <x v="62"/>
    <s v="P0015"/>
    <n v="13"/>
    <x v="1"/>
    <x v="0"/>
    <n v="0"/>
    <x v="27"/>
    <x v="2"/>
    <x v="3"/>
    <n v="12"/>
    <n v="15.719999999999999"/>
    <n v="156"/>
    <n v="204.35999999999999"/>
    <x v="3"/>
    <x v="4"/>
    <x v="0"/>
  </r>
  <r>
    <x v="62"/>
    <s v="P0014"/>
    <n v="4"/>
    <x v="2"/>
    <x v="1"/>
    <n v="0"/>
    <x v="9"/>
    <x v="2"/>
    <x v="1"/>
    <n v="112"/>
    <n v="146.72"/>
    <n v="448"/>
    <n v="586.88"/>
    <x v="3"/>
    <x v="4"/>
    <x v="0"/>
  </r>
  <r>
    <x v="63"/>
    <s v="P0009"/>
    <n v="13"/>
    <x v="2"/>
    <x v="1"/>
    <n v="0"/>
    <x v="37"/>
    <x v="3"/>
    <x v="3"/>
    <n v="6"/>
    <n v="7.8599999999999994"/>
    <n v="78"/>
    <n v="102.17999999999999"/>
    <x v="15"/>
    <x v="4"/>
    <x v="0"/>
  </r>
  <r>
    <x v="64"/>
    <s v="P0008"/>
    <n v="15"/>
    <x v="2"/>
    <x v="0"/>
    <n v="0"/>
    <x v="25"/>
    <x v="3"/>
    <x v="1"/>
    <n v="83"/>
    <n v="94.62"/>
    <n v="1245"/>
    <n v="1419.3000000000002"/>
    <x v="16"/>
    <x v="4"/>
    <x v="0"/>
  </r>
  <r>
    <x v="64"/>
    <s v="P0009"/>
    <n v="6"/>
    <x v="1"/>
    <x v="0"/>
    <n v="0"/>
    <x v="37"/>
    <x v="3"/>
    <x v="3"/>
    <n v="6"/>
    <n v="7.8599999999999994"/>
    <n v="36"/>
    <n v="47.16"/>
    <x v="16"/>
    <x v="4"/>
    <x v="0"/>
  </r>
  <r>
    <x v="65"/>
    <s v="P0018"/>
    <n v="1"/>
    <x v="2"/>
    <x v="1"/>
    <n v="0"/>
    <x v="30"/>
    <x v="2"/>
    <x v="3"/>
    <n v="37"/>
    <n v="49.21"/>
    <n v="37"/>
    <n v="49.21"/>
    <x v="20"/>
    <x v="4"/>
    <x v="0"/>
  </r>
  <r>
    <x v="66"/>
    <s v="P0016"/>
    <n v="6"/>
    <x v="1"/>
    <x v="0"/>
    <n v="0"/>
    <x v="21"/>
    <x v="2"/>
    <x v="3"/>
    <n v="13"/>
    <n v="16.64"/>
    <n v="78"/>
    <n v="99.84"/>
    <x v="4"/>
    <x v="4"/>
    <x v="0"/>
  </r>
  <r>
    <x v="66"/>
    <s v="P0028"/>
    <n v="8"/>
    <x v="2"/>
    <x v="1"/>
    <n v="0"/>
    <x v="33"/>
    <x v="4"/>
    <x v="3"/>
    <n v="37"/>
    <n v="41.81"/>
    <n v="296"/>
    <n v="334.48"/>
    <x v="4"/>
    <x v="4"/>
    <x v="0"/>
  </r>
  <r>
    <x v="67"/>
    <s v="P0016"/>
    <n v="3"/>
    <x v="2"/>
    <x v="0"/>
    <n v="0"/>
    <x v="21"/>
    <x v="2"/>
    <x v="3"/>
    <n v="13"/>
    <n v="16.64"/>
    <n v="39"/>
    <n v="49.92"/>
    <x v="6"/>
    <x v="4"/>
    <x v="0"/>
  </r>
  <r>
    <x v="67"/>
    <s v="P0035"/>
    <n v="15"/>
    <x v="2"/>
    <x v="0"/>
    <n v="0"/>
    <x v="4"/>
    <x v="4"/>
    <x v="3"/>
    <n v="5"/>
    <n v="6.7"/>
    <n v="75"/>
    <n v="100.5"/>
    <x v="6"/>
    <x v="4"/>
    <x v="0"/>
  </r>
  <r>
    <x v="68"/>
    <s v="P0029"/>
    <n v="4"/>
    <x v="2"/>
    <x v="0"/>
    <n v="0"/>
    <x v="19"/>
    <x v="4"/>
    <x v="2"/>
    <n v="47"/>
    <n v="53.11"/>
    <n v="188"/>
    <n v="212.44"/>
    <x v="22"/>
    <x v="4"/>
    <x v="0"/>
  </r>
  <r>
    <x v="69"/>
    <s v="P0042"/>
    <n v="2"/>
    <x v="1"/>
    <x v="1"/>
    <n v="0"/>
    <x v="10"/>
    <x v="1"/>
    <x v="0"/>
    <n v="120"/>
    <n v="162"/>
    <n v="240"/>
    <n v="324"/>
    <x v="9"/>
    <x v="4"/>
    <x v="0"/>
  </r>
  <r>
    <x v="70"/>
    <s v="P0040"/>
    <n v="11"/>
    <x v="2"/>
    <x v="0"/>
    <n v="0"/>
    <x v="17"/>
    <x v="1"/>
    <x v="1"/>
    <n v="90"/>
    <n v="115.2"/>
    <n v="990"/>
    <n v="1267.2"/>
    <x v="19"/>
    <x v="4"/>
    <x v="0"/>
  </r>
  <r>
    <x v="71"/>
    <s v="P0023"/>
    <n v="13"/>
    <x v="1"/>
    <x v="0"/>
    <n v="0"/>
    <x v="12"/>
    <x v="0"/>
    <x v="0"/>
    <n v="141"/>
    <n v="149.46"/>
    <n v="1833"/>
    <n v="1942.98"/>
    <x v="24"/>
    <x v="4"/>
    <x v="0"/>
  </r>
  <r>
    <x v="71"/>
    <s v="P0013"/>
    <n v="6"/>
    <x v="1"/>
    <x v="1"/>
    <n v="0"/>
    <x v="2"/>
    <x v="2"/>
    <x v="1"/>
    <n v="112"/>
    <n v="122.08"/>
    <n v="672"/>
    <n v="732.48"/>
    <x v="24"/>
    <x v="4"/>
    <x v="0"/>
  </r>
  <r>
    <x v="72"/>
    <s v="P0021"/>
    <n v="10"/>
    <x v="2"/>
    <x v="1"/>
    <n v="0"/>
    <x v="32"/>
    <x v="0"/>
    <x v="0"/>
    <n v="126"/>
    <n v="162.54"/>
    <n v="1260"/>
    <n v="1625.3999999999999"/>
    <x v="2"/>
    <x v="5"/>
    <x v="0"/>
  </r>
  <r>
    <x v="73"/>
    <s v="P0020"/>
    <n v="8"/>
    <x v="0"/>
    <x v="0"/>
    <n v="0"/>
    <x v="14"/>
    <x v="0"/>
    <x v="2"/>
    <n v="61"/>
    <n v="76.25"/>
    <n v="488"/>
    <n v="610"/>
    <x v="3"/>
    <x v="5"/>
    <x v="0"/>
  </r>
  <r>
    <x v="73"/>
    <s v="P0020"/>
    <n v="12"/>
    <x v="1"/>
    <x v="1"/>
    <n v="0"/>
    <x v="14"/>
    <x v="0"/>
    <x v="2"/>
    <n v="61"/>
    <n v="76.25"/>
    <n v="732"/>
    <n v="915"/>
    <x v="3"/>
    <x v="5"/>
    <x v="0"/>
  </r>
  <r>
    <x v="74"/>
    <s v="P0022"/>
    <n v="15"/>
    <x v="0"/>
    <x v="0"/>
    <n v="0"/>
    <x v="22"/>
    <x v="0"/>
    <x v="0"/>
    <n v="121"/>
    <n v="141.57"/>
    <n v="1815"/>
    <n v="2123.5499999999997"/>
    <x v="15"/>
    <x v="5"/>
    <x v="0"/>
  </r>
  <r>
    <x v="74"/>
    <s v="P0035"/>
    <n v="10"/>
    <x v="2"/>
    <x v="0"/>
    <n v="0"/>
    <x v="4"/>
    <x v="4"/>
    <x v="3"/>
    <n v="5"/>
    <n v="6.7"/>
    <n v="50"/>
    <n v="67"/>
    <x v="15"/>
    <x v="5"/>
    <x v="0"/>
  </r>
  <r>
    <x v="75"/>
    <s v="P0033"/>
    <n v="6"/>
    <x v="2"/>
    <x v="0"/>
    <n v="0"/>
    <x v="38"/>
    <x v="4"/>
    <x v="1"/>
    <n v="95"/>
    <n v="119.7"/>
    <n v="570"/>
    <n v="718.2"/>
    <x v="16"/>
    <x v="5"/>
    <x v="0"/>
  </r>
  <r>
    <x v="76"/>
    <s v="P0028"/>
    <n v="11"/>
    <x v="2"/>
    <x v="0"/>
    <n v="0"/>
    <x v="33"/>
    <x v="4"/>
    <x v="3"/>
    <n v="37"/>
    <n v="41.81"/>
    <n v="407"/>
    <n v="459.91"/>
    <x v="21"/>
    <x v="5"/>
    <x v="0"/>
  </r>
  <r>
    <x v="76"/>
    <s v="P0004"/>
    <n v="11"/>
    <x v="0"/>
    <x v="1"/>
    <n v="0"/>
    <x v="3"/>
    <x v="3"/>
    <x v="2"/>
    <n v="44"/>
    <n v="48.84"/>
    <n v="484"/>
    <n v="537.24"/>
    <x v="21"/>
    <x v="5"/>
    <x v="0"/>
  </r>
  <r>
    <x v="77"/>
    <s v="P0001"/>
    <n v="7"/>
    <x v="2"/>
    <x v="0"/>
    <n v="0"/>
    <x v="16"/>
    <x v="3"/>
    <x v="1"/>
    <n v="98"/>
    <n v="103.88"/>
    <n v="686"/>
    <n v="727.16"/>
    <x v="4"/>
    <x v="5"/>
    <x v="0"/>
  </r>
  <r>
    <x v="78"/>
    <s v="P0032"/>
    <n v="12"/>
    <x v="0"/>
    <x v="1"/>
    <n v="0"/>
    <x v="18"/>
    <x v="4"/>
    <x v="1"/>
    <n v="89"/>
    <n v="117.48"/>
    <n v="1068"/>
    <n v="1409.76"/>
    <x v="5"/>
    <x v="5"/>
    <x v="0"/>
  </r>
  <r>
    <x v="79"/>
    <s v="P0041"/>
    <n v="6"/>
    <x v="2"/>
    <x v="0"/>
    <n v="0"/>
    <x v="41"/>
    <x v="1"/>
    <x v="0"/>
    <n v="138"/>
    <n v="173.88"/>
    <n v="828"/>
    <n v="1043.28"/>
    <x v="6"/>
    <x v="5"/>
    <x v="0"/>
  </r>
  <r>
    <x v="80"/>
    <s v="P0025"/>
    <n v="10"/>
    <x v="1"/>
    <x v="1"/>
    <n v="0"/>
    <x v="7"/>
    <x v="0"/>
    <x v="3"/>
    <n v="7"/>
    <n v="8.33"/>
    <n v="70"/>
    <n v="83.3"/>
    <x v="29"/>
    <x v="5"/>
    <x v="0"/>
  </r>
  <r>
    <x v="81"/>
    <s v="P0019"/>
    <n v="5"/>
    <x v="0"/>
    <x v="1"/>
    <n v="0"/>
    <x v="40"/>
    <x v="2"/>
    <x v="0"/>
    <n v="150"/>
    <n v="210"/>
    <n v="750"/>
    <n v="1050"/>
    <x v="23"/>
    <x v="5"/>
    <x v="0"/>
  </r>
  <r>
    <x v="81"/>
    <s v="P0015"/>
    <n v="12"/>
    <x v="1"/>
    <x v="1"/>
    <n v="0"/>
    <x v="27"/>
    <x v="2"/>
    <x v="3"/>
    <n v="12"/>
    <n v="15.719999999999999"/>
    <n v="144"/>
    <n v="188.64"/>
    <x v="23"/>
    <x v="5"/>
    <x v="0"/>
  </r>
  <r>
    <x v="81"/>
    <s v="P0039"/>
    <n v="11"/>
    <x v="2"/>
    <x v="1"/>
    <n v="0"/>
    <x v="34"/>
    <x v="1"/>
    <x v="3"/>
    <n v="37"/>
    <n v="42.55"/>
    <n v="407"/>
    <n v="468.04999999999995"/>
    <x v="23"/>
    <x v="5"/>
    <x v="0"/>
  </r>
  <r>
    <x v="82"/>
    <s v="P0025"/>
    <n v="13"/>
    <x v="2"/>
    <x v="1"/>
    <n v="0"/>
    <x v="7"/>
    <x v="0"/>
    <x v="3"/>
    <n v="7"/>
    <n v="8.33"/>
    <n v="91"/>
    <n v="108.29"/>
    <x v="7"/>
    <x v="5"/>
    <x v="0"/>
  </r>
  <r>
    <x v="83"/>
    <s v="P0041"/>
    <n v="5"/>
    <x v="2"/>
    <x v="0"/>
    <n v="0"/>
    <x v="41"/>
    <x v="1"/>
    <x v="0"/>
    <n v="138"/>
    <n v="173.88"/>
    <n v="690"/>
    <n v="869.4"/>
    <x v="8"/>
    <x v="5"/>
    <x v="0"/>
  </r>
  <r>
    <x v="84"/>
    <s v="P0016"/>
    <n v="1"/>
    <x v="0"/>
    <x v="1"/>
    <n v="0"/>
    <x v="21"/>
    <x v="2"/>
    <x v="3"/>
    <n v="13"/>
    <n v="16.64"/>
    <n v="13"/>
    <n v="16.64"/>
    <x v="9"/>
    <x v="5"/>
    <x v="0"/>
  </r>
  <r>
    <x v="85"/>
    <s v="P0016"/>
    <n v="4"/>
    <x v="2"/>
    <x v="0"/>
    <n v="0"/>
    <x v="21"/>
    <x v="2"/>
    <x v="3"/>
    <n v="13"/>
    <n v="16.64"/>
    <n v="52"/>
    <n v="66.56"/>
    <x v="19"/>
    <x v="5"/>
    <x v="0"/>
  </r>
  <r>
    <x v="86"/>
    <s v="P0011"/>
    <n v="13"/>
    <x v="2"/>
    <x v="0"/>
    <n v="0"/>
    <x v="31"/>
    <x v="2"/>
    <x v="2"/>
    <n v="44"/>
    <n v="48.4"/>
    <n v="572"/>
    <n v="629.19999999999993"/>
    <x v="27"/>
    <x v="5"/>
    <x v="0"/>
  </r>
  <r>
    <x v="87"/>
    <s v="P0009"/>
    <n v="7"/>
    <x v="1"/>
    <x v="0"/>
    <n v="0"/>
    <x v="37"/>
    <x v="3"/>
    <x v="3"/>
    <n v="6"/>
    <n v="7.8599999999999994"/>
    <n v="42"/>
    <n v="55.019999999999996"/>
    <x v="12"/>
    <x v="5"/>
    <x v="0"/>
  </r>
  <r>
    <x v="88"/>
    <s v="P0005"/>
    <n v="11"/>
    <x v="2"/>
    <x v="1"/>
    <n v="0"/>
    <x v="24"/>
    <x v="3"/>
    <x v="0"/>
    <n v="133"/>
    <n v="155.61000000000001"/>
    <n v="1463"/>
    <n v="1711.71"/>
    <x v="13"/>
    <x v="5"/>
    <x v="0"/>
  </r>
  <r>
    <x v="89"/>
    <s v="P0021"/>
    <n v="2"/>
    <x v="1"/>
    <x v="1"/>
    <n v="0"/>
    <x v="32"/>
    <x v="0"/>
    <x v="0"/>
    <n v="126"/>
    <n v="162.54"/>
    <n v="252"/>
    <n v="325.08"/>
    <x v="14"/>
    <x v="5"/>
    <x v="0"/>
  </r>
  <r>
    <x v="89"/>
    <s v="P0035"/>
    <n v="7"/>
    <x v="1"/>
    <x v="0"/>
    <n v="0"/>
    <x v="4"/>
    <x v="4"/>
    <x v="3"/>
    <n v="5"/>
    <n v="6.7"/>
    <n v="35"/>
    <n v="46.9"/>
    <x v="14"/>
    <x v="5"/>
    <x v="0"/>
  </r>
  <r>
    <x v="90"/>
    <s v="P0014"/>
    <n v="4"/>
    <x v="2"/>
    <x v="0"/>
    <n v="0"/>
    <x v="9"/>
    <x v="2"/>
    <x v="1"/>
    <n v="112"/>
    <n v="146.72"/>
    <n v="448"/>
    <n v="586.88"/>
    <x v="28"/>
    <x v="5"/>
    <x v="0"/>
  </r>
  <r>
    <x v="91"/>
    <s v="P0005"/>
    <n v="11"/>
    <x v="2"/>
    <x v="1"/>
    <n v="0"/>
    <x v="24"/>
    <x v="3"/>
    <x v="0"/>
    <n v="133"/>
    <n v="155.61000000000001"/>
    <n v="1463"/>
    <n v="1711.71"/>
    <x v="0"/>
    <x v="6"/>
    <x v="0"/>
  </r>
  <r>
    <x v="92"/>
    <s v="P0010"/>
    <n v="11"/>
    <x v="2"/>
    <x v="1"/>
    <n v="0"/>
    <x v="20"/>
    <x v="2"/>
    <x v="0"/>
    <n v="148"/>
    <n v="164.28"/>
    <n v="1628"/>
    <n v="1807.08"/>
    <x v="1"/>
    <x v="6"/>
    <x v="0"/>
  </r>
  <r>
    <x v="93"/>
    <s v="P0033"/>
    <n v="9"/>
    <x v="1"/>
    <x v="1"/>
    <n v="0"/>
    <x v="38"/>
    <x v="4"/>
    <x v="1"/>
    <n v="95"/>
    <n v="119.7"/>
    <n v="855"/>
    <n v="1077.3"/>
    <x v="2"/>
    <x v="6"/>
    <x v="0"/>
  </r>
  <r>
    <x v="93"/>
    <s v="P0003"/>
    <n v="8"/>
    <x v="1"/>
    <x v="1"/>
    <n v="0"/>
    <x v="6"/>
    <x v="3"/>
    <x v="1"/>
    <n v="71"/>
    <n v="80.94"/>
    <n v="568"/>
    <n v="647.52"/>
    <x v="2"/>
    <x v="6"/>
    <x v="0"/>
  </r>
  <r>
    <x v="94"/>
    <s v="P0002"/>
    <n v="8"/>
    <x v="2"/>
    <x v="0"/>
    <n v="0"/>
    <x v="29"/>
    <x v="3"/>
    <x v="1"/>
    <n v="105"/>
    <n v="142.80000000000001"/>
    <n v="840"/>
    <n v="1142.4000000000001"/>
    <x v="15"/>
    <x v="6"/>
    <x v="0"/>
  </r>
  <r>
    <x v="95"/>
    <s v="P0041"/>
    <n v="15"/>
    <x v="2"/>
    <x v="1"/>
    <n v="0"/>
    <x v="41"/>
    <x v="1"/>
    <x v="0"/>
    <n v="138"/>
    <n v="173.88"/>
    <n v="2070"/>
    <n v="2608.1999999999998"/>
    <x v="16"/>
    <x v="6"/>
    <x v="0"/>
  </r>
  <r>
    <x v="96"/>
    <s v="P0004"/>
    <n v="10"/>
    <x v="2"/>
    <x v="0"/>
    <n v="0"/>
    <x v="3"/>
    <x v="3"/>
    <x v="2"/>
    <n v="44"/>
    <n v="48.84"/>
    <n v="440"/>
    <n v="488.40000000000003"/>
    <x v="21"/>
    <x v="6"/>
    <x v="0"/>
  </r>
  <r>
    <x v="97"/>
    <s v="P0034"/>
    <n v="6"/>
    <x v="0"/>
    <x v="1"/>
    <n v="0"/>
    <x v="13"/>
    <x v="4"/>
    <x v="2"/>
    <n v="55"/>
    <n v="58.3"/>
    <n v="330"/>
    <n v="349.79999999999995"/>
    <x v="26"/>
    <x v="6"/>
    <x v="0"/>
  </r>
  <r>
    <x v="98"/>
    <s v="P0009"/>
    <n v="4"/>
    <x v="0"/>
    <x v="0"/>
    <n v="0"/>
    <x v="37"/>
    <x v="3"/>
    <x v="3"/>
    <n v="6"/>
    <n v="7.8599999999999994"/>
    <n v="24"/>
    <n v="31.439999999999998"/>
    <x v="5"/>
    <x v="6"/>
    <x v="0"/>
  </r>
  <r>
    <x v="99"/>
    <s v="P0019"/>
    <n v="1"/>
    <x v="2"/>
    <x v="1"/>
    <n v="0"/>
    <x v="40"/>
    <x v="2"/>
    <x v="0"/>
    <n v="150"/>
    <n v="210"/>
    <n v="150"/>
    <n v="210"/>
    <x v="22"/>
    <x v="6"/>
    <x v="0"/>
  </r>
  <r>
    <x v="100"/>
    <s v="P0023"/>
    <n v="8"/>
    <x v="0"/>
    <x v="1"/>
    <n v="0"/>
    <x v="12"/>
    <x v="0"/>
    <x v="0"/>
    <n v="141"/>
    <n v="149.46"/>
    <n v="1128"/>
    <n v="1195.68"/>
    <x v="23"/>
    <x v="6"/>
    <x v="0"/>
  </r>
  <r>
    <x v="101"/>
    <s v="P0027"/>
    <n v="14"/>
    <x v="1"/>
    <x v="0"/>
    <n v="0"/>
    <x v="26"/>
    <x v="4"/>
    <x v="2"/>
    <n v="48"/>
    <n v="57.120000000000005"/>
    <n v="672"/>
    <n v="799.68000000000006"/>
    <x v="7"/>
    <x v="6"/>
    <x v="0"/>
  </r>
  <r>
    <x v="102"/>
    <s v="P0038"/>
    <n v="11"/>
    <x v="1"/>
    <x v="0"/>
    <n v="0"/>
    <x v="1"/>
    <x v="1"/>
    <x v="1"/>
    <n v="72"/>
    <n v="79.92"/>
    <n v="792"/>
    <n v="879.12"/>
    <x v="9"/>
    <x v="6"/>
    <x v="0"/>
  </r>
  <r>
    <x v="102"/>
    <s v="P0043"/>
    <n v="5"/>
    <x v="2"/>
    <x v="0"/>
    <n v="0"/>
    <x v="23"/>
    <x v="1"/>
    <x v="1"/>
    <n v="67"/>
    <n v="83.08"/>
    <n v="335"/>
    <n v="415.4"/>
    <x v="9"/>
    <x v="6"/>
    <x v="0"/>
  </r>
  <r>
    <x v="103"/>
    <s v="P0029"/>
    <n v="15"/>
    <x v="2"/>
    <x v="0"/>
    <n v="0"/>
    <x v="19"/>
    <x v="4"/>
    <x v="2"/>
    <n v="47"/>
    <n v="53.11"/>
    <n v="705"/>
    <n v="796.65"/>
    <x v="10"/>
    <x v="6"/>
    <x v="0"/>
  </r>
  <r>
    <x v="104"/>
    <s v="P0026"/>
    <n v="3"/>
    <x v="0"/>
    <x v="1"/>
    <n v="0"/>
    <x v="42"/>
    <x v="4"/>
    <x v="3"/>
    <n v="18"/>
    <n v="24.66"/>
    <n v="54"/>
    <n v="73.98"/>
    <x v="18"/>
    <x v="6"/>
    <x v="0"/>
  </r>
  <r>
    <x v="104"/>
    <s v="P0024"/>
    <n v="14"/>
    <x v="1"/>
    <x v="1"/>
    <n v="0"/>
    <x v="0"/>
    <x v="0"/>
    <x v="0"/>
    <n v="144"/>
    <n v="156.96"/>
    <n v="2016"/>
    <n v="2197.44"/>
    <x v="18"/>
    <x v="6"/>
    <x v="0"/>
  </r>
  <r>
    <x v="105"/>
    <s v="P0036"/>
    <n v="7"/>
    <x v="0"/>
    <x v="0"/>
    <n v="0"/>
    <x v="43"/>
    <x v="4"/>
    <x v="1"/>
    <n v="90"/>
    <n v="96.3"/>
    <n v="630"/>
    <n v="674.1"/>
    <x v="19"/>
    <x v="6"/>
    <x v="0"/>
  </r>
  <r>
    <x v="105"/>
    <s v="P0037"/>
    <n v="8"/>
    <x v="2"/>
    <x v="0"/>
    <n v="0"/>
    <x v="8"/>
    <x v="1"/>
    <x v="1"/>
    <n v="67"/>
    <n v="85.76"/>
    <n v="536"/>
    <n v="686.08"/>
    <x v="19"/>
    <x v="6"/>
    <x v="0"/>
  </r>
  <r>
    <x v="106"/>
    <s v="P0009"/>
    <n v="4"/>
    <x v="1"/>
    <x v="1"/>
    <n v="0"/>
    <x v="37"/>
    <x v="3"/>
    <x v="3"/>
    <n v="6"/>
    <n v="7.8599999999999994"/>
    <n v="24"/>
    <n v="31.439999999999998"/>
    <x v="27"/>
    <x v="6"/>
    <x v="0"/>
  </r>
  <r>
    <x v="107"/>
    <s v="P0044"/>
    <n v="15"/>
    <x v="1"/>
    <x v="1"/>
    <n v="0"/>
    <x v="11"/>
    <x v="1"/>
    <x v="1"/>
    <n v="76"/>
    <n v="82.08"/>
    <n v="1140"/>
    <n v="1231.2"/>
    <x v="28"/>
    <x v="6"/>
    <x v="0"/>
  </r>
  <r>
    <x v="108"/>
    <s v="P0001"/>
    <n v="11"/>
    <x v="2"/>
    <x v="1"/>
    <n v="0"/>
    <x v="16"/>
    <x v="3"/>
    <x v="1"/>
    <n v="98"/>
    <n v="103.88"/>
    <n v="1078"/>
    <n v="1142.6799999999998"/>
    <x v="0"/>
    <x v="7"/>
    <x v="0"/>
  </r>
  <r>
    <x v="109"/>
    <s v="P0023"/>
    <n v="3"/>
    <x v="2"/>
    <x v="0"/>
    <n v="0"/>
    <x v="12"/>
    <x v="0"/>
    <x v="0"/>
    <n v="141"/>
    <n v="149.46"/>
    <n v="423"/>
    <n v="448.38"/>
    <x v="1"/>
    <x v="7"/>
    <x v="0"/>
  </r>
  <r>
    <x v="110"/>
    <s v="P0022"/>
    <n v="13"/>
    <x v="1"/>
    <x v="0"/>
    <n v="0"/>
    <x v="22"/>
    <x v="0"/>
    <x v="0"/>
    <n v="121"/>
    <n v="141.57"/>
    <n v="1573"/>
    <n v="1840.4099999999999"/>
    <x v="2"/>
    <x v="7"/>
    <x v="0"/>
  </r>
  <r>
    <x v="110"/>
    <s v="P0034"/>
    <n v="12"/>
    <x v="1"/>
    <x v="0"/>
    <n v="0"/>
    <x v="13"/>
    <x v="4"/>
    <x v="2"/>
    <n v="55"/>
    <n v="58.3"/>
    <n v="660"/>
    <n v="699.59999999999991"/>
    <x v="2"/>
    <x v="7"/>
    <x v="0"/>
  </r>
  <r>
    <x v="111"/>
    <s v="P0028"/>
    <n v="14"/>
    <x v="2"/>
    <x v="1"/>
    <n v="0"/>
    <x v="33"/>
    <x v="4"/>
    <x v="3"/>
    <n v="37"/>
    <n v="41.81"/>
    <n v="518"/>
    <n v="585.34"/>
    <x v="15"/>
    <x v="7"/>
    <x v="0"/>
  </r>
  <r>
    <x v="112"/>
    <s v="P0037"/>
    <n v="1"/>
    <x v="0"/>
    <x v="1"/>
    <n v="0"/>
    <x v="8"/>
    <x v="1"/>
    <x v="1"/>
    <n v="67"/>
    <n v="85.76"/>
    <n v="67"/>
    <n v="85.76"/>
    <x v="16"/>
    <x v="7"/>
    <x v="0"/>
  </r>
  <r>
    <x v="113"/>
    <s v="P0005"/>
    <n v="4"/>
    <x v="0"/>
    <x v="1"/>
    <n v="0"/>
    <x v="24"/>
    <x v="3"/>
    <x v="0"/>
    <n v="133"/>
    <n v="155.61000000000001"/>
    <n v="532"/>
    <n v="622.44000000000005"/>
    <x v="26"/>
    <x v="7"/>
    <x v="0"/>
  </r>
  <r>
    <x v="113"/>
    <s v="P0044"/>
    <n v="10"/>
    <x v="1"/>
    <x v="1"/>
    <n v="0"/>
    <x v="11"/>
    <x v="1"/>
    <x v="1"/>
    <n v="76"/>
    <n v="82.08"/>
    <n v="760"/>
    <n v="820.8"/>
    <x v="26"/>
    <x v="7"/>
    <x v="0"/>
  </r>
  <r>
    <x v="113"/>
    <s v="P0006"/>
    <n v="6"/>
    <x v="2"/>
    <x v="1"/>
    <n v="0"/>
    <x v="15"/>
    <x v="3"/>
    <x v="1"/>
    <n v="75"/>
    <n v="85.5"/>
    <n v="450"/>
    <n v="513"/>
    <x v="26"/>
    <x v="7"/>
    <x v="0"/>
  </r>
  <r>
    <x v="114"/>
    <s v="P0023"/>
    <n v="4"/>
    <x v="2"/>
    <x v="0"/>
    <n v="0"/>
    <x v="12"/>
    <x v="0"/>
    <x v="0"/>
    <n v="141"/>
    <n v="149.46"/>
    <n v="564"/>
    <n v="597.84"/>
    <x v="5"/>
    <x v="7"/>
    <x v="0"/>
  </r>
  <r>
    <x v="115"/>
    <s v="P0011"/>
    <n v="13"/>
    <x v="2"/>
    <x v="0"/>
    <n v="0"/>
    <x v="31"/>
    <x v="2"/>
    <x v="2"/>
    <n v="44"/>
    <n v="48.4"/>
    <n v="572"/>
    <n v="629.19999999999993"/>
    <x v="22"/>
    <x v="7"/>
    <x v="0"/>
  </r>
  <r>
    <x v="115"/>
    <s v="P0027"/>
    <n v="9"/>
    <x v="2"/>
    <x v="0"/>
    <n v="0"/>
    <x v="26"/>
    <x v="4"/>
    <x v="2"/>
    <n v="48"/>
    <n v="57.120000000000005"/>
    <n v="432"/>
    <n v="514.08000000000004"/>
    <x v="22"/>
    <x v="7"/>
    <x v="0"/>
  </r>
  <r>
    <x v="116"/>
    <s v="P0003"/>
    <n v="3"/>
    <x v="1"/>
    <x v="0"/>
    <n v="0"/>
    <x v="6"/>
    <x v="3"/>
    <x v="1"/>
    <n v="71"/>
    <n v="80.94"/>
    <n v="213"/>
    <n v="242.82"/>
    <x v="23"/>
    <x v="7"/>
    <x v="0"/>
  </r>
  <r>
    <x v="117"/>
    <s v="P0025"/>
    <n v="6"/>
    <x v="2"/>
    <x v="0"/>
    <n v="0"/>
    <x v="7"/>
    <x v="0"/>
    <x v="3"/>
    <n v="7"/>
    <n v="8.33"/>
    <n v="42"/>
    <n v="49.980000000000004"/>
    <x v="7"/>
    <x v="7"/>
    <x v="0"/>
  </r>
  <r>
    <x v="118"/>
    <s v="P0020"/>
    <n v="15"/>
    <x v="2"/>
    <x v="1"/>
    <n v="0"/>
    <x v="14"/>
    <x v="0"/>
    <x v="2"/>
    <n v="61"/>
    <n v="76.25"/>
    <n v="915"/>
    <n v="1143.75"/>
    <x v="9"/>
    <x v="7"/>
    <x v="0"/>
  </r>
  <r>
    <x v="118"/>
    <s v="P0031"/>
    <n v="9"/>
    <x v="2"/>
    <x v="0"/>
    <n v="0"/>
    <x v="5"/>
    <x v="4"/>
    <x v="1"/>
    <n v="93"/>
    <n v="104.16"/>
    <n v="837"/>
    <n v="937.43999999999994"/>
    <x v="9"/>
    <x v="7"/>
    <x v="0"/>
  </r>
  <r>
    <x v="118"/>
    <s v="P0028"/>
    <n v="13"/>
    <x v="2"/>
    <x v="0"/>
    <n v="0"/>
    <x v="33"/>
    <x v="4"/>
    <x v="3"/>
    <n v="37"/>
    <n v="41.81"/>
    <n v="481"/>
    <n v="543.53"/>
    <x v="9"/>
    <x v="7"/>
    <x v="0"/>
  </r>
  <r>
    <x v="119"/>
    <s v="P0039"/>
    <n v="4"/>
    <x v="2"/>
    <x v="0"/>
    <n v="0"/>
    <x v="34"/>
    <x v="1"/>
    <x v="3"/>
    <n v="37"/>
    <n v="42.55"/>
    <n v="148"/>
    <n v="170.2"/>
    <x v="12"/>
    <x v="7"/>
    <x v="0"/>
  </r>
  <r>
    <x v="120"/>
    <s v="P0034"/>
    <n v="12"/>
    <x v="0"/>
    <x v="0"/>
    <n v="0"/>
    <x v="13"/>
    <x v="4"/>
    <x v="2"/>
    <n v="55"/>
    <n v="58.3"/>
    <n v="660"/>
    <n v="699.59999999999991"/>
    <x v="28"/>
    <x v="7"/>
    <x v="0"/>
  </r>
  <r>
    <x v="121"/>
    <s v="P0013"/>
    <n v="13"/>
    <x v="2"/>
    <x v="0"/>
    <n v="0"/>
    <x v="2"/>
    <x v="2"/>
    <x v="1"/>
    <n v="112"/>
    <n v="122.08"/>
    <n v="1456"/>
    <n v="1587.04"/>
    <x v="24"/>
    <x v="7"/>
    <x v="0"/>
  </r>
  <r>
    <x v="122"/>
    <s v="P0001"/>
    <n v="2"/>
    <x v="2"/>
    <x v="0"/>
    <n v="0"/>
    <x v="16"/>
    <x v="3"/>
    <x v="1"/>
    <n v="98"/>
    <n v="103.88"/>
    <n v="196"/>
    <n v="207.76"/>
    <x v="25"/>
    <x v="7"/>
    <x v="0"/>
  </r>
  <r>
    <x v="122"/>
    <s v="P0035"/>
    <n v="11"/>
    <x v="2"/>
    <x v="0"/>
    <n v="0"/>
    <x v="4"/>
    <x v="4"/>
    <x v="3"/>
    <n v="5"/>
    <n v="6.7"/>
    <n v="55"/>
    <n v="73.7"/>
    <x v="25"/>
    <x v="7"/>
    <x v="0"/>
  </r>
  <r>
    <x v="123"/>
    <s v="P0024"/>
    <n v="1"/>
    <x v="0"/>
    <x v="1"/>
    <n v="0"/>
    <x v="0"/>
    <x v="0"/>
    <x v="0"/>
    <n v="144"/>
    <n v="156.96"/>
    <n v="144"/>
    <n v="156.96"/>
    <x v="0"/>
    <x v="8"/>
    <x v="0"/>
  </r>
  <r>
    <x v="123"/>
    <s v="P0003"/>
    <n v="14"/>
    <x v="1"/>
    <x v="0"/>
    <n v="0"/>
    <x v="6"/>
    <x v="3"/>
    <x v="1"/>
    <n v="71"/>
    <n v="80.94"/>
    <n v="994"/>
    <n v="1133.1599999999999"/>
    <x v="0"/>
    <x v="8"/>
    <x v="0"/>
  </r>
  <r>
    <x v="124"/>
    <s v="P0041"/>
    <n v="8"/>
    <x v="2"/>
    <x v="0"/>
    <n v="0"/>
    <x v="41"/>
    <x v="1"/>
    <x v="0"/>
    <n v="138"/>
    <n v="173.88"/>
    <n v="1104"/>
    <n v="1391.04"/>
    <x v="2"/>
    <x v="8"/>
    <x v="0"/>
  </r>
  <r>
    <x v="125"/>
    <s v="P0028"/>
    <n v="7"/>
    <x v="2"/>
    <x v="0"/>
    <n v="0"/>
    <x v="33"/>
    <x v="4"/>
    <x v="3"/>
    <n v="37"/>
    <n v="41.81"/>
    <n v="259"/>
    <n v="292.67"/>
    <x v="3"/>
    <x v="8"/>
    <x v="0"/>
  </r>
  <r>
    <x v="125"/>
    <s v="P0023"/>
    <n v="15"/>
    <x v="2"/>
    <x v="0"/>
    <n v="0"/>
    <x v="12"/>
    <x v="0"/>
    <x v="0"/>
    <n v="141"/>
    <n v="149.46"/>
    <n v="2115"/>
    <n v="2241.9"/>
    <x v="3"/>
    <x v="8"/>
    <x v="0"/>
  </r>
  <r>
    <x v="126"/>
    <s v="P0032"/>
    <n v="1"/>
    <x v="2"/>
    <x v="1"/>
    <n v="0"/>
    <x v="18"/>
    <x v="4"/>
    <x v="1"/>
    <n v="89"/>
    <n v="117.48"/>
    <n v="89"/>
    <n v="117.48"/>
    <x v="15"/>
    <x v="8"/>
    <x v="0"/>
  </r>
  <r>
    <x v="127"/>
    <s v="P0019"/>
    <n v="5"/>
    <x v="2"/>
    <x v="0"/>
    <n v="0"/>
    <x v="40"/>
    <x v="2"/>
    <x v="0"/>
    <n v="150"/>
    <n v="210"/>
    <n v="750"/>
    <n v="1050"/>
    <x v="20"/>
    <x v="8"/>
    <x v="0"/>
  </r>
  <r>
    <x v="128"/>
    <s v="P0044"/>
    <n v="4"/>
    <x v="2"/>
    <x v="0"/>
    <n v="0"/>
    <x v="11"/>
    <x v="1"/>
    <x v="1"/>
    <n v="76"/>
    <n v="82.08"/>
    <n v="304"/>
    <n v="328.32"/>
    <x v="4"/>
    <x v="8"/>
    <x v="0"/>
  </r>
  <r>
    <x v="129"/>
    <s v="P0030"/>
    <n v="6"/>
    <x v="2"/>
    <x v="0"/>
    <n v="0"/>
    <x v="28"/>
    <x v="4"/>
    <x v="0"/>
    <n v="148"/>
    <n v="201.28"/>
    <n v="888"/>
    <n v="1207.68"/>
    <x v="26"/>
    <x v="8"/>
    <x v="0"/>
  </r>
  <r>
    <x v="129"/>
    <s v="P0001"/>
    <n v="9"/>
    <x v="0"/>
    <x v="0"/>
    <n v="0"/>
    <x v="16"/>
    <x v="3"/>
    <x v="1"/>
    <n v="98"/>
    <n v="103.88"/>
    <n v="882"/>
    <n v="934.92"/>
    <x v="26"/>
    <x v="8"/>
    <x v="0"/>
  </r>
  <r>
    <x v="129"/>
    <s v="P0026"/>
    <n v="2"/>
    <x v="2"/>
    <x v="0"/>
    <n v="0"/>
    <x v="42"/>
    <x v="4"/>
    <x v="3"/>
    <n v="18"/>
    <n v="24.66"/>
    <n v="36"/>
    <n v="49.32"/>
    <x v="26"/>
    <x v="8"/>
    <x v="0"/>
  </r>
  <r>
    <x v="130"/>
    <s v="P0001"/>
    <n v="6"/>
    <x v="0"/>
    <x v="0"/>
    <n v="0"/>
    <x v="16"/>
    <x v="3"/>
    <x v="1"/>
    <n v="98"/>
    <n v="103.88"/>
    <n v="588"/>
    <n v="623.28"/>
    <x v="5"/>
    <x v="8"/>
    <x v="0"/>
  </r>
  <r>
    <x v="131"/>
    <s v="P0041"/>
    <n v="7"/>
    <x v="2"/>
    <x v="1"/>
    <n v="0"/>
    <x v="41"/>
    <x v="1"/>
    <x v="0"/>
    <n v="138"/>
    <n v="173.88"/>
    <n v="966"/>
    <n v="1217.1599999999999"/>
    <x v="22"/>
    <x v="8"/>
    <x v="0"/>
  </r>
  <r>
    <x v="132"/>
    <s v="P0042"/>
    <n v="6"/>
    <x v="2"/>
    <x v="0"/>
    <n v="0"/>
    <x v="10"/>
    <x v="1"/>
    <x v="0"/>
    <n v="120"/>
    <n v="162"/>
    <n v="720"/>
    <n v="972"/>
    <x v="17"/>
    <x v="8"/>
    <x v="0"/>
  </r>
  <r>
    <x v="132"/>
    <s v="P0042"/>
    <n v="14"/>
    <x v="2"/>
    <x v="0"/>
    <n v="0"/>
    <x v="10"/>
    <x v="1"/>
    <x v="0"/>
    <n v="120"/>
    <n v="162"/>
    <n v="1680"/>
    <n v="2268"/>
    <x v="17"/>
    <x v="8"/>
    <x v="0"/>
  </r>
  <r>
    <x v="133"/>
    <s v="P0020"/>
    <n v="7"/>
    <x v="0"/>
    <x v="1"/>
    <n v="0"/>
    <x v="14"/>
    <x v="0"/>
    <x v="2"/>
    <n v="61"/>
    <n v="76.25"/>
    <n v="427"/>
    <n v="533.75"/>
    <x v="10"/>
    <x v="8"/>
    <x v="0"/>
  </r>
  <r>
    <x v="134"/>
    <s v="P0040"/>
    <n v="2"/>
    <x v="1"/>
    <x v="1"/>
    <n v="0"/>
    <x v="17"/>
    <x v="1"/>
    <x v="1"/>
    <n v="90"/>
    <n v="115.2"/>
    <n v="180"/>
    <n v="230.4"/>
    <x v="18"/>
    <x v="8"/>
    <x v="0"/>
  </r>
  <r>
    <x v="134"/>
    <s v="P0002"/>
    <n v="4"/>
    <x v="2"/>
    <x v="1"/>
    <n v="0"/>
    <x v="29"/>
    <x v="3"/>
    <x v="1"/>
    <n v="105"/>
    <n v="142.80000000000001"/>
    <n v="420"/>
    <n v="571.20000000000005"/>
    <x v="18"/>
    <x v="8"/>
    <x v="0"/>
  </r>
  <r>
    <x v="135"/>
    <s v="P0018"/>
    <n v="12"/>
    <x v="2"/>
    <x v="1"/>
    <n v="0"/>
    <x v="30"/>
    <x v="2"/>
    <x v="3"/>
    <n v="37"/>
    <n v="49.21"/>
    <n v="444"/>
    <n v="590.52"/>
    <x v="19"/>
    <x v="8"/>
    <x v="0"/>
  </r>
  <r>
    <x v="135"/>
    <s v="P0021"/>
    <n v="7"/>
    <x v="1"/>
    <x v="0"/>
    <n v="0"/>
    <x v="32"/>
    <x v="0"/>
    <x v="0"/>
    <n v="126"/>
    <n v="162.54"/>
    <n v="882"/>
    <n v="1137.78"/>
    <x v="19"/>
    <x v="8"/>
    <x v="0"/>
  </r>
  <r>
    <x v="136"/>
    <s v="P0034"/>
    <n v="1"/>
    <x v="2"/>
    <x v="1"/>
    <n v="0"/>
    <x v="13"/>
    <x v="4"/>
    <x v="2"/>
    <n v="55"/>
    <n v="58.3"/>
    <n v="55"/>
    <n v="58.3"/>
    <x v="13"/>
    <x v="8"/>
    <x v="0"/>
  </r>
  <r>
    <x v="137"/>
    <s v="P0014"/>
    <n v="9"/>
    <x v="1"/>
    <x v="0"/>
    <n v="0"/>
    <x v="9"/>
    <x v="2"/>
    <x v="1"/>
    <n v="112"/>
    <n v="146.72"/>
    <n v="1008"/>
    <n v="1320.48"/>
    <x v="24"/>
    <x v="8"/>
    <x v="0"/>
  </r>
  <r>
    <x v="137"/>
    <s v="P0006"/>
    <n v="5"/>
    <x v="1"/>
    <x v="0"/>
    <n v="0"/>
    <x v="15"/>
    <x v="3"/>
    <x v="1"/>
    <n v="75"/>
    <n v="85.5"/>
    <n v="375"/>
    <n v="427.5"/>
    <x v="24"/>
    <x v="8"/>
    <x v="0"/>
  </r>
  <r>
    <x v="138"/>
    <s v="P0030"/>
    <n v="14"/>
    <x v="1"/>
    <x v="1"/>
    <n v="0"/>
    <x v="28"/>
    <x v="4"/>
    <x v="0"/>
    <n v="148"/>
    <n v="201.28"/>
    <n v="2072"/>
    <n v="2817.92"/>
    <x v="0"/>
    <x v="9"/>
    <x v="0"/>
  </r>
  <r>
    <x v="139"/>
    <s v="P0014"/>
    <n v="15"/>
    <x v="2"/>
    <x v="0"/>
    <n v="0"/>
    <x v="9"/>
    <x v="2"/>
    <x v="1"/>
    <n v="112"/>
    <n v="146.72"/>
    <n v="1680"/>
    <n v="2200.8000000000002"/>
    <x v="1"/>
    <x v="9"/>
    <x v="0"/>
  </r>
  <r>
    <x v="140"/>
    <s v="P0019"/>
    <n v="9"/>
    <x v="2"/>
    <x v="0"/>
    <n v="0"/>
    <x v="40"/>
    <x v="2"/>
    <x v="0"/>
    <n v="150"/>
    <n v="210"/>
    <n v="1350"/>
    <n v="1890"/>
    <x v="2"/>
    <x v="9"/>
    <x v="0"/>
  </r>
  <r>
    <x v="141"/>
    <s v="P0035"/>
    <n v="1"/>
    <x v="2"/>
    <x v="0"/>
    <n v="0"/>
    <x v="4"/>
    <x v="4"/>
    <x v="3"/>
    <n v="5"/>
    <n v="6.7"/>
    <n v="5"/>
    <n v="6.7"/>
    <x v="16"/>
    <x v="9"/>
    <x v="0"/>
  </r>
  <r>
    <x v="141"/>
    <s v="P0036"/>
    <n v="12"/>
    <x v="1"/>
    <x v="0"/>
    <n v="0"/>
    <x v="43"/>
    <x v="4"/>
    <x v="1"/>
    <n v="90"/>
    <n v="96.3"/>
    <n v="1080"/>
    <n v="1155.5999999999999"/>
    <x v="16"/>
    <x v="9"/>
    <x v="0"/>
  </r>
  <r>
    <x v="142"/>
    <s v="P0026"/>
    <n v="6"/>
    <x v="2"/>
    <x v="1"/>
    <n v="0"/>
    <x v="42"/>
    <x v="4"/>
    <x v="3"/>
    <n v="18"/>
    <n v="24.66"/>
    <n v="108"/>
    <n v="147.96"/>
    <x v="20"/>
    <x v="9"/>
    <x v="0"/>
  </r>
  <r>
    <x v="143"/>
    <s v="P0038"/>
    <n v="5"/>
    <x v="2"/>
    <x v="1"/>
    <n v="0"/>
    <x v="1"/>
    <x v="1"/>
    <x v="1"/>
    <n v="72"/>
    <n v="79.92"/>
    <n v="360"/>
    <n v="399.6"/>
    <x v="4"/>
    <x v="9"/>
    <x v="0"/>
  </r>
  <r>
    <x v="143"/>
    <s v="P0032"/>
    <n v="11"/>
    <x v="1"/>
    <x v="1"/>
    <n v="0"/>
    <x v="18"/>
    <x v="4"/>
    <x v="1"/>
    <n v="89"/>
    <n v="117.48"/>
    <n v="979"/>
    <n v="1292.28"/>
    <x v="4"/>
    <x v="9"/>
    <x v="0"/>
  </r>
  <r>
    <x v="144"/>
    <s v="P0035"/>
    <n v="14"/>
    <x v="2"/>
    <x v="1"/>
    <n v="0"/>
    <x v="4"/>
    <x v="4"/>
    <x v="3"/>
    <n v="5"/>
    <n v="6.7"/>
    <n v="70"/>
    <n v="93.8"/>
    <x v="26"/>
    <x v="9"/>
    <x v="0"/>
  </r>
  <r>
    <x v="145"/>
    <s v="P0011"/>
    <n v="15"/>
    <x v="2"/>
    <x v="1"/>
    <n v="0"/>
    <x v="31"/>
    <x v="2"/>
    <x v="2"/>
    <n v="44"/>
    <n v="48.4"/>
    <n v="660"/>
    <n v="726"/>
    <x v="5"/>
    <x v="9"/>
    <x v="0"/>
  </r>
  <r>
    <x v="146"/>
    <s v="P0027"/>
    <n v="8"/>
    <x v="1"/>
    <x v="0"/>
    <n v="0"/>
    <x v="26"/>
    <x v="4"/>
    <x v="2"/>
    <n v="48"/>
    <n v="57.120000000000005"/>
    <n v="384"/>
    <n v="456.96000000000004"/>
    <x v="6"/>
    <x v="9"/>
    <x v="0"/>
  </r>
  <r>
    <x v="147"/>
    <s v="P0001"/>
    <n v="13"/>
    <x v="2"/>
    <x v="0"/>
    <n v="0"/>
    <x v="16"/>
    <x v="3"/>
    <x v="1"/>
    <n v="98"/>
    <n v="103.88"/>
    <n v="1274"/>
    <n v="1350.44"/>
    <x v="30"/>
    <x v="9"/>
    <x v="0"/>
  </r>
  <r>
    <x v="148"/>
    <s v="P0025"/>
    <n v="6"/>
    <x v="1"/>
    <x v="1"/>
    <n v="0"/>
    <x v="7"/>
    <x v="0"/>
    <x v="3"/>
    <n v="7"/>
    <n v="8.33"/>
    <n v="42"/>
    <n v="49.980000000000004"/>
    <x v="7"/>
    <x v="9"/>
    <x v="0"/>
  </r>
  <r>
    <x v="148"/>
    <s v="P0021"/>
    <n v="13"/>
    <x v="1"/>
    <x v="1"/>
    <n v="0"/>
    <x v="32"/>
    <x v="0"/>
    <x v="0"/>
    <n v="126"/>
    <n v="162.54"/>
    <n v="1638"/>
    <n v="2113.02"/>
    <x v="7"/>
    <x v="9"/>
    <x v="0"/>
  </r>
  <r>
    <x v="149"/>
    <s v="P0011"/>
    <n v="7"/>
    <x v="2"/>
    <x v="1"/>
    <n v="0"/>
    <x v="31"/>
    <x v="2"/>
    <x v="2"/>
    <n v="44"/>
    <n v="48.4"/>
    <n v="308"/>
    <n v="338.8"/>
    <x v="18"/>
    <x v="9"/>
    <x v="0"/>
  </r>
  <r>
    <x v="149"/>
    <s v="P0024"/>
    <n v="13"/>
    <x v="1"/>
    <x v="1"/>
    <n v="0"/>
    <x v="0"/>
    <x v="0"/>
    <x v="0"/>
    <n v="144"/>
    <n v="156.96"/>
    <n v="1872"/>
    <n v="2040.48"/>
    <x v="18"/>
    <x v="9"/>
    <x v="0"/>
  </r>
  <r>
    <x v="149"/>
    <s v="P0009"/>
    <n v="1"/>
    <x v="2"/>
    <x v="1"/>
    <n v="0"/>
    <x v="37"/>
    <x v="3"/>
    <x v="3"/>
    <n v="6"/>
    <n v="7.8599999999999994"/>
    <n v="6"/>
    <n v="7.8599999999999994"/>
    <x v="18"/>
    <x v="9"/>
    <x v="0"/>
  </r>
  <r>
    <x v="150"/>
    <s v="P0011"/>
    <n v="3"/>
    <x v="0"/>
    <x v="1"/>
    <n v="0"/>
    <x v="31"/>
    <x v="2"/>
    <x v="2"/>
    <n v="44"/>
    <n v="48.4"/>
    <n v="132"/>
    <n v="145.19999999999999"/>
    <x v="27"/>
    <x v="9"/>
    <x v="0"/>
  </r>
  <r>
    <x v="151"/>
    <s v="P0044"/>
    <n v="9"/>
    <x v="1"/>
    <x v="1"/>
    <n v="0"/>
    <x v="11"/>
    <x v="1"/>
    <x v="1"/>
    <n v="76"/>
    <n v="82.08"/>
    <n v="684"/>
    <n v="738.72"/>
    <x v="11"/>
    <x v="9"/>
    <x v="0"/>
  </r>
  <r>
    <x v="152"/>
    <s v="P0004"/>
    <n v="6"/>
    <x v="0"/>
    <x v="1"/>
    <n v="0"/>
    <x v="3"/>
    <x v="3"/>
    <x v="2"/>
    <n v="44"/>
    <n v="48.84"/>
    <n v="264"/>
    <n v="293.04000000000002"/>
    <x v="12"/>
    <x v="9"/>
    <x v="0"/>
  </r>
  <r>
    <x v="153"/>
    <s v="P0008"/>
    <n v="1"/>
    <x v="2"/>
    <x v="1"/>
    <n v="0"/>
    <x v="25"/>
    <x v="3"/>
    <x v="1"/>
    <n v="83"/>
    <n v="94.62"/>
    <n v="83"/>
    <n v="94.62"/>
    <x v="14"/>
    <x v="9"/>
    <x v="0"/>
  </r>
  <r>
    <x v="154"/>
    <s v="P0038"/>
    <n v="14"/>
    <x v="1"/>
    <x v="0"/>
    <n v="0"/>
    <x v="1"/>
    <x v="1"/>
    <x v="1"/>
    <n v="72"/>
    <n v="79.92"/>
    <n v="1008"/>
    <n v="1118.8800000000001"/>
    <x v="28"/>
    <x v="9"/>
    <x v="0"/>
  </r>
  <r>
    <x v="155"/>
    <s v="P0021"/>
    <n v="6"/>
    <x v="1"/>
    <x v="1"/>
    <n v="0"/>
    <x v="32"/>
    <x v="0"/>
    <x v="0"/>
    <n v="126"/>
    <n v="162.54"/>
    <n v="756"/>
    <n v="975.24"/>
    <x v="25"/>
    <x v="9"/>
    <x v="0"/>
  </r>
  <r>
    <x v="156"/>
    <s v="P0013"/>
    <n v="12"/>
    <x v="2"/>
    <x v="1"/>
    <n v="0"/>
    <x v="2"/>
    <x v="2"/>
    <x v="1"/>
    <n v="112"/>
    <n v="122.08"/>
    <n v="1344"/>
    <n v="1464.96"/>
    <x v="2"/>
    <x v="10"/>
    <x v="0"/>
  </r>
  <r>
    <x v="157"/>
    <s v="P0036"/>
    <n v="10"/>
    <x v="2"/>
    <x v="0"/>
    <n v="0"/>
    <x v="43"/>
    <x v="4"/>
    <x v="1"/>
    <n v="90"/>
    <n v="96.3"/>
    <n v="900"/>
    <n v="963"/>
    <x v="16"/>
    <x v="10"/>
    <x v="0"/>
  </r>
  <r>
    <x v="158"/>
    <s v="P0007"/>
    <n v="15"/>
    <x v="2"/>
    <x v="0"/>
    <n v="0"/>
    <x v="36"/>
    <x v="3"/>
    <x v="2"/>
    <n v="43"/>
    <n v="47.730000000000004"/>
    <n v="645"/>
    <n v="715.95"/>
    <x v="21"/>
    <x v="10"/>
    <x v="0"/>
  </r>
  <r>
    <x v="159"/>
    <s v="P0042"/>
    <n v="6"/>
    <x v="1"/>
    <x v="1"/>
    <n v="0"/>
    <x v="10"/>
    <x v="1"/>
    <x v="0"/>
    <n v="120"/>
    <n v="162"/>
    <n v="720"/>
    <n v="972"/>
    <x v="26"/>
    <x v="10"/>
    <x v="0"/>
  </r>
  <r>
    <x v="160"/>
    <s v="P0040"/>
    <n v="12"/>
    <x v="0"/>
    <x v="0"/>
    <n v="0"/>
    <x v="17"/>
    <x v="1"/>
    <x v="1"/>
    <n v="90"/>
    <n v="115.2"/>
    <n v="1080"/>
    <n v="1382.4"/>
    <x v="5"/>
    <x v="10"/>
    <x v="0"/>
  </r>
  <r>
    <x v="161"/>
    <s v="P0010"/>
    <n v="3"/>
    <x v="1"/>
    <x v="1"/>
    <n v="0"/>
    <x v="20"/>
    <x v="2"/>
    <x v="0"/>
    <n v="148"/>
    <n v="164.28"/>
    <n v="444"/>
    <n v="492.84000000000003"/>
    <x v="6"/>
    <x v="10"/>
    <x v="0"/>
  </r>
  <r>
    <x v="162"/>
    <s v="P0034"/>
    <n v="14"/>
    <x v="1"/>
    <x v="0"/>
    <n v="0"/>
    <x v="13"/>
    <x v="4"/>
    <x v="2"/>
    <n v="55"/>
    <n v="58.3"/>
    <n v="770"/>
    <n v="816.19999999999993"/>
    <x v="9"/>
    <x v="10"/>
    <x v="0"/>
  </r>
  <r>
    <x v="162"/>
    <s v="P0008"/>
    <n v="11"/>
    <x v="1"/>
    <x v="1"/>
    <n v="0"/>
    <x v="25"/>
    <x v="3"/>
    <x v="1"/>
    <n v="83"/>
    <n v="94.62"/>
    <n v="913"/>
    <n v="1040.8200000000002"/>
    <x v="9"/>
    <x v="10"/>
    <x v="0"/>
  </r>
  <r>
    <x v="163"/>
    <s v="P0014"/>
    <n v="1"/>
    <x v="0"/>
    <x v="0"/>
    <n v="0"/>
    <x v="9"/>
    <x v="2"/>
    <x v="1"/>
    <n v="112"/>
    <n v="146.72"/>
    <n v="112"/>
    <n v="146.72"/>
    <x v="10"/>
    <x v="10"/>
    <x v="0"/>
  </r>
  <r>
    <x v="163"/>
    <s v="P0006"/>
    <n v="1"/>
    <x v="1"/>
    <x v="1"/>
    <n v="0"/>
    <x v="15"/>
    <x v="3"/>
    <x v="1"/>
    <n v="75"/>
    <n v="85.5"/>
    <n v="75"/>
    <n v="85.5"/>
    <x v="10"/>
    <x v="10"/>
    <x v="0"/>
  </r>
  <r>
    <x v="164"/>
    <s v="P0012"/>
    <n v="8"/>
    <x v="1"/>
    <x v="0"/>
    <n v="0"/>
    <x v="35"/>
    <x v="2"/>
    <x v="1"/>
    <n v="73"/>
    <n v="94.17"/>
    <n v="584"/>
    <n v="753.36"/>
    <x v="13"/>
    <x v="10"/>
    <x v="0"/>
  </r>
  <r>
    <x v="165"/>
    <s v="P0040"/>
    <n v="2"/>
    <x v="2"/>
    <x v="1"/>
    <n v="0"/>
    <x v="17"/>
    <x v="1"/>
    <x v="1"/>
    <n v="90"/>
    <n v="115.2"/>
    <n v="180"/>
    <n v="230.4"/>
    <x v="14"/>
    <x v="10"/>
    <x v="0"/>
  </r>
  <r>
    <x v="166"/>
    <s v="P0039"/>
    <n v="15"/>
    <x v="2"/>
    <x v="0"/>
    <n v="0"/>
    <x v="34"/>
    <x v="1"/>
    <x v="3"/>
    <n v="37"/>
    <n v="42.55"/>
    <n v="555"/>
    <n v="638.25"/>
    <x v="24"/>
    <x v="10"/>
    <x v="0"/>
  </r>
  <r>
    <x v="167"/>
    <s v="P0016"/>
    <n v="10"/>
    <x v="2"/>
    <x v="1"/>
    <n v="0"/>
    <x v="21"/>
    <x v="2"/>
    <x v="3"/>
    <n v="13"/>
    <n v="16.64"/>
    <n v="130"/>
    <n v="166.4"/>
    <x v="1"/>
    <x v="11"/>
    <x v="0"/>
  </r>
  <r>
    <x v="168"/>
    <s v="P0034"/>
    <n v="2"/>
    <x v="1"/>
    <x v="1"/>
    <n v="0"/>
    <x v="13"/>
    <x v="4"/>
    <x v="2"/>
    <n v="55"/>
    <n v="58.3"/>
    <n v="110"/>
    <n v="116.6"/>
    <x v="2"/>
    <x v="11"/>
    <x v="0"/>
  </r>
  <r>
    <x v="168"/>
    <s v="P0019"/>
    <n v="8"/>
    <x v="1"/>
    <x v="0"/>
    <n v="0"/>
    <x v="40"/>
    <x v="2"/>
    <x v="0"/>
    <n v="150"/>
    <n v="210"/>
    <n v="1200"/>
    <n v="1680"/>
    <x v="2"/>
    <x v="11"/>
    <x v="0"/>
  </r>
  <r>
    <x v="169"/>
    <s v="P0004"/>
    <n v="15"/>
    <x v="2"/>
    <x v="1"/>
    <n v="0"/>
    <x v="3"/>
    <x v="3"/>
    <x v="2"/>
    <n v="44"/>
    <n v="48.84"/>
    <n v="660"/>
    <n v="732.6"/>
    <x v="15"/>
    <x v="11"/>
    <x v="0"/>
  </r>
  <r>
    <x v="169"/>
    <s v="P0010"/>
    <n v="1"/>
    <x v="2"/>
    <x v="0"/>
    <n v="0"/>
    <x v="20"/>
    <x v="2"/>
    <x v="0"/>
    <n v="148"/>
    <n v="164.28"/>
    <n v="148"/>
    <n v="164.28"/>
    <x v="15"/>
    <x v="11"/>
    <x v="0"/>
  </r>
  <r>
    <x v="170"/>
    <s v="P0013"/>
    <n v="8"/>
    <x v="2"/>
    <x v="0"/>
    <n v="0"/>
    <x v="2"/>
    <x v="2"/>
    <x v="1"/>
    <n v="112"/>
    <n v="122.08"/>
    <n v="896"/>
    <n v="976.64"/>
    <x v="20"/>
    <x v="11"/>
    <x v="0"/>
  </r>
  <r>
    <x v="171"/>
    <s v="P0044"/>
    <n v="14"/>
    <x v="2"/>
    <x v="0"/>
    <n v="0"/>
    <x v="11"/>
    <x v="1"/>
    <x v="1"/>
    <n v="76"/>
    <n v="82.08"/>
    <n v="1064"/>
    <n v="1149.1199999999999"/>
    <x v="21"/>
    <x v="11"/>
    <x v="0"/>
  </r>
  <r>
    <x v="172"/>
    <s v="P0042"/>
    <n v="4"/>
    <x v="2"/>
    <x v="0"/>
    <n v="0"/>
    <x v="10"/>
    <x v="1"/>
    <x v="0"/>
    <n v="120"/>
    <n v="162"/>
    <n v="480"/>
    <n v="648"/>
    <x v="29"/>
    <x v="11"/>
    <x v="0"/>
  </r>
  <r>
    <x v="173"/>
    <s v="P0003"/>
    <n v="2"/>
    <x v="2"/>
    <x v="1"/>
    <n v="0"/>
    <x v="6"/>
    <x v="3"/>
    <x v="1"/>
    <n v="71"/>
    <n v="80.94"/>
    <n v="142"/>
    <n v="161.88"/>
    <x v="7"/>
    <x v="11"/>
    <x v="0"/>
  </r>
  <r>
    <x v="173"/>
    <s v="P0022"/>
    <n v="8"/>
    <x v="1"/>
    <x v="1"/>
    <n v="0"/>
    <x v="22"/>
    <x v="0"/>
    <x v="0"/>
    <n v="121"/>
    <n v="141.57"/>
    <n v="968"/>
    <n v="1132.56"/>
    <x v="7"/>
    <x v="11"/>
    <x v="0"/>
  </r>
  <r>
    <x v="174"/>
    <s v="P0023"/>
    <n v="12"/>
    <x v="2"/>
    <x v="0"/>
    <n v="0"/>
    <x v="12"/>
    <x v="0"/>
    <x v="0"/>
    <n v="141"/>
    <n v="149.46"/>
    <n v="1692"/>
    <n v="1793.52"/>
    <x v="8"/>
    <x v="11"/>
    <x v="0"/>
  </r>
  <r>
    <x v="174"/>
    <s v="P0029"/>
    <n v="3"/>
    <x v="0"/>
    <x v="0"/>
    <n v="0"/>
    <x v="19"/>
    <x v="4"/>
    <x v="2"/>
    <n v="47"/>
    <n v="53.11"/>
    <n v="141"/>
    <n v="159.32999999999998"/>
    <x v="8"/>
    <x v="11"/>
    <x v="0"/>
  </r>
  <r>
    <x v="174"/>
    <s v="P0011"/>
    <n v="10"/>
    <x v="1"/>
    <x v="0"/>
    <n v="0"/>
    <x v="31"/>
    <x v="2"/>
    <x v="2"/>
    <n v="44"/>
    <n v="48.4"/>
    <n v="440"/>
    <n v="484"/>
    <x v="8"/>
    <x v="11"/>
    <x v="0"/>
  </r>
  <r>
    <x v="175"/>
    <s v="P0012"/>
    <n v="14"/>
    <x v="2"/>
    <x v="0"/>
    <n v="0"/>
    <x v="35"/>
    <x v="2"/>
    <x v="1"/>
    <n v="73"/>
    <n v="94.17"/>
    <n v="1022"/>
    <n v="1318.38"/>
    <x v="9"/>
    <x v="11"/>
    <x v="0"/>
  </r>
  <r>
    <x v="176"/>
    <s v="P0026"/>
    <n v="10"/>
    <x v="1"/>
    <x v="1"/>
    <n v="0"/>
    <x v="42"/>
    <x v="4"/>
    <x v="3"/>
    <n v="18"/>
    <n v="24.66"/>
    <n v="180"/>
    <n v="246.6"/>
    <x v="10"/>
    <x v="11"/>
    <x v="0"/>
  </r>
  <r>
    <x v="177"/>
    <s v="P0042"/>
    <n v="8"/>
    <x v="0"/>
    <x v="1"/>
    <n v="0"/>
    <x v="10"/>
    <x v="1"/>
    <x v="0"/>
    <n v="120"/>
    <n v="162"/>
    <n v="960"/>
    <n v="1296"/>
    <x v="27"/>
    <x v="11"/>
    <x v="0"/>
  </r>
  <r>
    <x v="177"/>
    <s v="P0036"/>
    <n v="8"/>
    <x v="0"/>
    <x v="0"/>
    <n v="0"/>
    <x v="43"/>
    <x v="4"/>
    <x v="1"/>
    <n v="90"/>
    <n v="96.3"/>
    <n v="720"/>
    <n v="770.4"/>
    <x v="27"/>
    <x v="11"/>
    <x v="0"/>
  </r>
  <r>
    <x v="178"/>
    <s v="P0041"/>
    <n v="14"/>
    <x v="1"/>
    <x v="1"/>
    <n v="0"/>
    <x v="41"/>
    <x v="1"/>
    <x v="0"/>
    <n v="138"/>
    <n v="173.88"/>
    <n v="1932"/>
    <n v="2434.3199999999997"/>
    <x v="12"/>
    <x v="11"/>
    <x v="0"/>
  </r>
  <r>
    <x v="179"/>
    <s v="P0029"/>
    <n v="14"/>
    <x v="2"/>
    <x v="1"/>
    <n v="0"/>
    <x v="19"/>
    <x v="4"/>
    <x v="2"/>
    <n v="47"/>
    <n v="53.11"/>
    <n v="658"/>
    <n v="743.54"/>
    <x v="13"/>
    <x v="11"/>
    <x v="0"/>
  </r>
  <r>
    <x v="180"/>
    <s v="P0029"/>
    <n v="6"/>
    <x v="2"/>
    <x v="1"/>
    <n v="0"/>
    <x v="19"/>
    <x v="4"/>
    <x v="2"/>
    <n v="47"/>
    <n v="53.11"/>
    <n v="282"/>
    <n v="318.65999999999997"/>
    <x v="14"/>
    <x v="11"/>
    <x v="0"/>
  </r>
  <r>
    <x v="181"/>
    <s v="P0010"/>
    <n v="13"/>
    <x v="1"/>
    <x v="0"/>
    <n v="0"/>
    <x v="20"/>
    <x v="2"/>
    <x v="0"/>
    <n v="148"/>
    <n v="164.28"/>
    <n v="1924"/>
    <n v="2135.64"/>
    <x v="24"/>
    <x v="11"/>
    <x v="0"/>
  </r>
  <r>
    <x v="182"/>
    <s v="P0022"/>
    <n v="1"/>
    <x v="0"/>
    <x v="1"/>
    <n v="0"/>
    <x v="22"/>
    <x v="0"/>
    <x v="0"/>
    <n v="121"/>
    <n v="141.57"/>
    <n v="121"/>
    <n v="141.57"/>
    <x v="0"/>
    <x v="0"/>
    <x v="1"/>
  </r>
  <r>
    <x v="183"/>
    <s v="P0010"/>
    <n v="7"/>
    <x v="2"/>
    <x v="1"/>
    <n v="0"/>
    <x v="20"/>
    <x v="2"/>
    <x v="0"/>
    <n v="148"/>
    <n v="164.28"/>
    <n v="1036"/>
    <n v="1149.96"/>
    <x v="1"/>
    <x v="0"/>
    <x v="1"/>
  </r>
  <r>
    <x v="183"/>
    <s v="P0015"/>
    <n v="2"/>
    <x v="1"/>
    <x v="1"/>
    <n v="0"/>
    <x v="27"/>
    <x v="2"/>
    <x v="3"/>
    <n v="12"/>
    <n v="15.719999999999999"/>
    <n v="24"/>
    <n v="31.439999999999998"/>
    <x v="1"/>
    <x v="0"/>
    <x v="1"/>
  </r>
  <r>
    <x v="183"/>
    <s v="P0033"/>
    <n v="1"/>
    <x v="2"/>
    <x v="1"/>
    <n v="0"/>
    <x v="38"/>
    <x v="4"/>
    <x v="1"/>
    <n v="95"/>
    <n v="119.7"/>
    <n v="95"/>
    <n v="119.7"/>
    <x v="1"/>
    <x v="0"/>
    <x v="1"/>
  </r>
  <r>
    <x v="184"/>
    <s v="P0043"/>
    <n v="9"/>
    <x v="2"/>
    <x v="1"/>
    <n v="0"/>
    <x v="23"/>
    <x v="1"/>
    <x v="1"/>
    <n v="67"/>
    <n v="83.08"/>
    <n v="603"/>
    <n v="747.72"/>
    <x v="2"/>
    <x v="0"/>
    <x v="1"/>
  </r>
  <r>
    <x v="185"/>
    <s v="P0012"/>
    <n v="8"/>
    <x v="2"/>
    <x v="0"/>
    <n v="0"/>
    <x v="35"/>
    <x v="2"/>
    <x v="1"/>
    <n v="73"/>
    <n v="94.17"/>
    <n v="584"/>
    <n v="753.36"/>
    <x v="3"/>
    <x v="0"/>
    <x v="1"/>
  </r>
  <r>
    <x v="185"/>
    <s v="P0029"/>
    <n v="1"/>
    <x v="1"/>
    <x v="0"/>
    <n v="0"/>
    <x v="19"/>
    <x v="4"/>
    <x v="2"/>
    <n v="47"/>
    <n v="53.11"/>
    <n v="47"/>
    <n v="53.11"/>
    <x v="3"/>
    <x v="0"/>
    <x v="1"/>
  </r>
  <r>
    <x v="186"/>
    <s v="P0032"/>
    <n v="12"/>
    <x v="2"/>
    <x v="0"/>
    <n v="0"/>
    <x v="18"/>
    <x v="4"/>
    <x v="1"/>
    <n v="89"/>
    <n v="117.48"/>
    <n v="1068"/>
    <n v="1409.76"/>
    <x v="4"/>
    <x v="0"/>
    <x v="1"/>
  </r>
  <r>
    <x v="187"/>
    <s v="P0034"/>
    <n v="14"/>
    <x v="1"/>
    <x v="0"/>
    <n v="0"/>
    <x v="13"/>
    <x v="4"/>
    <x v="2"/>
    <n v="55"/>
    <n v="58.3"/>
    <n v="770"/>
    <n v="816.19999999999993"/>
    <x v="26"/>
    <x v="0"/>
    <x v="1"/>
  </r>
  <r>
    <x v="188"/>
    <s v="P0032"/>
    <n v="2"/>
    <x v="2"/>
    <x v="0"/>
    <n v="0"/>
    <x v="18"/>
    <x v="4"/>
    <x v="1"/>
    <n v="89"/>
    <n v="117.48"/>
    <n v="178"/>
    <n v="234.96"/>
    <x v="5"/>
    <x v="0"/>
    <x v="1"/>
  </r>
  <r>
    <x v="189"/>
    <s v="P0019"/>
    <n v="6"/>
    <x v="1"/>
    <x v="0"/>
    <n v="0"/>
    <x v="40"/>
    <x v="2"/>
    <x v="0"/>
    <n v="150"/>
    <n v="210"/>
    <n v="900"/>
    <n v="1260"/>
    <x v="22"/>
    <x v="0"/>
    <x v="1"/>
  </r>
  <r>
    <x v="190"/>
    <s v="P0011"/>
    <n v="14"/>
    <x v="2"/>
    <x v="0"/>
    <n v="0"/>
    <x v="31"/>
    <x v="2"/>
    <x v="2"/>
    <n v="44"/>
    <n v="48.4"/>
    <n v="616"/>
    <n v="677.6"/>
    <x v="29"/>
    <x v="0"/>
    <x v="1"/>
  </r>
  <r>
    <x v="191"/>
    <s v="P0022"/>
    <n v="10"/>
    <x v="2"/>
    <x v="1"/>
    <n v="0"/>
    <x v="22"/>
    <x v="0"/>
    <x v="0"/>
    <n v="121"/>
    <n v="141.57"/>
    <n v="1210"/>
    <n v="1415.6999999999998"/>
    <x v="17"/>
    <x v="0"/>
    <x v="1"/>
  </r>
  <r>
    <x v="192"/>
    <s v="P0014"/>
    <n v="11"/>
    <x v="1"/>
    <x v="1"/>
    <n v="0"/>
    <x v="9"/>
    <x v="2"/>
    <x v="1"/>
    <n v="112"/>
    <n v="146.72"/>
    <n v="1232"/>
    <n v="1613.92"/>
    <x v="23"/>
    <x v="0"/>
    <x v="1"/>
  </r>
  <r>
    <x v="193"/>
    <s v="P0040"/>
    <n v="4"/>
    <x v="1"/>
    <x v="0"/>
    <n v="0"/>
    <x v="17"/>
    <x v="1"/>
    <x v="1"/>
    <n v="90"/>
    <n v="115.2"/>
    <n v="360"/>
    <n v="460.8"/>
    <x v="30"/>
    <x v="0"/>
    <x v="1"/>
  </r>
  <r>
    <x v="194"/>
    <s v="P0008"/>
    <n v="9"/>
    <x v="0"/>
    <x v="1"/>
    <n v="0"/>
    <x v="25"/>
    <x v="3"/>
    <x v="1"/>
    <n v="83"/>
    <n v="94.62"/>
    <n v="747"/>
    <n v="851.58"/>
    <x v="7"/>
    <x v="0"/>
    <x v="1"/>
  </r>
  <r>
    <x v="195"/>
    <s v="P0021"/>
    <n v="2"/>
    <x v="2"/>
    <x v="1"/>
    <n v="0"/>
    <x v="32"/>
    <x v="0"/>
    <x v="0"/>
    <n v="126"/>
    <n v="162.54"/>
    <n v="252"/>
    <n v="325.08"/>
    <x v="9"/>
    <x v="0"/>
    <x v="1"/>
  </r>
  <r>
    <x v="195"/>
    <s v="P0014"/>
    <n v="7"/>
    <x v="1"/>
    <x v="0"/>
    <n v="0"/>
    <x v="9"/>
    <x v="2"/>
    <x v="1"/>
    <n v="112"/>
    <n v="146.72"/>
    <n v="784"/>
    <n v="1027.04"/>
    <x v="9"/>
    <x v="0"/>
    <x v="1"/>
  </r>
  <r>
    <x v="196"/>
    <s v="P0001"/>
    <n v="6"/>
    <x v="1"/>
    <x v="1"/>
    <n v="0"/>
    <x v="16"/>
    <x v="3"/>
    <x v="1"/>
    <n v="98"/>
    <n v="103.88"/>
    <n v="588"/>
    <n v="623.28"/>
    <x v="18"/>
    <x v="0"/>
    <x v="1"/>
  </r>
  <r>
    <x v="197"/>
    <s v="P0002"/>
    <n v="5"/>
    <x v="0"/>
    <x v="1"/>
    <n v="0"/>
    <x v="29"/>
    <x v="3"/>
    <x v="1"/>
    <n v="105"/>
    <n v="142.80000000000001"/>
    <n v="525"/>
    <n v="714"/>
    <x v="19"/>
    <x v="0"/>
    <x v="1"/>
  </r>
  <r>
    <x v="197"/>
    <s v="P0042"/>
    <n v="8"/>
    <x v="2"/>
    <x v="0"/>
    <n v="0"/>
    <x v="10"/>
    <x v="1"/>
    <x v="0"/>
    <n v="120"/>
    <n v="162"/>
    <n v="960"/>
    <n v="1296"/>
    <x v="19"/>
    <x v="0"/>
    <x v="1"/>
  </r>
  <r>
    <x v="198"/>
    <s v="P0030"/>
    <n v="15"/>
    <x v="1"/>
    <x v="0"/>
    <n v="0"/>
    <x v="28"/>
    <x v="4"/>
    <x v="0"/>
    <n v="148"/>
    <n v="201.28"/>
    <n v="2220"/>
    <n v="3019.2"/>
    <x v="27"/>
    <x v="0"/>
    <x v="1"/>
  </r>
  <r>
    <x v="199"/>
    <s v="P0017"/>
    <n v="14"/>
    <x v="2"/>
    <x v="1"/>
    <n v="0"/>
    <x v="39"/>
    <x v="2"/>
    <x v="0"/>
    <n v="134"/>
    <n v="156.78"/>
    <n v="1876"/>
    <n v="2194.92"/>
    <x v="11"/>
    <x v="0"/>
    <x v="1"/>
  </r>
  <r>
    <x v="200"/>
    <s v="P0016"/>
    <n v="11"/>
    <x v="2"/>
    <x v="0"/>
    <n v="0"/>
    <x v="21"/>
    <x v="2"/>
    <x v="3"/>
    <n v="13"/>
    <n v="16.64"/>
    <n v="143"/>
    <n v="183.04000000000002"/>
    <x v="14"/>
    <x v="0"/>
    <x v="1"/>
  </r>
  <r>
    <x v="201"/>
    <s v="P0023"/>
    <n v="6"/>
    <x v="1"/>
    <x v="1"/>
    <n v="0"/>
    <x v="12"/>
    <x v="0"/>
    <x v="0"/>
    <n v="141"/>
    <n v="149.46"/>
    <n v="846"/>
    <n v="896.76"/>
    <x v="25"/>
    <x v="0"/>
    <x v="1"/>
  </r>
  <r>
    <x v="201"/>
    <s v="P0041"/>
    <n v="9"/>
    <x v="2"/>
    <x v="1"/>
    <n v="0"/>
    <x v="41"/>
    <x v="1"/>
    <x v="0"/>
    <n v="138"/>
    <n v="173.88"/>
    <n v="1242"/>
    <n v="1564.92"/>
    <x v="25"/>
    <x v="0"/>
    <x v="1"/>
  </r>
  <r>
    <x v="202"/>
    <s v="P0005"/>
    <n v="9"/>
    <x v="2"/>
    <x v="1"/>
    <n v="0"/>
    <x v="24"/>
    <x v="3"/>
    <x v="0"/>
    <n v="133"/>
    <n v="155.61000000000001"/>
    <n v="1197"/>
    <n v="1400.4900000000002"/>
    <x v="0"/>
    <x v="1"/>
    <x v="1"/>
  </r>
  <r>
    <x v="203"/>
    <s v="P0014"/>
    <n v="8"/>
    <x v="2"/>
    <x v="0"/>
    <n v="0"/>
    <x v="9"/>
    <x v="2"/>
    <x v="1"/>
    <n v="112"/>
    <n v="146.72"/>
    <n v="896"/>
    <n v="1173.76"/>
    <x v="2"/>
    <x v="1"/>
    <x v="1"/>
  </r>
  <r>
    <x v="204"/>
    <s v="P0018"/>
    <n v="6"/>
    <x v="2"/>
    <x v="1"/>
    <n v="0"/>
    <x v="30"/>
    <x v="2"/>
    <x v="3"/>
    <n v="37"/>
    <n v="49.21"/>
    <n v="222"/>
    <n v="295.26"/>
    <x v="15"/>
    <x v="1"/>
    <x v="1"/>
  </r>
  <r>
    <x v="205"/>
    <s v="P0002"/>
    <n v="6"/>
    <x v="2"/>
    <x v="1"/>
    <n v="0"/>
    <x v="29"/>
    <x v="3"/>
    <x v="1"/>
    <n v="105"/>
    <n v="142.80000000000001"/>
    <n v="630"/>
    <n v="856.80000000000007"/>
    <x v="16"/>
    <x v="1"/>
    <x v="1"/>
  </r>
  <r>
    <x v="206"/>
    <s v="P0005"/>
    <n v="11"/>
    <x v="1"/>
    <x v="1"/>
    <n v="0"/>
    <x v="24"/>
    <x v="3"/>
    <x v="0"/>
    <n v="133"/>
    <n v="155.61000000000001"/>
    <n v="1463"/>
    <n v="1711.71"/>
    <x v="21"/>
    <x v="1"/>
    <x v="1"/>
  </r>
  <r>
    <x v="206"/>
    <s v="P0004"/>
    <n v="3"/>
    <x v="1"/>
    <x v="1"/>
    <n v="0"/>
    <x v="3"/>
    <x v="3"/>
    <x v="2"/>
    <n v="44"/>
    <n v="48.84"/>
    <n v="132"/>
    <n v="146.52000000000001"/>
    <x v="21"/>
    <x v="1"/>
    <x v="1"/>
  </r>
  <r>
    <x v="207"/>
    <s v="P0032"/>
    <n v="14"/>
    <x v="1"/>
    <x v="0"/>
    <n v="0"/>
    <x v="18"/>
    <x v="4"/>
    <x v="1"/>
    <n v="89"/>
    <n v="117.48"/>
    <n v="1246"/>
    <n v="1644.72"/>
    <x v="4"/>
    <x v="1"/>
    <x v="1"/>
  </r>
  <r>
    <x v="208"/>
    <s v="P0010"/>
    <n v="13"/>
    <x v="2"/>
    <x v="1"/>
    <n v="0"/>
    <x v="20"/>
    <x v="2"/>
    <x v="0"/>
    <n v="148"/>
    <n v="164.28"/>
    <n v="1924"/>
    <n v="2135.64"/>
    <x v="6"/>
    <x v="1"/>
    <x v="1"/>
  </r>
  <r>
    <x v="209"/>
    <s v="P0026"/>
    <n v="8"/>
    <x v="1"/>
    <x v="1"/>
    <n v="0"/>
    <x v="42"/>
    <x v="4"/>
    <x v="3"/>
    <n v="18"/>
    <n v="24.66"/>
    <n v="144"/>
    <n v="197.28"/>
    <x v="29"/>
    <x v="1"/>
    <x v="1"/>
  </r>
  <r>
    <x v="209"/>
    <s v="P0028"/>
    <n v="3"/>
    <x v="2"/>
    <x v="1"/>
    <n v="0"/>
    <x v="33"/>
    <x v="4"/>
    <x v="3"/>
    <n v="37"/>
    <n v="41.81"/>
    <n v="111"/>
    <n v="125.43"/>
    <x v="29"/>
    <x v="1"/>
    <x v="1"/>
  </r>
  <r>
    <x v="210"/>
    <s v="P0032"/>
    <n v="1"/>
    <x v="1"/>
    <x v="1"/>
    <n v="0"/>
    <x v="18"/>
    <x v="4"/>
    <x v="1"/>
    <n v="89"/>
    <n v="117.48"/>
    <n v="89"/>
    <n v="117.48"/>
    <x v="23"/>
    <x v="1"/>
    <x v="1"/>
  </r>
  <r>
    <x v="211"/>
    <s v="P0002"/>
    <n v="13"/>
    <x v="1"/>
    <x v="1"/>
    <n v="0"/>
    <x v="29"/>
    <x v="3"/>
    <x v="1"/>
    <n v="105"/>
    <n v="142.80000000000001"/>
    <n v="1365"/>
    <n v="1856.4"/>
    <x v="8"/>
    <x v="1"/>
    <x v="1"/>
  </r>
  <r>
    <x v="212"/>
    <s v="P0012"/>
    <n v="6"/>
    <x v="2"/>
    <x v="1"/>
    <n v="0"/>
    <x v="35"/>
    <x v="2"/>
    <x v="1"/>
    <n v="73"/>
    <n v="94.17"/>
    <n v="438"/>
    <n v="565.02"/>
    <x v="9"/>
    <x v="1"/>
    <x v="1"/>
  </r>
  <r>
    <x v="213"/>
    <s v="P0013"/>
    <n v="6"/>
    <x v="1"/>
    <x v="0"/>
    <n v="0"/>
    <x v="2"/>
    <x v="2"/>
    <x v="1"/>
    <n v="112"/>
    <n v="122.08"/>
    <n v="672"/>
    <n v="732.48"/>
    <x v="19"/>
    <x v="1"/>
    <x v="1"/>
  </r>
  <r>
    <x v="213"/>
    <s v="P0016"/>
    <n v="15"/>
    <x v="1"/>
    <x v="1"/>
    <n v="0"/>
    <x v="21"/>
    <x v="2"/>
    <x v="3"/>
    <n v="13"/>
    <n v="16.64"/>
    <n v="195"/>
    <n v="249.60000000000002"/>
    <x v="19"/>
    <x v="1"/>
    <x v="1"/>
  </r>
  <r>
    <x v="213"/>
    <s v="P0036"/>
    <n v="8"/>
    <x v="2"/>
    <x v="0"/>
    <n v="0"/>
    <x v="43"/>
    <x v="4"/>
    <x v="1"/>
    <n v="90"/>
    <n v="96.3"/>
    <n v="720"/>
    <n v="770.4"/>
    <x v="19"/>
    <x v="1"/>
    <x v="1"/>
  </r>
  <r>
    <x v="214"/>
    <s v="P0012"/>
    <n v="7"/>
    <x v="2"/>
    <x v="1"/>
    <n v="0"/>
    <x v="35"/>
    <x v="2"/>
    <x v="1"/>
    <n v="73"/>
    <n v="94.17"/>
    <n v="511"/>
    <n v="659.19"/>
    <x v="13"/>
    <x v="1"/>
    <x v="1"/>
  </r>
  <r>
    <x v="214"/>
    <s v="P0005"/>
    <n v="15"/>
    <x v="2"/>
    <x v="0"/>
    <n v="0"/>
    <x v="24"/>
    <x v="3"/>
    <x v="0"/>
    <n v="133"/>
    <n v="155.61000000000001"/>
    <n v="1995"/>
    <n v="2334.15"/>
    <x v="13"/>
    <x v="1"/>
    <x v="1"/>
  </r>
  <r>
    <x v="215"/>
    <s v="P0037"/>
    <n v="15"/>
    <x v="2"/>
    <x v="1"/>
    <n v="0"/>
    <x v="8"/>
    <x v="1"/>
    <x v="1"/>
    <n v="67"/>
    <n v="85.76"/>
    <n v="1005"/>
    <n v="1286.4000000000001"/>
    <x v="14"/>
    <x v="1"/>
    <x v="1"/>
  </r>
  <r>
    <x v="216"/>
    <s v="P0026"/>
    <n v="13"/>
    <x v="0"/>
    <x v="0"/>
    <n v="0"/>
    <x v="42"/>
    <x v="4"/>
    <x v="3"/>
    <n v="18"/>
    <n v="24.66"/>
    <n v="234"/>
    <n v="320.58"/>
    <x v="3"/>
    <x v="2"/>
    <x v="1"/>
  </r>
  <r>
    <x v="217"/>
    <s v="P0004"/>
    <n v="2"/>
    <x v="2"/>
    <x v="1"/>
    <n v="0"/>
    <x v="3"/>
    <x v="3"/>
    <x v="2"/>
    <n v="44"/>
    <n v="48.84"/>
    <n v="88"/>
    <n v="97.68"/>
    <x v="16"/>
    <x v="2"/>
    <x v="1"/>
  </r>
  <r>
    <x v="218"/>
    <s v="P0003"/>
    <n v="1"/>
    <x v="2"/>
    <x v="1"/>
    <n v="0"/>
    <x v="6"/>
    <x v="3"/>
    <x v="1"/>
    <n v="71"/>
    <n v="80.94"/>
    <n v="71"/>
    <n v="80.94"/>
    <x v="20"/>
    <x v="2"/>
    <x v="1"/>
  </r>
  <r>
    <x v="219"/>
    <s v="P0044"/>
    <n v="6"/>
    <x v="2"/>
    <x v="0"/>
    <n v="0"/>
    <x v="11"/>
    <x v="1"/>
    <x v="1"/>
    <n v="76"/>
    <n v="82.08"/>
    <n v="456"/>
    <n v="492.48"/>
    <x v="21"/>
    <x v="2"/>
    <x v="1"/>
  </r>
  <r>
    <x v="220"/>
    <s v="P0030"/>
    <n v="3"/>
    <x v="2"/>
    <x v="0"/>
    <n v="0"/>
    <x v="28"/>
    <x v="4"/>
    <x v="0"/>
    <n v="148"/>
    <n v="201.28"/>
    <n v="444"/>
    <n v="603.84"/>
    <x v="4"/>
    <x v="2"/>
    <x v="1"/>
  </r>
  <r>
    <x v="220"/>
    <s v="P0004"/>
    <n v="11"/>
    <x v="1"/>
    <x v="1"/>
    <n v="0"/>
    <x v="3"/>
    <x v="3"/>
    <x v="2"/>
    <n v="44"/>
    <n v="48.84"/>
    <n v="484"/>
    <n v="537.24"/>
    <x v="4"/>
    <x v="2"/>
    <x v="1"/>
  </r>
  <r>
    <x v="221"/>
    <s v="P0033"/>
    <n v="12"/>
    <x v="0"/>
    <x v="0"/>
    <n v="0"/>
    <x v="38"/>
    <x v="4"/>
    <x v="1"/>
    <n v="95"/>
    <n v="119.7"/>
    <n v="1140"/>
    <n v="1436.4"/>
    <x v="26"/>
    <x v="2"/>
    <x v="1"/>
  </r>
  <r>
    <x v="222"/>
    <s v="P0016"/>
    <n v="2"/>
    <x v="2"/>
    <x v="1"/>
    <n v="0"/>
    <x v="21"/>
    <x v="2"/>
    <x v="3"/>
    <n v="13"/>
    <n v="16.64"/>
    <n v="26"/>
    <n v="33.28"/>
    <x v="29"/>
    <x v="2"/>
    <x v="1"/>
  </r>
  <r>
    <x v="222"/>
    <s v="P0026"/>
    <n v="13"/>
    <x v="2"/>
    <x v="0"/>
    <n v="0"/>
    <x v="42"/>
    <x v="4"/>
    <x v="3"/>
    <n v="18"/>
    <n v="24.66"/>
    <n v="234"/>
    <n v="320.58"/>
    <x v="29"/>
    <x v="2"/>
    <x v="1"/>
  </r>
  <r>
    <x v="223"/>
    <s v="P0019"/>
    <n v="2"/>
    <x v="1"/>
    <x v="1"/>
    <n v="0"/>
    <x v="40"/>
    <x v="2"/>
    <x v="0"/>
    <n v="150"/>
    <n v="210"/>
    <n v="300"/>
    <n v="420"/>
    <x v="7"/>
    <x v="2"/>
    <x v="1"/>
  </r>
  <r>
    <x v="223"/>
    <s v="P0027"/>
    <n v="10"/>
    <x v="2"/>
    <x v="1"/>
    <n v="0"/>
    <x v="26"/>
    <x v="4"/>
    <x v="2"/>
    <n v="48"/>
    <n v="57.120000000000005"/>
    <n v="480"/>
    <n v="571.20000000000005"/>
    <x v="7"/>
    <x v="2"/>
    <x v="1"/>
  </r>
  <r>
    <x v="224"/>
    <s v="P0041"/>
    <n v="6"/>
    <x v="0"/>
    <x v="1"/>
    <n v="0"/>
    <x v="41"/>
    <x v="1"/>
    <x v="0"/>
    <n v="138"/>
    <n v="173.88"/>
    <n v="828"/>
    <n v="1043.28"/>
    <x v="8"/>
    <x v="2"/>
    <x v="1"/>
  </r>
  <r>
    <x v="225"/>
    <s v="P0032"/>
    <n v="9"/>
    <x v="2"/>
    <x v="1"/>
    <n v="0"/>
    <x v="18"/>
    <x v="4"/>
    <x v="1"/>
    <n v="89"/>
    <n v="117.48"/>
    <n v="801"/>
    <n v="1057.32"/>
    <x v="19"/>
    <x v="2"/>
    <x v="1"/>
  </r>
  <r>
    <x v="226"/>
    <s v="P0001"/>
    <n v="2"/>
    <x v="0"/>
    <x v="0"/>
    <n v="0"/>
    <x v="16"/>
    <x v="3"/>
    <x v="1"/>
    <n v="98"/>
    <n v="103.88"/>
    <n v="196"/>
    <n v="207.76"/>
    <x v="11"/>
    <x v="2"/>
    <x v="1"/>
  </r>
  <r>
    <x v="226"/>
    <s v="P0030"/>
    <n v="11"/>
    <x v="2"/>
    <x v="0"/>
    <n v="0"/>
    <x v="28"/>
    <x v="4"/>
    <x v="0"/>
    <n v="148"/>
    <n v="201.28"/>
    <n v="1628"/>
    <n v="2214.08"/>
    <x v="11"/>
    <x v="2"/>
    <x v="1"/>
  </r>
  <r>
    <x v="227"/>
    <s v="P0032"/>
    <n v="12"/>
    <x v="1"/>
    <x v="0"/>
    <n v="0"/>
    <x v="18"/>
    <x v="4"/>
    <x v="1"/>
    <n v="89"/>
    <n v="117.48"/>
    <n v="1068"/>
    <n v="1409.76"/>
    <x v="28"/>
    <x v="2"/>
    <x v="1"/>
  </r>
  <r>
    <x v="228"/>
    <s v="P0001"/>
    <n v="13"/>
    <x v="1"/>
    <x v="1"/>
    <n v="0"/>
    <x v="16"/>
    <x v="3"/>
    <x v="1"/>
    <n v="98"/>
    <n v="103.88"/>
    <n v="1274"/>
    <n v="1350.44"/>
    <x v="24"/>
    <x v="2"/>
    <x v="1"/>
  </r>
  <r>
    <x v="229"/>
    <s v="P0002"/>
    <n v="2"/>
    <x v="1"/>
    <x v="1"/>
    <n v="0"/>
    <x v="29"/>
    <x v="3"/>
    <x v="1"/>
    <n v="105"/>
    <n v="142.80000000000001"/>
    <n v="210"/>
    <n v="285.60000000000002"/>
    <x v="0"/>
    <x v="3"/>
    <x v="1"/>
  </r>
  <r>
    <x v="230"/>
    <s v="P0002"/>
    <n v="3"/>
    <x v="2"/>
    <x v="1"/>
    <n v="0"/>
    <x v="29"/>
    <x v="3"/>
    <x v="1"/>
    <n v="105"/>
    <n v="142.80000000000001"/>
    <n v="315"/>
    <n v="428.40000000000003"/>
    <x v="1"/>
    <x v="3"/>
    <x v="1"/>
  </r>
  <r>
    <x v="231"/>
    <s v="P0040"/>
    <n v="2"/>
    <x v="0"/>
    <x v="1"/>
    <n v="0"/>
    <x v="17"/>
    <x v="1"/>
    <x v="1"/>
    <n v="90"/>
    <n v="115.2"/>
    <n v="180"/>
    <n v="230.4"/>
    <x v="16"/>
    <x v="3"/>
    <x v="1"/>
  </r>
  <r>
    <x v="232"/>
    <s v="P0026"/>
    <n v="7"/>
    <x v="2"/>
    <x v="0"/>
    <n v="0"/>
    <x v="42"/>
    <x v="4"/>
    <x v="3"/>
    <n v="18"/>
    <n v="24.66"/>
    <n v="126"/>
    <n v="172.62"/>
    <x v="20"/>
    <x v="3"/>
    <x v="1"/>
  </r>
  <r>
    <x v="233"/>
    <s v="P0039"/>
    <n v="12"/>
    <x v="0"/>
    <x v="1"/>
    <n v="0"/>
    <x v="34"/>
    <x v="1"/>
    <x v="3"/>
    <n v="37"/>
    <n v="42.55"/>
    <n v="444"/>
    <n v="510.59999999999997"/>
    <x v="4"/>
    <x v="3"/>
    <x v="1"/>
  </r>
  <r>
    <x v="233"/>
    <s v="P0002"/>
    <n v="9"/>
    <x v="1"/>
    <x v="0"/>
    <n v="0"/>
    <x v="29"/>
    <x v="3"/>
    <x v="1"/>
    <n v="105"/>
    <n v="142.80000000000001"/>
    <n v="945"/>
    <n v="1285.2"/>
    <x v="4"/>
    <x v="3"/>
    <x v="1"/>
  </r>
  <r>
    <x v="234"/>
    <s v="P0016"/>
    <n v="14"/>
    <x v="0"/>
    <x v="0"/>
    <n v="0"/>
    <x v="21"/>
    <x v="2"/>
    <x v="3"/>
    <n v="13"/>
    <n v="16.64"/>
    <n v="182"/>
    <n v="232.96"/>
    <x v="22"/>
    <x v="3"/>
    <x v="1"/>
  </r>
  <r>
    <x v="235"/>
    <s v="P0041"/>
    <n v="9"/>
    <x v="2"/>
    <x v="1"/>
    <n v="0"/>
    <x v="41"/>
    <x v="1"/>
    <x v="0"/>
    <n v="138"/>
    <n v="173.88"/>
    <n v="1242"/>
    <n v="1564.92"/>
    <x v="7"/>
    <x v="3"/>
    <x v="1"/>
  </r>
  <r>
    <x v="236"/>
    <s v="P0018"/>
    <n v="2"/>
    <x v="0"/>
    <x v="0"/>
    <n v="0"/>
    <x v="30"/>
    <x v="2"/>
    <x v="3"/>
    <n v="37"/>
    <n v="49.21"/>
    <n v="74"/>
    <n v="98.42"/>
    <x v="9"/>
    <x v="3"/>
    <x v="1"/>
  </r>
  <r>
    <x v="236"/>
    <s v="P0012"/>
    <n v="4"/>
    <x v="2"/>
    <x v="0"/>
    <n v="0"/>
    <x v="35"/>
    <x v="2"/>
    <x v="1"/>
    <n v="73"/>
    <n v="94.17"/>
    <n v="292"/>
    <n v="376.68"/>
    <x v="9"/>
    <x v="3"/>
    <x v="1"/>
  </r>
  <r>
    <x v="237"/>
    <s v="P0030"/>
    <n v="2"/>
    <x v="2"/>
    <x v="1"/>
    <n v="0"/>
    <x v="28"/>
    <x v="4"/>
    <x v="0"/>
    <n v="148"/>
    <n v="201.28"/>
    <n v="296"/>
    <n v="402.56"/>
    <x v="10"/>
    <x v="3"/>
    <x v="1"/>
  </r>
  <r>
    <x v="237"/>
    <s v="P0026"/>
    <n v="14"/>
    <x v="1"/>
    <x v="0"/>
    <n v="0"/>
    <x v="42"/>
    <x v="4"/>
    <x v="3"/>
    <n v="18"/>
    <n v="24.66"/>
    <n v="252"/>
    <n v="345.24"/>
    <x v="10"/>
    <x v="3"/>
    <x v="1"/>
  </r>
  <r>
    <x v="238"/>
    <s v="P0044"/>
    <n v="15"/>
    <x v="1"/>
    <x v="0"/>
    <n v="0"/>
    <x v="11"/>
    <x v="1"/>
    <x v="1"/>
    <n v="76"/>
    <n v="82.08"/>
    <n v="1140"/>
    <n v="1231.2"/>
    <x v="19"/>
    <x v="3"/>
    <x v="1"/>
  </r>
  <r>
    <x v="239"/>
    <s v="P0034"/>
    <n v="4"/>
    <x v="2"/>
    <x v="0"/>
    <n v="0"/>
    <x v="13"/>
    <x v="4"/>
    <x v="2"/>
    <n v="55"/>
    <n v="58.3"/>
    <n v="220"/>
    <n v="233.2"/>
    <x v="27"/>
    <x v="3"/>
    <x v="1"/>
  </r>
  <r>
    <x v="240"/>
    <s v="P0004"/>
    <n v="9"/>
    <x v="2"/>
    <x v="1"/>
    <n v="0"/>
    <x v="3"/>
    <x v="3"/>
    <x v="2"/>
    <n v="44"/>
    <n v="48.84"/>
    <n v="396"/>
    <n v="439.56000000000006"/>
    <x v="11"/>
    <x v="3"/>
    <x v="1"/>
  </r>
  <r>
    <x v="240"/>
    <s v="P0003"/>
    <n v="8"/>
    <x v="1"/>
    <x v="0"/>
    <n v="0"/>
    <x v="6"/>
    <x v="3"/>
    <x v="1"/>
    <n v="71"/>
    <n v="80.94"/>
    <n v="568"/>
    <n v="647.52"/>
    <x v="11"/>
    <x v="3"/>
    <x v="1"/>
  </r>
  <r>
    <x v="241"/>
    <s v="P0027"/>
    <n v="2"/>
    <x v="2"/>
    <x v="1"/>
    <n v="0"/>
    <x v="26"/>
    <x v="4"/>
    <x v="2"/>
    <n v="48"/>
    <n v="57.120000000000005"/>
    <n v="96"/>
    <n v="114.24000000000001"/>
    <x v="12"/>
    <x v="3"/>
    <x v="1"/>
  </r>
  <r>
    <x v="242"/>
    <s v="P0014"/>
    <n v="14"/>
    <x v="2"/>
    <x v="1"/>
    <n v="0"/>
    <x v="9"/>
    <x v="2"/>
    <x v="1"/>
    <n v="112"/>
    <n v="146.72"/>
    <n v="1568"/>
    <n v="2054.08"/>
    <x v="14"/>
    <x v="3"/>
    <x v="1"/>
  </r>
  <r>
    <x v="243"/>
    <s v="P0016"/>
    <n v="13"/>
    <x v="1"/>
    <x v="0"/>
    <n v="0"/>
    <x v="21"/>
    <x v="2"/>
    <x v="3"/>
    <n v="13"/>
    <n v="16.64"/>
    <n v="169"/>
    <n v="216.32"/>
    <x v="24"/>
    <x v="3"/>
    <x v="1"/>
  </r>
  <r>
    <x v="243"/>
    <s v="P0027"/>
    <n v="8"/>
    <x v="2"/>
    <x v="0"/>
    <n v="0"/>
    <x v="26"/>
    <x v="4"/>
    <x v="2"/>
    <n v="48"/>
    <n v="57.120000000000005"/>
    <n v="384"/>
    <n v="456.96000000000004"/>
    <x v="24"/>
    <x v="3"/>
    <x v="1"/>
  </r>
  <r>
    <x v="244"/>
    <s v="P0034"/>
    <n v="9"/>
    <x v="0"/>
    <x v="0"/>
    <n v="0"/>
    <x v="13"/>
    <x v="4"/>
    <x v="2"/>
    <n v="55"/>
    <n v="58.3"/>
    <n v="495"/>
    <n v="524.69999999999993"/>
    <x v="0"/>
    <x v="4"/>
    <x v="1"/>
  </r>
  <r>
    <x v="244"/>
    <s v="P0033"/>
    <n v="6"/>
    <x v="1"/>
    <x v="0"/>
    <n v="0"/>
    <x v="38"/>
    <x v="4"/>
    <x v="1"/>
    <n v="95"/>
    <n v="119.7"/>
    <n v="570"/>
    <n v="718.2"/>
    <x v="0"/>
    <x v="4"/>
    <x v="1"/>
  </r>
  <r>
    <x v="245"/>
    <s v="P0013"/>
    <n v="4"/>
    <x v="1"/>
    <x v="1"/>
    <n v="0"/>
    <x v="2"/>
    <x v="2"/>
    <x v="1"/>
    <n v="112"/>
    <n v="122.08"/>
    <n v="448"/>
    <n v="488.32"/>
    <x v="1"/>
    <x v="4"/>
    <x v="1"/>
  </r>
  <r>
    <x v="246"/>
    <s v="P0020"/>
    <n v="10"/>
    <x v="2"/>
    <x v="0"/>
    <n v="0"/>
    <x v="14"/>
    <x v="0"/>
    <x v="2"/>
    <n v="61"/>
    <n v="76.25"/>
    <n v="610"/>
    <n v="762.5"/>
    <x v="3"/>
    <x v="4"/>
    <x v="1"/>
  </r>
  <r>
    <x v="247"/>
    <s v="P0034"/>
    <n v="7"/>
    <x v="2"/>
    <x v="0"/>
    <n v="0"/>
    <x v="13"/>
    <x v="4"/>
    <x v="2"/>
    <n v="55"/>
    <n v="58.3"/>
    <n v="385"/>
    <n v="408.09999999999997"/>
    <x v="16"/>
    <x v="4"/>
    <x v="1"/>
  </r>
  <r>
    <x v="248"/>
    <s v="P0015"/>
    <n v="4"/>
    <x v="1"/>
    <x v="1"/>
    <n v="0"/>
    <x v="27"/>
    <x v="2"/>
    <x v="3"/>
    <n v="12"/>
    <n v="15.719999999999999"/>
    <n v="48"/>
    <n v="62.879999999999995"/>
    <x v="20"/>
    <x v="4"/>
    <x v="1"/>
  </r>
  <r>
    <x v="248"/>
    <s v="P0027"/>
    <n v="1"/>
    <x v="1"/>
    <x v="0"/>
    <n v="0"/>
    <x v="26"/>
    <x v="4"/>
    <x v="2"/>
    <n v="48"/>
    <n v="57.120000000000005"/>
    <n v="48"/>
    <n v="57.120000000000005"/>
    <x v="20"/>
    <x v="4"/>
    <x v="1"/>
  </r>
  <r>
    <x v="249"/>
    <s v="P0022"/>
    <n v="7"/>
    <x v="1"/>
    <x v="0"/>
    <n v="0"/>
    <x v="22"/>
    <x v="0"/>
    <x v="0"/>
    <n v="121"/>
    <n v="141.57"/>
    <n v="847"/>
    <n v="990.99"/>
    <x v="21"/>
    <x v="4"/>
    <x v="1"/>
  </r>
  <r>
    <x v="250"/>
    <s v="P0017"/>
    <n v="12"/>
    <x v="0"/>
    <x v="1"/>
    <n v="0"/>
    <x v="39"/>
    <x v="2"/>
    <x v="0"/>
    <n v="134"/>
    <n v="156.78"/>
    <n v="1608"/>
    <n v="1881.3600000000001"/>
    <x v="4"/>
    <x v="4"/>
    <x v="1"/>
  </r>
  <r>
    <x v="251"/>
    <s v="P0009"/>
    <n v="6"/>
    <x v="2"/>
    <x v="0"/>
    <n v="0"/>
    <x v="37"/>
    <x v="3"/>
    <x v="3"/>
    <n v="6"/>
    <n v="7.8599999999999994"/>
    <n v="36"/>
    <n v="47.16"/>
    <x v="26"/>
    <x v="4"/>
    <x v="1"/>
  </r>
  <r>
    <x v="252"/>
    <s v="P0011"/>
    <n v="7"/>
    <x v="1"/>
    <x v="1"/>
    <n v="0"/>
    <x v="31"/>
    <x v="2"/>
    <x v="2"/>
    <n v="44"/>
    <n v="48.4"/>
    <n v="308"/>
    <n v="338.8"/>
    <x v="6"/>
    <x v="4"/>
    <x v="1"/>
  </r>
  <r>
    <x v="253"/>
    <s v="P0012"/>
    <n v="5"/>
    <x v="2"/>
    <x v="0"/>
    <n v="0"/>
    <x v="35"/>
    <x v="2"/>
    <x v="1"/>
    <n v="73"/>
    <n v="94.17"/>
    <n v="365"/>
    <n v="470.85"/>
    <x v="22"/>
    <x v="4"/>
    <x v="1"/>
  </r>
  <r>
    <x v="254"/>
    <s v="P0008"/>
    <n v="14"/>
    <x v="2"/>
    <x v="1"/>
    <n v="0"/>
    <x v="25"/>
    <x v="3"/>
    <x v="1"/>
    <n v="83"/>
    <n v="94.62"/>
    <n v="1162"/>
    <n v="1324.68"/>
    <x v="29"/>
    <x v="4"/>
    <x v="1"/>
  </r>
  <r>
    <x v="255"/>
    <s v="P0020"/>
    <n v="5"/>
    <x v="1"/>
    <x v="0"/>
    <n v="0"/>
    <x v="14"/>
    <x v="0"/>
    <x v="2"/>
    <n v="61"/>
    <n v="76.25"/>
    <n v="305"/>
    <n v="381.25"/>
    <x v="17"/>
    <x v="4"/>
    <x v="1"/>
  </r>
  <r>
    <x v="256"/>
    <s v="P0010"/>
    <n v="13"/>
    <x v="2"/>
    <x v="1"/>
    <n v="0"/>
    <x v="20"/>
    <x v="2"/>
    <x v="0"/>
    <n v="148"/>
    <n v="164.28"/>
    <n v="1924"/>
    <n v="2135.64"/>
    <x v="23"/>
    <x v="4"/>
    <x v="1"/>
  </r>
  <r>
    <x v="256"/>
    <s v="P0031"/>
    <n v="13"/>
    <x v="1"/>
    <x v="0"/>
    <n v="0"/>
    <x v="5"/>
    <x v="4"/>
    <x v="1"/>
    <n v="93"/>
    <n v="104.16"/>
    <n v="1209"/>
    <n v="1354.08"/>
    <x v="23"/>
    <x v="4"/>
    <x v="1"/>
  </r>
  <r>
    <x v="257"/>
    <s v="P0027"/>
    <n v="8"/>
    <x v="2"/>
    <x v="1"/>
    <n v="0"/>
    <x v="26"/>
    <x v="4"/>
    <x v="2"/>
    <n v="48"/>
    <n v="57.120000000000005"/>
    <n v="384"/>
    <n v="456.96000000000004"/>
    <x v="30"/>
    <x v="4"/>
    <x v="1"/>
  </r>
  <r>
    <x v="258"/>
    <s v="P0027"/>
    <n v="4"/>
    <x v="0"/>
    <x v="0"/>
    <n v="0"/>
    <x v="26"/>
    <x v="4"/>
    <x v="2"/>
    <n v="48"/>
    <n v="57.120000000000005"/>
    <n v="192"/>
    <n v="228.48000000000002"/>
    <x v="7"/>
    <x v="4"/>
    <x v="1"/>
  </r>
  <r>
    <x v="258"/>
    <s v="P0038"/>
    <n v="8"/>
    <x v="0"/>
    <x v="0"/>
    <n v="0"/>
    <x v="1"/>
    <x v="1"/>
    <x v="1"/>
    <n v="72"/>
    <n v="79.92"/>
    <n v="576"/>
    <n v="639.36"/>
    <x v="7"/>
    <x v="4"/>
    <x v="1"/>
  </r>
  <r>
    <x v="259"/>
    <s v="P0044"/>
    <n v="15"/>
    <x v="1"/>
    <x v="1"/>
    <n v="0"/>
    <x v="11"/>
    <x v="1"/>
    <x v="1"/>
    <n v="76"/>
    <n v="82.08"/>
    <n v="1140"/>
    <n v="1231.2"/>
    <x v="9"/>
    <x v="4"/>
    <x v="1"/>
  </r>
  <r>
    <x v="260"/>
    <s v="P0015"/>
    <n v="12"/>
    <x v="2"/>
    <x v="0"/>
    <n v="0"/>
    <x v="27"/>
    <x v="2"/>
    <x v="3"/>
    <n v="12"/>
    <n v="15.719999999999999"/>
    <n v="144"/>
    <n v="188.64"/>
    <x v="18"/>
    <x v="4"/>
    <x v="1"/>
  </r>
  <r>
    <x v="261"/>
    <s v="P0002"/>
    <n v="7"/>
    <x v="1"/>
    <x v="0"/>
    <n v="0"/>
    <x v="29"/>
    <x v="3"/>
    <x v="1"/>
    <n v="105"/>
    <n v="142.80000000000001"/>
    <n v="735"/>
    <n v="999.60000000000014"/>
    <x v="11"/>
    <x v="4"/>
    <x v="1"/>
  </r>
  <r>
    <x v="262"/>
    <s v="P0028"/>
    <n v="2"/>
    <x v="2"/>
    <x v="0"/>
    <n v="0"/>
    <x v="33"/>
    <x v="4"/>
    <x v="3"/>
    <n v="37"/>
    <n v="41.81"/>
    <n v="74"/>
    <n v="83.62"/>
    <x v="12"/>
    <x v="4"/>
    <x v="1"/>
  </r>
  <r>
    <x v="262"/>
    <s v="P0027"/>
    <n v="2"/>
    <x v="1"/>
    <x v="0"/>
    <n v="0"/>
    <x v="26"/>
    <x v="4"/>
    <x v="2"/>
    <n v="48"/>
    <n v="57.120000000000005"/>
    <n v="96"/>
    <n v="114.24000000000001"/>
    <x v="12"/>
    <x v="4"/>
    <x v="1"/>
  </r>
  <r>
    <x v="263"/>
    <s v="P0041"/>
    <n v="10"/>
    <x v="0"/>
    <x v="1"/>
    <n v="0"/>
    <x v="41"/>
    <x v="1"/>
    <x v="0"/>
    <n v="138"/>
    <n v="173.88"/>
    <n v="1380"/>
    <n v="1738.8"/>
    <x v="14"/>
    <x v="4"/>
    <x v="1"/>
  </r>
  <r>
    <x v="263"/>
    <s v="P0008"/>
    <n v="5"/>
    <x v="0"/>
    <x v="0"/>
    <n v="0"/>
    <x v="25"/>
    <x v="3"/>
    <x v="1"/>
    <n v="83"/>
    <n v="94.62"/>
    <n v="415"/>
    <n v="473.1"/>
    <x v="14"/>
    <x v="4"/>
    <x v="1"/>
  </r>
  <r>
    <x v="263"/>
    <s v="P0010"/>
    <n v="9"/>
    <x v="1"/>
    <x v="1"/>
    <n v="0"/>
    <x v="20"/>
    <x v="2"/>
    <x v="0"/>
    <n v="148"/>
    <n v="164.28"/>
    <n v="1332"/>
    <n v="1478.52"/>
    <x v="14"/>
    <x v="4"/>
    <x v="1"/>
  </r>
  <r>
    <x v="263"/>
    <s v="P0004"/>
    <n v="12"/>
    <x v="1"/>
    <x v="0"/>
    <n v="0"/>
    <x v="3"/>
    <x v="3"/>
    <x v="2"/>
    <n v="44"/>
    <n v="48.84"/>
    <n v="528"/>
    <n v="586.08000000000004"/>
    <x v="14"/>
    <x v="4"/>
    <x v="1"/>
  </r>
  <r>
    <x v="263"/>
    <s v="P0020"/>
    <n v="14"/>
    <x v="2"/>
    <x v="1"/>
    <n v="0"/>
    <x v="14"/>
    <x v="0"/>
    <x v="2"/>
    <n v="61"/>
    <n v="76.25"/>
    <n v="854"/>
    <n v="1067.5"/>
    <x v="14"/>
    <x v="4"/>
    <x v="1"/>
  </r>
  <r>
    <x v="264"/>
    <s v="P0044"/>
    <n v="9"/>
    <x v="2"/>
    <x v="0"/>
    <n v="0"/>
    <x v="11"/>
    <x v="1"/>
    <x v="1"/>
    <n v="76"/>
    <n v="82.08"/>
    <n v="684"/>
    <n v="738.72"/>
    <x v="24"/>
    <x v="4"/>
    <x v="1"/>
  </r>
  <r>
    <x v="264"/>
    <s v="P0005"/>
    <n v="4"/>
    <x v="0"/>
    <x v="1"/>
    <n v="0"/>
    <x v="24"/>
    <x v="3"/>
    <x v="0"/>
    <n v="133"/>
    <n v="155.61000000000001"/>
    <n v="532"/>
    <n v="622.44000000000005"/>
    <x v="24"/>
    <x v="4"/>
    <x v="1"/>
  </r>
  <r>
    <x v="264"/>
    <s v="P0033"/>
    <n v="3"/>
    <x v="1"/>
    <x v="1"/>
    <n v="0"/>
    <x v="38"/>
    <x v="4"/>
    <x v="1"/>
    <n v="95"/>
    <n v="119.7"/>
    <n v="285"/>
    <n v="359.1"/>
    <x v="24"/>
    <x v="4"/>
    <x v="1"/>
  </r>
  <r>
    <x v="265"/>
    <s v="P0008"/>
    <n v="14"/>
    <x v="1"/>
    <x v="0"/>
    <n v="0"/>
    <x v="25"/>
    <x v="3"/>
    <x v="1"/>
    <n v="83"/>
    <n v="94.62"/>
    <n v="1162"/>
    <n v="1324.68"/>
    <x v="2"/>
    <x v="5"/>
    <x v="1"/>
  </r>
  <r>
    <x v="266"/>
    <s v="P0028"/>
    <n v="8"/>
    <x v="0"/>
    <x v="0"/>
    <n v="0"/>
    <x v="33"/>
    <x v="4"/>
    <x v="3"/>
    <n v="37"/>
    <n v="41.81"/>
    <n v="296"/>
    <n v="334.48"/>
    <x v="26"/>
    <x v="5"/>
    <x v="1"/>
  </r>
  <r>
    <x v="267"/>
    <s v="P0039"/>
    <n v="13"/>
    <x v="1"/>
    <x v="1"/>
    <n v="0"/>
    <x v="34"/>
    <x v="1"/>
    <x v="3"/>
    <n v="37"/>
    <n v="42.55"/>
    <n v="481"/>
    <n v="553.15"/>
    <x v="5"/>
    <x v="5"/>
    <x v="1"/>
  </r>
  <r>
    <x v="267"/>
    <s v="P0021"/>
    <n v="6"/>
    <x v="2"/>
    <x v="0"/>
    <n v="0"/>
    <x v="32"/>
    <x v="0"/>
    <x v="0"/>
    <n v="126"/>
    <n v="162.54"/>
    <n v="756"/>
    <n v="975.24"/>
    <x v="5"/>
    <x v="5"/>
    <x v="1"/>
  </r>
  <r>
    <x v="268"/>
    <s v="P0026"/>
    <n v="6"/>
    <x v="2"/>
    <x v="1"/>
    <n v="0"/>
    <x v="42"/>
    <x v="4"/>
    <x v="3"/>
    <n v="18"/>
    <n v="24.66"/>
    <n v="108"/>
    <n v="147.96"/>
    <x v="22"/>
    <x v="5"/>
    <x v="1"/>
  </r>
  <r>
    <x v="269"/>
    <s v="P0042"/>
    <n v="15"/>
    <x v="0"/>
    <x v="0"/>
    <n v="0"/>
    <x v="10"/>
    <x v="1"/>
    <x v="0"/>
    <n v="120"/>
    <n v="162"/>
    <n v="1800"/>
    <n v="2430"/>
    <x v="17"/>
    <x v="5"/>
    <x v="1"/>
  </r>
  <r>
    <x v="270"/>
    <s v="P0029"/>
    <n v="15"/>
    <x v="1"/>
    <x v="1"/>
    <n v="0"/>
    <x v="19"/>
    <x v="4"/>
    <x v="2"/>
    <n v="47"/>
    <n v="53.11"/>
    <n v="705"/>
    <n v="796.65"/>
    <x v="23"/>
    <x v="5"/>
    <x v="1"/>
  </r>
  <r>
    <x v="271"/>
    <s v="P0002"/>
    <n v="8"/>
    <x v="2"/>
    <x v="1"/>
    <n v="0"/>
    <x v="29"/>
    <x v="3"/>
    <x v="1"/>
    <n v="105"/>
    <n v="142.80000000000001"/>
    <n v="840"/>
    <n v="1142.4000000000001"/>
    <x v="8"/>
    <x v="5"/>
    <x v="1"/>
  </r>
  <r>
    <x v="272"/>
    <s v="P0017"/>
    <n v="14"/>
    <x v="2"/>
    <x v="1"/>
    <n v="0"/>
    <x v="39"/>
    <x v="2"/>
    <x v="0"/>
    <n v="134"/>
    <n v="156.78"/>
    <n v="1876"/>
    <n v="2194.92"/>
    <x v="10"/>
    <x v="5"/>
    <x v="1"/>
  </r>
  <r>
    <x v="273"/>
    <s v="P0040"/>
    <n v="10"/>
    <x v="1"/>
    <x v="1"/>
    <n v="0"/>
    <x v="17"/>
    <x v="1"/>
    <x v="1"/>
    <n v="90"/>
    <n v="115.2"/>
    <n v="900"/>
    <n v="1152"/>
    <x v="18"/>
    <x v="5"/>
    <x v="1"/>
  </r>
  <r>
    <x v="273"/>
    <s v="P0001"/>
    <n v="4"/>
    <x v="2"/>
    <x v="1"/>
    <n v="0"/>
    <x v="16"/>
    <x v="3"/>
    <x v="1"/>
    <n v="98"/>
    <n v="103.88"/>
    <n v="392"/>
    <n v="415.52"/>
    <x v="18"/>
    <x v="5"/>
    <x v="1"/>
  </r>
  <r>
    <x v="274"/>
    <s v="P0004"/>
    <n v="8"/>
    <x v="2"/>
    <x v="0"/>
    <n v="0"/>
    <x v="3"/>
    <x v="3"/>
    <x v="2"/>
    <n v="44"/>
    <n v="48.84"/>
    <n v="352"/>
    <n v="390.72"/>
    <x v="19"/>
    <x v="5"/>
    <x v="1"/>
  </r>
  <r>
    <x v="275"/>
    <s v="P0018"/>
    <n v="7"/>
    <x v="2"/>
    <x v="1"/>
    <n v="0"/>
    <x v="30"/>
    <x v="2"/>
    <x v="3"/>
    <n v="37"/>
    <n v="49.21"/>
    <n v="259"/>
    <n v="344.47"/>
    <x v="27"/>
    <x v="5"/>
    <x v="1"/>
  </r>
  <r>
    <x v="276"/>
    <s v="P0012"/>
    <n v="7"/>
    <x v="1"/>
    <x v="0"/>
    <n v="0"/>
    <x v="35"/>
    <x v="2"/>
    <x v="1"/>
    <n v="73"/>
    <n v="94.17"/>
    <n v="511"/>
    <n v="659.19"/>
    <x v="11"/>
    <x v="5"/>
    <x v="1"/>
  </r>
  <r>
    <x v="277"/>
    <s v="P0034"/>
    <n v="4"/>
    <x v="2"/>
    <x v="1"/>
    <n v="0"/>
    <x v="13"/>
    <x v="4"/>
    <x v="2"/>
    <n v="55"/>
    <n v="58.3"/>
    <n v="220"/>
    <n v="233.2"/>
    <x v="12"/>
    <x v="5"/>
    <x v="1"/>
  </r>
  <r>
    <x v="277"/>
    <s v="P0043"/>
    <n v="12"/>
    <x v="2"/>
    <x v="0"/>
    <n v="0"/>
    <x v="23"/>
    <x v="1"/>
    <x v="1"/>
    <n v="67"/>
    <n v="83.08"/>
    <n v="804"/>
    <n v="996.96"/>
    <x v="12"/>
    <x v="5"/>
    <x v="1"/>
  </r>
  <r>
    <x v="278"/>
    <s v="P0033"/>
    <n v="15"/>
    <x v="2"/>
    <x v="1"/>
    <n v="0"/>
    <x v="38"/>
    <x v="4"/>
    <x v="1"/>
    <n v="95"/>
    <n v="119.7"/>
    <n v="1425"/>
    <n v="1795.5"/>
    <x v="2"/>
    <x v="6"/>
    <x v="1"/>
  </r>
  <r>
    <x v="279"/>
    <s v="P0007"/>
    <n v="7"/>
    <x v="2"/>
    <x v="0"/>
    <n v="0"/>
    <x v="36"/>
    <x v="3"/>
    <x v="2"/>
    <n v="43"/>
    <n v="47.730000000000004"/>
    <n v="301"/>
    <n v="334.11"/>
    <x v="3"/>
    <x v="6"/>
    <x v="1"/>
  </r>
  <r>
    <x v="280"/>
    <s v="P0025"/>
    <n v="7"/>
    <x v="1"/>
    <x v="1"/>
    <n v="0"/>
    <x v="7"/>
    <x v="0"/>
    <x v="3"/>
    <n v="7"/>
    <n v="8.33"/>
    <n v="49"/>
    <n v="58.31"/>
    <x v="15"/>
    <x v="6"/>
    <x v="1"/>
  </r>
  <r>
    <x v="280"/>
    <s v="P0015"/>
    <n v="8"/>
    <x v="2"/>
    <x v="0"/>
    <n v="0"/>
    <x v="27"/>
    <x v="2"/>
    <x v="3"/>
    <n v="12"/>
    <n v="15.719999999999999"/>
    <n v="96"/>
    <n v="125.75999999999999"/>
    <x v="15"/>
    <x v="6"/>
    <x v="1"/>
  </r>
  <r>
    <x v="281"/>
    <s v="P0041"/>
    <n v="2"/>
    <x v="2"/>
    <x v="1"/>
    <n v="0"/>
    <x v="41"/>
    <x v="1"/>
    <x v="0"/>
    <n v="138"/>
    <n v="173.88"/>
    <n v="276"/>
    <n v="347.76"/>
    <x v="16"/>
    <x v="6"/>
    <x v="1"/>
  </r>
  <r>
    <x v="282"/>
    <s v="P0018"/>
    <n v="2"/>
    <x v="2"/>
    <x v="0"/>
    <n v="0"/>
    <x v="30"/>
    <x v="2"/>
    <x v="3"/>
    <n v="37"/>
    <n v="49.21"/>
    <n v="74"/>
    <n v="98.42"/>
    <x v="21"/>
    <x v="6"/>
    <x v="1"/>
  </r>
  <r>
    <x v="283"/>
    <s v="P0032"/>
    <n v="12"/>
    <x v="1"/>
    <x v="1"/>
    <n v="0"/>
    <x v="18"/>
    <x v="4"/>
    <x v="1"/>
    <n v="89"/>
    <n v="117.48"/>
    <n v="1068"/>
    <n v="1409.76"/>
    <x v="26"/>
    <x v="6"/>
    <x v="1"/>
  </r>
  <r>
    <x v="284"/>
    <s v="P0028"/>
    <n v="12"/>
    <x v="2"/>
    <x v="1"/>
    <n v="0"/>
    <x v="33"/>
    <x v="4"/>
    <x v="3"/>
    <n v="37"/>
    <n v="41.81"/>
    <n v="444"/>
    <n v="501.72"/>
    <x v="6"/>
    <x v="6"/>
    <x v="1"/>
  </r>
  <r>
    <x v="285"/>
    <s v="P0025"/>
    <n v="7"/>
    <x v="2"/>
    <x v="0"/>
    <n v="0"/>
    <x v="7"/>
    <x v="0"/>
    <x v="3"/>
    <n v="7"/>
    <n v="8.33"/>
    <n v="49"/>
    <n v="58.31"/>
    <x v="22"/>
    <x v="6"/>
    <x v="1"/>
  </r>
  <r>
    <x v="286"/>
    <s v="P0033"/>
    <n v="9"/>
    <x v="2"/>
    <x v="0"/>
    <n v="0"/>
    <x v="38"/>
    <x v="4"/>
    <x v="1"/>
    <n v="95"/>
    <n v="119.7"/>
    <n v="855"/>
    <n v="1077.3"/>
    <x v="29"/>
    <x v="6"/>
    <x v="1"/>
  </r>
  <r>
    <x v="287"/>
    <s v="P0004"/>
    <n v="2"/>
    <x v="1"/>
    <x v="0"/>
    <n v="0"/>
    <x v="3"/>
    <x v="3"/>
    <x v="2"/>
    <n v="44"/>
    <n v="48.84"/>
    <n v="88"/>
    <n v="97.68"/>
    <x v="17"/>
    <x v="6"/>
    <x v="1"/>
  </r>
  <r>
    <x v="288"/>
    <s v="P0041"/>
    <n v="8"/>
    <x v="1"/>
    <x v="1"/>
    <n v="0"/>
    <x v="41"/>
    <x v="1"/>
    <x v="0"/>
    <n v="138"/>
    <n v="173.88"/>
    <n v="1104"/>
    <n v="1391.04"/>
    <x v="30"/>
    <x v="6"/>
    <x v="1"/>
  </r>
  <r>
    <x v="289"/>
    <s v="P0010"/>
    <n v="12"/>
    <x v="2"/>
    <x v="0"/>
    <n v="0"/>
    <x v="20"/>
    <x v="2"/>
    <x v="0"/>
    <n v="148"/>
    <n v="164.28"/>
    <n v="1776"/>
    <n v="1971.3600000000001"/>
    <x v="7"/>
    <x v="6"/>
    <x v="1"/>
  </r>
  <r>
    <x v="290"/>
    <s v="P0042"/>
    <n v="8"/>
    <x v="0"/>
    <x v="0"/>
    <n v="0"/>
    <x v="10"/>
    <x v="1"/>
    <x v="0"/>
    <n v="120"/>
    <n v="162"/>
    <n v="960"/>
    <n v="1296"/>
    <x v="9"/>
    <x v="6"/>
    <x v="1"/>
  </r>
  <r>
    <x v="291"/>
    <s v="P0034"/>
    <n v="6"/>
    <x v="2"/>
    <x v="1"/>
    <n v="0"/>
    <x v="13"/>
    <x v="4"/>
    <x v="2"/>
    <n v="55"/>
    <n v="58.3"/>
    <n v="330"/>
    <n v="349.79999999999995"/>
    <x v="18"/>
    <x v="6"/>
    <x v="1"/>
  </r>
  <r>
    <x v="292"/>
    <s v="P0018"/>
    <n v="2"/>
    <x v="1"/>
    <x v="0"/>
    <n v="0"/>
    <x v="30"/>
    <x v="2"/>
    <x v="3"/>
    <n v="37"/>
    <n v="49.21"/>
    <n v="74"/>
    <n v="98.42"/>
    <x v="19"/>
    <x v="6"/>
    <x v="1"/>
  </r>
  <r>
    <x v="293"/>
    <s v="P0006"/>
    <n v="14"/>
    <x v="2"/>
    <x v="1"/>
    <n v="0"/>
    <x v="15"/>
    <x v="3"/>
    <x v="1"/>
    <n v="75"/>
    <n v="85.5"/>
    <n v="1050"/>
    <n v="1197"/>
    <x v="27"/>
    <x v="6"/>
    <x v="1"/>
  </r>
  <r>
    <x v="293"/>
    <s v="P0027"/>
    <n v="1"/>
    <x v="1"/>
    <x v="0"/>
    <n v="0"/>
    <x v="26"/>
    <x v="4"/>
    <x v="2"/>
    <n v="48"/>
    <n v="57.120000000000005"/>
    <n v="48"/>
    <n v="57.120000000000005"/>
    <x v="27"/>
    <x v="6"/>
    <x v="1"/>
  </r>
  <r>
    <x v="294"/>
    <s v="P0044"/>
    <n v="2"/>
    <x v="2"/>
    <x v="1"/>
    <n v="0"/>
    <x v="11"/>
    <x v="1"/>
    <x v="1"/>
    <n v="76"/>
    <n v="82.08"/>
    <n v="152"/>
    <n v="164.16"/>
    <x v="11"/>
    <x v="6"/>
    <x v="1"/>
  </r>
  <r>
    <x v="294"/>
    <s v="P0017"/>
    <n v="12"/>
    <x v="2"/>
    <x v="1"/>
    <n v="0"/>
    <x v="39"/>
    <x v="2"/>
    <x v="0"/>
    <n v="134"/>
    <n v="156.78"/>
    <n v="1608"/>
    <n v="1881.3600000000001"/>
    <x v="11"/>
    <x v="6"/>
    <x v="1"/>
  </r>
  <r>
    <x v="294"/>
    <s v="P0003"/>
    <n v="13"/>
    <x v="1"/>
    <x v="1"/>
    <n v="0"/>
    <x v="6"/>
    <x v="3"/>
    <x v="1"/>
    <n v="71"/>
    <n v="80.94"/>
    <n v="923"/>
    <n v="1052.22"/>
    <x v="11"/>
    <x v="6"/>
    <x v="1"/>
  </r>
  <r>
    <x v="295"/>
    <s v="P0003"/>
    <n v="10"/>
    <x v="1"/>
    <x v="0"/>
    <n v="0"/>
    <x v="6"/>
    <x v="3"/>
    <x v="1"/>
    <n v="71"/>
    <n v="80.94"/>
    <n v="710"/>
    <n v="809.4"/>
    <x v="12"/>
    <x v="6"/>
    <x v="1"/>
  </r>
  <r>
    <x v="295"/>
    <s v="P0026"/>
    <n v="1"/>
    <x v="1"/>
    <x v="1"/>
    <n v="0"/>
    <x v="42"/>
    <x v="4"/>
    <x v="3"/>
    <n v="18"/>
    <n v="24.66"/>
    <n v="18"/>
    <n v="24.66"/>
    <x v="12"/>
    <x v="6"/>
    <x v="1"/>
  </r>
  <r>
    <x v="296"/>
    <s v="P0012"/>
    <n v="5"/>
    <x v="2"/>
    <x v="1"/>
    <n v="0"/>
    <x v="35"/>
    <x v="2"/>
    <x v="1"/>
    <n v="73"/>
    <n v="94.17"/>
    <n v="365"/>
    <n v="470.85"/>
    <x v="2"/>
    <x v="7"/>
    <x v="1"/>
  </r>
  <r>
    <x v="297"/>
    <s v="P0016"/>
    <n v="9"/>
    <x v="1"/>
    <x v="0"/>
    <n v="0"/>
    <x v="21"/>
    <x v="2"/>
    <x v="3"/>
    <n v="13"/>
    <n v="16.64"/>
    <n v="117"/>
    <n v="149.76"/>
    <x v="16"/>
    <x v="7"/>
    <x v="1"/>
  </r>
  <r>
    <x v="298"/>
    <s v="P0016"/>
    <n v="2"/>
    <x v="2"/>
    <x v="0"/>
    <n v="0"/>
    <x v="21"/>
    <x v="2"/>
    <x v="3"/>
    <n v="13"/>
    <n v="16.64"/>
    <n v="26"/>
    <n v="33.28"/>
    <x v="21"/>
    <x v="7"/>
    <x v="1"/>
  </r>
  <r>
    <x v="298"/>
    <s v="P0032"/>
    <n v="12"/>
    <x v="2"/>
    <x v="1"/>
    <n v="0"/>
    <x v="18"/>
    <x v="4"/>
    <x v="1"/>
    <n v="89"/>
    <n v="117.48"/>
    <n v="1068"/>
    <n v="1409.76"/>
    <x v="21"/>
    <x v="7"/>
    <x v="1"/>
  </r>
  <r>
    <x v="298"/>
    <s v="P0021"/>
    <n v="11"/>
    <x v="2"/>
    <x v="1"/>
    <n v="0"/>
    <x v="32"/>
    <x v="0"/>
    <x v="0"/>
    <n v="126"/>
    <n v="162.54"/>
    <n v="1386"/>
    <n v="1787.9399999999998"/>
    <x v="21"/>
    <x v="7"/>
    <x v="1"/>
  </r>
  <r>
    <x v="299"/>
    <s v="P0030"/>
    <n v="14"/>
    <x v="2"/>
    <x v="1"/>
    <n v="0"/>
    <x v="28"/>
    <x v="4"/>
    <x v="0"/>
    <n v="148"/>
    <n v="201.28"/>
    <n v="2072"/>
    <n v="2817.92"/>
    <x v="29"/>
    <x v="7"/>
    <x v="1"/>
  </r>
  <r>
    <x v="300"/>
    <s v="P0011"/>
    <n v="10"/>
    <x v="0"/>
    <x v="1"/>
    <n v="0"/>
    <x v="31"/>
    <x v="2"/>
    <x v="2"/>
    <n v="44"/>
    <n v="48.4"/>
    <n v="440"/>
    <n v="484"/>
    <x v="17"/>
    <x v="7"/>
    <x v="1"/>
  </r>
  <r>
    <x v="300"/>
    <s v="P0015"/>
    <n v="7"/>
    <x v="2"/>
    <x v="0"/>
    <n v="0"/>
    <x v="27"/>
    <x v="2"/>
    <x v="3"/>
    <n v="12"/>
    <n v="15.719999999999999"/>
    <n v="84"/>
    <n v="110.03999999999999"/>
    <x v="17"/>
    <x v="7"/>
    <x v="1"/>
  </r>
  <r>
    <x v="301"/>
    <s v="P0029"/>
    <n v="8"/>
    <x v="1"/>
    <x v="0"/>
    <n v="0"/>
    <x v="19"/>
    <x v="4"/>
    <x v="2"/>
    <n v="47"/>
    <n v="53.11"/>
    <n v="376"/>
    <n v="424.88"/>
    <x v="7"/>
    <x v="7"/>
    <x v="1"/>
  </r>
  <r>
    <x v="301"/>
    <s v="P0010"/>
    <n v="2"/>
    <x v="1"/>
    <x v="1"/>
    <n v="0"/>
    <x v="20"/>
    <x v="2"/>
    <x v="0"/>
    <n v="148"/>
    <n v="164.28"/>
    <n v="296"/>
    <n v="328.56"/>
    <x v="7"/>
    <x v="7"/>
    <x v="1"/>
  </r>
  <r>
    <x v="302"/>
    <s v="P0007"/>
    <n v="3"/>
    <x v="1"/>
    <x v="0"/>
    <n v="0"/>
    <x v="36"/>
    <x v="3"/>
    <x v="2"/>
    <n v="43"/>
    <n v="47.730000000000004"/>
    <n v="129"/>
    <n v="143.19"/>
    <x v="8"/>
    <x v="7"/>
    <x v="1"/>
  </r>
  <r>
    <x v="303"/>
    <s v="P0023"/>
    <n v="13"/>
    <x v="2"/>
    <x v="0"/>
    <n v="0"/>
    <x v="12"/>
    <x v="0"/>
    <x v="0"/>
    <n v="141"/>
    <n v="149.46"/>
    <n v="1833"/>
    <n v="1942.98"/>
    <x v="9"/>
    <x v="7"/>
    <x v="1"/>
  </r>
  <r>
    <x v="303"/>
    <s v="P0033"/>
    <n v="14"/>
    <x v="2"/>
    <x v="0"/>
    <n v="0"/>
    <x v="38"/>
    <x v="4"/>
    <x v="1"/>
    <n v="95"/>
    <n v="119.7"/>
    <n v="1330"/>
    <n v="1675.8"/>
    <x v="9"/>
    <x v="7"/>
    <x v="1"/>
  </r>
  <r>
    <x v="304"/>
    <s v="P0016"/>
    <n v="4"/>
    <x v="2"/>
    <x v="0"/>
    <n v="0"/>
    <x v="21"/>
    <x v="2"/>
    <x v="3"/>
    <n v="13"/>
    <n v="16.64"/>
    <n v="52"/>
    <n v="66.56"/>
    <x v="10"/>
    <x v="7"/>
    <x v="1"/>
  </r>
  <r>
    <x v="305"/>
    <s v="P0044"/>
    <n v="11"/>
    <x v="1"/>
    <x v="0"/>
    <n v="0"/>
    <x v="11"/>
    <x v="1"/>
    <x v="1"/>
    <n v="76"/>
    <n v="82.08"/>
    <n v="836"/>
    <n v="902.88"/>
    <x v="19"/>
    <x v="7"/>
    <x v="1"/>
  </r>
  <r>
    <x v="305"/>
    <s v="P0029"/>
    <n v="14"/>
    <x v="2"/>
    <x v="1"/>
    <n v="0"/>
    <x v="19"/>
    <x v="4"/>
    <x v="2"/>
    <n v="47"/>
    <n v="53.11"/>
    <n v="658"/>
    <n v="743.54"/>
    <x v="19"/>
    <x v="7"/>
    <x v="1"/>
  </r>
  <r>
    <x v="306"/>
    <s v="P0005"/>
    <n v="5"/>
    <x v="2"/>
    <x v="1"/>
    <n v="0"/>
    <x v="24"/>
    <x v="3"/>
    <x v="0"/>
    <n v="133"/>
    <n v="155.61000000000001"/>
    <n v="665"/>
    <n v="778.05000000000007"/>
    <x v="27"/>
    <x v="7"/>
    <x v="1"/>
  </r>
  <r>
    <x v="307"/>
    <s v="P0019"/>
    <n v="13"/>
    <x v="0"/>
    <x v="1"/>
    <n v="0"/>
    <x v="40"/>
    <x v="2"/>
    <x v="0"/>
    <n v="150"/>
    <n v="210"/>
    <n v="1950"/>
    <n v="2730"/>
    <x v="12"/>
    <x v="7"/>
    <x v="1"/>
  </r>
  <r>
    <x v="307"/>
    <s v="P0037"/>
    <n v="8"/>
    <x v="1"/>
    <x v="0"/>
    <n v="0"/>
    <x v="8"/>
    <x v="1"/>
    <x v="1"/>
    <n v="67"/>
    <n v="85.76"/>
    <n v="536"/>
    <n v="686.08"/>
    <x v="12"/>
    <x v="7"/>
    <x v="1"/>
  </r>
  <r>
    <x v="308"/>
    <s v="P0039"/>
    <n v="15"/>
    <x v="0"/>
    <x v="0"/>
    <n v="0"/>
    <x v="34"/>
    <x v="1"/>
    <x v="3"/>
    <n v="37"/>
    <n v="42.55"/>
    <n v="555"/>
    <n v="638.25"/>
    <x v="13"/>
    <x v="7"/>
    <x v="1"/>
  </r>
  <r>
    <x v="309"/>
    <s v="P0005"/>
    <n v="9"/>
    <x v="1"/>
    <x v="0"/>
    <n v="0"/>
    <x v="24"/>
    <x v="3"/>
    <x v="0"/>
    <n v="133"/>
    <n v="155.61000000000001"/>
    <n v="1197"/>
    <n v="1400.4900000000002"/>
    <x v="14"/>
    <x v="7"/>
    <x v="1"/>
  </r>
  <r>
    <x v="309"/>
    <s v="P0039"/>
    <n v="5"/>
    <x v="2"/>
    <x v="0"/>
    <n v="0"/>
    <x v="34"/>
    <x v="1"/>
    <x v="3"/>
    <n v="37"/>
    <n v="42.55"/>
    <n v="185"/>
    <n v="212.75"/>
    <x v="14"/>
    <x v="7"/>
    <x v="1"/>
  </r>
  <r>
    <x v="310"/>
    <s v="P0006"/>
    <n v="6"/>
    <x v="1"/>
    <x v="1"/>
    <n v="0"/>
    <x v="15"/>
    <x v="3"/>
    <x v="1"/>
    <n v="75"/>
    <n v="85.5"/>
    <n v="450"/>
    <n v="513"/>
    <x v="24"/>
    <x v="7"/>
    <x v="1"/>
  </r>
  <r>
    <x v="310"/>
    <s v="P0043"/>
    <n v="6"/>
    <x v="2"/>
    <x v="1"/>
    <n v="0"/>
    <x v="23"/>
    <x v="1"/>
    <x v="1"/>
    <n v="67"/>
    <n v="83.08"/>
    <n v="402"/>
    <n v="498.48"/>
    <x v="24"/>
    <x v="7"/>
    <x v="1"/>
  </r>
  <r>
    <x v="310"/>
    <s v="P0025"/>
    <n v="5"/>
    <x v="2"/>
    <x v="1"/>
    <n v="0"/>
    <x v="7"/>
    <x v="0"/>
    <x v="3"/>
    <n v="7"/>
    <n v="8.33"/>
    <n v="35"/>
    <n v="41.65"/>
    <x v="24"/>
    <x v="7"/>
    <x v="1"/>
  </r>
  <r>
    <x v="311"/>
    <s v="P0015"/>
    <n v="13"/>
    <x v="2"/>
    <x v="1"/>
    <n v="0"/>
    <x v="27"/>
    <x v="2"/>
    <x v="3"/>
    <n v="12"/>
    <n v="15.719999999999999"/>
    <n v="156"/>
    <n v="204.35999999999999"/>
    <x v="25"/>
    <x v="7"/>
    <x v="1"/>
  </r>
  <r>
    <x v="312"/>
    <s v="P0002"/>
    <n v="1"/>
    <x v="2"/>
    <x v="1"/>
    <n v="0"/>
    <x v="29"/>
    <x v="3"/>
    <x v="1"/>
    <n v="105"/>
    <n v="142.80000000000001"/>
    <n v="105"/>
    <n v="142.80000000000001"/>
    <x v="3"/>
    <x v="8"/>
    <x v="1"/>
  </r>
  <r>
    <x v="313"/>
    <s v="P0005"/>
    <n v="12"/>
    <x v="0"/>
    <x v="0"/>
    <n v="0"/>
    <x v="24"/>
    <x v="3"/>
    <x v="0"/>
    <n v="133"/>
    <n v="155.61000000000001"/>
    <n v="1596"/>
    <n v="1867.3200000000002"/>
    <x v="16"/>
    <x v="8"/>
    <x v="1"/>
  </r>
  <r>
    <x v="314"/>
    <s v="P0041"/>
    <n v="9"/>
    <x v="2"/>
    <x v="0"/>
    <n v="0"/>
    <x v="41"/>
    <x v="1"/>
    <x v="0"/>
    <n v="138"/>
    <n v="173.88"/>
    <n v="1242"/>
    <n v="1564.92"/>
    <x v="4"/>
    <x v="8"/>
    <x v="1"/>
  </r>
  <r>
    <x v="314"/>
    <s v="P0003"/>
    <n v="3"/>
    <x v="2"/>
    <x v="0"/>
    <n v="0"/>
    <x v="6"/>
    <x v="3"/>
    <x v="1"/>
    <n v="71"/>
    <n v="80.94"/>
    <n v="213"/>
    <n v="242.82"/>
    <x v="4"/>
    <x v="8"/>
    <x v="1"/>
  </r>
  <r>
    <x v="315"/>
    <s v="P0035"/>
    <n v="15"/>
    <x v="1"/>
    <x v="1"/>
    <n v="0"/>
    <x v="4"/>
    <x v="4"/>
    <x v="3"/>
    <n v="5"/>
    <n v="6.7"/>
    <n v="75"/>
    <n v="100.5"/>
    <x v="26"/>
    <x v="8"/>
    <x v="1"/>
  </r>
  <r>
    <x v="315"/>
    <s v="P0038"/>
    <n v="4"/>
    <x v="2"/>
    <x v="1"/>
    <n v="0"/>
    <x v="1"/>
    <x v="1"/>
    <x v="1"/>
    <n v="72"/>
    <n v="79.92"/>
    <n v="288"/>
    <n v="319.68"/>
    <x v="26"/>
    <x v="8"/>
    <x v="1"/>
  </r>
  <r>
    <x v="316"/>
    <s v="P0029"/>
    <n v="3"/>
    <x v="2"/>
    <x v="1"/>
    <n v="0"/>
    <x v="19"/>
    <x v="4"/>
    <x v="2"/>
    <n v="47"/>
    <n v="53.11"/>
    <n v="141"/>
    <n v="159.32999999999998"/>
    <x v="29"/>
    <x v="8"/>
    <x v="1"/>
  </r>
  <r>
    <x v="317"/>
    <s v="P0037"/>
    <n v="15"/>
    <x v="1"/>
    <x v="0"/>
    <n v="0"/>
    <x v="8"/>
    <x v="1"/>
    <x v="1"/>
    <n v="67"/>
    <n v="85.76"/>
    <n v="1005"/>
    <n v="1286.4000000000001"/>
    <x v="17"/>
    <x v="8"/>
    <x v="1"/>
  </r>
  <r>
    <x v="318"/>
    <s v="P0026"/>
    <n v="14"/>
    <x v="1"/>
    <x v="1"/>
    <n v="0"/>
    <x v="42"/>
    <x v="4"/>
    <x v="3"/>
    <n v="18"/>
    <n v="24.66"/>
    <n v="252"/>
    <n v="345.24"/>
    <x v="7"/>
    <x v="8"/>
    <x v="1"/>
  </r>
  <r>
    <x v="319"/>
    <s v="P0033"/>
    <n v="8"/>
    <x v="0"/>
    <x v="1"/>
    <n v="0"/>
    <x v="38"/>
    <x v="4"/>
    <x v="1"/>
    <n v="95"/>
    <n v="119.7"/>
    <n v="760"/>
    <n v="957.6"/>
    <x v="8"/>
    <x v="8"/>
    <x v="1"/>
  </r>
  <r>
    <x v="320"/>
    <s v="P0033"/>
    <n v="6"/>
    <x v="2"/>
    <x v="0"/>
    <n v="0"/>
    <x v="38"/>
    <x v="4"/>
    <x v="1"/>
    <n v="95"/>
    <n v="119.7"/>
    <n v="570"/>
    <n v="718.2"/>
    <x v="9"/>
    <x v="8"/>
    <x v="1"/>
  </r>
  <r>
    <x v="320"/>
    <s v="P0001"/>
    <n v="10"/>
    <x v="2"/>
    <x v="0"/>
    <n v="0"/>
    <x v="16"/>
    <x v="3"/>
    <x v="1"/>
    <n v="98"/>
    <n v="103.88"/>
    <n v="980"/>
    <n v="1038.8"/>
    <x v="9"/>
    <x v="8"/>
    <x v="1"/>
  </r>
  <r>
    <x v="321"/>
    <s v="P0018"/>
    <n v="14"/>
    <x v="1"/>
    <x v="0"/>
    <n v="0"/>
    <x v="30"/>
    <x v="2"/>
    <x v="3"/>
    <n v="37"/>
    <n v="49.21"/>
    <n v="518"/>
    <n v="688.94"/>
    <x v="10"/>
    <x v="8"/>
    <x v="1"/>
  </r>
  <r>
    <x v="321"/>
    <s v="P0026"/>
    <n v="5"/>
    <x v="2"/>
    <x v="1"/>
    <n v="0"/>
    <x v="42"/>
    <x v="4"/>
    <x v="3"/>
    <n v="18"/>
    <n v="24.66"/>
    <n v="90"/>
    <n v="123.3"/>
    <x v="10"/>
    <x v="8"/>
    <x v="1"/>
  </r>
  <r>
    <x v="322"/>
    <s v="P0043"/>
    <n v="12"/>
    <x v="1"/>
    <x v="0"/>
    <n v="0"/>
    <x v="23"/>
    <x v="1"/>
    <x v="1"/>
    <n v="67"/>
    <n v="83.08"/>
    <n v="804"/>
    <n v="996.96"/>
    <x v="18"/>
    <x v="8"/>
    <x v="1"/>
  </r>
  <r>
    <x v="323"/>
    <s v="P0012"/>
    <n v="12"/>
    <x v="2"/>
    <x v="0"/>
    <n v="0"/>
    <x v="35"/>
    <x v="2"/>
    <x v="1"/>
    <n v="73"/>
    <n v="94.17"/>
    <n v="876"/>
    <n v="1130.04"/>
    <x v="19"/>
    <x v="8"/>
    <x v="1"/>
  </r>
  <r>
    <x v="324"/>
    <s v="P0032"/>
    <n v="14"/>
    <x v="2"/>
    <x v="0"/>
    <n v="0"/>
    <x v="18"/>
    <x v="4"/>
    <x v="1"/>
    <n v="89"/>
    <n v="117.48"/>
    <n v="1246"/>
    <n v="1644.72"/>
    <x v="27"/>
    <x v="8"/>
    <x v="1"/>
  </r>
  <r>
    <x v="324"/>
    <s v="P0032"/>
    <n v="8"/>
    <x v="2"/>
    <x v="1"/>
    <n v="0"/>
    <x v="18"/>
    <x v="4"/>
    <x v="1"/>
    <n v="89"/>
    <n v="117.48"/>
    <n v="712"/>
    <n v="939.84"/>
    <x v="27"/>
    <x v="8"/>
    <x v="1"/>
  </r>
  <r>
    <x v="325"/>
    <s v="P0036"/>
    <n v="4"/>
    <x v="2"/>
    <x v="1"/>
    <n v="0"/>
    <x v="43"/>
    <x v="4"/>
    <x v="1"/>
    <n v="90"/>
    <n v="96.3"/>
    <n v="360"/>
    <n v="385.2"/>
    <x v="13"/>
    <x v="8"/>
    <x v="1"/>
  </r>
  <r>
    <x v="325"/>
    <s v="P0044"/>
    <n v="9"/>
    <x v="2"/>
    <x v="1"/>
    <n v="0"/>
    <x v="11"/>
    <x v="1"/>
    <x v="1"/>
    <n v="76"/>
    <n v="82.08"/>
    <n v="684"/>
    <n v="738.72"/>
    <x v="13"/>
    <x v="8"/>
    <x v="1"/>
  </r>
  <r>
    <x v="325"/>
    <s v="P0038"/>
    <n v="3"/>
    <x v="0"/>
    <x v="1"/>
    <n v="0"/>
    <x v="1"/>
    <x v="1"/>
    <x v="1"/>
    <n v="72"/>
    <n v="79.92"/>
    <n v="216"/>
    <n v="239.76"/>
    <x v="13"/>
    <x v="8"/>
    <x v="1"/>
  </r>
  <r>
    <x v="326"/>
    <s v="P0034"/>
    <n v="13"/>
    <x v="2"/>
    <x v="0"/>
    <n v="0"/>
    <x v="13"/>
    <x v="4"/>
    <x v="2"/>
    <n v="55"/>
    <n v="58.3"/>
    <n v="715"/>
    <n v="757.9"/>
    <x v="28"/>
    <x v="8"/>
    <x v="1"/>
  </r>
  <r>
    <x v="327"/>
    <s v="P0011"/>
    <n v="5"/>
    <x v="2"/>
    <x v="1"/>
    <n v="0"/>
    <x v="31"/>
    <x v="2"/>
    <x v="2"/>
    <n v="44"/>
    <n v="48.4"/>
    <n v="220"/>
    <n v="242"/>
    <x v="2"/>
    <x v="9"/>
    <x v="1"/>
  </r>
  <r>
    <x v="328"/>
    <s v="P0007"/>
    <n v="15"/>
    <x v="2"/>
    <x v="0"/>
    <n v="0"/>
    <x v="36"/>
    <x v="3"/>
    <x v="2"/>
    <n v="43"/>
    <n v="47.730000000000004"/>
    <n v="645"/>
    <n v="715.95"/>
    <x v="3"/>
    <x v="9"/>
    <x v="1"/>
  </r>
  <r>
    <x v="329"/>
    <s v="P0035"/>
    <n v="1"/>
    <x v="2"/>
    <x v="0"/>
    <n v="0"/>
    <x v="4"/>
    <x v="4"/>
    <x v="3"/>
    <n v="5"/>
    <n v="6.7"/>
    <n v="5"/>
    <n v="6.7"/>
    <x v="16"/>
    <x v="9"/>
    <x v="1"/>
  </r>
  <r>
    <x v="330"/>
    <s v="P0038"/>
    <n v="14"/>
    <x v="1"/>
    <x v="0"/>
    <n v="0"/>
    <x v="1"/>
    <x v="1"/>
    <x v="1"/>
    <n v="72"/>
    <n v="79.92"/>
    <n v="1008"/>
    <n v="1118.8800000000001"/>
    <x v="4"/>
    <x v="9"/>
    <x v="1"/>
  </r>
  <r>
    <x v="331"/>
    <s v="P0019"/>
    <n v="9"/>
    <x v="2"/>
    <x v="0"/>
    <n v="0"/>
    <x v="40"/>
    <x v="2"/>
    <x v="0"/>
    <n v="150"/>
    <n v="210"/>
    <n v="1350"/>
    <n v="1890"/>
    <x v="26"/>
    <x v="9"/>
    <x v="1"/>
  </r>
  <r>
    <x v="331"/>
    <s v="P0044"/>
    <n v="12"/>
    <x v="1"/>
    <x v="0"/>
    <n v="0"/>
    <x v="11"/>
    <x v="1"/>
    <x v="1"/>
    <n v="76"/>
    <n v="82.08"/>
    <n v="912"/>
    <n v="984.96"/>
    <x v="26"/>
    <x v="9"/>
    <x v="1"/>
  </r>
  <r>
    <x v="332"/>
    <s v="P0008"/>
    <n v="10"/>
    <x v="2"/>
    <x v="0"/>
    <n v="0"/>
    <x v="25"/>
    <x v="3"/>
    <x v="1"/>
    <n v="83"/>
    <n v="94.62"/>
    <n v="830"/>
    <n v="946.2"/>
    <x v="5"/>
    <x v="9"/>
    <x v="1"/>
  </r>
  <r>
    <x v="333"/>
    <s v="P0002"/>
    <n v="15"/>
    <x v="1"/>
    <x v="0"/>
    <n v="0"/>
    <x v="29"/>
    <x v="3"/>
    <x v="1"/>
    <n v="105"/>
    <n v="142.80000000000001"/>
    <n v="1575"/>
    <n v="2142"/>
    <x v="22"/>
    <x v="9"/>
    <x v="1"/>
  </r>
  <r>
    <x v="334"/>
    <s v="P0044"/>
    <n v="15"/>
    <x v="0"/>
    <x v="0"/>
    <n v="0"/>
    <x v="11"/>
    <x v="1"/>
    <x v="1"/>
    <n v="76"/>
    <n v="82.08"/>
    <n v="1140"/>
    <n v="1231.2"/>
    <x v="29"/>
    <x v="9"/>
    <x v="1"/>
  </r>
  <r>
    <x v="335"/>
    <s v="P0015"/>
    <n v="10"/>
    <x v="2"/>
    <x v="1"/>
    <n v="0"/>
    <x v="27"/>
    <x v="2"/>
    <x v="3"/>
    <n v="12"/>
    <n v="15.719999999999999"/>
    <n v="120"/>
    <n v="157.19999999999999"/>
    <x v="17"/>
    <x v="9"/>
    <x v="1"/>
  </r>
  <r>
    <x v="336"/>
    <s v="P0036"/>
    <n v="3"/>
    <x v="1"/>
    <x v="0"/>
    <n v="0"/>
    <x v="43"/>
    <x v="4"/>
    <x v="1"/>
    <n v="90"/>
    <n v="96.3"/>
    <n v="270"/>
    <n v="288.89999999999998"/>
    <x v="23"/>
    <x v="9"/>
    <x v="1"/>
  </r>
  <r>
    <x v="337"/>
    <s v="P0024"/>
    <n v="14"/>
    <x v="1"/>
    <x v="1"/>
    <n v="0"/>
    <x v="0"/>
    <x v="0"/>
    <x v="0"/>
    <n v="144"/>
    <n v="156.96"/>
    <n v="2016"/>
    <n v="2197.44"/>
    <x v="19"/>
    <x v="9"/>
    <x v="1"/>
  </r>
  <r>
    <x v="338"/>
    <s v="P0042"/>
    <n v="3"/>
    <x v="2"/>
    <x v="1"/>
    <n v="0"/>
    <x v="10"/>
    <x v="1"/>
    <x v="0"/>
    <n v="120"/>
    <n v="162"/>
    <n v="360"/>
    <n v="486"/>
    <x v="24"/>
    <x v="9"/>
    <x v="1"/>
  </r>
  <r>
    <x v="339"/>
    <s v="P0038"/>
    <n v="8"/>
    <x v="2"/>
    <x v="0"/>
    <n v="0"/>
    <x v="1"/>
    <x v="1"/>
    <x v="1"/>
    <n v="72"/>
    <n v="79.92"/>
    <n v="576"/>
    <n v="639.36"/>
    <x v="25"/>
    <x v="9"/>
    <x v="1"/>
  </r>
  <r>
    <x v="340"/>
    <s v="P0012"/>
    <n v="15"/>
    <x v="0"/>
    <x v="0"/>
    <n v="0"/>
    <x v="35"/>
    <x v="2"/>
    <x v="1"/>
    <n v="73"/>
    <n v="94.17"/>
    <n v="1095"/>
    <n v="1412.55"/>
    <x v="0"/>
    <x v="10"/>
    <x v="1"/>
  </r>
  <r>
    <x v="341"/>
    <s v="P0015"/>
    <n v="15"/>
    <x v="0"/>
    <x v="1"/>
    <n v="0"/>
    <x v="27"/>
    <x v="2"/>
    <x v="3"/>
    <n v="12"/>
    <n v="15.719999999999999"/>
    <n v="180"/>
    <n v="235.79999999999998"/>
    <x v="1"/>
    <x v="10"/>
    <x v="1"/>
  </r>
  <r>
    <x v="341"/>
    <s v="P0030"/>
    <n v="15"/>
    <x v="2"/>
    <x v="1"/>
    <n v="0"/>
    <x v="28"/>
    <x v="4"/>
    <x v="0"/>
    <n v="148"/>
    <n v="201.28"/>
    <n v="2220"/>
    <n v="3019.2"/>
    <x v="1"/>
    <x v="10"/>
    <x v="1"/>
  </r>
  <r>
    <x v="341"/>
    <s v="P0035"/>
    <n v="5"/>
    <x v="2"/>
    <x v="1"/>
    <n v="0"/>
    <x v="4"/>
    <x v="4"/>
    <x v="3"/>
    <n v="5"/>
    <n v="6.7"/>
    <n v="25"/>
    <n v="33.5"/>
    <x v="1"/>
    <x v="10"/>
    <x v="1"/>
  </r>
  <r>
    <x v="342"/>
    <s v="P0020"/>
    <n v="11"/>
    <x v="1"/>
    <x v="0"/>
    <n v="0"/>
    <x v="14"/>
    <x v="0"/>
    <x v="2"/>
    <n v="61"/>
    <n v="76.25"/>
    <n v="671"/>
    <n v="838.75"/>
    <x v="2"/>
    <x v="10"/>
    <x v="1"/>
  </r>
  <r>
    <x v="343"/>
    <s v="P0008"/>
    <n v="10"/>
    <x v="2"/>
    <x v="0"/>
    <n v="0"/>
    <x v="25"/>
    <x v="3"/>
    <x v="1"/>
    <n v="83"/>
    <n v="94.62"/>
    <n v="830"/>
    <n v="946.2"/>
    <x v="3"/>
    <x v="10"/>
    <x v="1"/>
  </r>
  <r>
    <x v="344"/>
    <s v="P0019"/>
    <n v="15"/>
    <x v="2"/>
    <x v="1"/>
    <n v="0"/>
    <x v="40"/>
    <x v="2"/>
    <x v="0"/>
    <n v="150"/>
    <n v="210"/>
    <n v="2250"/>
    <n v="3150"/>
    <x v="15"/>
    <x v="10"/>
    <x v="1"/>
  </r>
  <r>
    <x v="345"/>
    <s v="P0043"/>
    <n v="13"/>
    <x v="2"/>
    <x v="1"/>
    <n v="0"/>
    <x v="23"/>
    <x v="1"/>
    <x v="1"/>
    <n v="67"/>
    <n v="83.08"/>
    <n v="871"/>
    <n v="1080.04"/>
    <x v="16"/>
    <x v="10"/>
    <x v="1"/>
  </r>
  <r>
    <x v="345"/>
    <s v="P0015"/>
    <n v="13"/>
    <x v="1"/>
    <x v="0"/>
    <n v="0"/>
    <x v="27"/>
    <x v="2"/>
    <x v="3"/>
    <n v="12"/>
    <n v="15.719999999999999"/>
    <n v="156"/>
    <n v="204.35999999999999"/>
    <x v="16"/>
    <x v="10"/>
    <x v="1"/>
  </r>
  <r>
    <x v="345"/>
    <s v="P0042"/>
    <n v="13"/>
    <x v="2"/>
    <x v="1"/>
    <n v="0"/>
    <x v="10"/>
    <x v="1"/>
    <x v="0"/>
    <n v="120"/>
    <n v="162"/>
    <n v="1560"/>
    <n v="2106"/>
    <x v="16"/>
    <x v="10"/>
    <x v="1"/>
  </r>
  <r>
    <x v="346"/>
    <s v="P0040"/>
    <n v="13"/>
    <x v="1"/>
    <x v="1"/>
    <n v="0"/>
    <x v="17"/>
    <x v="1"/>
    <x v="1"/>
    <n v="90"/>
    <n v="115.2"/>
    <n v="1170"/>
    <n v="1497.6000000000001"/>
    <x v="20"/>
    <x v="10"/>
    <x v="1"/>
  </r>
  <r>
    <x v="347"/>
    <s v="P0036"/>
    <n v="11"/>
    <x v="0"/>
    <x v="1"/>
    <n v="0"/>
    <x v="43"/>
    <x v="4"/>
    <x v="1"/>
    <n v="90"/>
    <n v="96.3"/>
    <n v="990"/>
    <n v="1059.3"/>
    <x v="21"/>
    <x v="10"/>
    <x v="1"/>
  </r>
  <r>
    <x v="347"/>
    <s v="P0019"/>
    <n v="10"/>
    <x v="0"/>
    <x v="0"/>
    <n v="0"/>
    <x v="40"/>
    <x v="2"/>
    <x v="0"/>
    <n v="150"/>
    <n v="210"/>
    <n v="1500"/>
    <n v="2100"/>
    <x v="21"/>
    <x v="10"/>
    <x v="1"/>
  </r>
  <r>
    <x v="348"/>
    <s v="P0027"/>
    <n v="8"/>
    <x v="1"/>
    <x v="1"/>
    <n v="0"/>
    <x v="26"/>
    <x v="4"/>
    <x v="2"/>
    <n v="48"/>
    <n v="57.120000000000005"/>
    <n v="384"/>
    <n v="456.96000000000004"/>
    <x v="4"/>
    <x v="10"/>
    <x v="1"/>
  </r>
  <r>
    <x v="349"/>
    <s v="P0018"/>
    <n v="7"/>
    <x v="2"/>
    <x v="0"/>
    <n v="0"/>
    <x v="30"/>
    <x v="2"/>
    <x v="3"/>
    <n v="37"/>
    <n v="49.21"/>
    <n v="259"/>
    <n v="344.47"/>
    <x v="26"/>
    <x v="10"/>
    <x v="1"/>
  </r>
  <r>
    <x v="350"/>
    <s v="P0027"/>
    <n v="10"/>
    <x v="0"/>
    <x v="1"/>
    <n v="0"/>
    <x v="26"/>
    <x v="4"/>
    <x v="2"/>
    <n v="48"/>
    <n v="57.120000000000005"/>
    <n v="480"/>
    <n v="571.20000000000005"/>
    <x v="22"/>
    <x v="10"/>
    <x v="1"/>
  </r>
  <r>
    <x v="351"/>
    <s v="P0002"/>
    <n v="1"/>
    <x v="2"/>
    <x v="1"/>
    <n v="0"/>
    <x v="29"/>
    <x v="3"/>
    <x v="1"/>
    <n v="105"/>
    <n v="142.80000000000001"/>
    <n v="105"/>
    <n v="142.80000000000001"/>
    <x v="29"/>
    <x v="10"/>
    <x v="1"/>
  </r>
  <r>
    <x v="352"/>
    <s v="P0012"/>
    <n v="14"/>
    <x v="2"/>
    <x v="1"/>
    <n v="0"/>
    <x v="35"/>
    <x v="2"/>
    <x v="1"/>
    <n v="73"/>
    <n v="94.17"/>
    <n v="1022"/>
    <n v="1318.38"/>
    <x v="17"/>
    <x v="10"/>
    <x v="1"/>
  </r>
  <r>
    <x v="353"/>
    <s v="P0017"/>
    <n v="8"/>
    <x v="1"/>
    <x v="0"/>
    <n v="0"/>
    <x v="39"/>
    <x v="2"/>
    <x v="0"/>
    <n v="134"/>
    <n v="156.78"/>
    <n v="1072"/>
    <n v="1254.24"/>
    <x v="23"/>
    <x v="10"/>
    <x v="1"/>
  </r>
  <r>
    <x v="354"/>
    <s v="P0034"/>
    <n v="8"/>
    <x v="2"/>
    <x v="1"/>
    <n v="0"/>
    <x v="13"/>
    <x v="4"/>
    <x v="2"/>
    <n v="55"/>
    <n v="58.3"/>
    <n v="440"/>
    <n v="466.4"/>
    <x v="7"/>
    <x v="10"/>
    <x v="1"/>
  </r>
  <r>
    <x v="355"/>
    <s v="P0020"/>
    <n v="6"/>
    <x v="2"/>
    <x v="1"/>
    <n v="0"/>
    <x v="14"/>
    <x v="0"/>
    <x v="2"/>
    <n v="61"/>
    <n v="76.25"/>
    <n v="366"/>
    <n v="457.5"/>
    <x v="10"/>
    <x v="10"/>
    <x v="1"/>
  </r>
  <r>
    <x v="356"/>
    <s v="P0036"/>
    <n v="12"/>
    <x v="1"/>
    <x v="0"/>
    <n v="0"/>
    <x v="43"/>
    <x v="4"/>
    <x v="1"/>
    <n v="90"/>
    <n v="96.3"/>
    <n v="1080"/>
    <n v="1155.5999999999999"/>
    <x v="19"/>
    <x v="10"/>
    <x v="1"/>
  </r>
  <r>
    <x v="357"/>
    <s v="P0004"/>
    <n v="5"/>
    <x v="2"/>
    <x v="1"/>
    <n v="0"/>
    <x v="3"/>
    <x v="3"/>
    <x v="2"/>
    <n v="44"/>
    <n v="48.84"/>
    <n v="220"/>
    <n v="244.20000000000002"/>
    <x v="11"/>
    <x v="10"/>
    <x v="1"/>
  </r>
  <r>
    <x v="358"/>
    <s v="P0032"/>
    <n v="5"/>
    <x v="2"/>
    <x v="0"/>
    <n v="0"/>
    <x v="18"/>
    <x v="4"/>
    <x v="1"/>
    <n v="89"/>
    <n v="117.48"/>
    <n v="445"/>
    <n v="587.4"/>
    <x v="12"/>
    <x v="10"/>
    <x v="1"/>
  </r>
  <r>
    <x v="359"/>
    <s v="P0034"/>
    <n v="15"/>
    <x v="2"/>
    <x v="0"/>
    <n v="0"/>
    <x v="13"/>
    <x v="4"/>
    <x v="2"/>
    <n v="55"/>
    <n v="58.3"/>
    <n v="825"/>
    <n v="874.5"/>
    <x v="13"/>
    <x v="10"/>
    <x v="1"/>
  </r>
  <r>
    <x v="360"/>
    <s v="P0031"/>
    <n v="8"/>
    <x v="2"/>
    <x v="1"/>
    <n v="0"/>
    <x v="5"/>
    <x v="4"/>
    <x v="1"/>
    <n v="93"/>
    <n v="104.16"/>
    <n v="744"/>
    <n v="833.28"/>
    <x v="14"/>
    <x v="10"/>
    <x v="1"/>
  </r>
  <r>
    <x v="361"/>
    <s v="P0015"/>
    <n v="2"/>
    <x v="2"/>
    <x v="0"/>
    <n v="0"/>
    <x v="27"/>
    <x v="2"/>
    <x v="3"/>
    <n v="12"/>
    <n v="15.719999999999999"/>
    <n v="24"/>
    <n v="31.439999999999998"/>
    <x v="24"/>
    <x v="10"/>
    <x v="1"/>
  </r>
  <r>
    <x v="362"/>
    <s v="P0028"/>
    <n v="5"/>
    <x v="0"/>
    <x v="1"/>
    <n v="0"/>
    <x v="33"/>
    <x v="4"/>
    <x v="3"/>
    <n v="37"/>
    <n v="41.81"/>
    <n v="185"/>
    <n v="209.05"/>
    <x v="2"/>
    <x v="11"/>
    <x v="1"/>
  </r>
  <r>
    <x v="363"/>
    <s v="P0026"/>
    <n v="10"/>
    <x v="2"/>
    <x v="1"/>
    <n v="0"/>
    <x v="42"/>
    <x v="4"/>
    <x v="3"/>
    <n v="18"/>
    <n v="24.66"/>
    <n v="180"/>
    <n v="246.6"/>
    <x v="3"/>
    <x v="11"/>
    <x v="1"/>
  </r>
  <r>
    <x v="363"/>
    <s v="P0044"/>
    <n v="15"/>
    <x v="2"/>
    <x v="1"/>
    <n v="0"/>
    <x v="11"/>
    <x v="1"/>
    <x v="1"/>
    <n v="76"/>
    <n v="82.08"/>
    <n v="1140"/>
    <n v="1231.2"/>
    <x v="3"/>
    <x v="11"/>
    <x v="1"/>
  </r>
  <r>
    <x v="364"/>
    <s v="P0038"/>
    <n v="12"/>
    <x v="2"/>
    <x v="1"/>
    <n v="0"/>
    <x v="1"/>
    <x v="1"/>
    <x v="1"/>
    <n v="72"/>
    <n v="79.92"/>
    <n v="864"/>
    <n v="959.04"/>
    <x v="20"/>
    <x v="11"/>
    <x v="1"/>
  </r>
  <r>
    <x v="364"/>
    <s v="P0016"/>
    <n v="13"/>
    <x v="2"/>
    <x v="0"/>
    <n v="0"/>
    <x v="21"/>
    <x v="2"/>
    <x v="3"/>
    <n v="13"/>
    <n v="16.64"/>
    <n v="169"/>
    <n v="216.32"/>
    <x v="20"/>
    <x v="11"/>
    <x v="1"/>
  </r>
  <r>
    <x v="364"/>
    <s v="P0038"/>
    <n v="5"/>
    <x v="2"/>
    <x v="1"/>
    <n v="0"/>
    <x v="1"/>
    <x v="1"/>
    <x v="1"/>
    <n v="72"/>
    <n v="79.92"/>
    <n v="360"/>
    <n v="399.6"/>
    <x v="20"/>
    <x v="11"/>
    <x v="1"/>
  </r>
  <r>
    <x v="365"/>
    <s v="P0027"/>
    <n v="5"/>
    <x v="2"/>
    <x v="0"/>
    <n v="0"/>
    <x v="26"/>
    <x v="4"/>
    <x v="2"/>
    <n v="48"/>
    <n v="57.120000000000005"/>
    <n v="240"/>
    <n v="285.60000000000002"/>
    <x v="5"/>
    <x v="11"/>
    <x v="1"/>
  </r>
  <r>
    <x v="365"/>
    <s v="P0013"/>
    <n v="9"/>
    <x v="0"/>
    <x v="0"/>
    <n v="0"/>
    <x v="2"/>
    <x v="2"/>
    <x v="1"/>
    <n v="112"/>
    <n v="122.08"/>
    <n v="1008"/>
    <n v="1098.72"/>
    <x v="5"/>
    <x v="11"/>
    <x v="1"/>
  </r>
  <r>
    <x v="365"/>
    <s v="P0014"/>
    <n v="10"/>
    <x v="1"/>
    <x v="1"/>
    <n v="0"/>
    <x v="9"/>
    <x v="2"/>
    <x v="1"/>
    <n v="112"/>
    <n v="146.72"/>
    <n v="1120"/>
    <n v="1467.2"/>
    <x v="5"/>
    <x v="11"/>
    <x v="1"/>
  </r>
  <r>
    <x v="366"/>
    <s v="P0030"/>
    <n v="9"/>
    <x v="0"/>
    <x v="1"/>
    <n v="0"/>
    <x v="28"/>
    <x v="4"/>
    <x v="0"/>
    <n v="148"/>
    <n v="201.28"/>
    <n v="1332"/>
    <n v="1811.52"/>
    <x v="6"/>
    <x v="11"/>
    <x v="1"/>
  </r>
  <r>
    <x v="366"/>
    <s v="P0041"/>
    <n v="10"/>
    <x v="0"/>
    <x v="0"/>
    <n v="0"/>
    <x v="41"/>
    <x v="1"/>
    <x v="0"/>
    <n v="138"/>
    <n v="173.88"/>
    <n v="1380"/>
    <n v="1738.8"/>
    <x v="6"/>
    <x v="11"/>
    <x v="1"/>
  </r>
  <r>
    <x v="367"/>
    <s v="P0005"/>
    <n v="4"/>
    <x v="2"/>
    <x v="1"/>
    <n v="0"/>
    <x v="24"/>
    <x v="3"/>
    <x v="0"/>
    <n v="133"/>
    <n v="155.61000000000001"/>
    <n v="532"/>
    <n v="622.44000000000005"/>
    <x v="29"/>
    <x v="11"/>
    <x v="1"/>
  </r>
  <r>
    <x v="368"/>
    <s v="P0009"/>
    <n v="13"/>
    <x v="2"/>
    <x v="0"/>
    <n v="0"/>
    <x v="37"/>
    <x v="3"/>
    <x v="3"/>
    <n v="6"/>
    <n v="7.8599999999999994"/>
    <n v="78"/>
    <n v="102.17999999999999"/>
    <x v="17"/>
    <x v="11"/>
    <x v="1"/>
  </r>
  <r>
    <x v="369"/>
    <s v="P0044"/>
    <n v="7"/>
    <x v="2"/>
    <x v="0"/>
    <n v="0"/>
    <x v="11"/>
    <x v="1"/>
    <x v="1"/>
    <n v="76"/>
    <n v="82.08"/>
    <n v="532"/>
    <n v="574.55999999999995"/>
    <x v="8"/>
    <x v="11"/>
    <x v="1"/>
  </r>
  <r>
    <x v="369"/>
    <s v="P0011"/>
    <n v="14"/>
    <x v="2"/>
    <x v="1"/>
    <n v="0"/>
    <x v="31"/>
    <x v="2"/>
    <x v="2"/>
    <n v="44"/>
    <n v="48.4"/>
    <n v="616"/>
    <n v="677.6"/>
    <x v="8"/>
    <x v="11"/>
    <x v="1"/>
  </r>
  <r>
    <x v="369"/>
    <s v="P0009"/>
    <n v="11"/>
    <x v="1"/>
    <x v="0"/>
    <n v="0"/>
    <x v="37"/>
    <x v="3"/>
    <x v="3"/>
    <n v="6"/>
    <n v="7.8599999999999994"/>
    <n v="66"/>
    <n v="86.46"/>
    <x v="8"/>
    <x v="11"/>
    <x v="1"/>
  </r>
  <r>
    <x v="370"/>
    <s v="P0006"/>
    <n v="10"/>
    <x v="2"/>
    <x v="0"/>
    <n v="0"/>
    <x v="15"/>
    <x v="3"/>
    <x v="1"/>
    <n v="75"/>
    <n v="85.5"/>
    <n v="750"/>
    <n v="855"/>
    <x v="10"/>
    <x v="11"/>
    <x v="1"/>
  </r>
  <r>
    <x v="371"/>
    <s v="P0008"/>
    <n v="15"/>
    <x v="2"/>
    <x v="0"/>
    <n v="0"/>
    <x v="25"/>
    <x v="3"/>
    <x v="1"/>
    <n v="83"/>
    <n v="94.62"/>
    <n v="1245"/>
    <n v="1419.3000000000002"/>
    <x v="28"/>
    <x v="11"/>
    <x v="1"/>
  </r>
  <r>
    <x v="371"/>
    <s v="P0042"/>
    <n v="1"/>
    <x v="0"/>
    <x v="1"/>
    <n v="0"/>
    <x v="10"/>
    <x v="1"/>
    <x v="0"/>
    <n v="120"/>
    <n v="162"/>
    <n v="120"/>
    <n v="162"/>
    <x v="28"/>
    <x v="11"/>
    <x v="1"/>
  </r>
  <r>
    <x v="372"/>
    <s v="P0041"/>
    <n v="14"/>
    <x v="2"/>
    <x v="0"/>
    <n v="0"/>
    <x v="41"/>
    <x v="1"/>
    <x v="0"/>
    <n v="138"/>
    <n v="173.88"/>
    <n v="1932"/>
    <n v="2434.3199999999997"/>
    <x v="24"/>
    <x v="11"/>
    <x v="1"/>
  </r>
  <r>
    <x v="373"/>
    <s v="P0033"/>
    <n v="12"/>
    <x v="1"/>
    <x v="0"/>
    <n v="0"/>
    <x v="38"/>
    <x v="4"/>
    <x v="1"/>
    <n v="95"/>
    <n v="119.7"/>
    <n v="1140"/>
    <n v="1436.4"/>
    <x v="25"/>
    <x v="11"/>
    <x v="1"/>
  </r>
  <r>
    <x v="373"/>
    <s v="P0011"/>
    <n v="6"/>
    <x v="1"/>
    <x v="0"/>
    <n v="0"/>
    <x v="31"/>
    <x v="2"/>
    <x v="2"/>
    <n v="44"/>
    <n v="48.4"/>
    <n v="264"/>
    <n v="290.39999999999998"/>
    <x v="25"/>
    <x v="11"/>
    <x v="1"/>
  </r>
  <r>
    <x v="373"/>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4CB106-C327-41F9-9F24-F7BC6AC434D9}" name="MONTH"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rowHeaderCaption="MONTH">
  <location ref="I2:K14" firstHeaderRow="0"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numFmtId="165"/>
    <dataField name="Sum of TOTAL BUYING VALUE" fld="11"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5A060D-1CD5-46DD-928B-266B52F7D59C}" name="SALES"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E2:F3" firstHeaderRow="0" firstDataRow="1" firstDataCol="0"/>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Items count="1">
    <i/>
  </rowItems>
  <colFields count="1">
    <field x="-2"/>
  </colFields>
  <colItems count="2">
    <i>
      <x/>
    </i>
    <i i="1">
      <x v="1"/>
    </i>
  </colItems>
  <dataFields count="2">
    <dataField name="Sum of TOTAL SELLING VALUE" fld="12" baseField="0" baseItem="0" numFmtId="165"/>
    <dataField name="Sum of TOTAL BUYING VALUE" fld="11"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58506FA-AD1B-46D5-B8D6-8473423DDE11}"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20" rowHeaderCaption="SALES TYPE">
  <location ref="AP2:AQ5"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3"/>
  </rowFields>
  <rowItems count="3">
    <i>
      <x/>
    </i>
    <i>
      <x v="1"/>
    </i>
    <i>
      <x v="2"/>
    </i>
  </rowItems>
  <colItems count="1">
    <i/>
  </colItems>
  <dataFields count="1">
    <dataField name="Sum of TOTAL SELLING VALUE" fld="12" baseField="0" baseItem="0" numFmtId="165"/>
  </dataFields>
  <chartFormats count="8">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3" count="1" selected="0">
            <x v="0"/>
          </reference>
        </references>
      </pivotArea>
    </chartFormat>
    <chartFormat chart="15" format="10">
      <pivotArea type="data" outline="0" fieldPosition="0">
        <references count="2">
          <reference field="4294967294" count="1" selected="0">
            <x v="0"/>
          </reference>
          <reference field="3" count="1" selected="0">
            <x v="1"/>
          </reference>
        </references>
      </pivotArea>
    </chartFormat>
    <chartFormat chart="15" format="11">
      <pivotArea type="data" outline="0" fieldPosition="0">
        <references count="2">
          <reference field="4294967294" count="1" selected="0">
            <x v="0"/>
          </reference>
          <reference field="3" count="1" selected="0">
            <x v="2"/>
          </reference>
        </references>
      </pivotArea>
    </chartFormat>
    <chartFormat chart="19" format="16" series="1">
      <pivotArea type="data" outline="0" fieldPosition="0">
        <references count="1">
          <reference field="4294967294" count="1" selected="0">
            <x v="0"/>
          </reference>
        </references>
      </pivotArea>
    </chartFormat>
    <chartFormat chart="19" format="17">
      <pivotArea type="data" outline="0" fieldPosition="0">
        <references count="2">
          <reference field="4294967294" count="1" selected="0">
            <x v="0"/>
          </reference>
          <reference field="3" count="1" selected="0">
            <x v="0"/>
          </reference>
        </references>
      </pivotArea>
    </chartFormat>
    <chartFormat chart="19" format="18">
      <pivotArea type="data" outline="0" fieldPosition="0">
        <references count="2">
          <reference field="4294967294" count="1" selected="0">
            <x v="0"/>
          </reference>
          <reference field="3" count="1" selected="0">
            <x v="1"/>
          </reference>
        </references>
      </pivotArea>
    </chartFormat>
    <chartFormat chart="19" format="19">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2CDBA7-4B45-4ABF-ACB7-8C55EAC363D6}" name="CATEGORY"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rowHeaderCaption="CATEGORY">
  <location ref="AH2:AI7"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7"/>
  </rowFields>
  <rowItems count="5">
    <i>
      <x/>
    </i>
    <i>
      <x v="1"/>
    </i>
    <i>
      <x v="2"/>
    </i>
    <i>
      <x v="3"/>
    </i>
    <i>
      <x v="4"/>
    </i>
  </rowItems>
  <colItems count="1">
    <i/>
  </colItems>
  <dataFields count="1">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31E367-0569-42B5-86A6-771C37399841}" name="DAY "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6" rowHeaderCaption="DAY">
  <location ref="A2:B33"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1B9CA91-FEB5-43A9-807E-E97AA9484148}"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2" rowHeaderCaption="PAYMENT MODE">
  <location ref="AT2:AU4" firstHeaderRow="1"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2">
    <i>
      <x/>
    </i>
    <i>
      <x v="1"/>
    </i>
  </rowItems>
  <colItems count="1">
    <i/>
  </colItems>
  <dataFields count="1">
    <dataField name="Sum of TOTAL SELLING VALUE" fld="12" baseField="0" baseItem="0" numFmtId="165"/>
  </dataFields>
  <chartFormats count="6">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4" count="1" selected="0">
            <x v="0"/>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 chart="11" format="12" series="1">
      <pivotArea type="data" outline="0" fieldPosition="0">
        <references count="1">
          <reference field="4294967294" count="1" selected="0">
            <x v="0"/>
          </reference>
        </references>
      </pivotArea>
    </chartFormat>
    <chartFormat chart="11" format="13">
      <pivotArea type="data" outline="0" fieldPosition="0">
        <references count="2">
          <reference field="4294967294" count="1" selected="0">
            <x v="0"/>
          </reference>
          <reference field="4" count="1" selected="0">
            <x v="0"/>
          </reference>
        </references>
      </pivotArea>
    </chartFormat>
    <chartFormat chart="11" format="1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E8D86-7BED-4674-A6A1-B5EF5570D832}" name="PRODUCT"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rowHeaderCaption="PRODUCT">
  <location ref="T2:V46" firstHeaderRow="0" firstDataRow="1" firstDataCol="1"/>
  <pivotFields count="19">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showAll="0">
      <items count="5">
        <item x="0"/>
        <item x="1"/>
        <item x="2"/>
        <item x="3"/>
        <item t="default"/>
      </items>
    </pivotField>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6"/>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numFmtId="165"/>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27B244C9-8961-4447-A599-89C7B70BB876}" sourceName="SALE TYPE">
  <pivotTables>
    <pivotTable tabId="3" name="DAY "/>
    <pivotTable tabId="3" name="CATEGORY"/>
    <pivotTable tabId="3" name="MONTH"/>
    <pivotTable tabId="3" name="PAYMENTMODE"/>
    <pivotTable tabId="3" name="PRODUCT"/>
    <pivotTable tabId="3" name="SALES"/>
  </pivotTables>
  <data>
    <tabular pivotCacheId="206197568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9CE8CB9A-354D-4BA6-96BA-FB73E08E6DBB}" sourceName="PAYMENT MODE">
  <pivotTables>
    <pivotTable tabId="3" name="DAY "/>
    <pivotTable tabId="3" name="CATEGORY"/>
    <pivotTable tabId="3" name="MONTH"/>
    <pivotTable tabId="3" name="PRODUCT"/>
    <pivotTable tabId="3" name="SALES"/>
    <pivotTable tabId="3" name="SALESTYPE"/>
  </pivotTables>
  <data>
    <tabular pivotCacheId="206197568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311C55A-D7D2-4185-9A97-5FC7AF659AAD}" sourceName="MONTH">
  <pivotTables>
    <pivotTable tabId="3" name="DAY "/>
    <pivotTable tabId="3" name="CATEGORY"/>
    <pivotTable tabId="3" name="PAYMENTMODE"/>
    <pivotTable tabId="3" name="PRODUCT"/>
    <pivotTable tabId="3" name="SALES"/>
    <pivotTable tabId="3" name="SALESTYPE"/>
  </pivotTables>
  <data>
    <tabular pivotCacheId="2061975685">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A3692DD-A327-4E62-8830-D6375680DD3D}" sourceName="YEAR">
  <pivotTables>
    <pivotTable tabId="3" name="DAY "/>
    <pivotTable tabId="3" name="CATEGORY"/>
    <pivotTable tabId="3" name="MONTH"/>
    <pivotTable tabId="3" name="PAYMENTMODE"/>
    <pivotTable tabId="3" name="PRODUCT"/>
    <pivotTable tabId="3" name="SALES"/>
    <pivotTable tabId="3" name="SALESTYPE"/>
  </pivotTables>
  <data>
    <tabular pivotCacheId="206197568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A2C9291A-D8FA-4C7D-BDA3-D72FA1C118EE}" cache="Slicer_SALE_TYPE" caption="SALE TYPE" columnCount="3" style="SLICER" rowHeight="241300"/>
  <slicer name="PAYMENT MODE 1" xr10:uid="{1D00042D-FF18-4DE4-9C3F-2298E490B428}" cache="Slicer_PAYMENT_MODE" caption="PAYMENT MODE" columnCount="2" style="SLICER" rowHeight="241300"/>
  <slicer name="MONTH 1" xr10:uid="{66093C81-3964-4076-8F7F-17298921C6F3}" cache="Slicer_MONTH" caption="MONTH" style="SLICER" rowHeight="241300"/>
  <slicer name="YEAR 1" xr10:uid="{048A4C10-978D-4B9D-97A1-7CAF7904687A}" cache="Slicer_YEAR" caption="YEAR" style="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7E2F45F2-7460-4F29-A88B-1DA5669FB75C}" cache="Slicer_SALE_TYPE" caption="SALE TYPE" columnCount="3" style="SLICER" rowHeight="241300"/>
  <slicer name="PAYMENT MODE" xr10:uid="{F2D93E8C-EAF4-4AD3-85E0-5F17AEAA861E}" cache="Slicer_PAYMENT_MODE" caption="PAYMENT MODE" columnCount="2" style="SLICER" rowHeight="241300"/>
  <slicer name="MONTH" xr10:uid="{5418C0C6-CB18-418D-8D8E-D8BD0931F8B5}" cache="Slicer_MONTH" caption="MONTH" style="SLICER" rowHeight="241300"/>
  <slicer name="YEAR" xr10:uid="{C3924DBC-6B25-4D9B-AE19-594676640C07}" cache="Slicer_YEAR" caption="YEAR" style="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6" headerRowBorderDxfId="25">
  <autoFilter ref="A1:P528" xr:uid="{60351B27-4213-4B50-AF1E-6DD234ED1CD8}"/>
  <sortState xmlns:xlrd2="http://schemas.microsoft.com/office/spreadsheetml/2017/richdata2" ref="A2:E527">
    <sortCondition ref="A1:A527"/>
  </sortState>
  <tableColumns count="16">
    <tableColumn id="1" xr3:uid="{7E2D9722-C99A-4D79-AD8A-A4AF24D31B15}" name="DATE" dataDxfId="24"/>
    <tableColumn id="3" xr3:uid="{1B687DA1-746A-409E-8132-464ADA2D65F7}" name="PRODUCT ID" dataDxfId="23"/>
    <tableColumn id="2" xr3:uid="{3D21C161-3520-4EEB-95C2-BC89A67F811B}" name="QUANTITY" dataDxfId="22"/>
    <tableColumn id="4" xr3:uid="{51AFA112-3989-4C7A-B537-003512753602}" name="SALE TYPE" dataDxfId="21"/>
    <tableColumn id="5" xr3:uid="{057B8FDA-60FB-4816-999C-2030B688B9CF}" name="PAYMENT MODE" dataDxfId="20"/>
    <tableColumn id="6" xr3:uid="{A77A9445-20AF-4122-92EB-C3706E536AB4}" name="DISCOUNT %" dataDxfId="19"/>
    <tableColumn id="8" xr3:uid="{072F064E-6D5C-408B-99E9-398A34D3BF0D}" name="PRODUCT" dataDxfId="18">
      <calculatedColumnFormula>VLOOKUP(InputData[[#This Row],[PRODUCT ID]],MasterData[],2,0)</calculatedColumnFormula>
    </tableColumn>
    <tableColumn id="9" xr3:uid="{8E88A181-38C6-4C88-89FC-D1FAFBFC9DCE}" name="CATEGORY" dataDxfId="17">
      <calculatedColumnFormula>VLOOKUP(InputData[[#This Row],[PRODUCT ID]],MasterData[],3,0)</calculatedColumnFormula>
    </tableColumn>
    <tableColumn id="10" xr3:uid="{5A87837B-8C88-40DF-8836-9FE774A6D972}" name="UOM" dataDxfId="16">
      <calculatedColumnFormula>VLOOKUP(InputData[[#This Row],[PRODUCT ID]],MasterData[],4,0)</calculatedColumnFormula>
    </tableColumn>
    <tableColumn id="11" xr3:uid="{9B0F67F4-8AB1-4F33-81AD-8A94AFC30D47}" name="BUYING PRIZE" dataDxfId="15">
      <calculatedColumnFormula>VLOOKUP(InputData[[#This Row],[PRODUCT ID]],MasterData[],5,0)</calculatedColumnFormula>
    </tableColumn>
    <tableColumn id="12" xr3:uid="{C92B85BF-480D-4D15-AD45-13810591830E}" name="SELLING PRICE" dataDxfId="14">
      <calculatedColumnFormula>VLOOKUP(InputData[[#This Row],[PRODUCT ID]],MasterData[],6,0)</calculatedColumnFormula>
    </tableColumn>
    <tableColumn id="13" xr3:uid="{78B50B59-5402-428A-A37C-5943D1AF3C57}" name="TOTAL BUYING VALUE" dataDxfId="13">
      <calculatedColumnFormula>InputData[[#This Row],[BUYING PRIZE]]*InputData[[#This Row],[QUANTITY]]</calculatedColumnFormula>
    </tableColumn>
    <tableColumn id="14" xr3:uid="{95B5BCFB-4C44-47D1-AC99-7674F404DE04}" name="TOTAL SELLING VALUE" dataDxfId="12">
      <calculatedColumnFormula>InputData[[#This Row],[SELLING PRICE]]*InputData[[#This Row],[QUANTITY]]*(1-InputData[[#This Row],[DISCOUNT %]])</calculatedColumnFormula>
    </tableColumn>
    <tableColumn id="15" xr3:uid="{9DBAF315-E84F-4185-AD83-A7805BF24A72}" name="DAY" dataDxfId="11">
      <calculatedColumnFormula>DAY(InputData[[#This Row],[DATE]])</calculatedColumnFormula>
    </tableColumn>
    <tableColumn id="16" xr3:uid="{3D874BCD-5DE5-4733-B2E6-3923FD98BCBA}" name="MONTH" dataDxfId="10">
      <calculatedColumnFormula>TEXT(InputData[[#This Row],[DATE]],"mmm")</calculatedColumnFormula>
    </tableColumn>
    <tableColumn id="17" xr3:uid="{80B24162-48A0-4AEC-9BE5-83829B42142D}" name="YEAR" dataDxfId="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zoomScale="95" zoomScaleNormal="95" workbookViewId="0">
      <selection activeCell="B529" sqref="B529"/>
    </sheetView>
  </sheetViews>
  <sheetFormatPr defaultRowHeight="14.5" x14ac:dyDescent="0.35"/>
  <cols>
    <col min="1" max="1" width="10.6328125" bestFit="1" customWidth="1"/>
    <col min="2" max="2" width="15.90625" bestFit="1" customWidth="1"/>
    <col min="3" max="3" width="14.1796875" bestFit="1" customWidth="1"/>
    <col min="4" max="4" width="14.08984375" bestFit="1" customWidth="1"/>
    <col min="5" max="5" width="19.81640625" bestFit="1" customWidth="1"/>
    <col min="6" max="6" width="16.1796875" bestFit="1" customWidth="1"/>
    <col min="7" max="7" width="15.81640625" bestFit="1" customWidth="1"/>
    <col min="8" max="8" width="9.90625" bestFit="1" customWidth="1"/>
    <col min="9" max="9" width="17.1796875" bestFit="1" customWidth="1"/>
    <col min="10" max="10" width="17.81640625" bestFit="1" customWidth="1"/>
    <col min="11" max="11" width="24.1796875" bestFit="1" customWidth="1"/>
    <col min="12" max="13" width="26.453125" bestFit="1" customWidth="1"/>
    <col min="14" max="14" width="11.90625" bestFit="1" customWidth="1"/>
    <col min="15" max="15" width="14.81640625" bestFit="1" customWidth="1"/>
    <col min="16" max="16" width="12.6328125" bestFit="1" customWidth="1"/>
  </cols>
  <sheetData>
    <row r="1" spans="1:16" ht="15" thickBot="1" x14ac:dyDescent="0.4">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35">
      <c r="A2" s="3">
        <v>44197</v>
      </c>
      <c r="B2" s="4" t="s">
        <v>56</v>
      </c>
      <c r="C2" s="5">
        <v>9</v>
      </c>
      <c r="D2" s="5" t="s">
        <v>105</v>
      </c>
      <c r="E2" s="5" t="s">
        <v>106</v>
      </c>
      <c r="F2" s="6">
        <v>0</v>
      </c>
      <c r="G2" t="str">
        <f>VLOOKUP(InputData[[#This Row],[PRODUCT ID]],MasterData[],2,0)</f>
        <v>Product24</v>
      </c>
      <c r="H2" s="7"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3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3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3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3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3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3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3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3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3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3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3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3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3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3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3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3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3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3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3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3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3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3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3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3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3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3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3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3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3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3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3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3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3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3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3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3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3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3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3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3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3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3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3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3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3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3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3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3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3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3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3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3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3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3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3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3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3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3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3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3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3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3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3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3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3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3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3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3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3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3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3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3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3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3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3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3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3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3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3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3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3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3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3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3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3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3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3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3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3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3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3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3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3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3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3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3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3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3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3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3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3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3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3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3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3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3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3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3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3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3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3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3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3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3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3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3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3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3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3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3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3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3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3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3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3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3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3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3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3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3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3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3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3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3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3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3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3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3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3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3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3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3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3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3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3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3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3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3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3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3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3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3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3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3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3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3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3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3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3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3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3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3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3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3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3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3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3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3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3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3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3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3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3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3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3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3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3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3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3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3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3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3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3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3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3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3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3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3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3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3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3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3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3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3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3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3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3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3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3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3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3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3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3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3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3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3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3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3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3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3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3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3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3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3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3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3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3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3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3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3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3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3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3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3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3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3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3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3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3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3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3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3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3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3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3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3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3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3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3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3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3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3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3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3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3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3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3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3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3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3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3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3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3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3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3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3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3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3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3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3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3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3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3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3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3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3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3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3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3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3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3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3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3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3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3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3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3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3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3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3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3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3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3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3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3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3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3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3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3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3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3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3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3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3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3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3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3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3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3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3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3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3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3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3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3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3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3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3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3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3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3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3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3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3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3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3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3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3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3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3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3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3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3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3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3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3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3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3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3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3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3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3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3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3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3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3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3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3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3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3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3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3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3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3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3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3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3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3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3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3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3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3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3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3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3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3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3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3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3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3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3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3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3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3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3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3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3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3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3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3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3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3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3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3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3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3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3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3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3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3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3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3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3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3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3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3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3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3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3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3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3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3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3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3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3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3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3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sheetData>
  <phoneticPr fontId="3" type="noConversion"/>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7" workbookViewId="0">
      <selection activeCell="E25" sqref="E25"/>
    </sheetView>
  </sheetViews>
  <sheetFormatPr defaultRowHeight="14.5" x14ac:dyDescent="0.35"/>
  <cols>
    <col min="1" max="1" width="15.90625" bestFit="1" customWidth="1"/>
    <col min="2" max="2" width="13.6328125" bestFit="1" customWidth="1"/>
    <col min="3" max="3" width="14.453125" bestFit="1" customWidth="1"/>
    <col min="4" max="4" width="9.90625" bestFit="1" customWidth="1"/>
    <col min="5" max="5" width="17.1796875" bestFit="1" customWidth="1"/>
    <col min="6" max="6" width="17.81640625" bestFit="1" customWidth="1"/>
  </cols>
  <sheetData>
    <row r="1" spans="1:6" ht="15" thickBot="1" x14ac:dyDescent="0.4">
      <c r="A1" s="1" t="s">
        <v>0</v>
      </c>
      <c r="B1" s="1" t="s">
        <v>1</v>
      </c>
      <c r="C1" s="1" t="s">
        <v>2</v>
      </c>
      <c r="D1" s="1" t="s">
        <v>3</v>
      </c>
      <c r="E1" s="1" t="s">
        <v>4</v>
      </c>
      <c r="F1" s="1" t="s">
        <v>5</v>
      </c>
    </row>
    <row r="2" spans="1:6" x14ac:dyDescent="0.35">
      <c r="A2" t="s">
        <v>6</v>
      </c>
      <c r="B2" t="s">
        <v>7</v>
      </c>
      <c r="C2" t="s">
        <v>8</v>
      </c>
      <c r="D2" t="s">
        <v>9</v>
      </c>
      <c r="E2">
        <v>98</v>
      </c>
      <c r="F2">
        <v>103.88</v>
      </c>
    </row>
    <row r="3" spans="1:6" x14ac:dyDescent="0.35">
      <c r="A3" t="s">
        <v>10</v>
      </c>
      <c r="B3" t="s">
        <v>11</v>
      </c>
      <c r="C3" t="s">
        <v>8</v>
      </c>
      <c r="D3" t="s">
        <v>9</v>
      </c>
      <c r="E3">
        <v>105</v>
      </c>
      <c r="F3">
        <v>142.80000000000001</v>
      </c>
    </row>
    <row r="4" spans="1:6" x14ac:dyDescent="0.35">
      <c r="A4" t="s">
        <v>12</v>
      </c>
      <c r="B4" t="s">
        <v>13</v>
      </c>
      <c r="C4" t="s">
        <v>8</v>
      </c>
      <c r="D4" t="s">
        <v>9</v>
      </c>
      <c r="E4">
        <v>71</v>
      </c>
      <c r="F4">
        <v>80.94</v>
      </c>
    </row>
    <row r="5" spans="1:6" x14ac:dyDescent="0.35">
      <c r="A5" t="s">
        <v>14</v>
      </c>
      <c r="B5" t="s">
        <v>15</v>
      </c>
      <c r="C5" t="s">
        <v>8</v>
      </c>
      <c r="D5" t="s">
        <v>109</v>
      </c>
      <c r="E5">
        <v>44</v>
      </c>
      <c r="F5">
        <v>48.84</v>
      </c>
    </row>
    <row r="6" spans="1:6" x14ac:dyDescent="0.35">
      <c r="A6" t="s">
        <v>16</v>
      </c>
      <c r="B6" t="s">
        <v>17</v>
      </c>
      <c r="C6" t="s">
        <v>8</v>
      </c>
      <c r="D6" t="s">
        <v>110</v>
      </c>
      <c r="E6">
        <v>133</v>
      </c>
      <c r="F6">
        <v>155.61000000000001</v>
      </c>
    </row>
    <row r="7" spans="1:6" x14ac:dyDescent="0.35">
      <c r="A7" t="s">
        <v>18</v>
      </c>
      <c r="B7" t="s">
        <v>19</v>
      </c>
      <c r="C7" t="s">
        <v>8</v>
      </c>
      <c r="D7" t="s">
        <v>9</v>
      </c>
      <c r="E7">
        <v>75</v>
      </c>
      <c r="F7">
        <v>85.5</v>
      </c>
    </row>
    <row r="8" spans="1:6" x14ac:dyDescent="0.35">
      <c r="A8" t="s">
        <v>20</v>
      </c>
      <c r="B8" t="s">
        <v>21</v>
      </c>
      <c r="C8" t="s">
        <v>8</v>
      </c>
      <c r="D8" t="s">
        <v>109</v>
      </c>
      <c r="E8">
        <v>43</v>
      </c>
      <c r="F8">
        <v>47.730000000000004</v>
      </c>
    </row>
    <row r="9" spans="1:6" x14ac:dyDescent="0.35">
      <c r="A9" t="s">
        <v>22</v>
      </c>
      <c r="B9" t="s">
        <v>23</v>
      </c>
      <c r="C9" t="s">
        <v>8</v>
      </c>
      <c r="D9" t="s">
        <v>9</v>
      </c>
      <c r="E9">
        <v>83</v>
      </c>
      <c r="F9">
        <v>94.62</v>
      </c>
    </row>
    <row r="10" spans="1:6" x14ac:dyDescent="0.35">
      <c r="A10" t="s">
        <v>24</v>
      </c>
      <c r="B10" t="s">
        <v>25</v>
      </c>
      <c r="C10" t="s">
        <v>8</v>
      </c>
      <c r="D10" t="s">
        <v>111</v>
      </c>
      <c r="E10">
        <v>6</v>
      </c>
      <c r="F10">
        <v>7.8599999999999994</v>
      </c>
    </row>
    <row r="11" spans="1:6" x14ac:dyDescent="0.35">
      <c r="A11" t="s">
        <v>26</v>
      </c>
      <c r="B11" t="s">
        <v>27</v>
      </c>
      <c r="C11" t="s">
        <v>28</v>
      </c>
      <c r="D11" t="s">
        <v>110</v>
      </c>
      <c r="E11">
        <v>148</v>
      </c>
      <c r="F11">
        <v>164.28</v>
      </c>
    </row>
    <row r="12" spans="1:6" x14ac:dyDescent="0.35">
      <c r="A12" t="s">
        <v>29</v>
      </c>
      <c r="B12" t="s">
        <v>30</v>
      </c>
      <c r="C12" t="s">
        <v>28</v>
      </c>
      <c r="D12" t="s">
        <v>109</v>
      </c>
      <c r="E12">
        <v>44</v>
      </c>
      <c r="F12">
        <v>48.4</v>
      </c>
    </row>
    <row r="13" spans="1:6" x14ac:dyDescent="0.35">
      <c r="A13" t="s">
        <v>31</v>
      </c>
      <c r="B13" t="s">
        <v>32</v>
      </c>
      <c r="C13" t="s">
        <v>28</v>
      </c>
      <c r="D13" t="s">
        <v>9</v>
      </c>
      <c r="E13">
        <v>73</v>
      </c>
      <c r="F13">
        <v>94.17</v>
      </c>
    </row>
    <row r="14" spans="1:6" x14ac:dyDescent="0.35">
      <c r="A14" t="s">
        <v>33</v>
      </c>
      <c r="B14" t="s">
        <v>34</v>
      </c>
      <c r="C14" t="s">
        <v>28</v>
      </c>
      <c r="D14" t="s">
        <v>9</v>
      </c>
      <c r="E14">
        <v>112</v>
      </c>
      <c r="F14">
        <v>122.08</v>
      </c>
    </row>
    <row r="15" spans="1:6" x14ac:dyDescent="0.35">
      <c r="A15" t="s">
        <v>35</v>
      </c>
      <c r="B15" t="s">
        <v>36</v>
      </c>
      <c r="C15" t="s">
        <v>28</v>
      </c>
      <c r="D15" t="s">
        <v>9</v>
      </c>
      <c r="E15">
        <v>112</v>
      </c>
      <c r="F15">
        <v>146.72</v>
      </c>
    </row>
    <row r="16" spans="1:6" x14ac:dyDescent="0.35">
      <c r="A16" t="s">
        <v>37</v>
      </c>
      <c r="B16" t="s">
        <v>38</v>
      </c>
      <c r="C16" t="s">
        <v>28</v>
      </c>
      <c r="D16" t="s">
        <v>111</v>
      </c>
      <c r="E16">
        <v>12</v>
      </c>
      <c r="F16">
        <v>15.719999999999999</v>
      </c>
    </row>
    <row r="17" spans="1:6" x14ac:dyDescent="0.35">
      <c r="A17" t="s">
        <v>39</v>
      </c>
      <c r="B17" t="s">
        <v>40</v>
      </c>
      <c r="C17" t="s">
        <v>28</v>
      </c>
      <c r="D17" t="s">
        <v>111</v>
      </c>
      <c r="E17">
        <v>13</v>
      </c>
      <c r="F17">
        <v>16.64</v>
      </c>
    </row>
    <row r="18" spans="1:6" x14ac:dyDescent="0.35">
      <c r="A18" t="s">
        <v>41</v>
      </c>
      <c r="B18" t="s">
        <v>42</v>
      </c>
      <c r="C18" t="s">
        <v>28</v>
      </c>
      <c r="D18" t="s">
        <v>110</v>
      </c>
      <c r="E18">
        <v>134</v>
      </c>
      <c r="F18">
        <v>156.78</v>
      </c>
    </row>
    <row r="19" spans="1:6" x14ac:dyDescent="0.35">
      <c r="A19" t="s">
        <v>43</v>
      </c>
      <c r="B19" t="s">
        <v>44</v>
      </c>
      <c r="C19" t="s">
        <v>28</v>
      </c>
      <c r="D19" t="s">
        <v>111</v>
      </c>
      <c r="E19">
        <v>37</v>
      </c>
      <c r="F19">
        <v>49.21</v>
      </c>
    </row>
    <row r="20" spans="1:6" x14ac:dyDescent="0.35">
      <c r="A20" t="s">
        <v>45</v>
      </c>
      <c r="B20" t="s">
        <v>46</v>
      </c>
      <c r="C20" t="s">
        <v>28</v>
      </c>
      <c r="D20" t="s">
        <v>110</v>
      </c>
      <c r="E20">
        <v>150</v>
      </c>
      <c r="F20">
        <v>210</v>
      </c>
    </row>
    <row r="21" spans="1:6" x14ac:dyDescent="0.35">
      <c r="A21" t="s">
        <v>47</v>
      </c>
      <c r="B21" t="s">
        <v>48</v>
      </c>
      <c r="C21" t="s">
        <v>49</v>
      </c>
      <c r="D21" t="s">
        <v>109</v>
      </c>
      <c r="E21">
        <v>61</v>
      </c>
      <c r="F21">
        <v>76.25</v>
      </c>
    </row>
    <row r="22" spans="1:6" x14ac:dyDescent="0.35">
      <c r="A22" t="s">
        <v>50</v>
      </c>
      <c r="B22" t="s">
        <v>51</v>
      </c>
      <c r="C22" t="s">
        <v>49</v>
      </c>
      <c r="D22" t="s">
        <v>110</v>
      </c>
      <c r="E22">
        <v>126</v>
      </c>
      <c r="F22">
        <v>162.54</v>
      </c>
    </row>
    <row r="23" spans="1:6" x14ac:dyDescent="0.35">
      <c r="A23" t="s">
        <v>52</v>
      </c>
      <c r="B23" t="s">
        <v>53</v>
      </c>
      <c r="C23" t="s">
        <v>49</v>
      </c>
      <c r="D23" t="s">
        <v>110</v>
      </c>
      <c r="E23">
        <v>121</v>
      </c>
      <c r="F23">
        <v>141.57</v>
      </c>
    </row>
    <row r="24" spans="1:6" x14ac:dyDescent="0.35">
      <c r="A24" t="s">
        <v>54</v>
      </c>
      <c r="B24" t="s">
        <v>55</v>
      </c>
      <c r="C24" t="s">
        <v>49</v>
      </c>
      <c r="D24" t="s">
        <v>110</v>
      </c>
      <c r="E24">
        <v>141</v>
      </c>
      <c r="F24">
        <v>149.46</v>
      </c>
    </row>
    <row r="25" spans="1:6" x14ac:dyDescent="0.35">
      <c r="A25" t="s">
        <v>56</v>
      </c>
      <c r="B25" t="s">
        <v>57</v>
      </c>
      <c r="C25" t="s">
        <v>49</v>
      </c>
      <c r="D25" t="s">
        <v>110</v>
      </c>
      <c r="E25">
        <v>144</v>
      </c>
      <c r="F25">
        <v>156.96</v>
      </c>
    </row>
    <row r="26" spans="1:6" x14ac:dyDescent="0.35">
      <c r="A26" t="s">
        <v>58</v>
      </c>
      <c r="B26" t="s">
        <v>59</v>
      </c>
      <c r="C26" t="s">
        <v>49</v>
      </c>
      <c r="D26" t="s">
        <v>111</v>
      </c>
      <c r="E26">
        <v>7</v>
      </c>
      <c r="F26">
        <v>8.33</v>
      </c>
    </row>
    <row r="27" spans="1:6" x14ac:dyDescent="0.35">
      <c r="A27" t="s">
        <v>60</v>
      </c>
      <c r="B27" t="s">
        <v>61</v>
      </c>
      <c r="C27" t="s">
        <v>62</v>
      </c>
      <c r="D27" t="s">
        <v>111</v>
      </c>
      <c r="E27">
        <v>18</v>
      </c>
      <c r="F27">
        <v>24.66</v>
      </c>
    </row>
    <row r="28" spans="1:6" x14ac:dyDescent="0.35">
      <c r="A28" t="s">
        <v>63</v>
      </c>
      <c r="B28" t="s">
        <v>64</v>
      </c>
      <c r="C28" t="s">
        <v>62</v>
      </c>
      <c r="D28" t="s">
        <v>109</v>
      </c>
      <c r="E28">
        <v>48</v>
      </c>
      <c r="F28">
        <v>57.120000000000005</v>
      </c>
    </row>
    <row r="29" spans="1:6" x14ac:dyDescent="0.35">
      <c r="A29" t="s">
        <v>65</v>
      </c>
      <c r="B29" t="s">
        <v>66</v>
      </c>
      <c r="C29" t="s">
        <v>62</v>
      </c>
      <c r="D29" t="s">
        <v>111</v>
      </c>
      <c r="E29">
        <v>37</v>
      </c>
      <c r="F29">
        <v>41.81</v>
      </c>
    </row>
    <row r="30" spans="1:6" x14ac:dyDescent="0.35">
      <c r="A30" t="s">
        <v>67</v>
      </c>
      <c r="B30" t="s">
        <v>68</v>
      </c>
      <c r="C30" t="s">
        <v>62</v>
      </c>
      <c r="D30" t="s">
        <v>109</v>
      </c>
      <c r="E30">
        <v>47</v>
      </c>
      <c r="F30">
        <v>53.11</v>
      </c>
    </row>
    <row r="31" spans="1:6" x14ac:dyDescent="0.35">
      <c r="A31" t="s">
        <v>69</v>
      </c>
      <c r="B31" t="s">
        <v>70</v>
      </c>
      <c r="C31" t="s">
        <v>62</v>
      </c>
      <c r="D31" t="s">
        <v>110</v>
      </c>
      <c r="E31">
        <v>148</v>
      </c>
      <c r="F31">
        <v>201.28</v>
      </c>
    </row>
    <row r="32" spans="1:6" x14ac:dyDescent="0.35">
      <c r="A32" t="s">
        <v>71</v>
      </c>
      <c r="B32" t="s">
        <v>72</v>
      </c>
      <c r="C32" t="s">
        <v>62</v>
      </c>
      <c r="D32" t="s">
        <v>9</v>
      </c>
      <c r="E32">
        <v>93</v>
      </c>
      <c r="F32">
        <v>104.16</v>
      </c>
    </row>
    <row r="33" spans="1:6" x14ac:dyDescent="0.35">
      <c r="A33" t="s">
        <v>73</v>
      </c>
      <c r="B33" t="s">
        <v>74</v>
      </c>
      <c r="C33" t="s">
        <v>62</v>
      </c>
      <c r="D33" t="s">
        <v>9</v>
      </c>
      <c r="E33">
        <v>89</v>
      </c>
      <c r="F33">
        <v>117.48</v>
      </c>
    </row>
    <row r="34" spans="1:6" x14ac:dyDescent="0.35">
      <c r="A34" t="s">
        <v>75</v>
      </c>
      <c r="B34" t="s">
        <v>76</v>
      </c>
      <c r="C34" t="s">
        <v>62</v>
      </c>
      <c r="D34" t="s">
        <v>9</v>
      </c>
      <c r="E34">
        <v>95</v>
      </c>
      <c r="F34">
        <v>119.7</v>
      </c>
    </row>
    <row r="35" spans="1:6" x14ac:dyDescent="0.35">
      <c r="A35" t="s">
        <v>77</v>
      </c>
      <c r="B35" t="s">
        <v>78</v>
      </c>
      <c r="C35" t="s">
        <v>62</v>
      </c>
      <c r="D35" t="s">
        <v>109</v>
      </c>
      <c r="E35">
        <v>55</v>
      </c>
      <c r="F35">
        <v>58.3</v>
      </c>
    </row>
    <row r="36" spans="1:6" x14ac:dyDescent="0.35">
      <c r="A36" t="s">
        <v>79</v>
      </c>
      <c r="B36" t="s">
        <v>80</v>
      </c>
      <c r="C36" t="s">
        <v>62</v>
      </c>
      <c r="D36" t="s">
        <v>111</v>
      </c>
      <c r="E36">
        <v>5</v>
      </c>
      <c r="F36">
        <v>6.7</v>
      </c>
    </row>
    <row r="37" spans="1:6" x14ac:dyDescent="0.35">
      <c r="A37" t="s">
        <v>81</v>
      </c>
      <c r="B37" t="s">
        <v>82</v>
      </c>
      <c r="C37" t="s">
        <v>62</v>
      </c>
      <c r="D37" t="s">
        <v>9</v>
      </c>
      <c r="E37">
        <v>90</v>
      </c>
      <c r="F37">
        <v>96.3</v>
      </c>
    </row>
    <row r="38" spans="1:6" x14ac:dyDescent="0.35">
      <c r="A38" t="s">
        <v>83</v>
      </c>
      <c r="B38" t="s">
        <v>84</v>
      </c>
      <c r="C38" t="s">
        <v>85</v>
      </c>
      <c r="D38" t="s">
        <v>9</v>
      </c>
      <c r="E38">
        <v>67</v>
      </c>
      <c r="F38">
        <v>85.76</v>
      </c>
    </row>
    <row r="39" spans="1:6" x14ac:dyDescent="0.35">
      <c r="A39" t="s">
        <v>86</v>
      </c>
      <c r="B39" t="s">
        <v>87</v>
      </c>
      <c r="C39" t="s">
        <v>85</v>
      </c>
      <c r="D39" t="s">
        <v>9</v>
      </c>
      <c r="E39">
        <v>72</v>
      </c>
      <c r="F39">
        <v>79.92</v>
      </c>
    </row>
    <row r="40" spans="1:6" x14ac:dyDescent="0.35">
      <c r="A40" t="s">
        <v>88</v>
      </c>
      <c r="B40" t="s">
        <v>89</v>
      </c>
      <c r="C40" t="s">
        <v>85</v>
      </c>
      <c r="D40" t="s">
        <v>111</v>
      </c>
      <c r="E40">
        <v>37</v>
      </c>
      <c r="F40">
        <v>42.55</v>
      </c>
    </row>
    <row r="41" spans="1:6" x14ac:dyDescent="0.35">
      <c r="A41" t="s">
        <v>90</v>
      </c>
      <c r="B41" t="s">
        <v>91</v>
      </c>
      <c r="C41" t="s">
        <v>85</v>
      </c>
      <c r="D41" t="s">
        <v>9</v>
      </c>
      <c r="E41">
        <v>90</v>
      </c>
      <c r="F41">
        <v>115.2</v>
      </c>
    </row>
    <row r="42" spans="1:6" x14ac:dyDescent="0.35">
      <c r="A42" t="s">
        <v>92</v>
      </c>
      <c r="B42" t="s">
        <v>93</v>
      </c>
      <c r="C42" t="s">
        <v>85</v>
      </c>
      <c r="D42" t="s">
        <v>110</v>
      </c>
      <c r="E42">
        <v>138</v>
      </c>
      <c r="F42">
        <v>173.88</v>
      </c>
    </row>
    <row r="43" spans="1:6" x14ac:dyDescent="0.35">
      <c r="A43" t="s">
        <v>94</v>
      </c>
      <c r="B43" t="s">
        <v>95</v>
      </c>
      <c r="C43" t="s">
        <v>85</v>
      </c>
      <c r="D43" t="s">
        <v>110</v>
      </c>
      <c r="E43">
        <v>120</v>
      </c>
      <c r="F43">
        <v>162</v>
      </c>
    </row>
    <row r="44" spans="1:6" x14ac:dyDescent="0.35">
      <c r="A44" t="s">
        <v>96</v>
      </c>
      <c r="B44" t="s">
        <v>97</v>
      </c>
      <c r="C44" t="s">
        <v>85</v>
      </c>
      <c r="D44" t="s">
        <v>9</v>
      </c>
      <c r="E44">
        <v>67</v>
      </c>
      <c r="F44">
        <v>83.08</v>
      </c>
    </row>
    <row r="45" spans="1:6" x14ac:dyDescent="0.35">
      <c r="A45" t="s">
        <v>98</v>
      </c>
      <c r="B45" t="s">
        <v>99</v>
      </c>
      <c r="C45" t="s">
        <v>85</v>
      </c>
      <c r="D45" t="s">
        <v>9</v>
      </c>
      <c r="E45">
        <v>76</v>
      </c>
      <c r="F45">
        <v>82.08</v>
      </c>
    </row>
    <row r="46" spans="1:6" x14ac:dyDescent="0.3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971D-D538-4A95-876E-80CA37EBEBBA}">
  <sheetPr>
    <tabColor rgb="FFFF0000"/>
  </sheetPr>
  <dimension ref="A1:AU46"/>
  <sheetViews>
    <sheetView topLeftCell="F1" zoomScale="39" zoomScaleNormal="72" workbookViewId="0">
      <selection activeCell="O39" sqref="O39"/>
    </sheetView>
  </sheetViews>
  <sheetFormatPr defaultRowHeight="14.5" x14ac:dyDescent="0.35"/>
  <cols>
    <col min="1" max="1" width="13.1796875" bestFit="1" customWidth="1"/>
    <col min="2" max="2" width="40.90625" bestFit="1" customWidth="1"/>
    <col min="5" max="5" width="40.90625" bestFit="1" customWidth="1"/>
    <col min="6" max="6" width="39.7265625" bestFit="1" customWidth="1"/>
    <col min="9" max="9" width="17.36328125" bestFit="1" customWidth="1"/>
    <col min="10" max="10" width="40.90625" bestFit="1" customWidth="1"/>
    <col min="11" max="11" width="39.7265625" bestFit="1" customWidth="1"/>
    <col min="12" max="12" width="15.453125" customWidth="1"/>
    <col min="14" max="14" width="16" customWidth="1"/>
    <col min="15" max="15" width="13.08984375" customWidth="1"/>
    <col min="16" max="16" width="11.453125" style="12" customWidth="1"/>
    <col min="20" max="20" width="20.36328125" bestFit="1" customWidth="1"/>
    <col min="21" max="21" width="40.90625" bestFit="1" customWidth="1"/>
    <col min="22" max="22" width="24.36328125" bestFit="1" customWidth="1"/>
    <col min="23" max="23" width="14.54296875" customWidth="1"/>
    <col min="24" max="24" width="17.453125" customWidth="1"/>
    <col min="25" max="25" width="11.7265625" bestFit="1" customWidth="1"/>
    <col min="26" max="26" width="12.81640625" style="8" bestFit="1" customWidth="1"/>
    <col min="29" max="29" width="13.26953125" customWidth="1"/>
    <col min="30" max="30" width="12.36328125" bestFit="1" customWidth="1"/>
    <col min="34" max="34" width="22.26953125" bestFit="1" customWidth="1"/>
    <col min="35" max="35" width="40.90625" bestFit="1" customWidth="1"/>
    <col min="38" max="39" width="12.81640625" bestFit="1" customWidth="1"/>
    <col min="42" max="42" width="23.6328125" bestFit="1" customWidth="1"/>
    <col min="43" max="43" width="40.90625" bestFit="1" customWidth="1"/>
    <col min="46" max="46" width="29.453125" bestFit="1" customWidth="1"/>
    <col min="47" max="47" width="40.90625" bestFit="1" customWidth="1"/>
  </cols>
  <sheetData>
    <row r="1" spans="1:47" x14ac:dyDescent="0.35">
      <c r="Y1" t="str">
        <f ca="1">VLOOKUP(1,X:AA,2,0)</f>
        <v>Product41</v>
      </c>
      <c r="Z1" s="8">
        <f ca="1">VLOOKUP(1,X:AA,3,0)</f>
        <v>22952.16</v>
      </c>
      <c r="AA1">
        <f ca="1">VLOOKUP(1,X:AA,4,0)</f>
        <v>132</v>
      </c>
      <c r="AC1">
        <v>13</v>
      </c>
      <c r="AD1">
        <f>COUNT(V:V)-9</f>
        <v>35</v>
      </c>
      <c r="AE1">
        <f>MIN(AD1,AC1)</f>
        <v>13</v>
      </c>
      <c r="AL1" t="str">
        <f ca="1">VLOOKUP(1,AK:AM,2,0)</f>
        <v>Category04</v>
      </c>
      <c r="AM1" s="8">
        <f ca="1">VLOOKUP(1,AK:AM,3,0)</f>
        <v>95269.4</v>
      </c>
    </row>
    <row r="2" spans="1:47" x14ac:dyDescent="0.35">
      <c r="A2" s="9" t="s">
        <v>116</v>
      </c>
      <c r="B2" t="s">
        <v>132</v>
      </c>
      <c r="E2" t="s">
        <v>132</v>
      </c>
      <c r="F2" t="s">
        <v>133</v>
      </c>
      <c r="I2" s="9" t="s">
        <v>117</v>
      </c>
      <c r="J2" t="s">
        <v>132</v>
      </c>
      <c r="K2" t="s">
        <v>133</v>
      </c>
      <c r="N2" t="b">
        <v>1</v>
      </c>
      <c r="O2" t="b">
        <v>1</v>
      </c>
      <c r="P2" s="12" t="b">
        <v>1</v>
      </c>
      <c r="T2" s="9" t="s">
        <v>1</v>
      </c>
      <c r="U2" t="s">
        <v>132</v>
      </c>
      <c r="V2" t="s">
        <v>119</v>
      </c>
      <c r="AH2" s="9" t="s">
        <v>2</v>
      </c>
      <c r="AI2" t="s">
        <v>132</v>
      </c>
      <c r="AK2">
        <f ca="1">_xlfn.RANK.EQ(AM2,$AM:$AM)</f>
        <v>5</v>
      </c>
      <c r="AL2" t="str" cm="1">
        <f t="array" aca="1" ref="AL2:AL6" ca="1">OFFSET($AH$2,1,0,COUNT($AI:$AI))</f>
        <v>Category01</v>
      </c>
      <c r="AM2" s="8" cm="1">
        <f t="array" aca="1" ref="AM2:AM6" ca="1">OFFSET($AH$2,1,1,COUNT($AI:$AI))</f>
        <v>69261.950000000012</v>
      </c>
      <c r="AP2" s="9" t="s">
        <v>134</v>
      </c>
      <c r="AQ2" t="s">
        <v>132</v>
      </c>
      <c r="AT2" s="9" t="s">
        <v>103</v>
      </c>
      <c r="AU2" t="s">
        <v>132</v>
      </c>
    </row>
    <row r="3" spans="1:47" x14ac:dyDescent="0.35">
      <c r="A3" s="10">
        <v>1</v>
      </c>
      <c r="B3" s="8">
        <v>13167.810000000001</v>
      </c>
      <c r="E3" s="8">
        <v>401411.91999999969</v>
      </c>
      <c r="F3" s="8">
        <v>332504</v>
      </c>
      <c r="I3" s="10" t="s">
        <v>120</v>
      </c>
      <c r="J3" s="8">
        <v>41346.959999999992</v>
      </c>
      <c r="K3" s="8">
        <v>34290</v>
      </c>
      <c r="L3" s="8"/>
      <c r="T3" s="10" t="s">
        <v>7</v>
      </c>
      <c r="U3" s="8">
        <v>9764.7199999999993</v>
      </c>
      <c r="V3" s="15">
        <v>94</v>
      </c>
      <c r="X3">
        <f t="shared" ref="X3:X46" ca="1" si="0">_xlfn.RANK.EQ(Z3,$Z:$Z)</f>
        <v>20</v>
      </c>
      <c r="Y3" t="str" cm="1">
        <f t="array" aca="1" ref="Y3:Y46" ca="1">OFFSET($T$2,1,0,COUNT($U:$U))</f>
        <v>Product01</v>
      </c>
      <c r="Z3" s="8" cm="1">
        <f t="array" aca="1" ref="Z3:Z46" ca="1">OFFSET($T$2,1,1,COUNT($U:$U))</f>
        <v>9764.7199999999993</v>
      </c>
      <c r="AA3" cm="1">
        <f t="array" aca="1" ref="AA3:AA46" ca="1">OFFSET($T$2,1,2,COUNT($U:$U))</f>
        <v>94</v>
      </c>
      <c r="AC3" t="str" cm="1">
        <f t="array" aca="1" ref="AC3:AC12" ca="1">OFFSET($T$2,$AE$1,0,10)</f>
        <v>Product13</v>
      </c>
      <c r="AD3" s="8" cm="1">
        <f t="array" aca="1" ref="AD3:AD12" ca="1">OFFSET($T$2,$AE$1,1,10)</f>
        <v>8423.52</v>
      </c>
      <c r="AH3" s="10" t="s">
        <v>8</v>
      </c>
      <c r="AI3" s="8">
        <v>69261.950000000012</v>
      </c>
      <c r="AK3">
        <f t="shared" ref="AK3:AK6" ca="1" si="1">_xlfn.RANK.EQ(AM3,$AM:$AM)</f>
        <v>3</v>
      </c>
      <c r="AL3" t="str">
        <f ca="1"/>
        <v>Category02</v>
      </c>
      <c r="AM3" s="8">
        <f ca="1"/>
        <v>92963.87</v>
      </c>
      <c r="AP3" s="10" t="s">
        <v>108</v>
      </c>
      <c r="AQ3" s="8">
        <v>208140.15000000005</v>
      </c>
      <c r="AT3" s="10" t="s">
        <v>107</v>
      </c>
      <c r="AU3" s="8">
        <v>199516.90000000008</v>
      </c>
    </row>
    <row r="4" spans="1:47" x14ac:dyDescent="0.35">
      <c r="A4" s="10">
        <v>2</v>
      </c>
      <c r="B4" s="8">
        <v>13210.220000000001</v>
      </c>
      <c r="I4" s="10" t="s">
        <v>121</v>
      </c>
      <c r="J4" s="8">
        <v>30857.300000000003</v>
      </c>
      <c r="K4" s="8">
        <v>25341</v>
      </c>
      <c r="L4" s="8"/>
      <c r="M4" t="s">
        <v>140</v>
      </c>
      <c r="N4" t="s">
        <v>138</v>
      </c>
      <c r="O4" t="s">
        <v>139</v>
      </c>
      <c r="P4" s="12" t="s">
        <v>137</v>
      </c>
      <c r="T4" s="10" t="s">
        <v>11</v>
      </c>
      <c r="U4" s="8">
        <v>13423.199999999999</v>
      </c>
      <c r="V4" s="15">
        <v>94</v>
      </c>
      <c r="X4">
        <f t="shared" ca="1" si="0"/>
        <v>11</v>
      </c>
      <c r="Y4" t="str">
        <f ca="1"/>
        <v>Product02</v>
      </c>
      <c r="Z4" s="8">
        <f ca="1"/>
        <v>13423.199999999999</v>
      </c>
      <c r="AA4">
        <f ca="1"/>
        <v>94</v>
      </c>
      <c r="AC4" t="str">
        <f ca="1"/>
        <v>Product14</v>
      </c>
      <c r="AD4" s="8">
        <f ca="1"/>
        <v>12764.640000000001</v>
      </c>
      <c r="AH4" s="10" t="s">
        <v>28</v>
      </c>
      <c r="AI4" s="8">
        <v>92963.87</v>
      </c>
      <c r="AK4">
        <f t="shared" ca="1" si="1"/>
        <v>6</v>
      </c>
      <c r="AL4" t="str">
        <f ca="1"/>
        <v>Category03</v>
      </c>
      <c r="AM4" s="8">
        <f ca="1"/>
        <v>52299.509999999995</v>
      </c>
      <c r="AP4" s="10" t="s">
        <v>106</v>
      </c>
      <c r="AQ4" s="8">
        <v>133923.87000000002</v>
      </c>
      <c r="AT4" s="10" t="s">
        <v>106</v>
      </c>
      <c r="AU4" s="8">
        <v>201895.01999999993</v>
      </c>
    </row>
    <row r="5" spans="1:47" x14ac:dyDescent="0.35">
      <c r="A5" s="10">
        <v>3</v>
      </c>
      <c r="B5" s="8">
        <v>20202.099999999995</v>
      </c>
      <c r="E5" t="s">
        <v>135</v>
      </c>
      <c r="F5" s="14">
        <f>GETPIVOTDATA("Sum of TOTAL SELLING VALUE",$E$2)</f>
        <v>401411.91999999969</v>
      </c>
      <c r="I5" s="10" t="s">
        <v>122</v>
      </c>
      <c r="J5" s="8">
        <v>28616.65</v>
      </c>
      <c r="K5" s="8">
        <v>23437</v>
      </c>
      <c r="L5" s="8"/>
      <c r="M5" s="10" t="s">
        <v>120</v>
      </c>
      <c r="N5" s="8">
        <f t="shared" ref="N5:N16" si="2">IF($N$2=TRUE,VLOOKUP(M5,I:K,2,0),NA())</f>
        <v>41346.959999999992</v>
      </c>
      <c r="O5" s="8">
        <f t="shared" ref="O5:O16" si="3">IF($O$2=TRUE,VLOOKUP(M5,I:K,2,0)-VLOOKUP(M5,I:K,3,0),NA())</f>
        <v>7056.9599999999919</v>
      </c>
      <c r="P5" s="13">
        <f t="shared" ref="P5:P16" si="4">IF($P$2=TRUE,O5/VLOOKUP(M5,I:K,3,0),"")</f>
        <v>0.20580227471566032</v>
      </c>
      <c r="T5" s="10" t="s">
        <v>13</v>
      </c>
      <c r="U5" s="8">
        <v>6394.2599999999993</v>
      </c>
      <c r="V5" s="15">
        <v>79</v>
      </c>
      <c r="X5">
        <f t="shared" ca="1" si="0"/>
        <v>27</v>
      </c>
      <c r="Y5" t="str">
        <f ca="1"/>
        <v>Product03</v>
      </c>
      <c r="Z5" s="8">
        <f ca="1"/>
        <v>6394.2599999999993</v>
      </c>
      <c r="AA5">
        <f ca="1"/>
        <v>79</v>
      </c>
      <c r="AC5" t="str">
        <f ca="1"/>
        <v>Product15</v>
      </c>
      <c r="AD5" s="8">
        <f ca="1"/>
        <v>1839.2399999999998</v>
      </c>
      <c r="AH5" s="10" t="s">
        <v>49</v>
      </c>
      <c r="AI5" s="8">
        <v>52299.509999999995</v>
      </c>
      <c r="AK5">
        <f t="shared" ca="1" si="1"/>
        <v>1</v>
      </c>
      <c r="AL5" t="str">
        <f ca="1"/>
        <v>Category04</v>
      </c>
      <c r="AM5" s="8">
        <f ca="1"/>
        <v>95269.4</v>
      </c>
      <c r="AP5" s="10" t="s">
        <v>105</v>
      </c>
      <c r="AQ5" s="8">
        <v>59347.900000000009</v>
      </c>
    </row>
    <row r="6" spans="1:47" x14ac:dyDescent="0.35">
      <c r="A6" s="10">
        <v>4</v>
      </c>
      <c r="B6" s="8">
        <v>11312.2</v>
      </c>
      <c r="E6" t="s">
        <v>136</v>
      </c>
      <c r="F6" s="14">
        <f>GETPIVOTDATA("Sum of TOTAL SELLING VALUE",$E$2)-GETPIVOTDATA("Sum of TOTAL BUYING VALUE",$E$2)</f>
        <v>68907.919999999693</v>
      </c>
      <c r="I6" s="10" t="s">
        <v>123</v>
      </c>
      <c r="J6" s="8">
        <v>26579.11</v>
      </c>
      <c r="K6" s="8">
        <v>21282</v>
      </c>
      <c r="L6" s="8"/>
      <c r="M6" s="10" t="s">
        <v>121</v>
      </c>
      <c r="N6" s="8">
        <f t="shared" si="2"/>
        <v>30857.300000000003</v>
      </c>
      <c r="O6" s="8">
        <f t="shared" si="3"/>
        <v>5516.3000000000029</v>
      </c>
      <c r="P6" s="13">
        <f t="shared" si="4"/>
        <v>0.21768280651907987</v>
      </c>
      <c r="T6" s="10" t="s">
        <v>15</v>
      </c>
      <c r="U6" s="8">
        <v>6056.1600000000008</v>
      </c>
      <c r="V6" s="15">
        <v>124</v>
      </c>
      <c r="X6">
        <f t="shared" ca="1" si="0"/>
        <v>31</v>
      </c>
      <c r="Y6" t="str">
        <f ca="1"/>
        <v>Product04</v>
      </c>
      <c r="Z6" s="8">
        <f ca="1"/>
        <v>6056.1600000000008</v>
      </c>
      <c r="AA6">
        <f ca="1"/>
        <v>124</v>
      </c>
      <c r="AC6" t="str">
        <f ca="1"/>
        <v>Product16</v>
      </c>
      <c r="AD6" s="8">
        <f ca="1"/>
        <v>1996.8</v>
      </c>
      <c r="AH6" s="10" t="s">
        <v>62</v>
      </c>
      <c r="AI6" s="8">
        <v>95269.4</v>
      </c>
      <c r="AK6">
        <f t="shared" ca="1" si="1"/>
        <v>4</v>
      </c>
      <c r="AL6" t="str">
        <f ca="1"/>
        <v>Category05</v>
      </c>
      <c r="AM6" s="8">
        <f ca="1"/>
        <v>91617.19</v>
      </c>
    </row>
    <row r="7" spans="1:47" x14ac:dyDescent="0.35">
      <c r="A7" s="10">
        <v>5</v>
      </c>
      <c r="B7" s="8">
        <v>11711.449999999999</v>
      </c>
      <c r="E7" t="s">
        <v>137</v>
      </c>
      <c r="F7" s="11">
        <f>F6/GETPIVOTDATA("Sum of TOTAL BUYING VALUE",$E$2)</f>
        <v>0.20723937155643149</v>
      </c>
      <c r="I7" s="10" t="s">
        <v>124</v>
      </c>
      <c r="J7" s="8">
        <v>30910.45</v>
      </c>
      <c r="K7" s="8">
        <v>26526</v>
      </c>
      <c r="L7" s="8"/>
      <c r="M7" s="10" t="s">
        <v>122</v>
      </c>
      <c r="N7" s="8">
        <f t="shared" si="2"/>
        <v>28616.65</v>
      </c>
      <c r="O7" s="8">
        <f t="shared" si="3"/>
        <v>5179.6500000000015</v>
      </c>
      <c r="P7" s="13">
        <f t="shared" si="4"/>
        <v>0.22100311473311438</v>
      </c>
      <c r="T7" s="10" t="s">
        <v>17</v>
      </c>
      <c r="U7" s="8">
        <v>15716.61</v>
      </c>
      <c r="V7" s="15">
        <v>101</v>
      </c>
      <c r="X7">
        <f t="shared" ca="1" si="0"/>
        <v>9</v>
      </c>
      <c r="Y7" t="str">
        <f ca="1"/>
        <v>Product05</v>
      </c>
      <c r="Z7" s="8">
        <f ca="1"/>
        <v>15716.61</v>
      </c>
      <c r="AA7">
        <f ca="1"/>
        <v>101</v>
      </c>
      <c r="AC7" t="str">
        <f ca="1"/>
        <v>Product17</v>
      </c>
      <c r="AD7" s="8">
        <f ca="1"/>
        <v>9877.1400000000012</v>
      </c>
      <c r="AH7" s="10" t="s">
        <v>85</v>
      </c>
      <c r="AI7" s="8">
        <v>91617.19</v>
      </c>
    </row>
    <row r="8" spans="1:47" x14ac:dyDescent="0.35">
      <c r="A8" s="10">
        <v>6</v>
      </c>
      <c r="B8" s="8">
        <v>14365.540000000005</v>
      </c>
      <c r="I8" s="10" t="s">
        <v>125</v>
      </c>
      <c r="J8" s="8">
        <v>30533.710000000003</v>
      </c>
      <c r="K8" s="8">
        <v>24879</v>
      </c>
      <c r="L8" s="8"/>
      <c r="M8" s="10" t="s">
        <v>123</v>
      </c>
      <c r="N8" s="8">
        <f t="shared" si="2"/>
        <v>26579.11</v>
      </c>
      <c r="O8" s="8">
        <f t="shared" si="3"/>
        <v>5297.1100000000006</v>
      </c>
      <c r="P8" s="13">
        <f t="shared" si="4"/>
        <v>0.24890094915891367</v>
      </c>
      <c r="T8" s="10" t="s">
        <v>19</v>
      </c>
      <c r="U8" s="8">
        <v>4531.5</v>
      </c>
      <c r="V8" s="15">
        <v>53</v>
      </c>
      <c r="X8">
        <f t="shared" ca="1" si="0"/>
        <v>36</v>
      </c>
      <c r="Y8" t="str">
        <f ca="1"/>
        <v>Product06</v>
      </c>
      <c r="Z8" s="8">
        <f ca="1"/>
        <v>4531.5</v>
      </c>
      <c r="AA8">
        <f ca="1"/>
        <v>53</v>
      </c>
      <c r="AC8" t="str">
        <f ca="1"/>
        <v>Product18</v>
      </c>
      <c r="AD8" s="8">
        <f ca="1"/>
        <v>4035.2200000000003</v>
      </c>
    </row>
    <row r="9" spans="1:47" x14ac:dyDescent="0.35">
      <c r="A9" s="10">
        <v>7</v>
      </c>
      <c r="B9" s="8">
        <v>7132.79</v>
      </c>
      <c r="I9" s="10" t="s">
        <v>126</v>
      </c>
      <c r="J9" s="8">
        <v>35251.79</v>
      </c>
      <c r="K9" s="8">
        <v>29878</v>
      </c>
      <c r="L9" s="8"/>
      <c r="M9" s="10" t="s">
        <v>124</v>
      </c>
      <c r="N9" s="8">
        <f t="shared" si="2"/>
        <v>30910.45</v>
      </c>
      <c r="O9" s="8">
        <f t="shared" si="3"/>
        <v>4384.4500000000007</v>
      </c>
      <c r="P9" s="13">
        <f t="shared" si="4"/>
        <v>0.16528877327904701</v>
      </c>
      <c r="T9" s="10" t="s">
        <v>21</v>
      </c>
      <c r="U9" s="8">
        <v>2291.04</v>
      </c>
      <c r="V9" s="15">
        <v>48</v>
      </c>
      <c r="X9">
        <f t="shared" ca="1" si="0"/>
        <v>40</v>
      </c>
      <c r="Y9" t="str">
        <f ca="1"/>
        <v>Product07</v>
      </c>
      <c r="Z9" s="8">
        <f ca="1"/>
        <v>2291.04</v>
      </c>
      <c r="AA9">
        <f ca="1"/>
        <v>48</v>
      </c>
      <c r="AC9" t="str">
        <f ca="1"/>
        <v>Product19</v>
      </c>
      <c r="AD9" s="8">
        <f ca="1"/>
        <v>20160</v>
      </c>
    </row>
    <row r="10" spans="1:47" x14ac:dyDescent="0.35">
      <c r="A10" s="10">
        <v>8</v>
      </c>
      <c r="B10" s="8">
        <v>14262.46</v>
      </c>
      <c r="I10" s="10" t="s">
        <v>127</v>
      </c>
      <c r="J10" s="8">
        <v>35350.400000000016</v>
      </c>
      <c r="K10" s="8">
        <v>29831</v>
      </c>
      <c r="L10" s="8"/>
      <c r="M10" s="10" t="s">
        <v>125</v>
      </c>
      <c r="N10" s="8">
        <f t="shared" si="2"/>
        <v>30533.710000000003</v>
      </c>
      <c r="O10" s="8">
        <f t="shared" si="3"/>
        <v>5654.7100000000028</v>
      </c>
      <c r="P10" s="13">
        <f t="shared" si="4"/>
        <v>0.22728847622492876</v>
      </c>
      <c r="T10" s="10" t="s">
        <v>23</v>
      </c>
      <c r="U10" s="8">
        <v>10502.82</v>
      </c>
      <c r="V10" s="15">
        <v>111</v>
      </c>
      <c r="X10">
        <f t="shared" ca="1" si="0"/>
        <v>16</v>
      </c>
      <c r="Y10" t="str">
        <f ca="1"/>
        <v>Product08</v>
      </c>
      <c r="Z10" s="8">
        <f ca="1"/>
        <v>10502.82</v>
      </c>
      <c r="AA10">
        <f ca="1"/>
        <v>111</v>
      </c>
      <c r="AC10" t="str">
        <f ca="1"/>
        <v>Product20</v>
      </c>
      <c r="AD10" s="8">
        <f ca="1"/>
        <v>8006.25</v>
      </c>
    </row>
    <row r="11" spans="1:47" x14ac:dyDescent="0.35">
      <c r="A11" s="10">
        <v>9</v>
      </c>
      <c r="B11" s="8">
        <v>16824.670000000002</v>
      </c>
      <c r="I11" s="10" t="s">
        <v>128</v>
      </c>
      <c r="J11" s="8">
        <v>35242.810000000005</v>
      </c>
      <c r="K11" s="8">
        <v>28758</v>
      </c>
      <c r="L11" s="8"/>
      <c r="M11" s="10" t="s">
        <v>126</v>
      </c>
      <c r="N11" s="8">
        <f t="shared" si="2"/>
        <v>35251.79</v>
      </c>
      <c r="O11" s="8">
        <f t="shared" si="3"/>
        <v>5373.7900000000009</v>
      </c>
      <c r="P11" s="13">
        <f t="shared" si="4"/>
        <v>0.1798577548698039</v>
      </c>
      <c r="T11" s="10" t="s">
        <v>25</v>
      </c>
      <c r="U11" s="8">
        <v>581.64</v>
      </c>
      <c r="V11" s="15">
        <v>74</v>
      </c>
      <c r="X11">
        <f t="shared" ca="1" si="0"/>
        <v>45</v>
      </c>
      <c r="Y11" t="str">
        <f ca="1"/>
        <v>Product09</v>
      </c>
      <c r="Z11" s="8">
        <f ca="1"/>
        <v>581.64</v>
      </c>
      <c r="AA11">
        <f ca="1"/>
        <v>74</v>
      </c>
      <c r="AC11" t="str">
        <f ca="1"/>
        <v>Product21</v>
      </c>
      <c r="AD11" s="8">
        <f ca="1"/>
        <v>10727.64</v>
      </c>
    </row>
    <row r="12" spans="1:47" x14ac:dyDescent="0.35">
      <c r="A12" s="10">
        <v>10</v>
      </c>
      <c r="B12" s="8">
        <v>15229.35</v>
      </c>
      <c r="I12" s="10" t="s">
        <v>129</v>
      </c>
      <c r="J12" s="8">
        <v>33500.69000000001</v>
      </c>
      <c r="K12" s="8">
        <v>27842</v>
      </c>
      <c r="L12" s="8"/>
      <c r="M12" s="10" t="s">
        <v>127</v>
      </c>
      <c r="N12" s="8">
        <f t="shared" si="2"/>
        <v>35350.400000000016</v>
      </c>
      <c r="O12" s="8">
        <f t="shared" si="3"/>
        <v>5519.400000000016</v>
      </c>
      <c r="P12" s="13">
        <f t="shared" si="4"/>
        <v>0.18502229224632147</v>
      </c>
      <c r="T12" s="10" t="s">
        <v>27</v>
      </c>
      <c r="U12" s="8">
        <v>16428</v>
      </c>
      <c r="V12" s="15">
        <v>100</v>
      </c>
      <c r="X12">
        <f t="shared" ca="1" si="0"/>
        <v>6</v>
      </c>
      <c r="Y12" t="str">
        <f ca="1"/>
        <v>Product10</v>
      </c>
      <c r="Z12" s="8">
        <f ca="1"/>
        <v>16428</v>
      </c>
      <c r="AA12">
        <f ca="1"/>
        <v>100</v>
      </c>
      <c r="AC12" t="str">
        <f ca="1"/>
        <v>Product22</v>
      </c>
      <c r="AD12" s="8">
        <f ca="1"/>
        <v>9909.9</v>
      </c>
    </row>
    <row r="13" spans="1:47" x14ac:dyDescent="0.35">
      <c r="A13" s="10">
        <v>11</v>
      </c>
      <c r="B13" s="8">
        <v>11915.58</v>
      </c>
      <c r="I13" s="10" t="s">
        <v>130</v>
      </c>
      <c r="J13" s="8">
        <v>36124.07</v>
      </c>
      <c r="K13" s="8">
        <v>29306</v>
      </c>
      <c r="L13" s="8"/>
      <c r="M13" s="10" t="s">
        <v>128</v>
      </c>
      <c r="N13" s="8">
        <f t="shared" si="2"/>
        <v>35242.810000000005</v>
      </c>
      <c r="O13" s="8">
        <f t="shared" si="3"/>
        <v>6484.8100000000049</v>
      </c>
      <c r="P13" s="13">
        <f t="shared" si="4"/>
        <v>0.22549586202100302</v>
      </c>
      <c r="T13" s="10" t="s">
        <v>30</v>
      </c>
      <c r="U13" s="8">
        <v>5856.4</v>
      </c>
      <c r="V13" s="15">
        <v>121</v>
      </c>
      <c r="X13">
        <f t="shared" ca="1" si="0"/>
        <v>32</v>
      </c>
      <c r="Y13" t="str">
        <f ca="1"/>
        <v>Product11</v>
      </c>
      <c r="Z13" s="8">
        <f ca="1"/>
        <v>5856.4</v>
      </c>
      <c r="AA13">
        <f ca="1"/>
        <v>121</v>
      </c>
    </row>
    <row r="14" spans="1:47" x14ac:dyDescent="0.35">
      <c r="A14" s="10">
        <v>12</v>
      </c>
      <c r="B14" s="8">
        <v>14837.359999999999</v>
      </c>
      <c r="I14" s="10" t="s">
        <v>131</v>
      </c>
      <c r="J14" s="8">
        <v>37097.979999999996</v>
      </c>
      <c r="K14" s="8">
        <v>31134</v>
      </c>
      <c r="L14" s="8"/>
      <c r="M14" s="10" t="s">
        <v>129</v>
      </c>
      <c r="N14" s="8">
        <f t="shared" si="2"/>
        <v>33500.69000000001</v>
      </c>
      <c r="O14" s="8">
        <f t="shared" si="3"/>
        <v>5658.6900000000096</v>
      </c>
      <c r="P14" s="13">
        <f t="shared" si="4"/>
        <v>0.20324294231736259</v>
      </c>
      <c r="T14" s="10" t="s">
        <v>32</v>
      </c>
      <c r="U14" s="8">
        <v>11582.910000000003</v>
      </c>
      <c r="V14" s="15">
        <v>123</v>
      </c>
      <c r="X14">
        <f t="shared" ca="1" si="0"/>
        <v>14</v>
      </c>
      <c r="Y14" t="str">
        <f ca="1"/>
        <v>Product12</v>
      </c>
      <c r="Z14" s="8">
        <f ca="1"/>
        <v>11582.910000000003</v>
      </c>
      <c r="AA14">
        <f ca="1"/>
        <v>123</v>
      </c>
    </row>
    <row r="15" spans="1:47" x14ac:dyDescent="0.35">
      <c r="A15" s="10">
        <v>13</v>
      </c>
      <c r="B15" s="8">
        <v>8084.26</v>
      </c>
      <c r="M15" s="10" t="s">
        <v>130</v>
      </c>
      <c r="N15" s="8">
        <f t="shared" si="2"/>
        <v>36124.07</v>
      </c>
      <c r="O15" s="8">
        <f t="shared" si="3"/>
        <v>6818.07</v>
      </c>
      <c r="P15" s="13">
        <f t="shared" si="4"/>
        <v>0.2326509929707227</v>
      </c>
      <c r="T15" s="10" t="s">
        <v>34</v>
      </c>
      <c r="U15" s="8">
        <v>8423.52</v>
      </c>
      <c r="V15" s="15">
        <v>69</v>
      </c>
      <c r="X15">
        <f t="shared" ca="1" si="0"/>
        <v>23</v>
      </c>
      <c r="Y15" t="str">
        <f ca="1"/>
        <v>Product13</v>
      </c>
      <c r="Z15" s="8">
        <f ca="1"/>
        <v>8423.52</v>
      </c>
      <c r="AA15">
        <f ca="1"/>
        <v>69</v>
      </c>
    </row>
    <row r="16" spans="1:47" x14ac:dyDescent="0.35">
      <c r="A16" s="10">
        <v>14</v>
      </c>
      <c r="B16" s="8">
        <v>9461.1400000000012</v>
      </c>
      <c r="M16" s="10" t="s">
        <v>131</v>
      </c>
      <c r="N16" s="8">
        <f t="shared" si="2"/>
        <v>37097.979999999996</v>
      </c>
      <c r="O16" s="8">
        <f t="shared" si="3"/>
        <v>5963.9799999999959</v>
      </c>
      <c r="P16" s="13">
        <f t="shared" si="4"/>
        <v>0.19155842487312894</v>
      </c>
      <c r="T16" s="10" t="s">
        <v>36</v>
      </c>
      <c r="U16" s="8">
        <v>12764.640000000001</v>
      </c>
      <c r="V16" s="15">
        <v>87</v>
      </c>
      <c r="X16">
        <f t="shared" ca="1" si="0"/>
        <v>13</v>
      </c>
      <c r="Y16" t="str">
        <f ca="1"/>
        <v>Product14</v>
      </c>
      <c r="Z16" s="8">
        <f ca="1"/>
        <v>12764.640000000001</v>
      </c>
      <c r="AA16">
        <f ca="1"/>
        <v>87</v>
      </c>
    </row>
    <row r="17" spans="1:27" x14ac:dyDescent="0.35">
      <c r="A17" s="10">
        <v>15</v>
      </c>
      <c r="B17" s="8">
        <v>12189.7</v>
      </c>
      <c r="T17" s="10" t="s">
        <v>38</v>
      </c>
      <c r="U17" s="8">
        <v>1839.2399999999998</v>
      </c>
      <c r="V17" s="15">
        <v>117</v>
      </c>
      <c r="X17">
        <f t="shared" ca="1" si="0"/>
        <v>42</v>
      </c>
      <c r="Y17" t="str">
        <f ca="1"/>
        <v>Product15</v>
      </c>
      <c r="Z17" s="8">
        <f ca="1"/>
        <v>1839.2399999999998</v>
      </c>
      <c r="AA17">
        <f ca="1"/>
        <v>117</v>
      </c>
    </row>
    <row r="18" spans="1:27" x14ac:dyDescent="0.35">
      <c r="A18" s="10">
        <v>16</v>
      </c>
      <c r="B18" s="8">
        <v>12762.63</v>
      </c>
      <c r="T18" s="10" t="s">
        <v>40</v>
      </c>
      <c r="U18" s="8">
        <v>1996.8</v>
      </c>
      <c r="V18" s="15">
        <v>120</v>
      </c>
      <c r="X18">
        <f t="shared" ca="1" si="0"/>
        <v>41</v>
      </c>
      <c r="Y18" t="str">
        <f ca="1"/>
        <v>Product16</v>
      </c>
      <c r="Z18" s="8">
        <f ca="1"/>
        <v>1996.8</v>
      </c>
      <c r="AA18">
        <f ca="1"/>
        <v>120</v>
      </c>
    </row>
    <row r="19" spans="1:27" x14ac:dyDescent="0.35">
      <c r="A19" s="10">
        <v>17</v>
      </c>
      <c r="B19" s="8">
        <v>3659.24</v>
      </c>
      <c r="T19" s="10" t="s">
        <v>42</v>
      </c>
      <c r="U19" s="8">
        <v>9877.1400000000012</v>
      </c>
      <c r="V19" s="15">
        <v>63</v>
      </c>
      <c r="X19">
        <f t="shared" ca="1" si="0"/>
        <v>19</v>
      </c>
      <c r="Y19" t="str">
        <f ca="1"/>
        <v>Product17</v>
      </c>
      <c r="Z19" s="8">
        <f ca="1"/>
        <v>9877.1400000000012</v>
      </c>
      <c r="AA19">
        <f ca="1"/>
        <v>63</v>
      </c>
    </row>
    <row r="20" spans="1:27" x14ac:dyDescent="0.35">
      <c r="A20" s="10">
        <v>18</v>
      </c>
      <c r="B20" s="8">
        <v>18582.390000000003</v>
      </c>
      <c r="T20" s="10" t="s">
        <v>44</v>
      </c>
      <c r="U20" s="8">
        <v>4035.2200000000003</v>
      </c>
      <c r="V20" s="15">
        <v>82</v>
      </c>
      <c r="X20">
        <f t="shared" ca="1" si="0"/>
        <v>37</v>
      </c>
      <c r="Y20" t="str">
        <f ca="1"/>
        <v>Product18</v>
      </c>
      <c r="Z20" s="8">
        <f ca="1"/>
        <v>4035.2200000000003</v>
      </c>
      <c r="AA20">
        <f ca="1"/>
        <v>82</v>
      </c>
    </row>
    <row r="21" spans="1:27" x14ac:dyDescent="0.35">
      <c r="A21" s="10">
        <v>19</v>
      </c>
      <c r="B21" s="8">
        <v>10204.229999999998</v>
      </c>
      <c r="T21" s="10" t="s">
        <v>46</v>
      </c>
      <c r="U21" s="8">
        <v>20160</v>
      </c>
      <c r="V21" s="15">
        <v>96</v>
      </c>
      <c r="X21">
        <f t="shared" ca="1" si="0"/>
        <v>5</v>
      </c>
      <c r="Y21" t="str">
        <f ca="1"/>
        <v>Product19</v>
      </c>
      <c r="Z21" s="8">
        <f ca="1"/>
        <v>20160</v>
      </c>
      <c r="AA21">
        <f ca="1"/>
        <v>96</v>
      </c>
    </row>
    <row r="22" spans="1:27" x14ac:dyDescent="0.35">
      <c r="A22" s="10">
        <v>20</v>
      </c>
      <c r="B22" s="8">
        <v>20482.78</v>
      </c>
      <c r="T22" s="10" t="s">
        <v>48</v>
      </c>
      <c r="U22" s="8">
        <v>8006.25</v>
      </c>
      <c r="V22" s="15">
        <v>105</v>
      </c>
      <c r="X22">
        <f t="shared" ca="1" si="0"/>
        <v>24</v>
      </c>
      <c r="Y22" t="str">
        <f ca="1"/>
        <v>Product20</v>
      </c>
      <c r="Z22" s="8">
        <f ca="1"/>
        <v>8006.25</v>
      </c>
      <c r="AA22">
        <f ca="1"/>
        <v>105</v>
      </c>
    </row>
    <row r="23" spans="1:27" x14ac:dyDescent="0.35">
      <c r="A23" s="10">
        <v>21</v>
      </c>
      <c r="B23" s="8">
        <v>10665.4</v>
      </c>
      <c r="T23" s="10" t="s">
        <v>51</v>
      </c>
      <c r="U23" s="8">
        <v>10727.64</v>
      </c>
      <c r="V23" s="15">
        <v>66</v>
      </c>
      <c r="X23">
        <f t="shared" ca="1" si="0"/>
        <v>15</v>
      </c>
      <c r="Y23" t="str">
        <f ca="1"/>
        <v>Product21</v>
      </c>
      <c r="Z23" s="8">
        <f ca="1"/>
        <v>10727.64</v>
      </c>
      <c r="AA23">
        <f ca="1"/>
        <v>66</v>
      </c>
    </row>
    <row r="24" spans="1:27" x14ac:dyDescent="0.35">
      <c r="A24" s="10">
        <v>22</v>
      </c>
      <c r="B24" s="8">
        <v>11315.839999999997</v>
      </c>
      <c r="T24" s="10" t="s">
        <v>53</v>
      </c>
      <c r="U24" s="8">
        <v>9909.9</v>
      </c>
      <c r="V24" s="15">
        <v>70</v>
      </c>
      <c r="X24">
        <f t="shared" ca="1" si="0"/>
        <v>18</v>
      </c>
      <c r="Y24" t="str">
        <f ca="1"/>
        <v>Product22</v>
      </c>
      <c r="Z24" s="8">
        <f ca="1"/>
        <v>9909.9</v>
      </c>
      <c r="AA24">
        <f ca="1"/>
        <v>70</v>
      </c>
    </row>
    <row r="25" spans="1:27" x14ac:dyDescent="0.35">
      <c r="A25" s="10">
        <v>23</v>
      </c>
      <c r="B25" s="8">
        <v>18818.189999999999</v>
      </c>
      <c r="T25" s="10" t="s">
        <v>55</v>
      </c>
      <c r="U25" s="8">
        <v>12853.560000000001</v>
      </c>
      <c r="V25" s="15">
        <v>86</v>
      </c>
      <c r="X25">
        <f t="shared" ca="1" si="0"/>
        <v>12</v>
      </c>
      <c r="Y25" t="str">
        <f ca="1"/>
        <v>Product23</v>
      </c>
      <c r="Z25" s="8">
        <f ca="1"/>
        <v>12853.560000000001</v>
      </c>
      <c r="AA25">
        <f ca="1"/>
        <v>86</v>
      </c>
    </row>
    <row r="26" spans="1:27" x14ac:dyDescent="0.35">
      <c r="A26" s="10">
        <v>24</v>
      </c>
      <c r="B26" s="8">
        <v>11488.4</v>
      </c>
      <c r="T26" s="10" t="s">
        <v>57</v>
      </c>
      <c r="U26" s="8">
        <v>10202.400000000001</v>
      </c>
      <c r="V26" s="15">
        <v>65</v>
      </c>
      <c r="X26">
        <f t="shared" ca="1" si="0"/>
        <v>17</v>
      </c>
      <c r="Y26" t="str">
        <f ca="1"/>
        <v>Product24</v>
      </c>
      <c r="Z26" s="8">
        <f ca="1"/>
        <v>10202.400000000001</v>
      </c>
      <c r="AA26">
        <f ca="1"/>
        <v>65</v>
      </c>
    </row>
    <row r="27" spans="1:27" x14ac:dyDescent="0.35">
      <c r="A27" s="10">
        <v>25</v>
      </c>
      <c r="B27" s="8">
        <v>18688.430000000004</v>
      </c>
      <c r="T27" s="10" t="s">
        <v>59</v>
      </c>
      <c r="U27" s="8">
        <v>599.7600000000001</v>
      </c>
      <c r="V27" s="15">
        <v>72</v>
      </c>
      <c r="X27">
        <f t="shared" ca="1" si="0"/>
        <v>44</v>
      </c>
      <c r="Y27" t="str">
        <f ca="1"/>
        <v>Product25</v>
      </c>
      <c r="Z27" s="8">
        <f ca="1"/>
        <v>599.7600000000001</v>
      </c>
      <c r="AA27">
        <f ca="1"/>
        <v>72</v>
      </c>
    </row>
    <row r="28" spans="1:27" x14ac:dyDescent="0.35">
      <c r="A28" s="10">
        <v>26</v>
      </c>
      <c r="B28" s="8">
        <v>13710.079999999998</v>
      </c>
      <c r="T28" s="10" t="s">
        <v>61</v>
      </c>
      <c r="U28" s="8">
        <v>2761.9200000000005</v>
      </c>
      <c r="V28" s="15">
        <v>112</v>
      </c>
      <c r="X28">
        <f t="shared" ca="1" si="0"/>
        <v>39</v>
      </c>
      <c r="Y28" t="str">
        <f ca="1"/>
        <v>Product26</v>
      </c>
      <c r="Z28" s="8">
        <f ca="1"/>
        <v>2761.9200000000005</v>
      </c>
      <c r="AA28">
        <f ca="1"/>
        <v>112</v>
      </c>
    </row>
    <row r="29" spans="1:27" x14ac:dyDescent="0.35">
      <c r="A29" s="10">
        <v>27</v>
      </c>
      <c r="B29" s="8">
        <v>11440.67</v>
      </c>
      <c r="T29" s="10" t="s">
        <v>64</v>
      </c>
      <c r="U29" s="8">
        <v>6226.0800000000008</v>
      </c>
      <c r="V29" s="15">
        <v>109</v>
      </c>
      <c r="X29">
        <f t="shared" ca="1" si="0"/>
        <v>29</v>
      </c>
      <c r="Y29" t="str">
        <f ca="1"/>
        <v>Product27</v>
      </c>
      <c r="Z29" s="8">
        <f ca="1"/>
        <v>6226.0800000000008</v>
      </c>
      <c r="AA29">
        <f ca="1"/>
        <v>109</v>
      </c>
    </row>
    <row r="30" spans="1:27" x14ac:dyDescent="0.35">
      <c r="A30" s="10">
        <v>28</v>
      </c>
      <c r="B30" s="8">
        <v>13306.16</v>
      </c>
      <c r="T30" s="10" t="s">
        <v>66</v>
      </c>
      <c r="U30" s="8">
        <v>4682.72</v>
      </c>
      <c r="V30" s="15">
        <v>112</v>
      </c>
      <c r="X30">
        <f t="shared" ca="1" si="0"/>
        <v>35</v>
      </c>
      <c r="Y30" t="str">
        <f ca="1"/>
        <v>Product28</v>
      </c>
      <c r="Z30" s="8">
        <f ca="1"/>
        <v>4682.72</v>
      </c>
      <c r="AA30">
        <f ca="1"/>
        <v>112</v>
      </c>
    </row>
    <row r="31" spans="1:27" x14ac:dyDescent="0.35">
      <c r="A31" s="10">
        <v>29</v>
      </c>
      <c r="B31" s="8">
        <v>8794.48</v>
      </c>
      <c r="T31" s="10" t="s">
        <v>68</v>
      </c>
      <c r="U31" s="8">
        <v>5523.44</v>
      </c>
      <c r="V31" s="15">
        <v>104</v>
      </c>
      <c r="X31">
        <f t="shared" ca="1" si="0"/>
        <v>33</v>
      </c>
      <c r="Y31" t="str">
        <f ca="1"/>
        <v>Product29</v>
      </c>
      <c r="Z31" s="8">
        <f ca="1"/>
        <v>5523.44</v>
      </c>
      <c r="AA31">
        <f ca="1"/>
        <v>104</v>
      </c>
    </row>
    <row r="32" spans="1:27" x14ac:dyDescent="0.35">
      <c r="A32" s="10">
        <v>30</v>
      </c>
      <c r="B32" s="8">
        <v>16666.269999999997</v>
      </c>
      <c r="T32" s="10" t="s">
        <v>70</v>
      </c>
      <c r="U32" s="8">
        <v>22945.919999999998</v>
      </c>
      <c r="V32" s="15">
        <v>114</v>
      </c>
      <c r="X32">
        <f t="shared" ca="1" si="0"/>
        <v>3</v>
      </c>
      <c r="Y32" t="str">
        <f ca="1"/>
        <v>Product30</v>
      </c>
      <c r="Z32" s="8">
        <f ca="1"/>
        <v>22945.919999999998</v>
      </c>
      <c r="AA32">
        <f ca="1"/>
        <v>114</v>
      </c>
    </row>
    <row r="33" spans="1:27" x14ac:dyDescent="0.35">
      <c r="A33" s="10">
        <v>31</v>
      </c>
      <c r="B33" s="8">
        <v>6920.0999999999995</v>
      </c>
      <c r="T33" s="10" t="s">
        <v>72</v>
      </c>
      <c r="U33" s="8">
        <v>6249.5999999999995</v>
      </c>
      <c r="V33" s="15">
        <v>60</v>
      </c>
      <c r="X33">
        <f t="shared" ca="1" si="0"/>
        <v>28</v>
      </c>
      <c r="Y33" t="str">
        <f ca="1"/>
        <v>Product31</v>
      </c>
      <c r="Z33" s="8">
        <f ca="1"/>
        <v>6249.5999999999995</v>
      </c>
      <c r="AA33">
        <f ca="1"/>
        <v>60</v>
      </c>
    </row>
    <row r="34" spans="1:27" x14ac:dyDescent="0.35">
      <c r="T34" s="10" t="s">
        <v>74</v>
      </c>
      <c r="U34" s="8">
        <v>16329.72</v>
      </c>
      <c r="V34" s="15">
        <v>139</v>
      </c>
      <c r="X34">
        <f t="shared" ca="1" si="0"/>
        <v>8</v>
      </c>
      <c r="Y34" t="str">
        <f ca="1"/>
        <v>Product32</v>
      </c>
      <c r="Z34" s="8">
        <f ca="1"/>
        <v>16329.72</v>
      </c>
      <c r="AA34">
        <f ca="1"/>
        <v>139</v>
      </c>
    </row>
    <row r="35" spans="1:27" x14ac:dyDescent="0.35">
      <c r="T35" s="10" t="s">
        <v>76</v>
      </c>
      <c r="U35" s="8">
        <v>13645.800000000001</v>
      </c>
      <c r="V35" s="15">
        <v>114</v>
      </c>
      <c r="X35">
        <f t="shared" ca="1" si="0"/>
        <v>10</v>
      </c>
      <c r="Y35" t="str">
        <f ca="1"/>
        <v>Product33</v>
      </c>
      <c r="Z35" s="8">
        <f ca="1"/>
        <v>13645.800000000001</v>
      </c>
      <c r="AA35">
        <f ca="1"/>
        <v>114</v>
      </c>
    </row>
    <row r="36" spans="1:27" x14ac:dyDescent="0.35">
      <c r="T36" s="10" t="s">
        <v>78</v>
      </c>
      <c r="U36" s="8">
        <v>8978.2000000000007</v>
      </c>
      <c r="V36" s="15">
        <v>154</v>
      </c>
      <c r="X36">
        <f t="shared" ca="1" si="0"/>
        <v>21</v>
      </c>
      <c r="Y36" t="str">
        <f ca="1"/>
        <v>Product34</v>
      </c>
      <c r="Z36" s="8">
        <f ca="1"/>
        <v>8978.2000000000007</v>
      </c>
      <c r="AA36">
        <f ca="1"/>
        <v>154</v>
      </c>
    </row>
    <row r="37" spans="1:27" x14ac:dyDescent="0.35">
      <c r="T37" s="10" t="s">
        <v>80</v>
      </c>
      <c r="U37" s="8">
        <v>703.5</v>
      </c>
      <c r="V37" s="15">
        <v>105</v>
      </c>
      <c r="X37">
        <f t="shared" ca="1" si="0"/>
        <v>43</v>
      </c>
      <c r="Y37" t="str">
        <f ca="1"/>
        <v>Product35</v>
      </c>
      <c r="Z37" s="8">
        <f ca="1"/>
        <v>703.5</v>
      </c>
      <c r="AA37">
        <f ca="1"/>
        <v>105</v>
      </c>
    </row>
    <row r="38" spans="1:27" x14ac:dyDescent="0.35">
      <c r="T38" s="10" t="s">
        <v>82</v>
      </c>
      <c r="U38" s="8">
        <v>7222.5</v>
      </c>
      <c r="V38" s="15">
        <v>75</v>
      </c>
      <c r="X38">
        <f t="shared" ca="1" si="0"/>
        <v>26</v>
      </c>
      <c r="Y38" t="str">
        <f ca="1"/>
        <v>Product36</v>
      </c>
      <c r="Z38" s="8">
        <f ca="1"/>
        <v>7222.5</v>
      </c>
      <c r="AA38">
        <f ca="1"/>
        <v>75</v>
      </c>
    </row>
    <row r="39" spans="1:27" x14ac:dyDescent="0.35">
      <c r="T39" s="10" t="s">
        <v>84</v>
      </c>
      <c r="U39" s="8">
        <v>5145.6000000000004</v>
      </c>
      <c r="V39" s="15">
        <v>60</v>
      </c>
      <c r="X39">
        <f t="shared" ca="1" si="0"/>
        <v>34</v>
      </c>
      <c r="Y39" t="str">
        <f ca="1"/>
        <v>Product37</v>
      </c>
      <c r="Z39" s="8">
        <f ca="1"/>
        <v>5145.6000000000004</v>
      </c>
      <c r="AA39">
        <f ca="1"/>
        <v>60</v>
      </c>
    </row>
    <row r="40" spans="1:27" x14ac:dyDescent="0.35">
      <c r="T40" s="10" t="s">
        <v>87</v>
      </c>
      <c r="U40" s="8">
        <v>8871.1200000000008</v>
      </c>
      <c r="V40" s="15">
        <v>111</v>
      </c>
      <c r="X40">
        <f t="shared" ca="1" si="0"/>
        <v>22</v>
      </c>
      <c r="Y40" t="str">
        <f ca="1"/>
        <v>Product38</v>
      </c>
      <c r="Z40" s="8">
        <f ca="1"/>
        <v>8871.1200000000008</v>
      </c>
      <c r="AA40">
        <f ca="1"/>
        <v>111</v>
      </c>
    </row>
    <row r="41" spans="1:27" x14ac:dyDescent="0.35">
      <c r="T41" s="10" t="s">
        <v>89</v>
      </c>
      <c r="U41" s="8">
        <v>3957.15</v>
      </c>
      <c r="V41" s="15">
        <v>93</v>
      </c>
      <c r="X41">
        <f t="shared" ca="1" si="0"/>
        <v>38</v>
      </c>
      <c r="Y41" t="str">
        <f ca="1"/>
        <v>Product39</v>
      </c>
      <c r="Z41" s="8">
        <f ca="1"/>
        <v>3957.15</v>
      </c>
      <c r="AA41">
        <f ca="1"/>
        <v>93</v>
      </c>
    </row>
    <row r="42" spans="1:27" x14ac:dyDescent="0.35">
      <c r="T42" s="10" t="s">
        <v>91</v>
      </c>
      <c r="U42" s="8">
        <v>7718.4000000000005</v>
      </c>
      <c r="V42" s="15">
        <v>67</v>
      </c>
      <c r="X42">
        <f t="shared" ca="1" si="0"/>
        <v>25</v>
      </c>
      <c r="Y42" t="str">
        <f ca="1"/>
        <v>Product40</v>
      </c>
      <c r="Z42" s="8">
        <f ca="1"/>
        <v>7718.4000000000005</v>
      </c>
      <c r="AA42">
        <f ca="1"/>
        <v>67</v>
      </c>
    </row>
    <row r="43" spans="1:27" x14ac:dyDescent="0.35">
      <c r="T43" s="10" t="s">
        <v>93</v>
      </c>
      <c r="U43" s="8">
        <v>22952.16</v>
      </c>
      <c r="V43" s="15">
        <v>132</v>
      </c>
      <c r="X43">
        <f t="shared" ca="1" si="0"/>
        <v>1</v>
      </c>
      <c r="Y43" t="str">
        <f ca="1"/>
        <v>Product41</v>
      </c>
      <c r="Z43" s="8">
        <f ca="1"/>
        <v>22952.16</v>
      </c>
      <c r="AA43">
        <f ca="1"/>
        <v>132</v>
      </c>
    </row>
    <row r="44" spans="1:27" x14ac:dyDescent="0.35">
      <c r="T44" s="10" t="s">
        <v>95</v>
      </c>
      <c r="U44" s="8">
        <v>20574</v>
      </c>
      <c r="V44" s="15">
        <v>127</v>
      </c>
      <c r="X44">
        <f t="shared" ca="1" si="0"/>
        <v>4</v>
      </c>
      <c r="Y44" t="str">
        <f ca="1"/>
        <v>Product42</v>
      </c>
      <c r="Z44" s="8">
        <f ca="1"/>
        <v>20574</v>
      </c>
      <c r="AA44">
        <f ca="1"/>
        <v>127</v>
      </c>
    </row>
    <row r="45" spans="1:27" x14ac:dyDescent="0.35">
      <c r="T45" s="10" t="s">
        <v>97</v>
      </c>
      <c r="U45" s="8">
        <v>6064.8399999999992</v>
      </c>
      <c r="V45" s="15">
        <v>73</v>
      </c>
      <c r="X45">
        <f t="shared" ca="1" si="0"/>
        <v>30</v>
      </c>
      <c r="Y45" t="str">
        <f ca="1"/>
        <v>Product43</v>
      </c>
      <c r="Z45" s="8">
        <f ca="1"/>
        <v>6064.8399999999992</v>
      </c>
      <c r="AA45">
        <f ca="1"/>
        <v>73</v>
      </c>
    </row>
    <row r="46" spans="1:27" x14ac:dyDescent="0.35">
      <c r="T46" s="10" t="s">
        <v>99</v>
      </c>
      <c r="U46" s="8">
        <v>16333.92</v>
      </c>
      <c r="V46" s="15">
        <v>199</v>
      </c>
      <c r="X46">
        <f t="shared" ca="1" si="0"/>
        <v>7</v>
      </c>
      <c r="Y46" t="str">
        <f ca="1"/>
        <v>Product44</v>
      </c>
      <c r="Z46" s="8">
        <f ca="1"/>
        <v>16333.92</v>
      </c>
      <c r="AA46">
        <f ca="1"/>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291C2-2141-48EF-8867-176CBFA11043}">
  <sheetPr>
    <tabColor rgb="FF7030A0"/>
  </sheetPr>
  <dimension ref="A1"/>
  <sheetViews>
    <sheetView showGridLines="0" zoomScale="30" zoomScaleNormal="145" workbookViewId="0">
      <selection activeCell="AK14" sqref="AK14"/>
    </sheetView>
  </sheetViews>
  <sheetFormatPr defaultRowHeight="14.5" x14ac:dyDescent="0.3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7</xdr:col>
                    <xdr:colOff>406400</xdr:colOff>
                    <xdr:row>19</xdr:row>
                    <xdr:rowOff>165100</xdr:rowOff>
                  </from>
                  <to>
                    <xdr:col>8</xdr:col>
                    <xdr:colOff>31750</xdr:colOff>
                    <xdr:row>21</xdr:row>
                    <xdr:rowOff>63500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8</xdr:col>
                    <xdr:colOff>590550</xdr:colOff>
                    <xdr:row>20</xdr:row>
                    <xdr:rowOff>12700</xdr:rowOff>
                  </from>
                  <to>
                    <xdr:col>9</xdr:col>
                    <xdr:colOff>254000</xdr:colOff>
                    <xdr:row>21</xdr:row>
                    <xdr:rowOff>50800</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10</xdr:col>
                    <xdr:colOff>285750</xdr:colOff>
                    <xdr:row>19</xdr:row>
                    <xdr:rowOff>127000</xdr:rowOff>
                  </from>
                  <to>
                    <xdr:col>11</xdr:col>
                    <xdr:colOff>19050</xdr:colOff>
                    <xdr:row>21</xdr:row>
                    <xdr:rowOff>146050</xdr:rowOff>
                  </to>
                </anchor>
              </controlPr>
            </control>
          </mc:Choice>
        </mc:AlternateContent>
        <mc:AlternateContent xmlns:mc="http://schemas.openxmlformats.org/markup-compatibility/2006">
          <mc:Choice Requires="x14">
            <control shapeId="5124" r:id="rId6" name="Scroll Bar 4">
              <controlPr defaultSize="0" autoPict="0">
                <anchor moveWithCells="1">
                  <from>
                    <xdr:col>13</xdr:col>
                    <xdr:colOff>298450</xdr:colOff>
                    <xdr:row>22</xdr:row>
                    <xdr:rowOff>38100</xdr:rowOff>
                  </from>
                  <to>
                    <xdr:col>14</xdr:col>
                    <xdr:colOff>31750</xdr:colOff>
                    <xdr:row>34</xdr:row>
                    <xdr:rowOff>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13266-9355-4DD6-B570-85C76F7A932D}">
  <sheetPr>
    <tabColor rgb="FF7030A0"/>
  </sheetPr>
  <dimension ref="A1"/>
  <sheetViews>
    <sheetView showGridLines="0" tabSelected="1" zoomScale="30" zoomScaleNormal="145" workbookViewId="0">
      <selection activeCell="AK14" sqref="AK14"/>
    </sheetView>
  </sheetViews>
  <sheetFormatPr defaultRowHeight="14.5" x14ac:dyDescent="0.3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7</xdr:col>
                    <xdr:colOff>406400</xdr:colOff>
                    <xdr:row>19</xdr:row>
                    <xdr:rowOff>165100</xdr:rowOff>
                  </from>
                  <to>
                    <xdr:col>8</xdr:col>
                    <xdr:colOff>31750</xdr:colOff>
                    <xdr:row>21</xdr:row>
                    <xdr:rowOff>63500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8</xdr:col>
                    <xdr:colOff>590550</xdr:colOff>
                    <xdr:row>20</xdr:row>
                    <xdr:rowOff>12700</xdr:rowOff>
                  </from>
                  <to>
                    <xdr:col>9</xdr:col>
                    <xdr:colOff>254000</xdr:colOff>
                    <xdr:row>21</xdr:row>
                    <xdr:rowOff>50800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10</xdr:col>
                    <xdr:colOff>285750</xdr:colOff>
                    <xdr:row>19</xdr:row>
                    <xdr:rowOff>127000</xdr:rowOff>
                  </from>
                  <to>
                    <xdr:col>11</xdr:col>
                    <xdr:colOff>19050</xdr:colOff>
                    <xdr:row>21</xdr:row>
                    <xdr:rowOff>146050</xdr:rowOff>
                  </to>
                </anchor>
              </controlPr>
            </control>
          </mc:Choice>
        </mc:AlternateContent>
        <mc:AlternateContent xmlns:mc="http://schemas.openxmlformats.org/markup-compatibility/2006">
          <mc:Choice Requires="x14">
            <control shapeId="3076" r:id="rId6" name="Scroll Bar 4">
              <controlPr defaultSize="0" autoPict="0">
                <anchor moveWithCells="1">
                  <from>
                    <xdr:col>13</xdr:col>
                    <xdr:colOff>298450</xdr:colOff>
                    <xdr:row>22</xdr:row>
                    <xdr:rowOff>38100</xdr:rowOff>
                  </from>
                  <to>
                    <xdr:col>14</xdr:col>
                    <xdr:colOff>31750</xdr:colOff>
                    <xdr:row>34</xdr:row>
                    <xdr:rowOff>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Data</vt:lpstr>
      <vt:lpstr>Master Data</vt:lpstr>
      <vt:lpstr>Analysis</vt:lpstr>
      <vt:lpstr>dashboard (2)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Devkaran Kushwaha</cp:lastModifiedBy>
  <dcterms:created xsi:type="dcterms:W3CDTF">2021-11-03T11:40:02Z</dcterms:created>
  <dcterms:modified xsi:type="dcterms:W3CDTF">2025-04-17T08:17:05Z</dcterms:modified>
</cp:coreProperties>
</file>