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maine Google Sync\GitHub\Robust_Test_Turbine\Lab Notes &amp; Documentation\"/>
    </mc:Choice>
  </mc:AlternateContent>
  <xr:revisionPtr revIDLastSave="0" documentId="13_ncr:1_{4EFA78D4-EAE7-4CA1-8319-50C37943F3E6}" xr6:coauthVersionLast="47" xr6:coauthVersionMax="47" xr10:uidLastSave="{00000000-0000-0000-0000-000000000000}"/>
  <bookViews>
    <workbookView xWindow="-108" yWindow="-108" windowWidth="23256" windowHeight="12576" firstSheet="1" activeTab="1" xr2:uid="{00000000-000D-0000-FFFF-FFFF00000000}"/>
  </bookViews>
  <sheets>
    <sheet name="Sheet1" sheetId="1" r:id="rId1"/>
    <sheet name="AG04_MOD_CL_CD_Ext" sheetId="8" r:id="rId2"/>
    <sheet name="Sheet2" sheetId="6" r:id="rId3"/>
    <sheet name="AG04MOD Airfoil" sheetId="5" r:id="rId4"/>
    <sheet name="1 Layer - No Web - PreComp" sheetId="2" r:id="rId5"/>
    <sheet name="1 Layer - No Web - Bladed" sheetId="3" r:id="rId6"/>
  </sheets>
  <definedNames>
    <definedName name="ExternalData_1" localSheetId="1" hidden="1">AG04_MOD_CL_CD_Ext!$A$1:$C$83</definedName>
    <definedName name="ExternalData_1" localSheetId="3" hidden="1">'AG04MOD Airfoil'!$A$1:$C$30</definedName>
    <definedName name="GE_6MW_Proxy_012818.out_gen_1" localSheetId="4">'1 Layer - No Web - PreComp'!$A$3:$W$34</definedName>
    <definedName name="GE_6MW_Proxy_012818.out_gen_2" localSheetId="4">'1 Layer - No Web - PreComp'!$C$36:$Y$67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6" i="3" l="1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C24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C23" i="3"/>
  <c r="U7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8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I15" i="6"/>
  <c r="I16" i="6"/>
  <c r="I14" i="6"/>
  <c r="I5" i="6"/>
  <c r="I6" i="6"/>
  <c r="I4" i="6"/>
  <c r="C12" i="6"/>
  <c r="C2" i="6"/>
  <c r="C13" i="6" s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7" i="1"/>
  <c r="I9" i="6" l="1"/>
  <c r="I11" i="6"/>
  <c r="I10" i="6"/>
  <c r="I30" i="6"/>
  <c r="C14" i="6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C20" i="3"/>
  <c r="C21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C19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C18" i="3"/>
  <c r="D6" i="3"/>
  <c r="D8" i="3" s="1"/>
  <c r="E6" i="3"/>
  <c r="E8" i="3" s="1"/>
  <c r="F6" i="3"/>
  <c r="F9" i="3" s="1"/>
  <c r="G6" i="3"/>
  <c r="G9" i="3" s="1"/>
  <c r="H6" i="3"/>
  <c r="H9" i="3" s="1"/>
  <c r="I6" i="3"/>
  <c r="I9" i="3" s="1"/>
  <c r="J6" i="3"/>
  <c r="J9" i="3" s="1"/>
  <c r="K6" i="3"/>
  <c r="K9" i="3" s="1"/>
  <c r="L6" i="3"/>
  <c r="L9" i="3" s="1"/>
  <c r="M6" i="3"/>
  <c r="M9" i="3" s="1"/>
  <c r="N6" i="3"/>
  <c r="N9" i="3" s="1"/>
  <c r="O6" i="3"/>
  <c r="O9" i="3" s="1"/>
  <c r="P6" i="3"/>
  <c r="P9" i="3" s="1"/>
  <c r="Q6" i="3"/>
  <c r="Q9" i="3" s="1"/>
  <c r="R6" i="3"/>
  <c r="R9" i="3" s="1"/>
  <c r="S6" i="3"/>
  <c r="S9" i="3" s="1"/>
  <c r="T6" i="3"/>
  <c r="T8" i="3" s="1"/>
  <c r="U6" i="3"/>
  <c r="U9" i="3" s="1"/>
  <c r="V6" i="3"/>
  <c r="V9" i="3" s="1"/>
  <c r="W6" i="3"/>
  <c r="W9" i="3" s="1"/>
  <c r="X6" i="3"/>
  <c r="X9" i="3" s="1"/>
  <c r="Y6" i="3"/>
  <c r="Y9" i="3" s="1"/>
  <c r="Z6" i="3"/>
  <c r="Z9" i="3" s="1"/>
  <c r="AA6" i="3"/>
  <c r="AA9" i="3" s="1"/>
  <c r="AB6" i="3"/>
  <c r="AB9" i="3" s="1"/>
  <c r="AC6" i="3"/>
  <c r="AC9" i="3" s="1"/>
  <c r="AD6" i="3"/>
  <c r="AD9" i="3" s="1"/>
  <c r="AE6" i="3"/>
  <c r="AE9" i="3" s="1"/>
  <c r="AF6" i="3"/>
  <c r="AF9" i="3" s="1"/>
  <c r="AG6" i="3"/>
  <c r="AG9" i="3" s="1"/>
  <c r="AH6" i="3"/>
  <c r="AH9" i="3" s="1"/>
  <c r="C6" i="3"/>
  <c r="C9" i="3" s="1"/>
  <c r="AH45" i="1"/>
  <c r="AH5" i="3" s="1"/>
  <c r="AH17" i="3" s="1"/>
  <c r="AG45" i="1"/>
  <c r="AG5" i="3" s="1"/>
  <c r="AF45" i="1"/>
  <c r="AF5" i="3" s="1"/>
  <c r="AE45" i="1"/>
  <c r="AE5" i="3" s="1"/>
  <c r="AD45" i="1"/>
  <c r="AD5" i="3" s="1"/>
  <c r="AC45" i="1"/>
  <c r="AC5" i="3" s="1"/>
  <c r="AA45" i="1"/>
  <c r="AB5" i="3" s="1"/>
  <c r="Z45" i="1"/>
  <c r="AA5" i="3" s="1"/>
  <c r="Y45" i="1"/>
  <c r="Z5" i="3" s="1"/>
  <c r="X45" i="1"/>
  <c r="Y5" i="3" s="1"/>
  <c r="W45" i="1"/>
  <c r="X5" i="3" s="1"/>
  <c r="V45" i="1"/>
  <c r="W5" i="3" s="1"/>
  <c r="U45" i="1"/>
  <c r="V5" i="3" s="1"/>
  <c r="T45" i="1"/>
  <c r="U5" i="3" s="1"/>
  <c r="S45" i="1"/>
  <c r="T5" i="3" s="1"/>
  <c r="R45" i="1"/>
  <c r="S5" i="3" s="1"/>
  <c r="Q45" i="1"/>
  <c r="R5" i="3" s="1"/>
  <c r="P45" i="1"/>
  <c r="Q5" i="3" s="1"/>
  <c r="O45" i="1"/>
  <c r="P5" i="3" s="1"/>
  <c r="N45" i="1"/>
  <c r="O5" i="3" s="1"/>
  <c r="M45" i="1"/>
  <c r="N5" i="3" s="1"/>
  <c r="L45" i="1"/>
  <c r="M5" i="3" s="1"/>
  <c r="K45" i="1"/>
  <c r="L5" i="3" s="1"/>
  <c r="J45" i="1"/>
  <c r="K5" i="3" s="1"/>
  <c r="I45" i="1"/>
  <c r="J5" i="3" s="1"/>
  <c r="H45" i="1"/>
  <c r="I5" i="3" s="1"/>
  <c r="G45" i="1"/>
  <c r="H5" i="3" s="1"/>
  <c r="F45" i="1"/>
  <c r="G5" i="3" s="1"/>
  <c r="E45" i="1"/>
  <c r="F5" i="3" s="1"/>
  <c r="D45" i="1"/>
  <c r="E5" i="3" s="1"/>
  <c r="C45" i="1"/>
  <c r="D5" i="3" s="1"/>
  <c r="B45" i="1"/>
  <c r="C5" i="3" s="1"/>
  <c r="AH42" i="1"/>
  <c r="AG42" i="1"/>
  <c r="AF42" i="1"/>
  <c r="AE42" i="1"/>
  <c r="AD42" i="1"/>
  <c r="AC42" i="1"/>
  <c r="AA42" i="1"/>
  <c r="AA44" i="1" s="1"/>
  <c r="AB4" i="3" s="1"/>
  <c r="AB15" i="3" s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C44" i="1" s="1"/>
  <c r="D4" i="3" s="1"/>
  <c r="D15" i="3" s="1"/>
  <c r="B42" i="1"/>
  <c r="B44" i="1" s="1"/>
  <c r="C4" i="3" s="1"/>
  <c r="C15" i="3" s="1"/>
  <c r="V11" i="3" l="1"/>
  <c r="J44" i="1"/>
  <c r="K4" i="3" s="1"/>
  <c r="K15" i="3" s="1"/>
  <c r="F11" i="3"/>
  <c r="AG11" i="3"/>
  <c r="AD11" i="3"/>
  <c r="I44" i="1"/>
  <c r="J4" i="3" s="1"/>
  <c r="J15" i="3" s="1"/>
  <c r="Y44" i="1"/>
  <c r="Z4" i="3" s="1"/>
  <c r="Z15" i="3" s="1"/>
  <c r="K44" i="1"/>
  <c r="L4" i="3" s="1"/>
  <c r="L15" i="3" s="1"/>
  <c r="T10" i="3"/>
  <c r="AH11" i="3"/>
  <c r="S44" i="1"/>
  <c r="T4" i="3" s="1"/>
  <c r="T15" i="3" s="1"/>
  <c r="Q11" i="3"/>
  <c r="Z11" i="3"/>
  <c r="N11" i="3"/>
  <c r="AC11" i="3"/>
  <c r="L11" i="3"/>
  <c r="Z44" i="1"/>
  <c r="AA4" i="3" s="1"/>
  <c r="AA15" i="3" s="1"/>
  <c r="J11" i="3"/>
  <c r="I11" i="3"/>
  <c r="L44" i="1"/>
  <c r="M4" i="3" s="1"/>
  <c r="M15" i="3" s="1"/>
  <c r="G11" i="3"/>
  <c r="W11" i="3"/>
  <c r="AC44" i="1"/>
  <c r="AC4" i="3" s="1"/>
  <c r="AC15" i="3" s="1"/>
  <c r="D10" i="3"/>
  <c r="X16" i="3"/>
  <c r="X17" i="3"/>
  <c r="O17" i="3"/>
  <c r="O16" i="3"/>
  <c r="D16" i="3"/>
  <c r="D17" i="3"/>
  <c r="R11" i="3"/>
  <c r="AB17" i="3"/>
  <c r="AB16" i="3"/>
  <c r="R17" i="3"/>
  <c r="R16" i="3"/>
  <c r="T16" i="3"/>
  <c r="T17" i="3"/>
  <c r="E16" i="3"/>
  <c r="E17" i="3"/>
  <c r="U16" i="3"/>
  <c r="U17" i="3"/>
  <c r="AF11" i="3"/>
  <c r="P11" i="3"/>
  <c r="AE17" i="3"/>
  <c r="AE16" i="3"/>
  <c r="F16" i="3"/>
  <c r="F17" i="3"/>
  <c r="V16" i="3"/>
  <c r="V17" i="3"/>
  <c r="G16" i="3"/>
  <c r="G17" i="3"/>
  <c r="W16" i="3"/>
  <c r="W17" i="3"/>
  <c r="AE11" i="3"/>
  <c r="O11" i="3"/>
  <c r="I16" i="3"/>
  <c r="I17" i="3"/>
  <c r="Y16" i="3"/>
  <c r="Y17" i="3"/>
  <c r="M11" i="3"/>
  <c r="J16" i="3"/>
  <c r="J17" i="3"/>
  <c r="Z16" i="3"/>
  <c r="Z17" i="3"/>
  <c r="AB11" i="3"/>
  <c r="K16" i="3"/>
  <c r="K17" i="3"/>
  <c r="AA16" i="3"/>
  <c r="AA17" i="3"/>
  <c r="AA11" i="3"/>
  <c r="K11" i="3"/>
  <c r="M17" i="3"/>
  <c r="M16" i="3"/>
  <c r="AC17" i="3"/>
  <c r="AC16" i="3"/>
  <c r="Y11" i="3"/>
  <c r="N17" i="3"/>
  <c r="N16" i="3"/>
  <c r="AD17" i="3"/>
  <c r="AD16" i="3"/>
  <c r="X11" i="3"/>
  <c r="H11" i="3"/>
  <c r="L17" i="3"/>
  <c r="L16" i="3"/>
  <c r="H16" i="3"/>
  <c r="H17" i="3"/>
  <c r="P17" i="3"/>
  <c r="P16" i="3"/>
  <c r="AF17" i="3"/>
  <c r="AF16" i="3"/>
  <c r="Q17" i="3"/>
  <c r="Q16" i="3"/>
  <c r="AG17" i="3"/>
  <c r="AG16" i="3"/>
  <c r="U11" i="3"/>
  <c r="E10" i="3"/>
  <c r="C16" i="3"/>
  <c r="C17" i="3"/>
  <c r="S16" i="3"/>
  <c r="S17" i="3"/>
  <c r="C11" i="3"/>
  <c r="S11" i="3"/>
  <c r="C8" i="3"/>
  <c r="C10" i="3" s="1"/>
  <c r="T9" i="3"/>
  <c r="T11" i="3" s="1"/>
  <c r="D9" i="3"/>
  <c r="D11" i="3" s="1"/>
  <c r="S8" i="3"/>
  <c r="S10" i="3" s="1"/>
  <c r="AH8" i="3"/>
  <c r="AH10" i="3" s="1"/>
  <c r="R8" i="3"/>
  <c r="R10" i="3" s="1"/>
  <c r="AH16" i="3"/>
  <c r="AG8" i="3"/>
  <c r="AG10" i="3" s="1"/>
  <c r="Q8" i="3"/>
  <c r="Q10" i="3" s="1"/>
  <c r="AF8" i="3"/>
  <c r="AF10" i="3" s="1"/>
  <c r="P8" i="3"/>
  <c r="P10" i="3" s="1"/>
  <c r="M44" i="1"/>
  <c r="N4" i="3" s="1"/>
  <c r="N15" i="3" s="1"/>
  <c r="AD44" i="1"/>
  <c r="AD4" i="3" s="1"/>
  <c r="AD15" i="3" s="1"/>
  <c r="N44" i="1"/>
  <c r="O4" i="3" s="1"/>
  <c r="O15" i="3" s="1"/>
  <c r="AE44" i="1"/>
  <c r="AE4" i="3" s="1"/>
  <c r="AE15" i="3" s="1"/>
  <c r="O44" i="1"/>
  <c r="P4" i="3" s="1"/>
  <c r="P15" i="3" s="1"/>
  <c r="AF44" i="1"/>
  <c r="AF4" i="3" s="1"/>
  <c r="AF15" i="3" s="1"/>
  <c r="P44" i="1"/>
  <c r="Q4" i="3" s="1"/>
  <c r="Q15" i="3" s="1"/>
  <c r="AG44" i="1"/>
  <c r="AG4" i="3" s="1"/>
  <c r="AG15" i="3" s="1"/>
  <c r="AE8" i="3"/>
  <c r="AE10" i="3" s="1"/>
  <c r="O8" i="3"/>
  <c r="O10" i="3" s="1"/>
  <c r="AD8" i="3"/>
  <c r="AD10" i="3" s="1"/>
  <c r="N8" i="3"/>
  <c r="N10" i="3" s="1"/>
  <c r="Q44" i="1"/>
  <c r="R4" i="3" s="1"/>
  <c r="R15" i="3" s="1"/>
  <c r="AH44" i="1"/>
  <c r="AH4" i="3" s="1"/>
  <c r="AH15" i="3" s="1"/>
  <c r="R44" i="1"/>
  <c r="S4" i="3" s="1"/>
  <c r="S15" i="3" s="1"/>
  <c r="AC8" i="3"/>
  <c r="AC10" i="3" s="1"/>
  <c r="M8" i="3"/>
  <c r="M10" i="3" s="1"/>
  <c r="AB8" i="3"/>
  <c r="AB10" i="3" s="1"/>
  <c r="L8" i="3"/>
  <c r="L10" i="3" s="1"/>
  <c r="AA8" i="3"/>
  <c r="AA10" i="3" s="1"/>
  <c r="K8" i="3"/>
  <c r="K10" i="3" s="1"/>
  <c r="Z8" i="3"/>
  <c r="Z10" i="3" s="1"/>
  <c r="J8" i="3"/>
  <c r="J10" i="3" s="1"/>
  <c r="Y8" i="3"/>
  <c r="Y10" i="3" s="1"/>
  <c r="I8" i="3"/>
  <c r="I10" i="3" s="1"/>
  <c r="T44" i="1"/>
  <c r="U4" i="3" s="1"/>
  <c r="U15" i="3" s="1"/>
  <c r="E44" i="1"/>
  <c r="F4" i="3" s="1"/>
  <c r="F15" i="3" s="1"/>
  <c r="U44" i="1"/>
  <c r="V4" i="3" s="1"/>
  <c r="V15" i="3" s="1"/>
  <c r="F44" i="1"/>
  <c r="G4" i="3" s="1"/>
  <c r="G15" i="3" s="1"/>
  <c r="V44" i="1"/>
  <c r="W4" i="3" s="1"/>
  <c r="W15" i="3" s="1"/>
  <c r="G44" i="1"/>
  <c r="H4" i="3" s="1"/>
  <c r="H15" i="3" s="1"/>
  <c r="W44" i="1"/>
  <c r="X4" i="3" s="1"/>
  <c r="X15" i="3" s="1"/>
  <c r="X8" i="3"/>
  <c r="X10" i="3" s="1"/>
  <c r="H8" i="3"/>
  <c r="H10" i="3" s="1"/>
  <c r="D44" i="1"/>
  <c r="E4" i="3" s="1"/>
  <c r="E15" i="3" s="1"/>
  <c r="H44" i="1"/>
  <c r="I4" i="3" s="1"/>
  <c r="I15" i="3" s="1"/>
  <c r="X44" i="1"/>
  <c r="Y4" i="3" s="1"/>
  <c r="Y15" i="3" s="1"/>
  <c r="W8" i="3"/>
  <c r="W10" i="3" s="1"/>
  <c r="G8" i="3"/>
  <c r="G10" i="3" s="1"/>
  <c r="V8" i="3"/>
  <c r="V10" i="3" s="1"/>
  <c r="F8" i="3"/>
  <c r="F10" i="3" s="1"/>
  <c r="U8" i="3"/>
  <c r="U10" i="3" s="1"/>
  <c r="E9" i="3"/>
  <c r="E11" i="3" s="1"/>
  <c r="F38" i="1"/>
  <c r="M38" i="1" s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7" i="1"/>
  <c r="M21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7" i="1"/>
  <c r="F8" i="1"/>
  <c r="M8" i="1" s="1"/>
  <c r="F9" i="1"/>
  <c r="M9" i="1" s="1"/>
  <c r="F10" i="1"/>
  <c r="M10" i="1" s="1"/>
  <c r="F11" i="1"/>
  <c r="M11" i="1" s="1"/>
  <c r="F12" i="1"/>
  <c r="M12" i="1" s="1"/>
  <c r="F13" i="1"/>
  <c r="M13" i="1" s="1"/>
  <c r="F14" i="1"/>
  <c r="M14" i="1" s="1"/>
  <c r="F15" i="1"/>
  <c r="M15" i="1" s="1"/>
  <c r="F16" i="1"/>
  <c r="M16" i="1" s="1"/>
  <c r="F17" i="1"/>
  <c r="M17" i="1" s="1"/>
  <c r="F18" i="1"/>
  <c r="M18" i="1" s="1"/>
  <c r="F19" i="1"/>
  <c r="M19" i="1" s="1"/>
  <c r="F20" i="1"/>
  <c r="M20" i="1" s="1"/>
  <c r="F21" i="1"/>
  <c r="F22" i="1"/>
  <c r="M22" i="1" s="1"/>
  <c r="F23" i="1"/>
  <c r="M23" i="1" s="1"/>
  <c r="F24" i="1"/>
  <c r="M24" i="1" s="1"/>
  <c r="F25" i="1"/>
  <c r="M25" i="1" s="1"/>
  <c r="F26" i="1"/>
  <c r="M26" i="1" s="1"/>
  <c r="F27" i="1"/>
  <c r="M27" i="1" s="1"/>
  <c r="F28" i="1"/>
  <c r="M28" i="1" s="1"/>
  <c r="F29" i="1"/>
  <c r="M29" i="1" s="1"/>
  <c r="F30" i="1"/>
  <c r="M30" i="1" s="1"/>
  <c r="F31" i="1"/>
  <c r="M31" i="1" s="1"/>
  <c r="F32" i="1"/>
  <c r="M32" i="1" s="1"/>
  <c r="F33" i="1"/>
  <c r="M33" i="1" s="1"/>
  <c r="F34" i="1"/>
  <c r="M34" i="1" s="1"/>
  <c r="F35" i="1"/>
  <c r="M35" i="1" s="1"/>
  <c r="F36" i="1"/>
  <c r="M36" i="1" s="1"/>
  <c r="F37" i="1"/>
  <c r="M37" i="1" s="1"/>
  <c r="F7" i="1"/>
  <c r="M7" i="1" s="1"/>
  <c r="B8" i="1"/>
  <c r="E8" i="1" s="1"/>
  <c r="B9" i="1"/>
  <c r="B10" i="1"/>
  <c r="B11" i="1"/>
  <c r="B12" i="1"/>
  <c r="B13" i="1"/>
  <c r="B14" i="1"/>
  <c r="B15" i="1"/>
  <c r="B16" i="1"/>
  <c r="B17" i="1"/>
  <c r="B18" i="1"/>
  <c r="E18" i="1" s="1"/>
  <c r="B19" i="1"/>
  <c r="E19" i="1" s="1"/>
  <c r="B20" i="1"/>
  <c r="B21" i="1"/>
  <c r="B22" i="1"/>
  <c r="B23" i="1"/>
  <c r="B24" i="1"/>
  <c r="E24" i="1" s="1"/>
  <c r="B25" i="1"/>
  <c r="B26" i="1"/>
  <c r="B27" i="1"/>
  <c r="B28" i="1"/>
  <c r="B29" i="1"/>
  <c r="B30" i="1"/>
  <c r="B31" i="1"/>
  <c r="B32" i="1"/>
  <c r="B33" i="1"/>
  <c r="B34" i="1"/>
  <c r="B35" i="1"/>
  <c r="E35" i="1" s="1"/>
  <c r="B36" i="1"/>
  <c r="B37" i="1"/>
  <c r="B38" i="1"/>
  <c r="B7" i="1"/>
  <c r="E7" i="1" s="1"/>
  <c r="B3" i="1"/>
  <c r="E30" i="1" l="1"/>
  <c r="E31" i="1"/>
  <c r="E14" i="1"/>
  <c r="E29" i="1"/>
  <c r="E28" i="1"/>
  <c r="E15" i="1"/>
  <c r="E13" i="1"/>
  <c r="E34" i="1"/>
  <c r="E36" i="1"/>
  <c r="E20" i="1"/>
  <c r="E33" i="1"/>
  <c r="E17" i="1"/>
  <c r="K33" i="1"/>
  <c r="K28" i="1"/>
  <c r="E21" i="1"/>
  <c r="K21" i="1" s="1"/>
  <c r="E16" i="1"/>
  <c r="K16" i="1" s="1"/>
  <c r="E32" i="1"/>
  <c r="E11" i="1"/>
  <c r="E26" i="1"/>
  <c r="E10" i="1"/>
  <c r="E9" i="1"/>
  <c r="E12" i="1"/>
  <c r="E27" i="1"/>
  <c r="E25" i="1"/>
  <c r="E23" i="1"/>
  <c r="E22" i="1"/>
  <c r="K22" i="1" s="1"/>
  <c r="E38" i="1"/>
  <c r="K38" i="1" s="1"/>
  <c r="E37" i="1"/>
  <c r="K37" i="1" s="1"/>
  <c r="K32" i="1" l="1"/>
  <c r="K19" i="1"/>
  <c r="K15" i="1"/>
  <c r="K20" i="1"/>
  <c r="K36" i="1"/>
  <c r="K29" i="1"/>
  <c r="K30" i="1"/>
  <c r="K8" i="1"/>
  <c r="K34" i="1"/>
  <c r="K25" i="1"/>
  <c r="K12" i="1"/>
  <c r="K18" i="1"/>
  <c r="K24" i="1"/>
  <c r="K10" i="1"/>
  <c r="K26" i="1"/>
  <c r="K7" i="1"/>
  <c r="K14" i="1"/>
  <c r="K23" i="1"/>
  <c r="K27" i="1"/>
  <c r="K31" i="1"/>
  <c r="K9" i="1"/>
  <c r="K17" i="1"/>
  <c r="K11" i="1"/>
  <c r="K35" i="1"/>
  <c r="K1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GE_6MW_Proxy_012818" type="6" refreshedVersion="6" background="1" saveData="1">
    <textPr codePage="437" sourceFile="G:\My Drive\Project X\Turbine\Blade\PreComp\GE_6MW_Proxy_012818.out_gen" tab="0" space="1" consecutive="1">
      <textFields count="24">
        <textField type="skip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00000000-0015-0000-FFFF-FFFF01000000}" name="GE_6MW_Proxy_0128181" type="6" refreshedVersion="6" background="1" saveData="1">
    <textPr codePage="437" sourceFile="G:\My Drive\Project X\Turbine\Blade\PreComp\GE_6MW_Proxy_012818.out_gen" tab="0" space="1" consecutive="1">
      <textFields count="24">
        <textField type="skip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xr16:uid="{F24CEF5C-1C51-4EF6-BCA5-C801F7BECB3E}" keepAlive="1" name="Query - Table040 (Page 56)" description="Connection to the 'Table040 (Page 56)' query in the workbook." type="5" refreshedVersion="0" background="1">
    <dbPr connection="Provider=Microsoft.Mashup.OleDb.1;Data Source=$Workbook$;Location=&quot;Table040 (Page 56)&quot;;Extended Properties=&quot;&quot;" command="SELECT * FROM [Table040 (Page 56)]"/>
  </connection>
  <connection id="4" xr16:uid="{7A00CA3F-407A-400F-8458-1794A5621A71}" keepAlive="1" name="Query - Table042 (Page 56-57)" description="Connection to the 'Table042 (Page 56-57)' query in the workbook." type="5" refreshedVersion="8" background="1" saveData="1">
    <dbPr connection="Provider=Microsoft.Mashup.OleDb.1;Data Source=$Workbook$;Location=&quot;Table042 (Page 56-57)&quot;;Extended Properties=&quot;&quot;" command="SELECT * FROM [Table042 (Page 56-57)]"/>
  </connection>
  <connection id="5" xr16:uid="{06057649-E07A-4E6D-BB6D-7BE4DB5519EA}" keepAlive="1" name="Query - Table043 (Page 58)" description="Connection to the 'Table043 (Page 58)' query in the workbook." type="5" refreshedVersion="8" background="1" saveData="1">
    <dbPr connection="Provider=Microsoft.Mashup.OleDb.1;Data Source=$Workbook$;Location=&quot;Table043 (Page 58)&quot;;Extended Properties=&quot;&quot;" command="SELECT * FROM [Table043 (Page 58)]"/>
  </connection>
</connections>
</file>

<file path=xl/sharedStrings.xml><?xml version="1.0" encoding="utf-8"?>
<sst xmlns="http://schemas.openxmlformats.org/spreadsheetml/2006/main" count="358" uniqueCount="112">
  <si>
    <t>Scale Factor</t>
  </si>
  <si>
    <t>Full Scale Hub Radius</t>
  </si>
  <si>
    <t>Scale Hub Radius</t>
  </si>
  <si>
    <t>Radial Position (Full)</t>
  </si>
  <si>
    <t>Spanwise Position (Full)</t>
  </si>
  <si>
    <t>Spanwise Position (Scale)</t>
  </si>
  <si>
    <t>Chord Length (Full)</t>
  </si>
  <si>
    <t>Chord Length (Scale)</t>
  </si>
  <si>
    <t>Center of Pressure (x/c)</t>
  </si>
  <si>
    <t>Geometry</t>
  </si>
  <si>
    <t>Angle of Twist (deg)</t>
  </si>
  <si>
    <t>Cylinder</t>
  </si>
  <si>
    <t>AG04 Mod</t>
  </si>
  <si>
    <t>Mounting Extension</t>
  </si>
  <si>
    <t>'cylinder.inp'</t>
  </si>
  <si>
    <t>'AG04Mod.inp'</t>
  </si>
  <si>
    <t>'AG04MOD_Internal.inp'</t>
  </si>
  <si>
    <t>Chord</t>
  </si>
  <si>
    <t>Thickness</t>
  </si>
  <si>
    <t>Station Number</t>
  </si>
  <si>
    <t>Distance along blade root Z-axis</t>
  </si>
  <si>
    <t>[m]</t>
  </si>
  <si>
    <t>Twist</t>
  </si>
  <si>
    <t>[deg]</t>
  </si>
  <si>
    <t>[% chord]</t>
  </si>
  <si>
    <t xml:space="preserve">Neutral axis (x) </t>
  </si>
  <si>
    <t>Neutral axis (y)</t>
  </si>
  <si>
    <t>Neutral axis, local (x')</t>
  </si>
  <si>
    <t>Neutral axis, local (y')</t>
  </si>
  <si>
    <t>Aero-dynamic control</t>
  </si>
  <si>
    <t>Aerofoil section reference</t>
  </si>
  <si>
    <t>Centre of mass (x')</t>
  </si>
  <si>
    <t>Centre of mass (y')</t>
  </si>
  <si>
    <t>Mass/unit length</t>
  </si>
  <si>
    <t>[kg/m]</t>
  </si>
  <si>
    <t>Mass moment of inertia/unit length</t>
  </si>
  <si>
    <t>[kgm]</t>
  </si>
  <si>
    <t>Edgewise stiffness</t>
  </si>
  <si>
    <t>Flapwise stiffness</t>
  </si>
  <si>
    <r>
      <t>[Nm</t>
    </r>
    <r>
      <rPr>
        <vertAlign val="superscript"/>
        <sz val="11"/>
        <rFont val="Times New Roman"/>
        <family val="2"/>
      </rPr>
      <t>2</t>
    </r>
    <r>
      <rPr>
        <sz val="11"/>
        <rFont val="Times New Roman"/>
        <family val="2"/>
      </rPr>
      <t>]</t>
    </r>
  </si>
  <si>
    <t>span_loc</t>
  </si>
  <si>
    <t>(-)</t>
  </si>
  <si>
    <t>chord</t>
  </si>
  <si>
    <t>(m)</t>
  </si>
  <si>
    <t>tw_aero</t>
  </si>
  <si>
    <t>ei_flap</t>
  </si>
  <si>
    <t>ei_lag</t>
  </si>
  <si>
    <t>gj</t>
  </si>
  <si>
    <t>ea</t>
  </si>
  <si>
    <t>s_fl</t>
  </si>
  <si>
    <t>s_af</t>
  </si>
  <si>
    <t>s_al</t>
  </si>
  <si>
    <t>s_ft</t>
  </si>
  <si>
    <t>s_lt</t>
  </si>
  <si>
    <t>s_at</t>
  </si>
  <si>
    <t>x_sc</t>
  </si>
  <si>
    <t>y_sc</t>
  </si>
  <si>
    <t>x_tc</t>
  </si>
  <si>
    <t>y_tc</t>
  </si>
  <si>
    <t>mass</t>
  </si>
  <si>
    <t>flap_iner</t>
  </si>
  <si>
    <t>lag_iner</t>
  </si>
  <si>
    <t>tw_iner</t>
  </si>
  <si>
    <t>x_cm</t>
  </si>
  <si>
    <t>y_cm</t>
  </si>
  <si>
    <t>(deg)</t>
  </si>
  <si>
    <t>(Nm^2)</t>
  </si>
  <si>
    <t>(N)</t>
  </si>
  <si>
    <t>(Nm)</t>
  </si>
  <si>
    <t>(Kg/m)</t>
  </si>
  <si>
    <t>(Kg-m)</t>
  </si>
  <si>
    <t>Moving</t>
  </si>
  <si>
    <t>Radial Position (Scale)</t>
  </si>
  <si>
    <t>x/chord</t>
  </si>
  <si>
    <t>y/chord (suction)</t>
  </si>
  <si>
    <t>y/chord (pressure)</t>
  </si>
  <si>
    <t xml:space="preserve">Source: </t>
  </si>
  <si>
    <t>Definition of the Stiesdal Offshore TetraSpar Floating Wind System for OC6 Phase IV</t>
  </si>
  <si>
    <t>October 2023, Technical Report</t>
  </si>
  <si>
    <t>Blade:</t>
  </si>
  <si>
    <t>Mass (g):</t>
  </si>
  <si>
    <t>CG (axial):</t>
  </si>
  <si>
    <t xml:space="preserve">Scale Factor: </t>
  </si>
  <si>
    <t>Model Scale</t>
  </si>
  <si>
    <t>Full Scale</t>
  </si>
  <si>
    <t>Blade 1:</t>
  </si>
  <si>
    <t xml:space="preserve">Blade 2: </t>
  </si>
  <si>
    <t>Blade 3:</t>
  </si>
  <si>
    <t>Blade 2:</t>
  </si>
  <si>
    <t>Mass (kg)</t>
  </si>
  <si>
    <t>Axial CG (m)</t>
  </si>
  <si>
    <t>Hub Radius (m):</t>
  </si>
  <si>
    <t>Rotor Inertia (kgm^2):</t>
  </si>
  <si>
    <t>Length (m)</t>
  </si>
  <si>
    <t>Moment of Inertia (I_root)</t>
  </si>
  <si>
    <t>Moment of Inertia (I_shaft)</t>
  </si>
  <si>
    <t>BldSpan</t>
  </si>
  <si>
    <t>BlCrvAc</t>
  </si>
  <si>
    <t xml:space="preserve">BlCrvAng </t>
  </si>
  <si>
    <t>BlTwist</t>
  </si>
  <si>
    <t>BlChord</t>
  </si>
  <si>
    <t>BlAFID</t>
  </si>
  <si>
    <t>BlSwpAC</t>
  </si>
  <si>
    <t>Flp</t>
  </si>
  <si>
    <t>Edge</t>
  </si>
  <si>
    <t>Unit Mass</t>
  </si>
  <si>
    <t>Str Twist</t>
  </si>
  <si>
    <t>Bl Frac</t>
  </si>
  <si>
    <t>Pitch Axis</t>
  </si>
  <si>
    <t>α [deg]</t>
  </si>
  <si>
    <t>C_{L}</t>
  </si>
  <si>
    <t>C_{D}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</si>
</sst>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5" x14ac:knownFonts="1">
    <font>
      <sz val="11"/>
      <color theme="1"/>
      <name val="Times New Roman"/>
      <family val="2"/>
    </font>
    <font>
      <b/>
      <sz val="11"/>
      <name val="Times New Roman"/>
      <family val="2"/>
    </font>
    <font>
      <sz val="11"/>
      <name val="Times New Roman"/>
      <family val="2"/>
    </font>
    <font>
      <vertAlign val="superscript"/>
      <sz val="11"/>
      <name val="Times New Roman"/>
      <family val="2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/>
    <xf numFmtId="165" fontId="0" fillId="0" borderId="0" xfId="0" applyNumberFormat="1"/>
    <xf numFmtId="0" fontId="0" fillId="0" borderId="0" xfId="0" quotePrefix="1"/>
    <xf numFmtId="0" fontId="1" fillId="0" borderId="0" xfId="0" applyFont="1" applyAlignment="1">
      <alignment horizontal="left" vertical="top" wrapText="1" indent="1"/>
    </xf>
    <xf numFmtId="0" fontId="1" fillId="0" borderId="0" xfId="0" applyFont="1" applyAlignment="1">
      <alignment horizontal="left" vertical="top" wrapText="1"/>
    </xf>
    <xf numFmtId="0" fontId="1" fillId="0" borderId="1" xfId="0" applyFont="1" applyBorder="1" applyAlignment="1">
      <alignment horizontal="left" indent="1"/>
    </xf>
    <xf numFmtId="0" fontId="2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 vertical="top" wrapText="1" indent="1"/>
    </xf>
    <xf numFmtId="0" fontId="2" fillId="0" borderId="4" xfId="0" applyFont="1" applyBorder="1" applyAlignment="1">
      <alignment horizontal="left" vertical="top" wrapText="1"/>
    </xf>
    <xf numFmtId="0" fontId="1" fillId="0" borderId="5" xfId="0" applyFont="1" applyBorder="1" applyAlignment="1">
      <alignment horizontal="left" vertical="top" wrapText="1" indent="1"/>
    </xf>
    <xf numFmtId="0" fontId="2" fillId="0" borderId="0" xfId="0" applyFont="1" applyAlignment="1">
      <alignment horizontal="left" vertical="top" wrapText="1"/>
    </xf>
    <xf numFmtId="0" fontId="1" fillId="0" borderId="6" xfId="0" applyFont="1" applyBorder="1" applyAlignment="1">
      <alignment horizontal="left" vertical="top" wrapText="1" indent="1"/>
    </xf>
    <xf numFmtId="0" fontId="2" fillId="0" borderId="7" xfId="0" applyFont="1" applyBorder="1" applyAlignment="1">
      <alignment horizontal="left" vertical="top" wrapText="1"/>
    </xf>
    <xf numFmtId="0" fontId="2" fillId="0" borderId="5" xfId="0" applyFont="1" applyBorder="1" applyAlignment="1">
      <alignment horizontal="left" indent="1"/>
    </xf>
    <xf numFmtId="0" fontId="2" fillId="0" borderId="0" xfId="0" applyFont="1" applyAlignment="1">
      <alignment horizontal="left"/>
    </xf>
    <xf numFmtId="0" fontId="0" fillId="0" borderId="0" xfId="0" applyAlignment="1">
      <alignment horizontal="left" vertical="center"/>
    </xf>
    <xf numFmtId="0" fontId="4" fillId="0" borderId="0" xfId="0" applyFon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5" fontId="0" fillId="0" borderId="9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165" fontId="0" fillId="0" borderId="4" xfId="0" applyNumberFormat="1" applyBorder="1" applyAlignment="1">
      <alignment horizontal="center" vertical="center"/>
    </xf>
    <xf numFmtId="165" fontId="0" fillId="0" borderId="8" xfId="0" applyNumberFormat="1" applyBorder="1" applyAlignment="1">
      <alignment horizontal="center" vertical="center"/>
    </xf>
    <xf numFmtId="165" fontId="0" fillId="0" borderId="5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1" fontId="0" fillId="0" borderId="5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5" fontId="4" fillId="0" borderId="0" xfId="0" applyNumberFormat="1" applyFont="1"/>
    <xf numFmtId="11" fontId="0" fillId="0" borderId="0" xfId="0" applyNumberFormat="1" applyAlignment="1">
      <alignment horizontal="center" vertical="center"/>
    </xf>
    <xf numFmtId="11" fontId="0" fillId="0" borderId="9" xfId="0" applyNumberFormat="1" applyBorder="1" applyAlignment="1">
      <alignment horizontal="center" vertical="center"/>
    </xf>
    <xf numFmtId="0" fontId="4" fillId="0" borderId="0" xfId="0" applyFont="1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 vs Alpha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AG04_MOD_CL_CD_Ext!$A$2:$A$83</c:f>
              <c:numCache>
                <c:formatCode>General</c:formatCode>
                <c:ptCount val="82"/>
                <c:pt idx="0">
                  <c:v>-180</c:v>
                </c:pt>
                <c:pt idx="1">
                  <c:v>-170</c:v>
                </c:pt>
                <c:pt idx="2">
                  <c:v>-160</c:v>
                </c:pt>
                <c:pt idx="3">
                  <c:v>-150</c:v>
                </c:pt>
                <c:pt idx="4">
                  <c:v>-140</c:v>
                </c:pt>
                <c:pt idx="5">
                  <c:v>-130</c:v>
                </c:pt>
                <c:pt idx="6">
                  <c:v>-120</c:v>
                </c:pt>
                <c:pt idx="7">
                  <c:v>-110</c:v>
                </c:pt>
                <c:pt idx="8">
                  <c:v>-100</c:v>
                </c:pt>
                <c:pt idx="9">
                  <c:v>-90</c:v>
                </c:pt>
                <c:pt idx="10">
                  <c:v>-80</c:v>
                </c:pt>
                <c:pt idx="11">
                  <c:v>-70</c:v>
                </c:pt>
                <c:pt idx="12">
                  <c:v>-60</c:v>
                </c:pt>
                <c:pt idx="13">
                  <c:v>-50</c:v>
                </c:pt>
                <c:pt idx="14">
                  <c:v>-40</c:v>
                </c:pt>
                <c:pt idx="15">
                  <c:v>-30</c:v>
                </c:pt>
                <c:pt idx="16">
                  <c:v>-20</c:v>
                </c:pt>
                <c:pt idx="17">
                  <c:v>-10</c:v>
                </c:pt>
                <c:pt idx="18">
                  <c:v>-9</c:v>
                </c:pt>
                <c:pt idx="19">
                  <c:v>-8</c:v>
                </c:pt>
                <c:pt idx="20">
                  <c:v>-7</c:v>
                </c:pt>
                <c:pt idx="21">
                  <c:v>-6</c:v>
                </c:pt>
                <c:pt idx="22">
                  <c:v>-5</c:v>
                </c:pt>
                <c:pt idx="23">
                  <c:v>-4.5</c:v>
                </c:pt>
                <c:pt idx="24">
                  <c:v>-4</c:v>
                </c:pt>
                <c:pt idx="25">
                  <c:v>-3.5</c:v>
                </c:pt>
                <c:pt idx="26">
                  <c:v>-3</c:v>
                </c:pt>
                <c:pt idx="27">
                  <c:v>-2.5</c:v>
                </c:pt>
                <c:pt idx="28">
                  <c:v>-2</c:v>
                </c:pt>
                <c:pt idx="29">
                  <c:v>-1.5</c:v>
                </c:pt>
                <c:pt idx="30">
                  <c:v>-1</c:v>
                </c:pt>
                <c:pt idx="31">
                  <c:v>-0.5</c:v>
                </c:pt>
                <c:pt idx="32">
                  <c:v>0</c:v>
                </c:pt>
                <c:pt idx="33">
                  <c:v>0.5</c:v>
                </c:pt>
                <c:pt idx="34">
                  <c:v>1</c:v>
                </c:pt>
                <c:pt idx="35">
                  <c:v>1.5</c:v>
                </c:pt>
                <c:pt idx="36">
                  <c:v>2</c:v>
                </c:pt>
                <c:pt idx="37">
                  <c:v>2.5</c:v>
                </c:pt>
                <c:pt idx="38">
                  <c:v>3</c:v>
                </c:pt>
                <c:pt idx="39">
                  <c:v>3.5</c:v>
                </c:pt>
                <c:pt idx="40">
                  <c:v>4</c:v>
                </c:pt>
                <c:pt idx="41">
                  <c:v>4.5</c:v>
                </c:pt>
                <c:pt idx="42">
                  <c:v>5</c:v>
                </c:pt>
                <c:pt idx="43">
                  <c:v>5.5</c:v>
                </c:pt>
                <c:pt idx="44">
                  <c:v>6</c:v>
                </c:pt>
                <c:pt idx="45">
                  <c:v>6.5</c:v>
                </c:pt>
                <c:pt idx="46">
                  <c:v>7</c:v>
                </c:pt>
                <c:pt idx="47">
                  <c:v>7.5</c:v>
                </c:pt>
                <c:pt idx="48">
                  <c:v>8</c:v>
                </c:pt>
                <c:pt idx="49">
                  <c:v>8.5</c:v>
                </c:pt>
                <c:pt idx="50">
                  <c:v>9</c:v>
                </c:pt>
                <c:pt idx="51">
                  <c:v>9.5</c:v>
                </c:pt>
                <c:pt idx="52">
                  <c:v>10</c:v>
                </c:pt>
                <c:pt idx="53">
                  <c:v>11</c:v>
                </c:pt>
                <c:pt idx="54">
                  <c:v>12</c:v>
                </c:pt>
                <c:pt idx="55">
                  <c:v>13</c:v>
                </c:pt>
                <c:pt idx="56">
                  <c:v>14</c:v>
                </c:pt>
                <c:pt idx="57">
                  <c:v>15</c:v>
                </c:pt>
                <c:pt idx="58">
                  <c:v>16</c:v>
                </c:pt>
                <c:pt idx="59">
                  <c:v>17</c:v>
                </c:pt>
                <c:pt idx="60">
                  <c:v>18</c:v>
                </c:pt>
                <c:pt idx="61">
                  <c:v>19</c:v>
                </c:pt>
                <c:pt idx="62">
                  <c:v>20</c:v>
                </c:pt>
                <c:pt idx="63">
                  <c:v>25</c:v>
                </c:pt>
                <c:pt idx="64">
                  <c:v>30</c:v>
                </c:pt>
                <c:pt idx="65">
                  <c:v>35</c:v>
                </c:pt>
                <c:pt idx="66">
                  <c:v>40</c:v>
                </c:pt>
                <c:pt idx="67">
                  <c:v>45</c:v>
                </c:pt>
                <c:pt idx="68">
                  <c:v>50</c:v>
                </c:pt>
                <c:pt idx="69">
                  <c:v>60</c:v>
                </c:pt>
                <c:pt idx="70">
                  <c:v>70</c:v>
                </c:pt>
                <c:pt idx="71">
                  <c:v>80</c:v>
                </c:pt>
                <c:pt idx="72">
                  <c:v>90</c:v>
                </c:pt>
                <c:pt idx="73">
                  <c:v>100</c:v>
                </c:pt>
                <c:pt idx="74">
                  <c:v>110</c:v>
                </c:pt>
                <c:pt idx="75">
                  <c:v>120</c:v>
                </c:pt>
                <c:pt idx="76">
                  <c:v>130</c:v>
                </c:pt>
                <c:pt idx="77">
                  <c:v>140</c:v>
                </c:pt>
                <c:pt idx="78">
                  <c:v>150</c:v>
                </c:pt>
                <c:pt idx="79">
                  <c:v>160</c:v>
                </c:pt>
                <c:pt idx="80">
                  <c:v>170</c:v>
                </c:pt>
                <c:pt idx="81">
                  <c:v>180</c:v>
                </c:pt>
              </c:numCache>
            </c:numRef>
          </c:xVal>
          <c:yVal>
            <c:numRef>
              <c:f>AG04_MOD_CL_CD_Ext!$B$2:$B$83</c:f>
              <c:numCache>
                <c:formatCode>General</c:formatCode>
                <c:ptCount val="82"/>
                <c:pt idx="0">
                  <c:v>0</c:v>
                </c:pt>
                <c:pt idx="1">
                  <c:v>0.46600000000000003</c:v>
                </c:pt>
                <c:pt idx="2">
                  <c:v>0.42799999999999999</c:v>
                </c:pt>
                <c:pt idx="3">
                  <c:v>0.46500000000000002</c:v>
                </c:pt>
                <c:pt idx="4">
                  <c:v>0.48399999999999999</c:v>
                </c:pt>
                <c:pt idx="5">
                  <c:v>0.46200000000000002</c:v>
                </c:pt>
                <c:pt idx="6">
                  <c:v>0.39600000000000002</c:v>
                </c:pt>
                <c:pt idx="7">
                  <c:v>0.28899999999999998</c:v>
                </c:pt>
                <c:pt idx="8">
                  <c:v>0.152</c:v>
                </c:pt>
                <c:pt idx="9">
                  <c:v>0</c:v>
                </c:pt>
                <c:pt idx="10">
                  <c:v>-0.16919999999999999</c:v>
                </c:pt>
                <c:pt idx="11">
                  <c:v>-0.31929999999999997</c:v>
                </c:pt>
                <c:pt idx="12">
                  <c:v>-0.436</c:v>
                </c:pt>
                <c:pt idx="13">
                  <c:v>-0.50870000000000004</c:v>
                </c:pt>
                <c:pt idx="14">
                  <c:v>-0.53500000000000003</c:v>
                </c:pt>
                <c:pt idx="15">
                  <c:v>-0.51839999999999997</c:v>
                </c:pt>
                <c:pt idx="16">
                  <c:v>-0.48249999999999998</c:v>
                </c:pt>
                <c:pt idx="17">
                  <c:v>-0.52080000000000004</c:v>
                </c:pt>
                <c:pt idx="18">
                  <c:v>-0.51990000000000003</c:v>
                </c:pt>
                <c:pt idx="19">
                  <c:v>-0.51659999999999995</c:v>
                </c:pt>
                <c:pt idx="20">
                  <c:v>-0.51</c:v>
                </c:pt>
                <c:pt idx="21">
                  <c:v>-0.49930000000000002</c:v>
                </c:pt>
                <c:pt idx="22">
                  <c:v>-0.48380000000000001</c:v>
                </c:pt>
                <c:pt idx="23">
                  <c:v>-0.42770000000000002</c:v>
                </c:pt>
                <c:pt idx="24">
                  <c:v>-0.37130000000000002</c:v>
                </c:pt>
                <c:pt idx="25">
                  <c:v>-0.31490000000000001</c:v>
                </c:pt>
                <c:pt idx="26">
                  <c:v>-0.25840000000000002</c:v>
                </c:pt>
                <c:pt idx="27">
                  <c:v>-0.20169999999999999</c:v>
                </c:pt>
                <c:pt idx="28">
                  <c:v>-0.14510000000000001</c:v>
                </c:pt>
                <c:pt idx="29">
                  <c:v>-8.8300000000000003E-2</c:v>
                </c:pt>
                <c:pt idx="30">
                  <c:v>-3.1399999999999997E-2</c:v>
                </c:pt>
                <c:pt idx="31">
                  <c:v>2.5499999999999998E-2</c:v>
                </c:pt>
                <c:pt idx="32">
                  <c:v>8.2400000000000001E-2</c:v>
                </c:pt>
                <c:pt idx="33">
                  <c:v>0.13930000000000001</c:v>
                </c:pt>
                <c:pt idx="34">
                  <c:v>0.1963</c:v>
                </c:pt>
                <c:pt idx="35">
                  <c:v>0.25319999999999998</c:v>
                </c:pt>
                <c:pt idx="36">
                  <c:v>0.31009999999999999</c:v>
                </c:pt>
                <c:pt idx="37">
                  <c:v>0.3669</c:v>
                </c:pt>
                <c:pt idx="38">
                  <c:v>0.42370000000000002</c:v>
                </c:pt>
                <c:pt idx="39">
                  <c:v>0.48039999999999999</c:v>
                </c:pt>
                <c:pt idx="40">
                  <c:v>0.53700000000000003</c:v>
                </c:pt>
                <c:pt idx="41">
                  <c:v>0.59350000000000003</c:v>
                </c:pt>
                <c:pt idx="42">
                  <c:v>0.65</c:v>
                </c:pt>
                <c:pt idx="43">
                  <c:v>0.70630000000000004</c:v>
                </c:pt>
                <c:pt idx="44">
                  <c:v>0.76249999999999996</c:v>
                </c:pt>
                <c:pt idx="45">
                  <c:v>0.76190000000000002</c:v>
                </c:pt>
                <c:pt idx="46">
                  <c:v>0.76029999999999998</c:v>
                </c:pt>
                <c:pt idx="47">
                  <c:v>0.75790000000000002</c:v>
                </c:pt>
                <c:pt idx="48">
                  <c:v>0.75439999999999996</c:v>
                </c:pt>
                <c:pt idx="49">
                  <c:v>0.75</c:v>
                </c:pt>
                <c:pt idx="50">
                  <c:v>0.74560000000000004</c:v>
                </c:pt>
                <c:pt idx="51">
                  <c:v>0.74229999999999996</c:v>
                </c:pt>
                <c:pt idx="52">
                  <c:v>0.74099999999999999</c:v>
                </c:pt>
                <c:pt idx="53">
                  <c:v>0.74819999999999998</c:v>
                </c:pt>
                <c:pt idx="54">
                  <c:v>0.76790000000000003</c:v>
                </c:pt>
                <c:pt idx="55">
                  <c:v>0.79700000000000004</c:v>
                </c:pt>
                <c:pt idx="56">
                  <c:v>0.83220000000000005</c:v>
                </c:pt>
                <c:pt idx="57">
                  <c:v>0.87060000000000004</c:v>
                </c:pt>
                <c:pt idx="58">
                  <c:v>0.90900000000000003</c:v>
                </c:pt>
                <c:pt idx="59">
                  <c:v>0.94420000000000004</c:v>
                </c:pt>
                <c:pt idx="60">
                  <c:v>0.97330000000000005</c:v>
                </c:pt>
                <c:pt idx="61">
                  <c:v>0.99299999999999999</c:v>
                </c:pt>
                <c:pt idx="62">
                  <c:v>1.0002</c:v>
                </c:pt>
                <c:pt idx="63">
                  <c:v>0.95340000000000003</c:v>
                </c:pt>
                <c:pt idx="64">
                  <c:v>0.87939999999999996</c:v>
                </c:pt>
                <c:pt idx="65">
                  <c:v>0.82840000000000003</c:v>
                </c:pt>
                <c:pt idx="66">
                  <c:v>0.78069999999999995</c:v>
                </c:pt>
                <c:pt idx="67">
                  <c:v>0.73540000000000005</c:v>
                </c:pt>
                <c:pt idx="68">
                  <c:v>0.68899999999999995</c:v>
                </c:pt>
                <c:pt idx="69">
                  <c:v>0.58030000000000004</c:v>
                </c:pt>
                <c:pt idx="70">
                  <c:v>0.41870000000000002</c:v>
                </c:pt>
                <c:pt idx="71">
                  <c:v>0.21829999999999999</c:v>
                </c:pt>
                <c:pt idx="72">
                  <c:v>0</c:v>
                </c:pt>
                <c:pt idx="73">
                  <c:v>-0.152</c:v>
                </c:pt>
                <c:pt idx="74">
                  <c:v>-0.28899999999999998</c:v>
                </c:pt>
                <c:pt idx="75">
                  <c:v>-0.39600000000000002</c:v>
                </c:pt>
                <c:pt idx="76">
                  <c:v>-0.46200000000000002</c:v>
                </c:pt>
                <c:pt idx="77">
                  <c:v>-0.48399999999999999</c:v>
                </c:pt>
                <c:pt idx="78">
                  <c:v>-0.46500000000000002</c:v>
                </c:pt>
                <c:pt idx="79">
                  <c:v>-0.42799999999999999</c:v>
                </c:pt>
                <c:pt idx="80">
                  <c:v>-0.46600000000000003</c:v>
                </c:pt>
                <c:pt idx="8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339-4204-B3AC-F32B530BAC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8896207"/>
        <c:axId val="1498897167"/>
      </c:scatterChart>
      <c:valAx>
        <c:axId val="1498896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897167"/>
        <c:crosses val="autoZero"/>
        <c:crossBetween val="midCat"/>
      </c:valAx>
      <c:valAx>
        <c:axId val="1498897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8962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 vs Alpha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AG04_MOD_CL_CD_Ext!$A$2:$A$83</c:f>
              <c:numCache>
                <c:formatCode>General</c:formatCode>
                <c:ptCount val="82"/>
                <c:pt idx="0">
                  <c:v>-180</c:v>
                </c:pt>
                <c:pt idx="1">
                  <c:v>-170</c:v>
                </c:pt>
                <c:pt idx="2">
                  <c:v>-160</c:v>
                </c:pt>
                <c:pt idx="3">
                  <c:v>-150</c:v>
                </c:pt>
                <c:pt idx="4">
                  <c:v>-140</c:v>
                </c:pt>
                <c:pt idx="5">
                  <c:v>-130</c:v>
                </c:pt>
                <c:pt idx="6">
                  <c:v>-120</c:v>
                </c:pt>
                <c:pt idx="7">
                  <c:v>-110</c:v>
                </c:pt>
                <c:pt idx="8">
                  <c:v>-100</c:v>
                </c:pt>
                <c:pt idx="9">
                  <c:v>-90</c:v>
                </c:pt>
                <c:pt idx="10">
                  <c:v>-80</c:v>
                </c:pt>
                <c:pt idx="11">
                  <c:v>-70</c:v>
                </c:pt>
                <c:pt idx="12">
                  <c:v>-60</c:v>
                </c:pt>
                <c:pt idx="13">
                  <c:v>-50</c:v>
                </c:pt>
                <c:pt idx="14">
                  <c:v>-40</c:v>
                </c:pt>
                <c:pt idx="15">
                  <c:v>-30</c:v>
                </c:pt>
                <c:pt idx="16">
                  <c:v>-20</c:v>
                </c:pt>
                <c:pt idx="17">
                  <c:v>-10</c:v>
                </c:pt>
                <c:pt idx="18">
                  <c:v>-9</c:v>
                </c:pt>
                <c:pt idx="19">
                  <c:v>-8</c:v>
                </c:pt>
                <c:pt idx="20">
                  <c:v>-7</c:v>
                </c:pt>
                <c:pt idx="21">
                  <c:v>-6</c:v>
                </c:pt>
                <c:pt idx="22">
                  <c:v>-5</c:v>
                </c:pt>
                <c:pt idx="23">
                  <c:v>-4.5</c:v>
                </c:pt>
                <c:pt idx="24">
                  <c:v>-4</c:v>
                </c:pt>
                <c:pt idx="25">
                  <c:v>-3.5</c:v>
                </c:pt>
                <c:pt idx="26">
                  <c:v>-3</c:v>
                </c:pt>
                <c:pt idx="27">
                  <c:v>-2.5</c:v>
                </c:pt>
                <c:pt idx="28">
                  <c:v>-2</c:v>
                </c:pt>
                <c:pt idx="29">
                  <c:v>-1.5</c:v>
                </c:pt>
                <c:pt idx="30">
                  <c:v>-1</c:v>
                </c:pt>
                <c:pt idx="31">
                  <c:v>-0.5</c:v>
                </c:pt>
                <c:pt idx="32">
                  <c:v>0</c:v>
                </c:pt>
                <c:pt idx="33">
                  <c:v>0.5</c:v>
                </c:pt>
                <c:pt idx="34">
                  <c:v>1</c:v>
                </c:pt>
                <c:pt idx="35">
                  <c:v>1.5</c:v>
                </c:pt>
                <c:pt idx="36">
                  <c:v>2</c:v>
                </c:pt>
                <c:pt idx="37">
                  <c:v>2.5</c:v>
                </c:pt>
                <c:pt idx="38">
                  <c:v>3</c:v>
                </c:pt>
                <c:pt idx="39">
                  <c:v>3.5</c:v>
                </c:pt>
                <c:pt idx="40">
                  <c:v>4</c:v>
                </c:pt>
                <c:pt idx="41">
                  <c:v>4.5</c:v>
                </c:pt>
                <c:pt idx="42">
                  <c:v>5</c:v>
                </c:pt>
                <c:pt idx="43">
                  <c:v>5.5</c:v>
                </c:pt>
                <c:pt idx="44">
                  <c:v>6</c:v>
                </c:pt>
                <c:pt idx="45">
                  <c:v>6.5</c:v>
                </c:pt>
                <c:pt idx="46">
                  <c:v>7</c:v>
                </c:pt>
                <c:pt idx="47">
                  <c:v>7.5</c:v>
                </c:pt>
                <c:pt idx="48">
                  <c:v>8</c:v>
                </c:pt>
                <c:pt idx="49">
                  <c:v>8.5</c:v>
                </c:pt>
                <c:pt idx="50">
                  <c:v>9</c:v>
                </c:pt>
                <c:pt idx="51">
                  <c:v>9.5</c:v>
                </c:pt>
                <c:pt idx="52">
                  <c:v>10</c:v>
                </c:pt>
                <c:pt idx="53">
                  <c:v>11</c:v>
                </c:pt>
                <c:pt idx="54">
                  <c:v>12</c:v>
                </c:pt>
                <c:pt idx="55">
                  <c:v>13</c:v>
                </c:pt>
                <c:pt idx="56">
                  <c:v>14</c:v>
                </c:pt>
                <c:pt idx="57">
                  <c:v>15</c:v>
                </c:pt>
                <c:pt idx="58">
                  <c:v>16</c:v>
                </c:pt>
                <c:pt idx="59">
                  <c:v>17</c:v>
                </c:pt>
                <c:pt idx="60">
                  <c:v>18</c:v>
                </c:pt>
                <c:pt idx="61">
                  <c:v>19</c:v>
                </c:pt>
                <c:pt idx="62">
                  <c:v>20</c:v>
                </c:pt>
                <c:pt idx="63">
                  <c:v>25</c:v>
                </c:pt>
                <c:pt idx="64">
                  <c:v>30</c:v>
                </c:pt>
                <c:pt idx="65">
                  <c:v>35</c:v>
                </c:pt>
                <c:pt idx="66">
                  <c:v>40</c:v>
                </c:pt>
                <c:pt idx="67">
                  <c:v>45</c:v>
                </c:pt>
                <c:pt idx="68">
                  <c:v>50</c:v>
                </c:pt>
                <c:pt idx="69">
                  <c:v>60</c:v>
                </c:pt>
                <c:pt idx="70">
                  <c:v>70</c:v>
                </c:pt>
                <c:pt idx="71">
                  <c:v>80</c:v>
                </c:pt>
                <c:pt idx="72">
                  <c:v>90</c:v>
                </c:pt>
                <c:pt idx="73">
                  <c:v>100</c:v>
                </c:pt>
                <c:pt idx="74">
                  <c:v>110</c:v>
                </c:pt>
                <c:pt idx="75">
                  <c:v>120</c:v>
                </c:pt>
                <c:pt idx="76">
                  <c:v>130</c:v>
                </c:pt>
                <c:pt idx="77">
                  <c:v>140</c:v>
                </c:pt>
                <c:pt idx="78">
                  <c:v>150</c:v>
                </c:pt>
                <c:pt idx="79">
                  <c:v>160</c:v>
                </c:pt>
                <c:pt idx="80">
                  <c:v>170</c:v>
                </c:pt>
                <c:pt idx="81">
                  <c:v>180</c:v>
                </c:pt>
              </c:numCache>
            </c:numRef>
          </c:xVal>
          <c:yVal>
            <c:numRef>
              <c:f>AG04_MOD_CL_CD_Ext!$B$2:$B$83</c:f>
              <c:numCache>
                <c:formatCode>General</c:formatCode>
                <c:ptCount val="82"/>
                <c:pt idx="0">
                  <c:v>0</c:v>
                </c:pt>
                <c:pt idx="1">
                  <c:v>0.46600000000000003</c:v>
                </c:pt>
                <c:pt idx="2">
                  <c:v>0.42799999999999999</c:v>
                </c:pt>
                <c:pt idx="3">
                  <c:v>0.46500000000000002</c:v>
                </c:pt>
                <c:pt idx="4">
                  <c:v>0.48399999999999999</c:v>
                </c:pt>
                <c:pt idx="5">
                  <c:v>0.46200000000000002</c:v>
                </c:pt>
                <c:pt idx="6">
                  <c:v>0.39600000000000002</c:v>
                </c:pt>
                <c:pt idx="7">
                  <c:v>0.28899999999999998</c:v>
                </c:pt>
                <c:pt idx="8">
                  <c:v>0.152</c:v>
                </c:pt>
                <c:pt idx="9">
                  <c:v>0</c:v>
                </c:pt>
                <c:pt idx="10">
                  <c:v>-0.16919999999999999</c:v>
                </c:pt>
                <c:pt idx="11">
                  <c:v>-0.31929999999999997</c:v>
                </c:pt>
                <c:pt idx="12">
                  <c:v>-0.436</c:v>
                </c:pt>
                <c:pt idx="13">
                  <c:v>-0.50870000000000004</c:v>
                </c:pt>
                <c:pt idx="14">
                  <c:v>-0.53500000000000003</c:v>
                </c:pt>
                <c:pt idx="15">
                  <c:v>-0.51839999999999997</c:v>
                </c:pt>
                <c:pt idx="16">
                  <c:v>-0.48249999999999998</c:v>
                </c:pt>
                <c:pt idx="17">
                  <c:v>-0.52080000000000004</c:v>
                </c:pt>
                <c:pt idx="18">
                  <c:v>-0.51990000000000003</c:v>
                </c:pt>
                <c:pt idx="19">
                  <c:v>-0.51659999999999995</c:v>
                </c:pt>
                <c:pt idx="20">
                  <c:v>-0.51</c:v>
                </c:pt>
                <c:pt idx="21">
                  <c:v>-0.49930000000000002</c:v>
                </c:pt>
                <c:pt idx="22">
                  <c:v>-0.48380000000000001</c:v>
                </c:pt>
                <c:pt idx="23">
                  <c:v>-0.42770000000000002</c:v>
                </c:pt>
                <c:pt idx="24">
                  <c:v>-0.37130000000000002</c:v>
                </c:pt>
                <c:pt idx="25">
                  <c:v>-0.31490000000000001</c:v>
                </c:pt>
                <c:pt idx="26">
                  <c:v>-0.25840000000000002</c:v>
                </c:pt>
                <c:pt idx="27">
                  <c:v>-0.20169999999999999</c:v>
                </c:pt>
                <c:pt idx="28">
                  <c:v>-0.14510000000000001</c:v>
                </c:pt>
                <c:pt idx="29">
                  <c:v>-8.8300000000000003E-2</c:v>
                </c:pt>
                <c:pt idx="30">
                  <c:v>-3.1399999999999997E-2</c:v>
                </c:pt>
                <c:pt idx="31">
                  <c:v>2.5499999999999998E-2</c:v>
                </c:pt>
                <c:pt idx="32">
                  <c:v>8.2400000000000001E-2</c:v>
                </c:pt>
                <c:pt idx="33">
                  <c:v>0.13930000000000001</c:v>
                </c:pt>
                <c:pt idx="34">
                  <c:v>0.1963</c:v>
                </c:pt>
                <c:pt idx="35">
                  <c:v>0.25319999999999998</c:v>
                </c:pt>
                <c:pt idx="36">
                  <c:v>0.31009999999999999</c:v>
                </c:pt>
                <c:pt idx="37">
                  <c:v>0.3669</c:v>
                </c:pt>
                <c:pt idx="38">
                  <c:v>0.42370000000000002</c:v>
                </c:pt>
                <c:pt idx="39">
                  <c:v>0.48039999999999999</c:v>
                </c:pt>
                <c:pt idx="40">
                  <c:v>0.53700000000000003</c:v>
                </c:pt>
                <c:pt idx="41">
                  <c:v>0.59350000000000003</c:v>
                </c:pt>
                <c:pt idx="42">
                  <c:v>0.65</c:v>
                </c:pt>
                <c:pt idx="43">
                  <c:v>0.70630000000000004</c:v>
                </c:pt>
                <c:pt idx="44">
                  <c:v>0.76249999999999996</c:v>
                </c:pt>
                <c:pt idx="45">
                  <c:v>0.76190000000000002</c:v>
                </c:pt>
                <c:pt idx="46">
                  <c:v>0.76029999999999998</c:v>
                </c:pt>
                <c:pt idx="47">
                  <c:v>0.75790000000000002</c:v>
                </c:pt>
                <c:pt idx="48">
                  <c:v>0.75439999999999996</c:v>
                </c:pt>
                <c:pt idx="49">
                  <c:v>0.75</c:v>
                </c:pt>
                <c:pt idx="50">
                  <c:v>0.74560000000000004</c:v>
                </c:pt>
                <c:pt idx="51">
                  <c:v>0.74229999999999996</c:v>
                </c:pt>
                <c:pt idx="52">
                  <c:v>0.74099999999999999</c:v>
                </c:pt>
                <c:pt idx="53">
                  <c:v>0.74819999999999998</c:v>
                </c:pt>
                <c:pt idx="54">
                  <c:v>0.76790000000000003</c:v>
                </c:pt>
                <c:pt idx="55">
                  <c:v>0.79700000000000004</c:v>
                </c:pt>
                <c:pt idx="56">
                  <c:v>0.83220000000000005</c:v>
                </c:pt>
                <c:pt idx="57">
                  <c:v>0.87060000000000004</c:v>
                </c:pt>
                <c:pt idx="58">
                  <c:v>0.90900000000000003</c:v>
                </c:pt>
                <c:pt idx="59">
                  <c:v>0.94420000000000004</c:v>
                </c:pt>
                <c:pt idx="60">
                  <c:v>0.97330000000000005</c:v>
                </c:pt>
                <c:pt idx="61">
                  <c:v>0.99299999999999999</c:v>
                </c:pt>
                <c:pt idx="62">
                  <c:v>1.0002</c:v>
                </c:pt>
                <c:pt idx="63">
                  <c:v>0.95340000000000003</c:v>
                </c:pt>
                <c:pt idx="64">
                  <c:v>0.87939999999999996</c:v>
                </c:pt>
                <c:pt idx="65">
                  <c:v>0.82840000000000003</c:v>
                </c:pt>
                <c:pt idx="66">
                  <c:v>0.78069999999999995</c:v>
                </c:pt>
                <c:pt idx="67">
                  <c:v>0.73540000000000005</c:v>
                </c:pt>
                <c:pt idx="68">
                  <c:v>0.68899999999999995</c:v>
                </c:pt>
                <c:pt idx="69">
                  <c:v>0.58030000000000004</c:v>
                </c:pt>
                <c:pt idx="70">
                  <c:v>0.41870000000000002</c:v>
                </c:pt>
                <c:pt idx="71">
                  <c:v>0.21829999999999999</c:v>
                </c:pt>
                <c:pt idx="72">
                  <c:v>0</c:v>
                </c:pt>
                <c:pt idx="73">
                  <c:v>-0.152</c:v>
                </c:pt>
                <c:pt idx="74">
                  <c:v>-0.28899999999999998</c:v>
                </c:pt>
                <c:pt idx="75">
                  <c:v>-0.39600000000000002</c:v>
                </c:pt>
                <c:pt idx="76">
                  <c:v>-0.46200000000000002</c:v>
                </c:pt>
                <c:pt idx="77">
                  <c:v>-0.48399999999999999</c:v>
                </c:pt>
                <c:pt idx="78">
                  <c:v>-0.46500000000000002</c:v>
                </c:pt>
                <c:pt idx="79">
                  <c:v>-0.42799999999999999</c:v>
                </c:pt>
                <c:pt idx="80">
                  <c:v>-0.46600000000000003</c:v>
                </c:pt>
                <c:pt idx="8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542-41F1-9FBD-6BE84BC315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8896207"/>
        <c:axId val="1498897167"/>
      </c:scatterChart>
      <c:valAx>
        <c:axId val="1498896207"/>
        <c:scaling>
          <c:orientation val="minMax"/>
          <c:max val="20"/>
          <c:min val="-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897167"/>
        <c:crosses val="autoZero"/>
        <c:crossBetween val="midCat"/>
      </c:valAx>
      <c:valAx>
        <c:axId val="1498897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8962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Cd vs Alpha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AG04_MOD_CL_CD_Ext!$A$2:$A$83</c:f>
              <c:numCache>
                <c:formatCode>General</c:formatCode>
                <c:ptCount val="82"/>
                <c:pt idx="0">
                  <c:v>-180</c:v>
                </c:pt>
                <c:pt idx="1">
                  <c:v>-170</c:v>
                </c:pt>
                <c:pt idx="2">
                  <c:v>-160</c:v>
                </c:pt>
                <c:pt idx="3">
                  <c:v>-150</c:v>
                </c:pt>
                <c:pt idx="4">
                  <c:v>-140</c:v>
                </c:pt>
                <c:pt idx="5">
                  <c:v>-130</c:v>
                </c:pt>
                <c:pt idx="6">
                  <c:v>-120</c:v>
                </c:pt>
                <c:pt idx="7">
                  <c:v>-110</c:v>
                </c:pt>
                <c:pt idx="8">
                  <c:v>-100</c:v>
                </c:pt>
                <c:pt idx="9">
                  <c:v>-90</c:v>
                </c:pt>
                <c:pt idx="10">
                  <c:v>-80</c:v>
                </c:pt>
                <c:pt idx="11">
                  <c:v>-70</c:v>
                </c:pt>
                <c:pt idx="12">
                  <c:v>-60</c:v>
                </c:pt>
                <c:pt idx="13">
                  <c:v>-50</c:v>
                </c:pt>
                <c:pt idx="14">
                  <c:v>-40</c:v>
                </c:pt>
                <c:pt idx="15">
                  <c:v>-30</c:v>
                </c:pt>
                <c:pt idx="16">
                  <c:v>-20</c:v>
                </c:pt>
                <c:pt idx="17">
                  <c:v>-10</c:v>
                </c:pt>
                <c:pt idx="18">
                  <c:v>-9</c:v>
                </c:pt>
                <c:pt idx="19">
                  <c:v>-8</c:v>
                </c:pt>
                <c:pt idx="20">
                  <c:v>-7</c:v>
                </c:pt>
                <c:pt idx="21">
                  <c:v>-6</c:v>
                </c:pt>
                <c:pt idx="22">
                  <c:v>-5</c:v>
                </c:pt>
                <c:pt idx="23">
                  <c:v>-4.5</c:v>
                </c:pt>
                <c:pt idx="24">
                  <c:v>-4</c:v>
                </c:pt>
                <c:pt idx="25">
                  <c:v>-3.5</c:v>
                </c:pt>
                <c:pt idx="26">
                  <c:v>-3</c:v>
                </c:pt>
                <c:pt idx="27">
                  <c:v>-2.5</c:v>
                </c:pt>
                <c:pt idx="28">
                  <c:v>-2</c:v>
                </c:pt>
                <c:pt idx="29">
                  <c:v>-1.5</c:v>
                </c:pt>
                <c:pt idx="30">
                  <c:v>-1</c:v>
                </c:pt>
                <c:pt idx="31">
                  <c:v>-0.5</c:v>
                </c:pt>
                <c:pt idx="32">
                  <c:v>0</c:v>
                </c:pt>
                <c:pt idx="33">
                  <c:v>0.5</c:v>
                </c:pt>
                <c:pt idx="34">
                  <c:v>1</c:v>
                </c:pt>
                <c:pt idx="35">
                  <c:v>1.5</c:v>
                </c:pt>
                <c:pt idx="36">
                  <c:v>2</c:v>
                </c:pt>
                <c:pt idx="37">
                  <c:v>2.5</c:v>
                </c:pt>
                <c:pt idx="38">
                  <c:v>3</c:v>
                </c:pt>
                <c:pt idx="39">
                  <c:v>3.5</c:v>
                </c:pt>
                <c:pt idx="40">
                  <c:v>4</c:v>
                </c:pt>
                <c:pt idx="41">
                  <c:v>4.5</c:v>
                </c:pt>
                <c:pt idx="42">
                  <c:v>5</c:v>
                </c:pt>
                <c:pt idx="43">
                  <c:v>5.5</c:v>
                </c:pt>
                <c:pt idx="44">
                  <c:v>6</c:v>
                </c:pt>
                <c:pt idx="45">
                  <c:v>6.5</c:v>
                </c:pt>
                <c:pt idx="46">
                  <c:v>7</c:v>
                </c:pt>
                <c:pt idx="47">
                  <c:v>7.5</c:v>
                </c:pt>
                <c:pt idx="48">
                  <c:v>8</c:v>
                </c:pt>
                <c:pt idx="49">
                  <c:v>8.5</c:v>
                </c:pt>
                <c:pt idx="50">
                  <c:v>9</c:v>
                </c:pt>
                <c:pt idx="51">
                  <c:v>9.5</c:v>
                </c:pt>
                <c:pt idx="52">
                  <c:v>10</c:v>
                </c:pt>
                <c:pt idx="53">
                  <c:v>11</c:v>
                </c:pt>
                <c:pt idx="54">
                  <c:v>12</c:v>
                </c:pt>
                <c:pt idx="55">
                  <c:v>13</c:v>
                </c:pt>
                <c:pt idx="56">
                  <c:v>14</c:v>
                </c:pt>
                <c:pt idx="57">
                  <c:v>15</c:v>
                </c:pt>
                <c:pt idx="58">
                  <c:v>16</c:v>
                </c:pt>
                <c:pt idx="59">
                  <c:v>17</c:v>
                </c:pt>
                <c:pt idx="60">
                  <c:v>18</c:v>
                </c:pt>
                <c:pt idx="61">
                  <c:v>19</c:v>
                </c:pt>
                <c:pt idx="62">
                  <c:v>20</c:v>
                </c:pt>
                <c:pt idx="63">
                  <c:v>25</c:v>
                </c:pt>
                <c:pt idx="64">
                  <c:v>30</c:v>
                </c:pt>
                <c:pt idx="65">
                  <c:v>35</c:v>
                </c:pt>
                <c:pt idx="66">
                  <c:v>40</c:v>
                </c:pt>
                <c:pt idx="67">
                  <c:v>45</c:v>
                </c:pt>
                <c:pt idx="68">
                  <c:v>50</c:v>
                </c:pt>
                <c:pt idx="69">
                  <c:v>60</c:v>
                </c:pt>
                <c:pt idx="70">
                  <c:v>70</c:v>
                </c:pt>
                <c:pt idx="71">
                  <c:v>80</c:v>
                </c:pt>
                <c:pt idx="72">
                  <c:v>90</c:v>
                </c:pt>
                <c:pt idx="73">
                  <c:v>100</c:v>
                </c:pt>
                <c:pt idx="74">
                  <c:v>110</c:v>
                </c:pt>
                <c:pt idx="75">
                  <c:v>120</c:v>
                </c:pt>
                <c:pt idx="76">
                  <c:v>130</c:v>
                </c:pt>
                <c:pt idx="77">
                  <c:v>140</c:v>
                </c:pt>
                <c:pt idx="78">
                  <c:v>150</c:v>
                </c:pt>
                <c:pt idx="79">
                  <c:v>160</c:v>
                </c:pt>
                <c:pt idx="80">
                  <c:v>170</c:v>
                </c:pt>
                <c:pt idx="81">
                  <c:v>180</c:v>
                </c:pt>
              </c:numCache>
            </c:numRef>
          </c:xVal>
          <c:yVal>
            <c:numRef>
              <c:f>AG04_MOD_CL_CD_Ext!$C$2:$C$83</c:f>
              <c:numCache>
                <c:formatCode>General</c:formatCode>
                <c:ptCount val="82"/>
                <c:pt idx="0">
                  <c:v>6.25E-2</c:v>
                </c:pt>
                <c:pt idx="1">
                  <c:v>9.9299999999999999E-2</c:v>
                </c:pt>
                <c:pt idx="2">
                  <c:v>0.20530000000000001</c:v>
                </c:pt>
                <c:pt idx="3">
                  <c:v>0.3674</c:v>
                </c:pt>
                <c:pt idx="4">
                  <c:v>0.56559999999999999</c:v>
                </c:pt>
                <c:pt idx="5">
                  <c:v>0.77549999999999997</c:v>
                </c:pt>
                <c:pt idx="6">
                  <c:v>0.97099999999999997</c:v>
                </c:pt>
                <c:pt idx="7">
                  <c:v>1.1277999999999999</c:v>
                </c:pt>
                <c:pt idx="8">
                  <c:v>1.2261</c:v>
                </c:pt>
                <c:pt idx="9">
                  <c:v>1.2529999999999999</c:v>
                </c:pt>
                <c:pt idx="10">
                  <c:v>1.2261</c:v>
                </c:pt>
                <c:pt idx="11">
                  <c:v>1.1277999999999999</c:v>
                </c:pt>
                <c:pt idx="12">
                  <c:v>0.97099999999999997</c:v>
                </c:pt>
                <c:pt idx="13">
                  <c:v>0.77549999999999997</c:v>
                </c:pt>
                <c:pt idx="14">
                  <c:v>0.56559999999999999</c:v>
                </c:pt>
                <c:pt idx="15">
                  <c:v>0.3674</c:v>
                </c:pt>
                <c:pt idx="16">
                  <c:v>0.20530000000000001</c:v>
                </c:pt>
                <c:pt idx="17">
                  <c:v>9.9199999999999997E-2</c:v>
                </c:pt>
                <c:pt idx="18">
                  <c:v>8.7999999999999995E-2</c:v>
                </c:pt>
                <c:pt idx="19">
                  <c:v>7.6499999999999999E-2</c:v>
                </c:pt>
                <c:pt idx="20">
                  <c:v>6.5000000000000002E-2</c:v>
                </c:pt>
                <c:pt idx="21">
                  <c:v>5.3699999999999998E-2</c:v>
                </c:pt>
                <c:pt idx="22">
                  <c:v>4.2799999999999998E-2</c:v>
                </c:pt>
                <c:pt idx="23">
                  <c:v>3.78E-2</c:v>
                </c:pt>
                <c:pt idx="24">
                  <c:v>3.4099999999999998E-2</c:v>
                </c:pt>
                <c:pt idx="25">
                  <c:v>3.1E-2</c:v>
                </c:pt>
                <c:pt idx="26">
                  <c:v>2.8500000000000001E-2</c:v>
                </c:pt>
                <c:pt idx="27">
                  <c:v>2.6499999999999999E-2</c:v>
                </c:pt>
                <c:pt idx="28">
                  <c:v>2.4899999999999999E-2</c:v>
                </c:pt>
                <c:pt idx="29">
                  <c:v>2.3699999999999999E-2</c:v>
                </c:pt>
                <c:pt idx="30">
                  <c:v>2.2800000000000001E-2</c:v>
                </c:pt>
                <c:pt idx="31">
                  <c:v>2.18E-2</c:v>
                </c:pt>
                <c:pt idx="32">
                  <c:v>2.2100000000000002E-2</c:v>
                </c:pt>
                <c:pt idx="33">
                  <c:v>2.1999999999999999E-2</c:v>
                </c:pt>
                <c:pt idx="34">
                  <c:v>2.2100000000000002E-2</c:v>
                </c:pt>
                <c:pt idx="35">
                  <c:v>2.24E-2</c:v>
                </c:pt>
                <c:pt idx="36">
                  <c:v>2.3099999999999999E-2</c:v>
                </c:pt>
                <c:pt idx="37">
                  <c:v>2.3900000000000001E-2</c:v>
                </c:pt>
                <c:pt idx="38">
                  <c:v>2.52E-2</c:v>
                </c:pt>
                <c:pt idx="39">
                  <c:v>2.6499999999999999E-2</c:v>
                </c:pt>
                <c:pt idx="40">
                  <c:v>2.8199999999999999E-2</c:v>
                </c:pt>
                <c:pt idx="41">
                  <c:v>3.0499999999999999E-2</c:v>
                </c:pt>
                <c:pt idx="42">
                  <c:v>3.3799999999999997E-2</c:v>
                </c:pt>
                <c:pt idx="43">
                  <c:v>3.8199999999999998E-2</c:v>
                </c:pt>
                <c:pt idx="44">
                  <c:v>4.2200000000000001E-2</c:v>
                </c:pt>
                <c:pt idx="45">
                  <c:v>4.9500000000000002E-2</c:v>
                </c:pt>
                <c:pt idx="46">
                  <c:v>6.25E-2</c:v>
                </c:pt>
                <c:pt idx="47">
                  <c:v>8.0699999999999994E-2</c:v>
                </c:pt>
                <c:pt idx="48">
                  <c:v>9.2600000000000002E-2</c:v>
                </c:pt>
                <c:pt idx="49">
                  <c:v>0.1019</c:v>
                </c:pt>
                <c:pt idx="50">
                  <c:v>0.1099</c:v>
                </c:pt>
                <c:pt idx="51">
                  <c:v>0.1179</c:v>
                </c:pt>
                <c:pt idx="52">
                  <c:v>0.127</c:v>
                </c:pt>
                <c:pt idx="53">
                  <c:v>0.1482</c:v>
                </c:pt>
                <c:pt idx="54">
                  <c:v>0.17080000000000001</c:v>
                </c:pt>
                <c:pt idx="55">
                  <c:v>0.1946</c:v>
                </c:pt>
                <c:pt idx="56">
                  <c:v>0.21909999999999999</c:v>
                </c:pt>
                <c:pt idx="57">
                  <c:v>0.24410000000000001</c:v>
                </c:pt>
                <c:pt idx="58">
                  <c:v>0.26929999999999998</c:v>
                </c:pt>
                <c:pt idx="59">
                  <c:v>0.29430000000000001</c:v>
                </c:pt>
                <c:pt idx="60">
                  <c:v>0.31879999999999997</c:v>
                </c:pt>
                <c:pt idx="61">
                  <c:v>0.34250000000000003</c:v>
                </c:pt>
                <c:pt idx="62">
                  <c:v>0.36499999999999999</c:v>
                </c:pt>
                <c:pt idx="63">
                  <c:v>0.46829999999999999</c:v>
                </c:pt>
                <c:pt idx="64">
                  <c:v>0.56679999999999997</c:v>
                </c:pt>
                <c:pt idx="65">
                  <c:v>0.65969999999999995</c:v>
                </c:pt>
                <c:pt idx="66">
                  <c:v>0.74870000000000003</c:v>
                </c:pt>
                <c:pt idx="67">
                  <c:v>0.83589999999999998</c:v>
                </c:pt>
                <c:pt idx="68">
                  <c:v>0.91830000000000001</c:v>
                </c:pt>
                <c:pt idx="69">
                  <c:v>1.0627</c:v>
                </c:pt>
                <c:pt idx="70">
                  <c:v>1.1705000000000001</c:v>
                </c:pt>
                <c:pt idx="71">
                  <c:v>1.2351000000000001</c:v>
                </c:pt>
                <c:pt idx="72">
                  <c:v>1.2529999999999999</c:v>
                </c:pt>
                <c:pt idx="73">
                  <c:v>1.2261</c:v>
                </c:pt>
                <c:pt idx="74">
                  <c:v>1.1277999999999999</c:v>
                </c:pt>
                <c:pt idx="75">
                  <c:v>0.97099999999999997</c:v>
                </c:pt>
                <c:pt idx="76">
                  <c:v>0.77549999999999997</c:v>
                </c:pt>
                <c:pt idx="77">
                  <c:v>0.56559999999999999</c:v>
                </c:pt>
                <c:pt idx="78">
                  <c:v>0.3674</c:v>
                </c:pt>
                <c:pt idx="79">
                  <c:v>0.20530000000000001</c:v>
                </c:pt>
                <c:pt idx="80">
                  <c:v>9.9299999999999999E-2</c:v>
                </c:pt>
                <c:pt idx="81">
                  <c:v>6.25E-2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89E-4125-A630-4DD9703A6E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9037791"/>
        <c:axId val="1499038271"/>
      </c:scatterChart>
      <c:valAx>
        <c:axId val="1499037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9038271"/>
        <c:crosses val="autoZero"/>
        <c:crossBetween val="midCat"/>
      </c:valAx>
      <c:valAx>
        <c:axId val="1499038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90377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Cd vs Alpha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AG04_MOD_CL_CD_Ext!$A$2:$A$83</c:f>
              <c:numCache>
                <c:formatCode>General</c:formatCode>
                <c:ptCount val="82"/>
                <c:pt idx="0">
                  <c:v>-180</c:v>
                </c:pt>
                <c:pt idx="1">
                  <c:v>-170</c:v>
                </c:pt>
                <c:pt idx="2">
                  <c:v>-160</c:v>
                </c:pt>
                <c:pt idx="3">
                  <c:v>-150</c:v>
                </c:pt>
                <c:pt idx="4">
                  <c:v>-140</c:v>
                </c:pt>
                <c:pt idx="5">
                  <c:v>-130</c:v>
                </c:pt>
                <c:pt idx="6">
                  <c:v>-120</c:v>
                </c:pt>
                <c:pt idx="7">
                  <c:v>-110</c:v>
                </c:pt>
                <c:pt idx="8">
                  <c:v>-100</c:v>
                </c:pt>
                <c:pt idx="9">
                  <c:v>-90</c:v>
                </c:pt>
                <c:pt idx="10">
                  <c:v>-80</c:v>
                </c:pt>
                <c:pt idx="11">
                  <c:v>-70</c:v>
                </c:pt>
                <c:pt idx="12">
                  <c:v>-60</c:v>
                </c:pt>
                <c:pt idx="13">
                  <c:v>-50</c:v>
                </c:pt>
                <c:pt idx="14">
                  <c:v>-40</c:v>
                </c:pt>
                <c:pt idx="15">
                  <c:v>-30</c:v>
                </c:pt>
                <c:pt idx="16">
                  <c:v>-20</c:v>
                </c:pt>
                <c:pt idx="17">
                  <c:v>-10</c:v>
                </c:pt>
                <c:pt idx="18">
                  <c:v>-9</c:v>
                </c:pt>
                <c:pt idx="19">
                  <c:v>-8</c:v>
                </c:pt>
                <c:pt idx="20">
                  <c:v>-7</c:v>
                </c:pt>
                <c:pt idx="21">
                  <c:v>-6</c:v>
                </c:pt>
                <c:pt idx="22">
                  <c:v>-5</c:v>
                </c:pt>
                <c:pt idx="23">
                  <c:v>-4.5</c:v>
                </c:pt>
                <c:pt idx="24">
                  <c:v>-4</c:v>
                </c:pt>
                <c:pt idx="25">
                  <c:v>-3.5</c:v>
                </c:pt>
                <c:pt idx="26">
                  <c:v>-3</c:v>
                </c:pt>
                <c:pt idx="27">
                  <c:v>-2.5</c:v>
                </c:pt>
                <c:pt idx="28">
                  <c:v>-2</c:v>
                </c:pt>
                <c:pt idx="29">
                  <c:v>-1.5</c:v>
                </c:pt>
                <c:pt idx="30">
                  <c:v>-1</c:v>
                </c:pt>
                <c:pt idx="31">
                  <c:v>-0.5</c:v>
                </c:pt>
                <c:pt idx="32">
                  <c:v>0</c:v>
                </c:pt>
                <c:pt idx="33">
                  <c:v>0.5</c:v>
                </c:pt>
                <c:pt idx="34">
                  <c:v>1</c:v>
                </c:pt>
                <c:pt idx="35">
                  <c:v>1.5</c:v>
                </c:pt>
                <c:pt idx="36">
                  <c:v>2</c:v>
                </c:pt>
                <c:pt idx="37">
                  <c:v>2.5</c:v>
                </c:pt>
                <c:pt idx="38">
                  <c:v>3</c:v>
                </c:pt>
                <c:pt idx="39">
                  <c:v>3.5</c:v>
                </c:pt>
                <c:pt idx="40">
                  <c:v>4</c:v>
                </c:pt>
                <c:pt idx="41">
                  <c:v>4.5</c:v>
                </c:pt>
                <c:pt idx="42">
                  <c:v>5</c:v>
                </c:pt>
                <c:pt idx="43">
                  <c:v>5.5</c:v>
                </c:pt>
                <c:pt idx="44">
                  <c:v>6</c:v>
                </c:pt>
                <c:pt idx="45">
                  <c:v>6.5</c:v>
                </c:pt>
                <c:pt idx="46">
                  <c:v>7</c:v>
                </c:pt>
                <c:pt idx="47">
                  <c:v>7.5</c:v>
                </c:pt>
                <c:pt idx="48">
                  <c:v>8</c:v>
                </c:pt>
                <c:pt idx="49">
                  <c:v>8.5</c:v>
                </c:pt>
                <c:pt idx="50">
                  <c:v>9</c:v>
                </c:pt>
                <c:pt idx="51">
                  <c:v>9.5</c:v>
                </c:pt>
                <c:pt idx="52">
                  <c:v>10</c:v>
                </c:pt>
                <c:pt idx="53">
                  <c:v>11</c:v>
                </c:pt>
                <c:pt idx="54">
                  <c:v>12</c:v>
                </c:pt>
                <c:pt idx="55">
                  <c:v>13</c:v>
                </c:pt>
                <c:pt idx="56">
                  <c:v>14</c:v>
                </c:pt>
                <c:pt idx="57">
                  <c:v>15</c:v>
                </c:pt>
                <c:pt idx="58">
                  <c:v>16</c:v>
                </c:pt>
                <c:pt idx="59">
                  <c:v>17</c:v>
                </c:pt>
                <c:pt idx="60">
                  <c:v>18</c:v>
                </c:pt>
                <c:pt idx="61">
                  <c:v>19</c:v>
                </c:pt>
                <c:pt idx="62">
                  <c:v>20</c:v>
                </c:pt>
                <c:pt idx="63">
                  <c:v>25</c:v>
                </c:pt>
                <c:pt idx="64">
                  <c:v>30</c:v>
                </c:pt>
                <c:pt idx="65">
                  <c:v>35</c:v>
                </c:pt>
                <c:pt idx="66">
                  <c:v>40</c:v>
                </c:pt>
                <c:pt idx="67">
                  <c:v>45</c:v>
                </c:pt>
                <c:pt idx="68">
                  <c:v>50</c:v>
                </c:pt>
                <c:pt idx="69">
                  <c:v>60</c:v>
                </c:pt>
                <c:pt idx="70">
                  <c:v>70</c:v>
                </c:pt>
                <c:pt idx="71">
                  <c:v>80</c:v>
                </c:pt>
                <c:pt idx="72">
                  <c:v>90</c:v>
                </c:pt>
                <c:pt idx="73">
                  <c:v>100</c:v>
                </c:pt>
                <c:pt idx="74">
                  <c:v>110</c:v>
                </c:pt>
                <c:pt idx="75">
                  <c:v>120</c:v>
                </c:pt>
                <c:pt idx="76">
                  <c:v>130</c:v>
                </c:pt>
                <c:pt idx="77">
                  <c:v>140</c:v>
                </c:pt>
                <c:pt idx="78">
                  <c:v>150</c:v>
                </c:pt>
                <c:pt idx="79">
                  <c:v>160</c:v>
                </c:pt>
                <c:pt idx="80">
                  <c:v>170</c:v>
                </c:pt>
                <c:pt idx="81">
                  <c:v>180</c:v>
                </c:pt>
              </c:numCache>
            </c:numRef>
          </c:xVal>
          <c:yVal>
            <c:numRef>
              <c:f>AG04_MOD_CL_CD_Ext!$C$2:$C$83</c:f>
              <c:numCache>
                <c:formatCode>General</c:formatCode>
                <c:ptCount val="82"/>
                <c:pt idx="0">
                  <c:v>6.25E-2</c:v>
                </c:pt>
                <c:pt idx="1">
                  <c:v>9.9299999999999999E-2</c:v>
                </c:pt>
                <c:pt idx="2">
                  <c:v>0.20530000000000001</c:v>
                </c:pt>
                <c:pt idx="3">
                  <c:v>0.3674</c:v>
                </c:pt>
                <c:pt idx="4">
                  <c:v>0.56559999999999999</c:v>
                </c:pt>
                <c:pt idx="5">
                  <c:v>0.77549999999999997</c:v>
                </c:pt>
                <c:pt idx="6">
                  <c:v>0.97099999999999997</c:v>
                </c:pt>
                <c:pt idx="7">
                  <c:v>1.1277999999999999</c:v>
                </c:pt>
                <c:pt idx="8">
                  <c:v>1.2261</c:v>
                </c:pt>
                <c:pt idx="9">
                  <c:v>1.2529999999999999</c:v>
                </c:pt>
                <c:pt idx="10">
                  <c:v>1.2261</c:v>
                </c:pt>
                <c:pt idx="11">
                  <c:v>1.1277999999999999</c:v>
                </c:pt>
                <c:pt idx="12">
                  <c:v>0.97099999999999997</c:v>
                </c:pt>
                <c:pt idx="13">
                  <c:v>0.77549999999999997</c:v>
                </c:pt>
                <c:pt idx="14">
                  <c:v>0.56559999999999999</c:v>
                </c:pt>
                <c:pt idx="15">
                  <c:v>0.3674</c:v>
                </c:pt>
                <c:pt idx="16">
                  <c:v>0.20530000000000001</c:v>
                </c:pt>
                <c:pt idx="17">
                  <c:v>9.9199999999999997E-2</c:v>
                </c:pt>
                <c:pt idx="18">
                  <c:v>8.7999999999999995E-2</c:v>
                </c:pt>
                <c:pt idx="19">
                  <c:v>7.6499999999999999E-2</c:v>
                </c:pt>
                <c:pt idx="20">
                  <c:v>6.5000000000000002E-2</c:v>
                </c:pt>
                <c:pt idx="21">
                  <c:v>5.3699999999999998E-2</c:v>
                </c:pt>
                <c:pt idx="22">
                  <c:v>4.2799999999999998E-2</c:v>
                </c:pt>
                <c:pt idx="23">
                  <c:v>3.78E-2</c:v>
                </c:pt>
                <c:pt idx="24">
                  <c:v>3.4099999999999998E-2</c:v>
                </c:pt>
                <c:pt idx="25">
                  <c:v>3.1E-2</c:v>
                </c:pt>
                <c:pt idx="26">
                  <c:v>2.8500000000000001E-2</c:v>
                </c:pt>
                <c:pt idx="27">
                  <c:v>2.6499999999999999E-2</c:v>
                </c:pt>
                <c:pt idx="28">
                  <c:v>2.4899999999999999E-2</c:v>
                </c:pt>
                <c:pt idx="29">
                  <c:v>2.3699999999999999E-2</c:v>
                </c:pt>
                <c:pt idx="30">
                  <c:v>2.2800000000000001E-2</c:v>
                </c:pt>
                <c:pt idx="31">
                  <c:v>2.18E-2</c:v>
                </c:pt>
                <c:pt idx="32">
                  <c:v>2.2100000000000002E-2</c:v>
                </c:pt>
                <c:pt idx="33">
                  <c:v>2.1999999999999999E-2</c:v>
                </c:pt>
                <c:pt idx="34">
                  <c:v>2.2100000000000002E-2</c:v>
                </c:pt>
                <c:pt idx="35">
                  <c:v>2.24E-2</c:v>
                </c:pt>
                <c:pt idx="36">
                  <c:v>2.3099999999999999E-2</c:v>
                </c:pt>
                <c:pt idx="37">
                  <c:v>2.3900000000000001E-2</c:v>
                </c:pt>
                <c:pt idx="38">
                  <c:v>2.52E-2</c:v>
                </c:pt>
                <c:pt idx="39">
                  <c:v>2.6499999999999999E-2</c:v>
                </c:pt>
                <c:pt idx="40">
                  <c:v>2.8199999999999999E-2</c:v>
                </c:pt>
                <c:pt idx="41">
                  <c:v>3.0499999999999999E-2</c:v>
                </c:pt>
                <c:pt idx="42">
                  <c:v>3.3799999999999997E-2</c:v>
                </c:pt>
                <c:pt idx="43">
                  <c:v>3.8199999999999998E-2</c:v>
                </c:pt>
                <c:pt idx="44">
                  <c:v>4.2200000000000001E-2</c:v>
                </c:pt>
                <c:pt idx="45">
                  <c:v>4.9500000000000002E-2</c:v>
                </c:pt>
                <c:pt idx="46">
                  <c:v>6.25E-2</c:v>
                </c:pt>
                <c:pt idx="47">
                  <c:v>8.0699999999999994E-2</c:v>
                </c:pt>
                <c:pt idx="48">
                  <c:v>9.2600000000000002E-2</c:v>
                </c:pt>
                <c:pt idx="49">
                  <c:v>0.1019</c:v>
                </c:pt>
                <c:pt idx="50">
                  <c:v>0.1099</c:v>
                </c:pt>
                <c:pt idx="51">
                  <c:v>0.1179</c:v>
                </c:pt>
                <c:pt idx="52">
                  <c:v>0.127</c:v>
                </c:pt>
                <c:pt idx="53">
                  <c:v>0.1482</c:v>
                </c:pt>
                <c:pt idx="54">
                  <c:v>0.17080000000000001</c:v>
                </c:pt>
                <c:pt idx="55">
                  <c:v>0.1946</c:v>
                </c:pt>
                <c:pt idx="56">
                  <c:v>0.21909999999999999</c:v>
                </c:pt>
                <c:pt idx="57">
                  <c:v>0.24410000000000001</c:v>
                </c:pt>
                <c:pt idx="58">
                  <c:v>0.26929999999999998</c:v>
                </c:pt>
                <c:pt idx="59">
                  <c:v>0.29430000000000001</c:v>
                </c:pt>
                <c:pt idx="60">
                  <c:v>0.31879999999999997</c:v>
                </c:pt>
                <c:pt idx="61">
                  <c:v>0.34250000000000003</c:v>
                </c:pt>
                <c:pt idx="62">
                  <c:v>0.36499999999999999</c:v>
                </c:pt>
                <c:pt idx="63">
                  <c:v>0.46829999999999999</c:v>
                </c:pt>
                <c:pt idx="64">
                  <c:v>0.56679999999999997</c:v>
                </c:pt>
                <c:pt idx="65">
                  <c:v>0.65969999999999995</c:v>
                </c:pt>
                <c:pt idx="66">
                  <c:v>0.74870000000000003</c:v>
                </c:pt>
                <c:pt idx="67">
                  <c:v>0.83589999999999998</c:v>
                </c:pt>
                <c:pt idx="68">
                  <c:v>0.91830000000000001</c:v>
                </c:pt>
                <c:pt idx="69">
                  <c:v>1.0627</c:v>
                </c:pt>
                <c:pt idx="70">
                  <c:v>1.1705000000000001</c:v>
                </c:pt>
                <c:pt idx="71">
                  <c:v>1.2351000000000001</c:v>
                </c:pt>
                <c:pt idx="72">
                  <c:v>1.2529999999999999</c:v>
                </c:pt>
                <c:pt idx="73">
                  <c:v>1.2261</c:v>
                </c:pt>
                <c:pt idx="74">
                  <c:v>1.1277999999999999</c:v>
                </c:pt>
                <c:pt idx="75">
                  <c:v>0.97099999999999997</c:v>
                </c:pt>
                <c:pt idx="76">
                  <c:v>0.77549999999999997</c:v>
                </c:pt>
                <c:pt idx="77">
                  <c:v>0.56559999999999999</c:v>
                </c:pt>
                <c:pt idx="78">
                  <c:v>0.3674</c:v>
                </c:pt>
                <c:pt idx="79">
                  <c:v>0.20530000000000001</c:v>
                </c:pt>
                <c:pt idx="80">
                  <c:v>9.9299999999999999E-2</c:v>
                </c:pt>
                <c:pt idx="81">
                  <c:v>6.25E-2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004-4847-A88F-F7D3C34CE4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9037791"/>
        <c:axId val="1499038271"/>
      </c:scatterChart>
      <c:valAx>
        <c:axId val="1499037791"/>
        <c:scaling>
          <c:orientation val="minMax"/>
          <c:max val="20"/>
          <c:min val="-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9038271"/>
        <c:crosses val="autoZero"/>
        <c:crossBetween val="midCat"/>
      </c:valAx>
      <c:valAx>
        <c:axId val="1499038271"/>
        <c:scaling>
          <c:orientation val="minMax"/>
          <c:max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90377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16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6C0C713-55BD-4B90-A7B7-F536C5CBD4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</xdr:row>
      <xdr:rowOff>0</xdr:rowOff>
    </xdr:from>
    <xdr:to>
      <xdr:col>19</xdr:col>
      <xdr:colOff>304800</xdr:colOff>
      <xdr:row>16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E6A3174-1BDF-48DC-8102-F48606FD7C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18</xdr:row>
      <xdr:rowOff>0</xdr:rowOff>
    </xdr:from>
    <xdr:to>
      <xdr:col>11</xdr:col>
      <xdr:colOff>304800</xdr:colOff>
      <xdr:row>33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9AAE5EE-45C2-FEB1-9CBF-45A9694458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18</xdr:row>
      <xdr:rowOff>0</xdr:rowOff>
    </xdr:from>
    <xdr:to>
      <xdr:col>19</xdr:col>
      <xdr:colOff>304800</xdr:colOff>
      <xdr:row>33</xdr:row>
      <xdr:rowOff>114300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AF559D6-6E72-48F4-8FB0-D7F76833F1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81F9DB53-72FF-4771-8076-5F97D8F2AF59}" autoFormatId="16" applyNumberFormats="0" applyBorderFormats="0" applyFontFormats="0" applyPatternFormats="0" applyAlignmentFormats="0" applyWidthHeightFormats="0">
  <queryTableRefresh nextId="4">
    <queryTableFields count="3">
      <queryTableField id="1" name="α [deg]" tableColumnId="1"/>
      <queryTableField id="2" name="C_{L}" tableColumnId="2"/>
      <queryTableField id="3" name="C_{D}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5907117C-2B17-494E-899C-ADEC4FD79965}" autoFormatId="16" applyNumberFormats="0" applyBorderFormats="0" applyFontFormats="0" applyPatternFormats="0" applyAlignmentFormats="0" applyWidthHeightFormats="0">
  <queryTableRefresh nextId="4">
    <queryTableFields count="3">
      <queryTableField id="1" name="x/chord" tableColumnId="1"/>
      <queryTableField id="2" name="y/chord (suction)" tableColumnId="2"/>
      <queryTableField id="3" name="y/chord (pressure)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_6MW_Proxy_012818.out_gen_1" connectionId="1" xr16:uid="{00000000-0016-0000-0100-000001000000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_6MW_Proxy_012818.out_gen_2" connectionId="2" xr16:uid="{00000000-0016-0000-0100-000000000000}" autoFormatId="16" applyNumberFormats="0" applyBorderFormats="0" applyFontFormats="0" applyPatternFormats="0" applyAlignmentFormats="0" applyWidthHeightFormats="0"/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4C39178-CA95-465E-B416-E53CBF20EA08}" name="Table042__Page_56_57" displayName="Table042__Page_56_57" ref="A1:C83" tableType="queryTable" totalsRowShown="0">
  <autoFilter ref="A1:C83" xr:uid="{64C39178-CA95-465E-B416-E53CBF20EA08}"/>
  <tableColumns count="3">
    <tableColumn id="1" xr3:uid="{609A10D0-E685-4F20-B71A-1ABABD1A006D}" uniqueName="1" name="α [deg]" queryTableFieldId="1"/>
    <tableColumn id="2" xr3:uid="{616146CC-B8A9-4E17-98CF-7C540368F3D5}" uniqueName="2" name="C_{L}" queryTableFieldId="2"/>
    <tableColumn id="3" xr3:uid="{FBA890C8-8A12-4445-A105-FCC1FB90D1F3}" uniqueName="3" name="C_{D}" queryTableField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D245B66-7C38-4226-9EAA-078CC800C55B}" name="Table043__Page_58" displayName="Table043__Page_58" ref="A1:C30" tableType="queryTable" totalsRowShown="0">
  <autoFilter ref="A1:C30" xr:uid="{BD245B66-7C38-4226-9EAA-078CC800C55B}"/>
  <tableColumns count="3">
    <tableColumn id="1" xr3:uid="{F2515522-43A6-4865-9E13-E0405C3795B0}" uniqueName="1" name="x/chord" queryTableFieldId="1"/>
    <tableColumn id="2" xr3:uid="{99D0D8AE-0ABD-40B1-9F6F-C2F37510BF42}" uniqueName="2" name="y/chord (suction)" queryTableFieldId="2"/>
    <tableColumn id="3" xr3:uid="{5521C075-FEDF-441F-AE79-97A62DE455CC}" uniqueName="3" name="y/chord (pressure)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queryTable" Target="../queryTables/query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48"/>
  <sheetViews>
    <sheetView workbookViewId="0">
      <selection activeCell="C7" sqref="C7:C38"/>
    </sheetView>
  </sheetViews>
  <sheetFormatPr defaultRowHeight="13.8" x14ac:dyDescent="0.25"/>
  <cols>
    <col min="1" max="1" width="26.88671875" customWidth="1"/>
    <col min="2" max="5" width="23.6640625" customWidth="1"/>
    <col min="6" max="6" width="18.88671875" customWidth="1"/>
    <col min="7" max="7" width="21" customWidth="1"/>
    <col min="8" max="8" width="27" customWidth="1"/>
    <col min="9" max="9" width="19.33203125" customWidth="1"/>
    <col min="15" max="15" width="16.88671875" customWidth="1"/>
    <col min="16" max="16" width="24.88671875" customWidth="1"/>
  </cols>
  <sheetData>
    <row r="1" spans="1:32" x14ac:dyDescent="0.25">
      <c r="A1" t="s">
        <v>0</v>
      </c>
      <c r="B1">
        <v>52.7</v>
      </c>
    </row>
    <row r="2" spans="1:32" x14ac:dyDescent="0.25">
      <c r="A2" t="s">
        <v>1</v>
      </c>
      <c r="B2">
        <v>1.5</v>
      </c>
    </row>
    <row r="3" spans="1:32" x14ac:dyDescent="0.25">
      <c r="A3" t="s">
        <v>2</v>
      </c>
      <c r="B3">
        <f>B2/B1</f>
        <v>2.8462998102466792E-2</v>
      </c>
    </row>
    <row r="4" spans="1:32" x14ac:dyDescent="0.25">
      <c r="A4" t="s">
        <v>13</v>
      </c>
      <c r="B4">
        <v>2.835E-2</v>
      </c>
    </row>
    <row r="6" spans="1:32" s="1" customFormat="1" x14ac:dyDescent="0.25">
      <c r="A6" s="1" t="s">
        <v>3</v>
      </c>
      <c r="B6" s="1" t="s">
        <v>4</v>
      </c>
      <c r="C6" s="1" t="s">
        <v>6</v>
      </c>
      <c r="D6" s="1" t="s">
        <v>72</v>
      </c>
      <c r="E6" s="1" t="s">
        <v>5</v>
      </c>
      <c r="F6" s="1" t="s">
        <v>7</v>
      </c>
      <c r="G6" s="1" t="s">
        <v>10</v>
      </c>
      <c r="H6" s="1" t="s">
        <v>8</v>
      </c>
      <c r="I6" s="1" t="s">
        <v>9</v>
      </c>
      <c r="Z6" s="1" t="s">
        <v>96</v>
      </c>
      <c r="AA6" s="1" t="s">
        <v>97</v>
      </c>
      <c r="AB6" s="1" t="s">
        <v>102</v>
      </c>
      <c r="AC6" s="1" t="s">
        <v>98</v>
      </c>
      <c r="AD6" s="1" t="s">
        <v>99</v>
      </c>
      <c r="AE6" s="1" t="s">
        <v>100</v>
      </c>
      <c r="AF6" s="1" t="s">
        <v>101</v>
      </c>
    </row>
    <row r="7" spans="1:32" x14ac:dyDescent="0.25">
      <c r="A7" s="3">
        <v>1.5</v>
      </c>
      <c r="B7" s="3">
        <f>A7-$B$2</f>
        <v>0</v>
      </c>
      <c r="C7" s="3">
        <v>3.5</v>
      </c>
      <c r="D7" s="3">
        <f>A7/$B$1</f>
        <v>2.8462998102466792E-2</v>
      </c>
      <c r="E7" s="3">
        <f>B7/$B$1</f>
        <v>0</v>
      </c>
      <c r="F7" s="3">
        <f>C7/$B$1</f>
        <v>6.6413662239089177E-2</v>
      </c>
      <c r="G7" s="3">
        <v>33.463999999999999</v>
      </c>
      <c r="H7" s="3">
        <v>0.5</v>
      </c>
      <c r="I7" t="s">
        <v>11</v>
      </c>
      <c r="K7" s="3">
        <f>E7/$E$38</f>
        <v>0</v>
      </c>
      <c r="L7" s="3">
        <f>H7</f>
        <v>0.5</v>
      </c>
      <c r="M7" s="3">
        <f>F7</f>
        <v>6.6413662239089177E-2</v>
      </c>
      <c r="N7" s="3">
        <f>G7</f>
        <v>33.463999999999999</v>
      </c>
      <c r="O7" s="4" t="s">
        <v>14</v>
      </c>
      <c r="P7" s="4" t="s">
        <v>16</v>
      </c>
      <c r="S7">
        <v>2.8462998102466792E-2</v>
      </c>
      <c r="T7" s="3">
        <v>33.463999999999999</v>
      </c>
      <c r="U7">
        <f>S7-S6</f>
        <v>2.8462998102466792E-2</v>
      </c>
      <c r="V7" s="3">
        <f>S7/$B$1</f>
        <v>5.400948406540188E-4</v>
      </c>
      <c r="W7">
        <v>1</v>
      </c>
      <c r="Z7" s="3">
        <v>1.5</v>
      </c>
      <c r="AA7">
        <v>0</v>
      </c>
      <c r="AB7">
        <v>0</v>
      </c>
      <c r="AC7">
        <v>0</v>
      </c>
      <c r="AD7" s="3">
        <v>33.463999999999999</v>
      </c>
      <c r="AE7" s="3">
        <v>3.5</v>
      </c>
      <c r="AF7">
        <v>1</v>
      </c>
    </row>
    <row r="8" spans="1:32" x14ac:dyDescent="0.25">
      <c r="A8" s="3">
        <v>2.1</v>
      </c>
      <c r="B8" s="3">
        <f t="shared" ref="B8:B38" si="0">A8-$B$2</f>
        <v>0.60000000000000009</v>
      </c>
      <c r="C8" s="3">
        <v>3.5</v>
      </c>
      <c r="D8" s="3">
        <f t="shared" ref="D8:D38" si="1">A8/$B$1</f>
        <v>3.9848197343453511E-2</v>
      </c>
      <c r="E8" s="3">
        <f>(B8/$B$1)-($B$8/$B$1)+$B$4</f>
        <v>2.835E-2</v>
      </c>
      <c r="F8" s="3">
        <f t="shared" ref="F8:F37" si="2">C8/$B$1</f>
        <v>6.6413662239089177E-2</v>
      </c>
      <c r="G8" s="3">
        <v>33.463999999999999</v>
      </c>
      <c r="H8" s="3">
        <v>0.5</v>
      </c>
      <c r="I8" t="s">
        <v>11</v>
      </c>
      <c r="K8" s="3">
        <f>E8/$E$38</f>
        <v>1.995677631364963E-2</v>
      </c>
      <c r="L8" s="3">
        <f t="shared" ref="L8:L38" si="3">H8</f>
        <v>0.5</v>
      </c>
      <c r="M8" s="3">
        <f t="shared" ref="M8:M38" si="4">F8</f>
        <v>6.6413662239089177E-2</v>
      </c>
      <c r="N8" s="3">
        <f t="shared" ref="N8:N38" si="5">G8</f>
        <v>33.463999999999999</v>
      </c>
      <c r="O8" s="4" t="s">
        <v>14</v>
      </c>
      <c r="P8" s="4" t="s">
        <v>16</v>
      </c>
      <c r="S8">
        <v>3.9848197343453511E-2</v>
      </c>
      <c r="T8" s="3">
        <v>33.463999999999999</v>
      </c>
      <c r="U8">
        <f>S8-S7</f>
        <v>1.1385199240986719E-2</v>
      </c>
      <c r="V8" s="3">
        <f t="shared" ref="V8:V37" si="6">S8/$B$1</f>
        <v>7.5613277691562631E-4</v>
      </c>
      <c r="W8">
        <v>1</v>
      </c>
      <c r="Z8" s="3">
        <v>2.1</v>
      </c>
      <c r="AA8">
        <v>0</v>
      </c>
      <c r="AB8">
        <v>0</v>
      </c>
      <c r="AC8">
        <v>0</v>
      </c>
      <c r="AD8" s="3">
        <v>33.463999999999999</v>
      </c>
      <c r="AE8" s="3">
        <v>3.5</v>
      </c>
      <c r="AF8">
        <v>1</v>
      </c>
    </row>
    <row r="9" spans="1:32" x14ac:dyDescent="0.25">
      <c r="A9" s="3">
        <v>2.97</v>
      </c>
      <c r="B9" s="3">
        <f t="shared" si="0"/>
        <v>1.4700000000000002</v>
      </c>
      <c r="C9" s="3">
        <v>3.55</v>
      </c>
      <c r="D9" s="3">
        <f t="shared" si="1"/>
        <v>5.6356736242884252E-2</v>
      </c>
      <c r="E9" s="3">
        <f t="shared" ref="E9:E38" si="7">(B9/$B$1)-($B$8/$B$1)+$B$4</f>
        <v>4.4858538899430742E-2</v>
      </c>
      <c r="F9" s="3">
        <f t="shared" si="2"/>
        <v>6.7362428842504735E-2</v>
      </c>
      <c r="G9" s="3">
        <v>30.068999999999999</v>
      </c>
      <c r="H9" s="3">
        <v>0.25600000000000001</v>
      </c>
      <c r="I9" t="s">
        <v>12</v>
      </c>
      <c r="K9" s="3">
        <f t="shared" ref="K9:K38" si="8">E9/$E$38</f>
        <v>3.157784220716367E-2</v>
      </c>
      <c r="L9" s="3">
        <f t="shared" si="3"/>
        <v>0.25600000000000001</v>
      </c>
      <c r="M9" s="3">
        <f t="shared" si="4"/>
        <v>6.7362428842504735E-2</v>
      </c>
      <c r="N9" s="3">
        <f t="shared" si="5"/>
        <v>30.068999999999999</v>
      </c>
      <c r="O9" s="4" t="s">
        <v>15</v>
      </c>
      <c r="P9" s="4" t="s">
        <v>16</v>
      </c>
      <c r="S9">
        <v>5.6356736242884252E-2</v>
      </c>
      <c r="T9" s="3">
        <v>30.068999999999999</v>
      </c>
      <c r="U9">
        <f t="shared" ref="U9:U38" si="9">S9-S8</f>
        <v>1.6508538899430741E-2</v>
      </c>
      <c r="V9" s="3">
        <f t="shared" si="6"/>
        <v>1.0693877844949573E-3</v>
      </c>
      <c r="W9">
        <v>2</v>
      </c>
      <c r="Z9" s="3">
        <v>2.97</v>
      </c>
      <c r="AA9">
        <v>0</v>
      </c>
      <c r="AB9">
        <v>0</v>
      </c>
      <c r="AC9">
        <v>0</v>
      </c>
      <c r="AD9" s="3">
        <v>30.068999999999999</v>
      </c>
      <c r="AE9" s="3">
        <v>3.55</v>
      </c>
      <c r="AF9">
        <v>2</v>
      </c>
    </row>
    <row r="10" spans="1:32" x14ac:dyDescent="0.25">
      <c r="A10" s="3">
        <v>6.37</v>
      </c>
      <c r="B10" s="3">
        <f t="shared" si="0"/>
        <v>4.87</v>
      </c>
      <c r="C10" s="3">
        <v>4.4000000000000004</v>
      </c>
      <c r="D10" s="3">
        <f t="shared" si="1"/>
        <v>0.12087286527514231</v>
      </c>
      <c r="E10" s="3">
        <f t="shared" si="7"/>
        <v>0.1093746679316888</v>
      </c>
      <c r="F10" s="3">
        <f t="shared" si="2"/>
        <v>8.3491461100569264E-2</v>
      </c>
      <c r="G10" s="3">
        <v>20.071000000000002</v>
      </c>
      <c r="H10" s="3">
        <v>0.25600000000000001</v>
      </c>
      <c r="I10" t="s">
        <v>12</v>
      </c>
      <c r="K10" s="3">
        <f t="shared" si="8"/>
        <v>7.6993502020896679E-2</v>
      </c>
      <c r="L10" s="3">
        <f t="shared" si="3"/>
        <v>0.25600000000000001</v>
      </c>
      <c r="M10" s="3">
        <f t="shared" si="4"/>
        <v>8.3491461100569264E-2</v>
      </c>
      <c r="N10" s="3">
        <f t="shared" si="5"/>
        <v>20.071000000000002</v>
      </c>
      <c r="O10" s="4" t="s">
        <v>15</v>
      </c>
      <c r="P10" s="4" t="s">
        <v>16</v>
      </c>
      <c r="S10">
        <v>0.12087286527514231</v>
      </c>
      <c r="T10" s="3">
        <v>20.071000000000002</v>
      </c>
      <c r="U10">
        <f t="shared" si="9"/>
        <v>6.4516129032258063E-2</v>
      </c>
      <c r="V10" s="3">
        <f t="shared" si="6"/>
        <v>2.2936027566440665E-3</v>
      </c>
      <c r="W10">
        <v>2</v>
      </c>
      <c r="Z10" s="3">
        <v>6.37</v>
      </c>
      <c r="AA10">
        <v>0</v>
      </c>
      <c r="AB10">
        <v>0</v>
      </c>
      <c r="AC10">
        <v>0</v>
      </c>
      <c r="AD10" s="3">
        <v>20.071000000000002</v>
      </c>
      <c r="AE10" s="3">
        <v>4.4000000000000004</v>
      </c>
      <c r="AF10">
        <v>2</v>
      </c>
    </row>
    <row r="11" spans="1:32" x14ac:dyDescent="0.25">
      <c r="A11" s="3">
        <v>10.87</v>
      </c>
      <c r="B11" s="3">
        <f t="shared" si="0"/>
        <v>9.3699999999999992</v>
      </c>
      <c r="C11" s="3">
        <v>5.7</v>
      </c>
      <c r="D11" s="3">
        <f t="shared" si="1"/>
        <v>0.20626185958254267</v>
      </c>
      <c r="E11" s="3">
        <f t="shared" si="7"/>
        <v>0.19476366223908914</v>
      </c>
      <c r="F11" s="3">
        <f t="shared" si="2"/>
        <v>0.10815939278937381</v>
      </c>
      <c r="G11" s="3">
        <v>12.76</v>
      </c>
      <c r="H11" s="3">
        <v>0.25600000000000001</v>
      </c>
      <c r="I11" t="s">
        <v>12</v>
      </c>
      <c r="K11" s="3">
        <f t="shared" si="8"/>
        <v>0.13710246353907271</v>
      </c>
      <c r="L11" s="3">
        <f t="shared" si="3"/>
        <v>0.25600000000000001</v>
      </c>
      <c r="M11" s="3">
        <f t="shared" si="4"/>
        <v>0.10815939278937381</v>
      </c>
      <c r="N11" s="3">
        <f t="shared" si="5"/>
        <v>12.76</v>
      </c>
      <c r="O11" s="4" t="s">
        <v>15</v>
      </c>
      <c r="P11" s="4" t="s">
        <v>16</v>
      </c>
      <c r="S11">
        <v>0.20626185958254267</v>
      </c>
      <c r="T11" s="3">
        <v>12.76</v>
      </c>
      <c r="U11">
        <f t="shared" si="9"/>
        <v>8.5388994307400365E-2</v>
      </c>
      <c r="V11" s="3">
        <f t="shared" si="6"/>
        <v>3.913887278606123E-3</v>
      </c>
      <c r="W11">
        <v>2</v>
      </c>
      <c r="Z11" s="3">
        <v>10.87</v>
      </c>
      <c r="AA11">
        <v>0</v>
      </c>
      <c r="AB11">
        <v>0</v>
      </c>
      <c r="AC11">
        <v>0</v>
      </c>
      <c r="AD11" s="3">
        <v>12.76</v>
      </c>
      <c r="AE11" s="3">
        <v>5.7</v>
      </c>
      <c r="AF11">
        <v>2</v>
      </c>
    </row>
    <row r="12" spans="1:32" x14ac:dyDescent="0.25">
      <c r="A12" s="3">
        <v>13.82</v>
      </c>
      <c r="B12" s="3">
        <f t="shared" si="0"/>
        <v>12.32</v>
      </c>
      <c r="C12" s="3">
        <v>6.4</v>
      </c>
      <c r="D12" s="3">
        <f t="shared" si="1"/>
        <v>0.26223908918406069</v>
      </c>
      <c r="E12" s="3">
        <f t="shared" si="7"/>
        <v>0.25074089184060722</v>
      </c>
      <c r="F12" s="3">
        <f t="shared" si="2"/>
        <v>0.12144212523719165</v>
      </c>
      <c r="G12" s="3">
        <v>9.9489999999999998</v>
      </c>
      <c r="H12" s="3">
        <v>0.25600000000000001</v>
      </c>
      <c r="I12" t="s">
        <v>12</v>
      </c>
      <c r="K12" s="3">
        <f t="shared" si="8"/>
        <v>0.17650722720098813</v>
      </c>
      <c r="L12" s="3">
        <f t="shared" si="3"/>
        <v>0.25600000000000001</v>
      </c>
      <c r="M12" s="3">
        <f t="shared" si="4"/>
        <v>0.12144212523719165</v>
      </c>
      <c r="N12" s="3">
        <f t="shared" si="5"/>
        <v>9.9489999999999998</v>
      </c>
      <c r="O12" s="4" t="s">
        <v>15</v>
      </c>
      <c r="P12" s="4" t="s">
        <v>16</v>
      </c>
      <c r="S12">
        <v>0.26223908918406069</v>
      </c>
      <c r="T12" s="3">
        <v>9.9489999999999998</v>
      </c>
      <c r="U12">
        <f t="shared" si="9"/>
        <v>5.5977229601518019E-2</v>
      </c>
      <c r="V12" s="3">
        <f t="shared" si="6"/>
        <v>4.9760737985590263E-3</v>
      </c>
      <c r="W12">
        <v>2</v>
      </c>
      <c r="Z12" s="3">
        <v>13.82</v>
      </c>
      <c r="AA12">
        <v>0</v>
      </c>
      <c r="AB12">
        <v>0</v>
      </c>
      <c r="AC12">
        <v>0</v>
      </c>
      <c r="AD12" s="3">
        <v>9.9489999999999998</v>
      </c>
      <c r="AE12" s="3">
        <v>6.4</v>
      </c>
      <c r="AF12">
        <v>2</v>
      </c>
    </row>
    <row r="13" spans="1:32" x14ac:dyDescent="0.25">
      <c r="A13" s="3">
        <v>16.670000000000002</v>
      </c>
      <c r="B13" s="3">
        <f t="shared" si="0"/>
        <v>15.170000000000002</v>
      </c>
      <c r="C13" s="3">
        <v>6.7</v>
      </c>
      <c r="D13" s="3">
        <f t="shared" si="1"/>
        <v>0.31631878557874765</v>
      </c>
      <c r="E13" s="3">
        <f t="shared" si="7"/>
        <v>0.30482058823529412</v>
      </c>
      <c r="F13" s="3">
        <f t="shared" si="2"/>
        <v>0.12713472485768501</v>
      </c>
      <c r="G13" s="3">
        <v>8.0329999999999995</v>
      </c>
      <c r="H13" s="3">
        <v>0.25600000000000001</v>
      </c>
      <c r="I13" t="s">
        <v>12</v>
      </c>
      <c r="K13" s="3">
        <f t="shared" si="8"/>
        <v>0.21457623616249963</v>
      </c>
      <c r="L13" s="3">
        <f t="shared" si="3"/>
        <v>0.25600000000000001</v>
      </c>
      <c r="M13" s="3">
        <f t="shared" si="4"/>
        <v>0.12713472485768501</v>
      </c>
      <c r="N13" s="3">
        <f t="shared" si="5"/>
        <v>8.0329999999999995</v>
      </c>
      <c r="O13" s="4" t="s">
        <v>15</v>
      </c>
      <c r="P13" s="4" t="s">
        <v>16</v>
      </c>
      <c r="S13">
        <v>0.31631878557874765</v>
      </c>
      <c r="T13" s="3">
        <v>8.0329999999999995</v>
      </c>
      <c r="U13">
        <f t="shared" si="9"/>
        <v>5.407969639468696E-2</v>
      </c>
      <c r="V13" s="3">
        <f t="shared" si="6"/>
        <v>6.0022539958016633E-3</v>
      </c>
      <c r="W13">
        <v>2</v>
      </c>
      <c r="Z13" s="3">
        <v>16.670000000000002</v>
      </c>
      <c r="AA13">
        <v>0</v>
      </c>
      <c r="AB13">
        <v>0</v>
      </c>
      <c r="AC13">
        <v>0</v>
      </c>
      <c r="AD13" s="3">
        <v>8.0329999999999995</v>
      </c>
      <c r="AE13" s="3">
        <v>6.7</v>
      </c>
      <c r="AF13">
        <v>2</v>
      </c>
    </row>
    <row r="14" spans="1:32" x14ac:dyDescent="0.25">
      <c r="A14" s="3">
        <v>19.77</v>
      </c>
      <c r="B14" s="3">
        <f t="shared" si="0"/>
        <v>18.27</v>
      </c>
      <c r="C14" s="3">
        <v>6.8</v>
      </c>
      <c r="D14" s="3">
        <f t="shared" si="1"/>
        <v>0.37514231499051232</v>
      </c>
      <c r="E14" s="3">
        <f t="shared" si="7"/>
        <v>0.36364411764705878</v>
      </c>
      <c r="F14" s="3">
        <f t="shared" si="2"/>
        <v>0.12903225806451613</v>
      </c>
      <c r="G14" s="3">
        <v>6.5069999999999997</v>
      </c>
      <c r="H14" s="3">
        <v>0.25600000000000001</v>
      </c>
      <c r="I14" t="s">
        <v>12</v>
      </c>
      <c r="K14" s="3">
        <f t="shared" si="8"/>
        <v>0.25598463187502091</v>
      </c>
      <c r="L14" s="3">
        <f t="shared" si="3"/>
        <v>0.25600000000000001</v>
      </c>
      <c r="M14" s="3">
        <f t="shared" si="4"/>
        <v>0.12903225806451613</v>
      </c>
      <c r="N14" s="3">
        <f t="shared" si="5"/>
        <v>6.5069999999999997</v>
      </c>
      <c r="O14" s="4" t="s">
        <v>15</v>
      </c>
      <c r="P14" s="4" t="s">
        <v>16</v>
      </c>
      <c r="S14">
        <v>0.37514231499051232</v>
      </c>
      <c r="T14" s="3">
        <v>6.5069999999999997</v>
      </c>
      <c r="U14">
        <f t="shared" si="9"/>
        <v>5.8823529411764663E-2</v>
      </c>
      <c r="V14" s="3">
        <f t="shared" si="6"/>
        <v>7.1184499998199679E-3</v>
      </c>
      <c r="W14">
        <v>2</v>
      </c>
      <c r="Z14" s="3">
        <v>19.77</v>
      </c>
      <c r="AA14">
        <v>0</v>
      </c>
      <c r="AB14">
        <v>0</v>
      </c>
      <c r="AC14">
        <v>0</v>
      </c>
      <c r="AD14" s="3">
        <v>6.5069999999999997</v>
      </c>
      <c r="AE14" s="3">
        <v>6.8</v>
      </c>
      <c r="AF14">
        <v>2</v>
      </c>
    </row>
    <row r="15" spans="1:32" x14ac:dyDescent="0.25">
      <c r="A15" s="3">
        <v>22.59</v>
      </c>
      <c r="B15" s="3">
        <f t="shared" si="0"/>
        <v>21.09</v>
      </c>
      <c r="C15" s="3">
        <v>6.7</v>
      </c>
      <c r="D15" s="3">
        <f t="shared" si="1"/>
        <v>0.4286527514231499</v>
      </c>
      <c r="E15" s="3">
        <f t="shared" si="7"/>
        <v>0.41715455407969632</v>
      </c>
      <c r="F15" s="3">
        <f t="shared" si="2"/>
        <v>0.12713472485768501</v>
      </c>
      <c r="G15" s="3">
        <v>5.452</v>
      </c>
      <c r="H15" s="3">
        <v>0.25600000000000001</v>
      </c>
      <c r="I15" t="s">
        <v>12</v>
      </c>
      <c r="K15" s="3">
        <f t="shared" si="8"/>
        <v>0.29365291442641117</v>
      </c>
      <c r="L15" s="3">
        <f t="shared" si="3"/>
        <v>0.25600000000000001</v>
      </c>
      <c r="M15" s="3">
        <f t="shared" si="4"/>
        <v>0.12713472485768501</v>
      </c>
      <c r="N15" s="3">
        <f t="shared" si="5"/>
        <v>5.452</v>
      </c>
      <c r="O15" s="4" t="s">
        <v>15</v>
      </c>
      <c r="P15" s="4" t="s">
        <v>16</v>
      </c>
      <c r="S15">
        <v>0.4286527514231499</v>
      </c>
      <c r="T15" s="3">
        <v>5.452</v>
      </c>
      <c r="U15">
        <f t="shared" si="9"/>
        <v>5.3510436432637587E-2</v>
      </c>
      <c r="V15" s="3">
        <f t="shared" si="6"/>
        <v>8.1338283002495241E-3</v>
      </c>
      <c r="W15">
        <v>2</v>
      </c>
      <c r="Z15" s="3">
        <v>22.59</v>
      </c>
      <c r="AA15">
        <v>0</v>
      </c>
      <c r="AB15">
        <v>0</v>
      </c>
      <c r="AC15">
        <v>0</v>
      </c>
      <c r="AD15" s="3">
        <v>5.452</v>
      </c>
      <c r="AE15" s="3">
        <v>6.7</v>
      </c>
      <c r="AF15">
        <v>2</v>
      </c>
    </row>
    <row r="16" spans="1:32" x14ac:dyDescent="0.25">
      <c r="A16" s="3">
        <v>25.53</v>
      </c>
      <c r="B16" s="3">
        <f t="shared" si="0"/>
        <v>24.03</v>
      </c>
      <c r="C16" s="3">
        <v>6.5</v>
      </c>
      <c r="D16" s="3">
        <f t="shared" si="1"/>
        <v>0.48444022770398482</v>
      </c>
      <c r="E16" s="3">
        <f t="shared" si="7"/>
        <v>0.47294203036053128</v>
      </c>
      <c r="F16" s="3">
        <f t="shared" si="2"/>
        <v>0.12333965844402277</v>
      </c>
      <c r="G16" s="3">
        <v>4.5830000000000002</v>
      </c>
      <c r="H16" s="3">
        <v>0.25600000000000001</v>
      </c>
      <c r="I16" t="s">
        <v>12</v>
      </c>
      <c r="K16" s="3">
        <f t="shared" si="8"/>
        <v>0.33292410261828626</v>
      </c>
      <c r="L16" s="3">
        <f t="shared" si="3"/>
        <v>0.25600000000000001</v>
      </c>
      <c r="M16" s="3">
        <f t="shared" si="4"/>
        <v>0.12333965844402277</v>
      </c>
      <c r="N16" s="3">
        <f t="shared" si="5"/>
        <v>4.5830000000000002</v>
      </c>
      <c r="O16" s="4" t="s">
        <v>15</v>
      </c>
      <c r="P16" s="4" t="s">
        <v>16</v>
      </c>
      <c r="S16">
        <v>0.48444022770398482</v>
      </c>
      <c r="T16" s="3">
        <v>4.5830000000000002</v>
      </c>
      <c r="U16">
        <f t="shared" si="9"/>
        <v>5.5787476280834913E-2</v>
      </c>
      <c r="V16" s="3">
        <f t="shared" si="6"/>
        <v>9.1924141879314008E-3</v>
      </c>
      <c r="W16">
        <v>2</v>
      </c>
      <c r="Z16" s="3">
        <v>25.53</v>
      </c>
      <c r="AA16">
        <v>0</v>
      </c>
      <c r="AB16">
        <v>0</v>
      </c>
      <c r="AC16">
        <v>0</v>
      </c>
      <c r="AD16" s="3">
        <v>4.5830000000000002</v>
      </c>
      <c r="AE16" s="3">
        <v>6.5</v>
      </c>
      <c r="AF16">
        <v>2</v>
      </c>
    </row>
    <row r="17" spans="1:32" x14ac:dyDescent="0.25">
      <c r="A17" s="3">
        <v>28.47</v>
      </c>
      <c r="B17" s="3">
        <f t="shared" si="0"/>
        <v>26.97</v>
      </c>
      <c r="C17" s="3">
        <v>6.2</v>
      </c>
      <c r="D17" s="3">
        <f t="shared" si="1"/>
        <v>0.54022770398481967</v>
      </c>
      <c r="E17" s="3">
        <f t="shared" si="7"/>
        <v>0.5287295066413662</v>
      </c>
      <c r="F17" s="3">
        <f t="shared" si="2"/>
        <v>0.11764705882352941</v>
      </c>
      <c r="G17" s="3">
        <v>3.8839999999999999</v>
      </c>
      <c r="H17" s="3">
        <v>0.25600000000000001</v>
      </c>
      <c r="I17" t="s">
        <v>12</v>
      </c>
      <c r="K17" s="3">
        <f t="shared" si="8"/>
        <v>0.37219529081016128</v>
      </c>
      <c r="L17" s="3">
        <f t="shared" si="3"/>
        <v>0.25600000000000001</v>
      </c>
      <c r="M17" s="3">
        <f t="shared" si="4"/>
        <v>0.11764705882352941</v>
      </c>
      <c r="N17" s="3">
        <f t="shared" si="5"/>
        <v>3.8839999999999999</v>
      </c>
      <c r="O17" s="4" t="s">
        <v>15</v>
      </c>
      <c r="P17" s="4" t="s">
        <v>16</v>
      </c>
      <c r="S17">
        <v>0.54022770398481967</v>
      </c>
      <c r="T17" s="3">
        <v>3.8839999999999999</v>
      </c>
      <c r="U17">
        <f t="shared" si="9"/>
        <v>5.5787476280834858E-2</v>
      </c>
      <c r="V17" s="3">
        <f t="shared" si="6"/>
        <v>1.0251000075613276E-2</v>
      </c>
      <c r="W17">
        <v>2</v>
      </c>
      <c r="Z17" s="3">
        <v>28.47</v>
      </c>
      <c r="AA17">
        <v>0</v>
      </c>
      <c r="AB17">
        <v>0</v>
      </c>
      <c r="AC17">
        <v>0</v>
      </c>
      <c r="AD17" s="3">
        <v>3.8839999999999999</v>
      </c>
      <c r="AE17" s="3">
        <v>6.2</v>
      </c>
      <c r="AF17">
        <v>2</v>
      </c>
    </row>
    <row r="18" spans="1:32" x14ac:dyDescent="0.25">
      <c r="A18" s="3">
        <v>31.42</v>
      </c>
      <c r="B18" s="3">
        <f t="shared" si="0"/>
        <v>29.92</v>
      </c>
      <c r="C18" s="3">
        <v>5.8</v>
      </c>
      <c r="D18" s="3">
        <f t="shared" si="1"/>
        <v>0.59620493358633775</v>
      </c>
      <c r="E18" s="3">
        <f t="shared" si="7"/>
        <v>0.58470673624288427</v>
      </c>
      <c r="F18" s="3">
        <f t="shared" si="2"/>
        <v>0.11005692599620492</v>
      </c>
      <c r="G18" s="3">
        <v>3.31</v>
      </c>
      <c r="H18" s="3">
        <v>0.25600000000000001</v>
      </c>
      <c r="I18" t="s">
        <v>12</v>
      </c>
      <c r="K18" s="3">
        <f t="shared" si="8"/>
        <v>0.4116000544720767</v>
      </c>
      <c r="L18" s="3">
        <f t="shared" si="3"/>
        <v>0.25600000000000001</v>
      </c>
      <c r="M18" s="3">
        <f t="shared" si="4"/>
        <v>0.11005692599620492</v>
      </c>
      <c r="N18" s="3">
        <f t="shared" si="5"/>
        <v>3.31</v>
      </c>
      <c r="O18" s="4" t="s">
        <v>15</v>
      </c>
      <c r="P18" s="4" t="s">
        <v>16</v>
      </c>
      <c r="S18">
        <v>0.59620493358633775</v>
      </c>
      <c r="T18" s="3">
        <v>3.31</v>
      </c>
      <c r="U18">
        <f t="shared" si="9"/>
        <v>5.5977229601518075E-2</v>
      </c>
      <c r="V18" s="3">
        <f t="shared" si="6"/>
        <v>1.1313186595566181E-2</v>
      </c>
      <c r="W18">
        <v>2</v>
      </c>
      <c r="Z18" s="3">
        <v>31.42</v>
      </c>
      <c r="AA18">
        <v>0</v>
      </c>
      <c r="AB18">
        <v>0</v>
      </c>
      <c r="AC18">
        <v>0</v>
      </c>
      <c r="AD18" s="3">
        <v>3.31</v>
      </c>
      <c r="AE18" s="3">
        <v>5.8</v>
      </c>
      <c r="AF18">
        <v>2</v>
      </c>
    </row>
    <row r="19" spans="1:32" x14ac:dyDescent="0.25">
      <c r="A19" s="3">
        <v>34.36</v>
      </c>
      <c r="B19" s="3">
        <f t="shared" si="0"/>
        <v>32.86</v>
      </c>
      <c r="C19" s="3">
        <v>5.4029999999999996</v>
      </c>
      <c r="D19" s="3">
        <f t="shared" si="1"/>
        <v>0.65199240986717266</v>
      </c>
      <c r="E19" s="3">
        <f t="shared" si="7"/>
        <v>0.64049421252371919</v>
      </c>
      <c r="F19" s="3">
        <f t="shared" si="2"/>
        <v>0.10252371916508538</v>
      </c>
      <c r="G19" s="3">
        <v>2.831</v>
      </c>
      <c r="H19" s="3">
        <v>0.25600000000000001</v>
      </c>
      <c r="I19" t="s">
        <v>12</v>
      </c>
      <c r="K19" s="3">
        <f t="shared" si="8"/>
        <v>0.45087124266395173</v>
      </c>
      <c r="L19" s="3">
        <f t="shared" si="3"/>
        <v>0.25600000000000001</v>
      </c>
      <c r="M19" s="3">
        <f t="shared" si="4"/>
        <v>0.10252371916508538</v>
      </c>
      <c r="N19" s="3">
        <f t="shared" si="5"/>
        <v>2.831</v>
      </c>
      <c r="O19" s="4" t="s">
        <v>15</v>
      </c>
      <c r="P19" s="4" t="s">
        <v>16</v>
      </c>
      <c r="S19">
        <v>0.65199240986717266</v>
      </c>
      <c r="T19" s="3">
        <v>2.831</v>
      </c>
      <c r="U19">
        <f t="shared" si="9"/>
        <v>5.5787476280834913E-2</v>
      </c>
      <c r="V19" s="3">
        <f t="shared" si="6"/>
        <v>1.2371772483248058E-2</v>
      </c>
      <c r="W19">
        <v>2</v>
      </c>
      <c r="Z19" s="3">
        <v>34.36</v>
      </c>
      <c r="AA19">
        <v>0</v>
      </c>
      <c r="AB19">
        <v>0</v>
      </c>
      <c r="AC19">
        <v>0</v>
      </c>
      <c r="AD19" s="3">
        <v>2.831</v>
      </c>
      <c r="AE19" s="3">
        <v>5.4029999999999996</v>
      </c>
      <c r="AF19">
        <v>2</v>
      </c>
    </row>
    <row r="20" spans="1:32" x14ac:dyDescent="0.25">
      <c r="A20" s="3">
        <v>37.299999999999997</v>
      </c>
      <c r="B20" s="3">
        <f t="shared" si="0"/>
        <v>35.799999999999997</v>
      </c>
      <c r="C20" s="3">
        <v>4.99</v>
      </c>
      <c r="D20" s="3">
        <f t="shared" si="1"/>
        <v>0.70777988614800746</v>
      </c>
      <c r="E20" s="3">
        <f t="shared" si="7"/>
        <v>0.69628168880455399</v>
      </c>
      <c r="F20" s="3">
        <f t="shared" si="2"/>
        <v>9.468690702087286E-2</v>
      </c>
      <c r="G20" s="3">
        <v>2.4249999999999998</v>
      </c>
      <c r="H20" s="3">
        <v>0.25600000000000001</v>
      </c>
      <c r="I20" t="s">
        <v>12</v>
      </c>
      <c r="K20" s="3">
        <f t="shared" si="8"/>
        <v>0.49014243085582665</v>
      </c>
      <c r="L20" s="3">
        <f t="shared" si="3"/>
        <v>0.25600000000000001</v>
      </c>
      <c r="M20" s="3">
        <f t="shared" si="4"/>
        <v>9.468690702087286E-2</v>
      </c>
      <c r="N20" s="3">
        <f t="shared" si="5"/>
        <v>2.4249999999999998</v>
      </c>
      <c r="O20" s="4" t="s">
        <v>15</v>
      </c>
      <c r="P20" s="4" t="s">
        <v>16</v>
      </c>
      <c r="S20">
        <v>0.70777988614800746</v>
      </c>
      <c r="T20" s="3">
        <v>2.4249999999999998</v>
      </c>
      <c r="U20">
        <f t="shared" si="9"/>
        <v>5.5787476280834802E-2</v>
      </c>
      <c r="V20" s="3">
        <f t="shared" si="6"/>
        <v>1.3430358370929932E-2</v>
      </c>
      <c r="W20">
        <v>2</v>
      </c>
      <c r="Z20" s="3">
        <v>37.299999999999997</v>
      </c>
      <c r="AA20">
        <v>0</v>
      </c>
      <c r="AB20">
        <v>0</v>
      </c>
      <c r="AC20">
        <v>0</v>
      </c>
      <c r="AD20" s="3">
        <v>2.4249999999999998</v>
      </c>
      <c r="AE20" s="3">
        <v>4.99</v>
      </c>
      <c r="AF20">
        <v>2</v>
      </c>
    </row>
    <row r="21" spans="1:32" x14ac:dyDescent="0.25">
      <c r="A21" s="3">
        <v>40.24</v>
      </c>
      <c r="B21" s="3">
        <f t="shared" si="0"/>
        <v>38.74</v>
      </c>
      <c r="C21" s="3">
        <v>4.6340000000000003</v>
      </c>
      <c r="D21" s="3">
        <f t="shared" si="1"/>
        <v>0.76356736242884249</v>
      </c>
      <c r="E21" s="3">
        <f t="shared" si="7"/>
        <v>0.75206916508538901</v>
      </c>
      <c r="F21" s="3">
        <f t="shared" si="2"/>
        <v>8.7931688804554084E-2</v>
      </c>
      <c r="G21" s="3">
        <v>2.077</v>
      </c>
      <c r="H21" s="3">
        <v>0.25600000000000001</v>
      </c>
      <c r="I21" t="s">
        <v>12</v>
      </c>
      <c r="K21" s="3">
        <f t="shared" si="8"/>
        <v>0.52941361904770179</v>
      </c>
      <c r="L21" s="3">
        <f t="shared" si="3"/>
        <v>0.25600000000000001</v>
      </c>
      <c r="M21" s="3">
        <f t="shared" si="4"/>
        <v>8.7931688804554084E-2</v>
      </c>
      <c r="N21" s="3">
        <f t="shared" si="5"/>
        <v>2.077</v>
      </c>
      <c r="O21" s="4" t="s">
        <v>15</v>
      </c>
      <c r="P21" s="4" t="s">
        <v>16</v>
      </c>
      <c r="S21">
        <v>0.76356736242884249</v>
      </c>
      <c r="T21" s="3">
        <v>2.077</v>
      </c>
      <c r="U21">
        <f t="shared" si="9"/>
        <v>5.5787476280835024E-2</v>
      </c>
      <c r="V21" s="3">
        <f t="shared" si="6"/>
        <v>1.4488944258611811E-2</v>
      </c>
      <c r="W21">
        <v>2</v>
      </c>
      <c r="Z21" s="3">
        <v>40.24</v>
      </c>
      <c r="AA21">
        <v>0</v>
      </c>
      <c r="AB21">
        <v>0</v>
      </c>
      <c r="AC21">
        <v>0</v>
      </c>
      <c r="AD21" s="3">
        <v>2.077</v>
      </c>
      <c r="AE21" s="3">
        <v>4.6340000000000003</v>
      </c>
      <c r="AF21">
        <v>2</v>
      </c>
    </row>
    <row r="22" spans="1:32" x14ac:dyDescent="0.25">
      <c r="A22" s="3">
        <v>43.19</v>
      </c>
      <c r="B22" s="3">
        <f t="shared" si="0"/>
        <v>41.69</v>
      </c>
      <c r="C22" s="3">
        <v>4.3250000000000002</v>
      </c>
      <c r="D22" s="3">
        <f t="shared" si="1"/>
        <v>0.81954459203036045</v>
      </c>
      <c r="E22" s="3">
        <f t="shared" si="7"/>
        <v>0.80804639468690698</v>
      </c>
      <c r="F22" s="3">
        <f t="shared" si="2"/>
        <v>8.2068311195445914E-2</v>
      </c>
      <c r="G22" s="3">
        <v>1.7749999999999999</v>
      </c>
      <c r="H22" s="3">
        <v>0.25600000000000001</v>
      </c>
      <c r="I22" t="s">
        <v>12</v>
      </c>
      <c r="K22" s="3">
        <f t="shared" si="8"/>
        <v>0.56881838270961715</v>
      </c>
      <c r="L22" s="3">
        <f t="shared" si="3"/>
        <v>0.25600000000000001</v>
      </c>
      <c r="M22" s="3">
        <f t="shared" si="4"/>
        <v>8.2068311195445914E-2</v>
      </c>
      <c r="N22" s="3">
        <f t="shared" si="5"/>
        <v>1.7749999999999999</v>
      </c>
      <c r="O22" s="4" t="s">
        <v>15</v>
      </c>
      <c r="P22" s="4" t="s">
        <v>16</v>
      </c>
      <c r="S22">
        <v>0.81954459203036045</v>
      </c>
      <c r="T22" s="3">
        <v>1.7749999999999999</v>
      </c>
      <c r="U22">
        <f t="shared" si="9"/>
        <v>5.5977229601517964E-2</v>
      </c>
      <c r="V22" s="3">
        <f t="shared" si="6"/>
        <v>1.5551130778564714E-2</v>
      </c>
      <c r="W22">
        <v>2</v>
      </c>
      <c r="Z22" s="3">
        <v>43.19</v>
      </c>
      <c r="AA22">
        <v>0</v>
      </c>
      <c r="AB22">
        <v>0</v>
      </c>
      <c r="AC22">
        <v>0</v>
      </c>
      <c r="AD22" s="3">
        <v>1.7749999999999999</v>
      </c>
      <c r="AE22" s="3">
        <v>4.3250000000000002</v>
      </c>
      <c r="AF22">
        <v>2</v>
      </c>
    </row>
    <row r="23" spans="1:32" x14ac:dyDescent="0.25">
      <c r="A23" s="3">
        <v>46.13</v>
      </c>
      <c r="B23" s="3">
        <f t="shared" si="0"/>
        <v>44.63</v>
      </c>
      <c r="C23" s="3">
        <v>4.0540000000000003</v>
      </c>
      <c r="D23" s="3">
        <f t="shared" si="1"/>
        <v>0.87533206831119548</v>
      </c>
      <c r="E23" s="3">
        <f t="shared" si="7"/>
        <v>0.863833870967742</v>
      </c>
      <c r="F23" s="3">
        <f t="shared" si="2"/>
        <v>7.692599620493358E-2</v>
      </c>
      <c r="G23" s="3">
        <v>1.51</v>
      </c>
      <c r="H23" s="3">
        <v>0.25600000000000001</v>
      </c>
      <c r="I23" t="s">
        <v>12</v>
      </c>
      <c r="K23" s="3">
        <f t="shared" si="8"/>
        <v>0.60808957090149218</v>
      </c>
      <c r="L23" s="3">
        <f t="shared" si="3"/>
        <v>0.25600000000000001</v>
      </c>
      <c r="M23" s="3">
        <f t="shared" si="4"/>
        <v>7.692599620493358E-2</v>
      </c>
      <c r="N23" s="3">
        <f t="shared" si="5"/>
        <v>1.51</v>
      </c>
      <c r="O23" s="4" t="s">
        <v>15</v>
      </c>
      <c r="P23" s="4" t="s">
        <v>16</v>
      </c>
      <c r="S23">
        <v>0.87533206831119548</v>
      </c>
      <c r="T23" s="3">
        <v>1.51</v>
      </c>
      <c r="U23">
        <f t="shared" si="9"/>
        <v>5.5787476280835024E-2</v>
      </c>
      <c r="V23" s="3">
        <f t="shared" si="6"/>
        <v>1.6609716666246593E-2</v>
      </c>
      <c r="W23">
        <v>2</v>
      </c>
      <c r="Z23" s="3">
        <v>46.13</v>
      </c>
      <c r="AA23">
        <v>0</v>
      </c>
      <c r="AB23">
        <v>0</v>
      </c>
      <c r="AC23">
        <v>0</v>
      </c>
      <c r="AD23" s="3">
        <v>1.51</v>
      </c>
      <c r="AE23" s="3">
        <v>4.0540000000000003</v>
      </c>
      <c r="AF23">
        <v>2</v>
      </c>
    </row>
    <row r="24" spans="1:32" x14ac:dyDescent="0.25">
      <c r="A24" s="3">
        <v>49.08</v>
      </c>
      <c r="B24" s="3">
        <f t="shared" si="0"/>
        <v>47.58</v>
      </c>
      <c r="C24" s="3">
        <v>3.8149999999999999</v>
      </c>
      <c r="D24" s="3">
        <f t="shared" si="1"/>
        <v>0.93130929791271344</v>
      </c>
      <c r="E24" s="3">
        <f t="shared" si="7"/>
        <v>0.91981110056925985</v>
      </c>
      <c r="F24" s="3">
        <f t="shared" si="2"/>
        <v>7.2390891840607208E-2</v>
      </c>
      <c r="G24" s="3">
        <v>1.2769999999999999</v>
      </c>
      <c r="H24" s="3">
        <v>0.25600000000000001</v>
      </c>
      <c r="I24" t="s">
        <v>12</v>
      </c>
      <c r="K24" s="3">
        <f t="shared" si="8"/>
        <v>0.64749433456340755</v>
      </c>
      <c r="L24" s="3">
        <f t="shared" si="3"/>
        <v>0.25600000000000001</v>
      </c>
      <c r="M24" s="3">
        <f t="shared" si="4"/>
        <v>7.2390891840607208E-2</v>
      </c>
      <c r="N24" s="3">
        <f t="shared" si="5"/>
        <v>1.2769999999999999</v>
      </c>
      <c r="O24" s="4" t="s">
        <v>15</v>
      </c>
      <c r="P24" s="4" t="s">
        <v>16</v>
      </c>
      <c r="S24">
        <v>0.93130929791271344</v>
      </c>
      <c r="T24" s="3">
        <v>1.2769999999999999</v>
      </c>
      <c r="U24">
        <f t="shared" si="9"/>
        <v>5.5977229601517964E-2</v>
      </c>
      <c r="V24" s="3">
        <f t="shared" si="6"/>
        <v>1.7671903186199496E-2</v>
      </c>
      <c r="W24">
        <v>2</v>
      </c>
      <c r="Z24" s="3">
        <v>49.08</v>
      </c>
      <c r="AA24">
        <v>0</v>
      </c>
      <c r="AB24">
        <v>0</v>
      </c>
      <c r="AC24">
        <v>0</v>
      </c>
      <c r="AD24" s="3">
        <v>1.2769999999999999</v>
      </c>
      <c r="AE24" s="3">
        <v>3.8149999999999999</v>
      </c>
      <c r="AF24">
        <v>2</v>
      </c>
    </row>
    <row r="25" spans="1:32" x14ac:dyDescent="0.25">
      <c r="A25" s="3">
        <v>52.03</v>
      </c>
      <c r="B25" s="3">
        <f t="shared" si="0"/>
        <v>50.53</v>
      </c>
      <c r="C25" s="3">
        <v>3.6019999999999999</v>
      </c>
      <c r="D25" s="3">
        <f t="shared" si="1"/>
        <v>0.98728652751423152</v>
      </c>
      <c r="E25" s="3">
        <f t="shared" si="7"/>
        <v>0.97578833017077793</v>
      </c>
      <c r="F25" s="3">
        <f t="shared" si="2"/>
        <v>6.8349146110056921E-2</v>
      </c>
      <c r="G25" s="3">
        <v>1.07</v>
      </c>
      <c r="H25" s="3">
        <v>0.25600000000000001</v>
      </c>
      <c r="I25" t="s">
        <v>12</v>
      </c>
      <c r="K25" s="3">
        <f t="shared" si="8"/>
        <v>0.68689909822532291</v>
      </c>
      <c r="L25" s="3">
        <f t="shared" si="3"/>
        <v>0.25600000000000001</v>
      </c>
      <c r="M25" s="3">
        <f t="shared" si="4"/>
        <v>6.8349146110056921E-2</v>
      </c>
      <c r="N25" s="3">
        <f t="shared" si="5"/>
        <v>1.07</v>
      </c>
      <c r="O25" s="4" t="s">
        <v>15</v>
      </c>
      <c r="P25" s="4" t="s">
        <v>16</v>
      </c>
      <c r="S25">
        <v>0.98728652751423152</v>
      </c>
      <c r="T25" s="3">
        <v>1.07</v>
      </c>
      <c r="U25">
        <f t="shared" si="9"/>
        <v>5.5977229601518075E-2</v>
      </c>
      <c r="V25" s="3">
        <f t="shared" si="6"/>
        <v>1.8734089706152399E-2</v>
      </c>
      <c r="W25">
        <v>2</v>
      </c>
      <c r="Z25" s="3">
        <v>52.03</v>
      </c>
      <c r="AA25">
        <v>0</v>
      </c>
      <c r="AB25">
        <v>0</v>
      </c>
      <c r="AC25">
        <v>0</v>
      </c>
      <c r="AD25" s="3">
        <v>1.07</v>
      </c>
      <c r="AE25" s="3">
        <v>3.6019999999999999</v>
      </c>
      <c r="AF25">
        <v>2</v>
      </c>
    </row>
    <row r="26" spans="1:32" x14ac:dyDescent="0.25">
      <c r="A26" s="3">
        <v>54.98</v>
      </c>
      <c r="B26" s="3">
        <f t="shared" si="0"/>
        <v>53.48</v>
      </c>
      <c r="C26" s="3">
        <v>3.411</v>
      </c>
      <c r="D26" s="3">
        <f t="shared" si="1"/>
        <v>1.0432637571157495</v>
      </c>
      <c r="E26" s="3">
        <f t="shared" si="7"/>
        <v>1.0317655597722959</v>
      </c>
      <c r="F26" s="3">
        <f t="shared" si="2"/>
        <v>6.472485768500949E-2</v>
      </c>
      <c r="G26" s="3">
        <v>0.88400000000000001</v>
      </c>
      <c r="H26" s="3">
        <v>0.25600000000000001</v>
      </c>
      <c r="I26" t="s">
        <v>12</v>
      </c>
      <c r="K26" s="3">
        <f t="shared" si="8"/>
        <v>0.72630386188723828</v>
      </c>
      <c r="L26" s="3">
        <f t="shared" si="3"/>
        <v>0.25600000000000001</v>
      </c>
      <c r="M26" s="3">
        <f t="shared" si="4"/>
        <v>6.472485768500949E-2</v>
      </c>
      <c r="N26" s="3">
        <f t="shared" si="5"/>
        <v>0.88400000000000001</v>
      </c>
      <c r="O26" s="4" t="s">
        <v>15</v>
      </c>
      <c r="P26" s="4" t="s">
        <v>16</v>
      </c>
      <c r="S26">
        <v>1.0432637571157495</v>
      </c>
      <c r="T26" s="3">
        <v>0.88400000000000001</v>
      </c>
      <c r="U26">
        <f t="shared" si="9"/>
        <v>5.5977229601517964E-2</v>
      </c>
      <c r="V26" s="3">
        <f t="shared" si="6"/>
        <v>1.9796276226105303E-2</v>
      </c>
      <c r="W26">
        <v>2</v>
      </c>
      <c r="Z26" s="3">
        <v>54.98</v>
      </c>
      <c r="AA26">
        <v>0</v>
      </c>
      <c r="AB26">
        <v>0</v>
      </c>
      <c r="AC26">
        <v>0</v>
      </c>
      <c r="AD26" s="3">
        <v>0.88400000000000001</v>
      </c>
      <c r="AE26" s="3">
        <v>3.411</v>
      </c>
      <c r="AF26">
        <v>2</v>
      </c>
    </row>
    <row r="27" spans="1:32" x14ac:dyDescent="0.25">
      <c r="A27" s="3">
        <v>57.93</v>
      </c>
      <c r="B27" s="3">
        <f t="shared" si="0"/>
        <v>56.43</v>
      </c>
      <c r="C27" s="3">
        <v>3.2389999999999999</v>
      </c>
      <c r="D27" s="3">
        <f t="shared" si="1"/>
        <v>1.0992409867172674</v>
      </c>
      <c r="E27" s="3">
        <f t="shared" si="7"/>
        <v>1.0877427893738141</v>
      </c>
      <c r="F27" s="3">
        <f t="shared" si="2"/>
        <v>6.1461100569259956E-2</v>
      </c>
      <c r="G27" s="3">
        <v>0.71699999999999997</v>
      </c>
      <c r="H27" s="3">
        <v>0.25600000000000001</v>
      </c>
      <c r="I27" t="s">
        <v>12</v>
      </c>
      <c r="K27" s="3">
        <f t="shared" si="8"/>
        <v>0.76570862554915387</v>
      </c>
      <c r="L27" s="3">
        <f t="shared" si="3"/>
        <v>0.25600000000000001</v>
      </c>
      <c r="M27" s="3">
        <f t="shared" si="4"/>
        <v>6.1461100569259956E-2</v>
      </c>
      <c r="N27" s="3">
        <f t="shared" si="5"/>
        <v>0.71699999999999997</v>
      </c>
      <c r="O27" s="4" t="s">
        <v>15</v>
      </c>
      <c r="P27" s="4" t="s">
        <v>16</v>
      </c>
      <c r="S27">
        <v>1.0992409867172674</v>
      </c>
      <c r="T27" s="3">
        <v>0.71699999999999997</v>
      </c>
      <c r="U27">
        <f t="shared" si="9"/>
        <v>5.5977229601517964E-2</v>
      </c>
      <c r="V27" s="3">
        <f t="shared" si="6"/>
        <v>2.0858462746058206E-2</v>
      </c>
      <c r="W27">
        <v>2</v>
      </c>
      <c r="Z27" s="3">
        <v>57.93</v>
      </c>
      <c r="AA27">
        <v>0</v>
      </c>
      <c r="AB27">
        <v>0</v>
      </c>
      <c r="AC27">
        <v>0</v>
      </c>
      <c r="AD27" s="3">
        <v>0.71699999999999997</v>
      </c>
      <c r="AE27" s="3">
        <v>3.2389999999999999</v>
      </c>
      <c r="AF27">
        <v>2</v>
      </c>
    </row>
    <row r="28" spans="1:32" x14ac:dyDescent="0.25">
      <c r="A28" s="3">
        <v>60.89</v>
      </c>
      <c r="B28" s="3">
        <f t="shared" si="0"/>
        <v>59.39</v>
      </c>
      <c r="C28" s="3">
        <v>3.0840000000000001</v>
      </c>
      <c r="D28" s="3">
        <f t="shared" si="1"/>
        <v>1.1554079696394686</v>
      </c>
      <c r="E28" s="3">
        <f t="shared" si="7"/>
        <v>1.1439097722960152</v>
      </c>
      <c r="F28" s="3">
        <f t="shared" si="2"/>
        <v>5.8519924098671725E-2</v>
      </c>
      <c r="G28" s="3">
        <v>0.56599999999999995</v>
      </c>
      <c r="H28" s="3">
        <v>0.25600000000000001</v>
      </c>
      <c r="I28" t="s">
        <v>12</v>
      </c>
      <c r="K28" s="3">
        <f t="shared" si="8"/>
        <v>0.80524696468110968</v>
      </c>
      <c r="L28" s="3">
        <f t="shared" si="3"/>
        <v>0.25600000000000001</v>
      </c>
      <c r="M28" s="3">
        <f t="shared" si="4"/>
        <v>5.8519924098671725E-2</v>
      </c>
      <c r="N28" s="3">
        <f t="shared" si="5"/>
        <v>0.56599999999999995</v>
      </c>
      <c r="O28" s="4" t="s">
        <v>15</v>
      </c>
      <c r="P28" s="4" t="s">
        <v>16</v>
      </c>
      <c r="S28">
        <v>1.1554079696394686</v>
      </c>
      <c r="T28" s="3">
        <v>0.56599999999999995</v>
      </c>
      <c r="U28">
        <f t="shared" si="9"/>
        <v>5.6166982922201125E-2</v>
      </c>
      <c r="V28" s="3">
        <f t="shared" si="6"/>
        <v>2.1924249898282136E-2</v>
      </c>
      <c r="W28">
        <v>2</v>
      </c>
      <c r="Z28" s="3">
        <v>60.89</v>
      </c>
      <c r="AA28">
        <v>0</v>
      </c>
      <c r="AB28">
        <v>0</v>
      </c>
      <c r="AC28">
        <v>0</v>
      </c>
      <c r="AD28" s="3">
        <v>0.56599999999999995</v>
      </c>
      <c r="AE28" s="3">
        <v>3.0840000000000001</v>
      </c>
      <c r="AF28">
        <v>2</v>
      </c>
    </row>
    <row r="29" spans="1:32" x14ac:dyDescent="0.25">
      <c r="A29" s="3">
        <v>63.84</v>
      </c>
      <c r="B29" s="3">
        <f t="shared" si="0"/>
        <v>62.34</v>
      </c>
      <c r="C29" s="3">
        <v>2.9430000000000001</v>
      </c>
      <c r="D29" s="3">
        <f t="shared" si="1"/>
        <v>1.2113851992409868</v>
      </c>
      <c r="E29" s="3">
        <f t="shared" si="7"/>
        <v>1.1998870018975332</v>
      </c>
      <c r="F29" s="3">
        <f t="shared" si="2"/>
        <v>5.5844402277039844E-2</v>
      </c>
      <c r="G29" s="3">
        <v>0.42899999999999999</v>
      </c>
      <c r="H29" s="3">
        <v>0.25600000000000001</v>
      </c>
      <c r="I29" t="s">
        <v>12</v>
      </c>
      <c r="K29" s="3">
        <f t="shared" si="8"/>
        <v>0.84465172834302504</v>
      </c>
      <c r="L29" s="3">
        <f t="shared" si="3"/>
        <v>0.25600000000000001</v>
      </c>
      <c r="M29" s="3">
        <f t="shared" si="4"/>
        <v>5.5844402277039844E-2</v>
      </c>
      <c r="N29" s="3">
        <f t="shared" si="5"/>
        <v>0.42899999999999999</v>
      </c>
      <c r="O29" s="4" t="s">
        <v>15</v>
      </c>
      <c r="P29" s="4" t="s">
        <v>16</v>
      </c>
      <c r="S29">
        <v>1.2113851992409868</v>
      </c>
      <c r="T29" s="3">
        <v>0.42899999999999999</v>
      </c>
      <c r="U29">
        <f t="shared" si="9"/>
        <v>5.5977229601518186E-2</v>
      </c>
      <c r="V29" s="3">
        <f t="shared" si="6"/>
        <v>2.2986436418235043E-2</v>
      </c>
      <c r="W29">
        <v>2</v>
      </c>
      <c r="Z29" s="3">
        <v>63.84</v>
      </c>
      <c r="AA29">
        <v>0</v>
      </c>
      <c r="AB29">
        <v>0</v>
      </c>
      <c r="AC29">
        <v>0</v>
      </c>
      <c r="AD29" s="3">
        <v>0.42899999999999999</v>
      </c>
      <c r="AE29" s="3">
        <v>2.9430000000000001</v>
      </c>
      <c r="AF29">
        <v>2</v>
      </c>
    </row>
    <row r="30" spans="1:32" x14ac:dyDescent="0.25">
      <c r="A30" s="3">
        <v>66.61</v>
      </c>
      <c r="B30" s="3">
        <f t="shared" si="0"/>
        <v>65.11</v>
      </c>
      <c r="C30" s="3">
        <v>2.8210000000000002</v>
      </c>
      <c r="D30" s="3">
        <f t="shared" si="1"/>
        <v>1.2639468690702087</v>
      </c>
      <c r="E30" s="3">
        <f t="shared" si="7"/>
        <v>1.2524486717267551</v>
      </c>
      <c r="F30" s="3">
        <f t="shared" si="2"/>
        <v>5.3529411764705881E-2</v>
      </c>
      <c r="G30" s="3">
        <v>0.311</v>
      </c>
      <c r="H30" s="3">
        <v>0.25600000000000001</v>
      </c>
      <c r="I30" t="s">
        <v>12</v>
      </c>
      <c r="K30" s="3">
        <f t="shared" si="8"/>
        <v>0.88165213354421335</v>
      </c>
      <c r="L30" s="3">
        <f t="shared" si="3"/>
        <v>0.25600000000000001</v>
      </c>
      <c r="M30" s="3">
        <f t="shared" si="4"/>
        <v>5.3529411764705881E-2</v>
      </c>
      <c r="N30" s="3">
        <f t="shared" si="5"/>
        <v>0.311</v>
      </c>
      <c r="O30" s="4" t="s">
        <v>15</v>
      </c>
      <c r="P30" s="4" t="s">
        <v>16</v>
      </c>
      <c r="S30">
        <v>1.2639468690702087</v>
      </c>
      <c r="T30" s="3">
        <v>0.311</v>
      </c>
      <c r="U30">
        <f t="shared" si="9"/>
        <v>5.2561669829221946E-2</v>
      </c>
      <c r="V30" s="3">
        <f t="shared" si="6"/>
        <v>2.3983811557309463E-2</v>
      </c>
      <c r="W30">
        <v>2</v>
      </c>
      <c r="Z30" s="3">
        <v>66.61</v>
      </c>
      <c r="AA30">
        <v>0</v>
      </c>
      <c r="AB30">
        <v>0</v>
      </c>
      <c r="AC30">
        <v>0</v>
      </c>
      <c r="AD30" s="3">
        <v>0.311</v>
      </c>
      <c r="AE30" s="3">
        <v>2.8210000000000002</v>
      </c>
      <c r="AF30">
        <v>2</v>
      </c>
    </row>
    <row r="31" spans="1:32" x14ac:dyDescent="0.25">
      <c r="A31" s="3">
        <v>68.91</v>
      </c>
      <c r="B31" s="3">
        <f t="shared" si="0"/>
        <v>67.41</v>
      </c>
      <c r="C31" s="3">
        <v>2.7280000000000002</v>
      </c>
      <c r="D31" s="3">
        <f t="shared" si="1"/>
        <v>1.3075901328273243</v>
      </c>
      <c r="E31" s="3">
        <f t="shared" si="7"/>
        <v>1.2960919354838709</v>
      </c>
      <c r="F31" s="3">
        <f t="shared" si="2"/>
        <v>5.1764705882352942E-2</v>
      </c>
      <c r="G31" s="3">
        <v>0.22</v>
      </c>
      <c r="H31" s="3">
        <v>0.25600000000000001</v>
      </c>
      <c r="I31" t="s">
        <v>12</v>
      </c>
      <c r="K31" s="3">
        <f t="shared" si="8"/>
        <v>0.91237449165350337</v>
      </c>
      <c r="L31" s="3">
        <f t="shared" si="3"/>
        <v>0.25600000000000001</v>
      </c>
      <c r="M31" s="3">
        <f t="shared" si="4"/>
        <v>5.1764705882352942E-2</v>
      </c>
      <c r="N31" s="3">
        <f t="shared" si="5"/>
        <v>0.22</v>
      </c>
      <c r="O31" s="4" t="s">
        <v>15</v>
      </c>
      <c r="P31" s="4" t="s">
        <v>16</v>
      </c>
      <c r="S31">
        <v>1.3075901328273243</v>
      </c>
      <c r="T31" s="3">
        <v>0.22</v>
      </c>
      <c r="U31">
        <f t="shared" si="9"/>
        <v>4.364326375711558E-2</v>
      </c>
      <c r="V31" s="3">
        <f t="shared" si="6"/>
        <v>2.4811956979645621E-2</v>
      </c>
      <c r="W31">
        <v>2</v>
      </c>
      <c r="Z31" s="3">
        <v>68.91</v>
      </c>
      <c r="AA31">
        <v>0</v>
      </c>
      <c r="AB31">
        <v>0</v>
      </c>
      <c r="AC31">
        <v>0</v>
      </c>
      <c r="AD31" s="3">
        <v>0.22</v>
      </c>
      <c r="AE31" s="3">
        <v>2.7280000000000002</v>
      </c>
      <c r="AF31">
        <v>2</v>
      </c>
    </row>
    <row r="32" spans="1:32" x14ac:dyDescent="0.25">
      <c r="A32" s="3">
        <v>70.86</v>
      </c>
      <c r="B32" s="3">
        <f t="shared" si="0"/>
        <v>69.36</v>
      </c>
      <c r="C32" s="3">
        <v>2.6539999999999999</v>
      </c>
      <c r="D32" s="3">
        <f t="shared" si="1"/>
        <v>1.3445920303605312</v>
      </c>
      <c r="E32" s="3">
        <f t="shared" si="7"/>
        <v>1.3330938330170776</v>
      </c>
      <c r="F32" s="3">
        <f t="shared" si="2"/>
        <v>5.0360531309297907E-2</v>
      </c>
      <c r="G32" s="3">
        <v>0.14799999999999999</v>
      </c>
      <c r="H32" s="3">
        <v>0.25600000000000001</v>
      </c>
      <c r="I32" t="s">
        <v>12</v>
      </c>
      <c r="K32" s="3">
        <f t="shared" si="8"/>
        <v>0.9384217083113795</v>
      </c>
      <c r="L32" s="3">
        <f t="shared" si="3"/>
        <v>0.25600000000000001</v>
      </c>
      <c r="M32" s="3">
        <f t="shared" si="4"/>
        <v>5.0360531309297907E-2</v>
      </c>
      <c r="N32" s="3">
        <f t="shared" si="5"/>
        <v>0.14799999999999999</v>
      </c>
      <c r="O32" s="4" t="s">
        <v>15</v>
      </c>
      <c r="P32" s="4" t="s">
        <v>16</v>
      </c>
      <c r="S32">
        <v>1.3445920303605312</v>
      </c>
      <c r="T32" s="3">
        <v>0.14799999999999999</v>
      </c>
      <c r="U32">
        <f t="shared" si="9"/>
        <v>3.7001897533206929E-2</v>
      </c>
      <c r="V32" s="3">
        <f t="shared" si="6"/>
        <v>2.5514080272495847E-2</v>
      </c>
      <c r="W32">
        <v>2</v>
      </c>
      <c r="Z32" s="3">
        <v>70.86</v>
      </c>
      <c r="AA32">
        <v>0</v>
      </c>
      <c r="AB32">
        <v>0</v>
      </c>
      <c r="AC32">
        <v>0</v>
      </c>
      <c r="AD32" s="3">
        <v>0.14799999999999999</v>
      </c>
      <c r="AE32" s="3">
        <v>2.6539999999999999</v>
      </c>
      <c r="AF32">
        <v>2</v>
      </c>
    </row>
    <row r="33" spans="1:34" x14ac:dyDescent="0.25">
      <c r="A33" s="3">
        <v>72.59</v>
      </c>
      <c r="B33" s="3">
        <f t="shared" si="0"/>
        <v>71.09</v>
      </c>
      <c r="C33" s="3">
        <v>2.4500000000000002</v>
      </c>
      <c r="D33" s="3">
        <f t="shared" si="1"/>
        <v>1.3774193548387097</v>
      </c>
      <c r="E33" s="3">
        <f t="shared" si="7"/>
        <v>1.3659211574952561</v>
      </c>
      <c r="F33" s="3">
        <f t="shared" si="2"/>
        <v>4.6489563567362432E-2</v>
      </c>
      <c r="G33" s="3">
        <v>8.6999999999999994E-2</v>
      </c>
      <c r="H33" s="3">
        <v>0.25600000000000001</v>
      </c>
      <c r="I33" t="s">
        <v>12</v>
      </c>
      <c r="K33" s="3">
        <f t="shared" si="8"/>
        <v>0.96153026462836733</v>
      </c>
      <c r="L33" s="3">
        <f t="shared" si="3"/>
        <v>0.25600000000000001</v>
      </c>
      <c r="M33" s="3">
        <f t="shared" si="4"/>
        <v>4.6489563567362432E-2</v>
      </c>
      <c r="N33" s="3">
        <f t="shared" si="5"/>
        <v>8.6999999999999994E-2</v>
      </c>
      <c r="O33" s="4" t="s">
        <v>15</v>
      </c>
      <c r="P33" s="4" t="s">
        <v>16</v>
      </c>
      <c r="S33">
        <v>1.3774193548387097</v>
      </c>
      <c r="T33" s="3">
        <v>8.6999999999999994E-2</v>
      </c>
      <c r="U33">
        <f t="shared" si="9"/>
        <v>3.2827324478178488E-2</v>
      </c>
      <c r="V33" s="3">
        <f t="shared" si="6"/>
        <v>2.6136989655383483E-2</v>
      </c>
      <c r="W33">
        <v>2</v>
      </c>
      <c r="Z33" s="3">
        <v>72.59</v>
      </c>
      <c r="AA33">
        <v>0</v>
      </c>
      <c r="AB33">
        <v>0</v>
      </c>
      <c r="AC33">
        <v>0</v>
      </c>
      <c r="AD33" s="3">
        <v>8.6999999999999994E-2</v>
      </c>
      <c r="AE33" s="3">
        <v>2.4500000000000002</v>
      </c>
      <c r="AF33">
        <v>2</v>
      </c>
    </row>
    <row r="34" spans="1:34" x14ac:dyDescent="0.25">
      <c r="A34" s="3">
        <v>73.86</v>
      </c>
      <c r="B34" s="3">
        <f t="shared" si="0"/>
        <v>72.36</v>
      </c>
      <c r="C34" s="3">
        <v>2.25</v>
      </c>
      <c r="D34" s="3">
        <f t="shared" si="1"/>
        <v>1.4015180265654648</v>
      </c>
      <c r="E34" s="3">
        <f t="shared" si="7"/>
        <v>1.3900198292220114</v>
      </c>
      <c r="F34" s="3">
        <f t="shared" si="2"/>
        <v>4.2694497153700189E-2</v>
      </c>
      <c r="G34" s="3">
        <v>4.3999999999999997E-2</v>
      </c>
      <c r="H34" s="3">
        <v>0.25600000000000001</v>
      </c>
      <c r="I34" t="s">
        <v>12</v>
      </c>
      <c r="K34" s="3">
        <f t="shared" si="8"/>
        <v>0.97849434932349699</v>
      </c>
      <c r="L34" s="3">
        <f t="shared" si="3"/>
        <v>0.25600000000000001</v>
      </c>
      <c r="M34" s="3">
        <f t="shared" si="4"/>
        <v>4.2694497153700189E-2</v>
      </c>
      <c r="N34" s="3">
        <f t="shared" si="5"/>
        <v>4.3999999999999997E-2</v>
      </c>
      <c r="O34" s="4" t="s">
        <v>15</v>
      </c>
      <c r="P34" s="4" t="s">
        <v>16</v>
      </c>
      <c r="S34">
        <v>1.4015180265654648</v>
      </c>
      <c r="T34" s="3">
        <v>4.3999999999999997E-2</v>
      </c>
      <c r="U34">
        <f t="shared" si="9"/>
        <v>2.4098671726755061E-2</v>
      </c>
      <c r="V34" s="3">
        <f t="shared" si="6"/>
        <v>2.6594269953803883E-2</v>
      </c>
      <c r="W34">
        <v>2</v>
      </c>
      <c r="Z34" s="3">
        <v>73.86</v>
      </c>
      <c r="AA34">
        <v>0</v>
      </c>
      <c r="AB34">
        <v>0</v>
      </c>
      <c r="AC34">
        <v>0</v>
      </c>
      <c r="AD34" s="3">
        <v>4.3999999999999997E-2</v>
      </c>
      <c r="AE34" s="3">
        <v>2.25</v>
      </c>
      <c r="AF34">
        <v>2</v>
      </c>
    </row>
    <row r="35" spans="1:34" x14ac:dyDescent="0.25">
      <c r="A35" s="3">
        <v>74.510000000000005</v>
      </c>
      <c r="B35" s="3">
        <f t="shared" si="0"/>
        <v>73.010000000000005</v>
      </c>
      <c r="C35" s="3">
        <v>1.9</v>
      </c>
      <c r="D35" s="3">
        <f t="shared" si="1"/>
        <v>1.4138519924098671</v>
      </c>
      <c r="E35" s="3">
        <f t="shared" si="7"/>
        <v>1.4023537950664138</v>
      </c>
      <c r="F35" s="3">
        <f t="shared" si="2"/>
        <v>3.6053130929791267E-2</v>
      </c>
      <c r="G35" s="3">
        <v>2.3E-2</v>
      </c>
      <c r="H35" s="3">
        <v>0.25600000000000001</v>
      </c>
      <c r="I35" t="s">
        <v>12</v>
      </c>
      <c r="K35" s="3">
        <f t="shared" si="8"/>
        <v>0.98717675487612255</v>
      </c>
      <c r="L35" s="3">
        <f t="shared" si="3"/>
        <v>0.25600000000000001</v>
      </c>
      <c r="M35" s="3">
        <f t="shared" si="4"/>
        <v>3.6053130929791267E-2</v>
      </c>
      <c r="N35" s="3">
        <f t="shared" si="5"/>
        <v>2.3E-2</v>
      </c>
      <c r="O35" s="4" t="s">
        <v>15</v>
      </c>
      <c r="P35" s="4" t="s">
        <v>16</v>
      </c>
      <c r="S35">
        <v>1.4138519924098671</v>
      </c>
      <c r="T35" s="3">
        <v>2.3E-2</v>
      </c>
      <c r="U35">
        <f t="shared" si="9"/>
        <v>1.2333965844402384E-2</v>
      </c>
      <c r="V35" s="3">
        <f t="shared" si="6"/>
        <v>2.6828311051420629E-2</v>
      </c>
      <c r="W35">
        <v>2</v>
      </c>
      <c r="Z35" s="3">
        <v>74.510000000000005</v>
      </c>
      <c r="AA35">
        <v>0</v>
      </c>
      <c r="AB35">
        <v>0</v>
      </c>
      <c r="AC35">
        <v>0</v>
      </c>
      <c r="AD35" s="3">
        <v>2.3E-2</v>
      </c>
      <c r="AE35" s="3">
        <v>1.9</v>
      </c>
      <c r="AF35">
        <v>2</v>
      </c>
    </row>
    <row r="36" spans="1:34" x14ac:dyDescent="0.25">
      <c r="A36" s="3">
        <v>74.81</v>
      </c>
      <c r="B36" s="3">
        <f t="shared" si="0"/>
        <v>73.31</v>
      </c>
      <c r="C36" s="3">
        <v>1.7</v>
      </c>
      <c r="D36" s="3">
        <f t="shared" si="1"/>
        <v>1.4195445920303604</v>
      </c>
      <c r="E36" s="3">
        <f t="shared" si="7"/>
        <v>1.4080463946869071</v>
      </c>
      <c r="F36" s="3">
        <f t="shared" si="2"/>
        <v>3.2258064516129031E-2</v>
      </c>
      <c r="G36" s="3">
        <v>1.2999999999999999E-2</v>
      </c>
      <c r="H36" s="3">
        <v>0.25600000000000001</v>
      </c>
      <c r="I36" t="s">
        <v>12</v>
      </c>
      <c r="K36" s="3">
        <f t="shared" si="8"/>
        <v>0.99118401897733421</v>
      </c>
      <c r="L36" s="3">
        <f t="shared" si="3"/>
        <v>0.25600000000000001</v>
      </c>
      <c r="M36" s="3">
        <f t="shared" si="4"/>
        <v>3.2258064516129031E-2</v>
      </c>
      <c r="N36" s="3">
        <f t="shared" si="5"/>
        <v>1.2999999999999999E-2</v>
      </c>
      <c r="O36" s="4" t="s">
        <v>15</v>
      </c>
      <c r="P36" s="4" t="s">
        <v>16</v>
      </c>
      <c r="S36">
        <v>1.4195445920303604</v>
      </c>
      <c r="T36" s="3">
        <v>1.2999999999999999E-2</v>
      </c>
      <c r="U36">
        <f t="shared" si="9"/>
        <v>5.6925996204932883E-3</v>
      </c>
      <c r="V36" s="3">
        <f t="shared" si="6"/>
        <v>2.6936330019551431E-2</v>
      </c>
      <c r="W36">
        <v>2</v>
      </c>
      <c r="Z36" s="3">
        <v>74.81</v>
      </c>
      <c r="AA36">
        <v>0</v>
      </c>
      <c r="AB36">
        <v>0</v>
      </c>
      <c r="AC36">
        <v>0</v>
      </c>
      <c r="AD36" s="3">
        <v>1.2999999999999999E-2</v>
      </c>
      <c r="AE36" s="3">
        <v>1.7</v>
      </c>
      <c r="AF36">
        <v>2</v>
      </c>
    </row>
    <row r="37" spans="1:34" x14ac:dyDescent="0.25">
      <c r="A37" s="3">
        <v>75.22</v>
      </c>
      <c r="B37" s="3">
        <f t="shared" si="0"/>
        <v>73.72</v>
      </c>
      <c r="C37" s="3">
        <v>1</v>
      </c>
      <c r="D37" s="3">
        <f t="shared" si="1"/>
        <v>1.4273244781783681</v>
      </c>
      <c r="E37" s="3">
        <f t="shared" si="7"/>
        <v>1.4158262808349145</v>
      </c>
      <c r="F37" s="3">
        <f t="shared" si="2"/>
        <v>1.8975332068311195E-2</v>
      </c>
      <c r="G37" s="3">
        <v>0</v>
      </c>
      <c r="H37" s="3">
        <v>0.25600000000000001</v>
      </c>
      <c r="I37" t="s">
        <v>12</v>
      </c>
      <c r="K37" s="3">
        <f t="shared" si="8"/>
        <v>0.99666061324899013</v>
      </c>
      <c r="L37" s="3">
        <f t="shared" si="3"/>
        <v>0.25600000000000001</v>
      </c>
      <c r="M37" s="3">
        <f t="shared" si="4"/>
        <v>1.8975332068311195E-2</v>
      </c>
      <c r="N37" s="3">
        <f t="shared" si="5"/>
        <v>0</v>
      </c>
      <c r="O37" s="4" t="s">
        <v>15</v>
      </c>
      <c r="P37" s="4" t="s">
        <v>16</v>
      </c>
      <c r="S37">
        <v>1.4273244781783681</v>
      </c>
      <c r="T37" s="3">
        <v>0</v>
      </c>
      <c r="U37">
        <f t="shared" si="9"/>
        <v>7.7798861480076198E-3</v>
      </c>
      <c r="V37" s="3">
        <f t="shared" si="6"/>
        <v>2.708395594266353E-2</v>
      </c>
      <c r="W37">
        <v>2</v>
      </c>
      <c r="Z37" s="3">
        <v>75.22</v>
      </c>
      <c r="AA37">
        <v>0</v>
      </c>
      <c r="AB37">
        <v>0</v>
      </c>
      <c r="AC37">
        <v>0</v>
      </c>
      <c r="AD37" s="3">
        <v>0</v>
      </c>
      <c r="AE37" s="3">
        <v>1</v>
      </c>
      <c r="AF37">
        <v>2</v>
      </c>
    </row>
    <row r="38" spans="1:34" x14ac:dyDescent="0.25">
      <c r="A38" s="3">
        <v>75.47</v>
      </c>
      <c r="B38" s="3">
        <f t="shared" si="0"/>
        <v>73.97</v>
      </c>
      <c r="C38" s="3">
        <v>0</v>
      </c>
      <c r="D38" s="3">
        <f t="shared" si="1"/>
        <v>1.4320683111954458</v>
      </c>
      <c r="E38" s="3">
        <f t="shared" si="7"/>
        <v>1.4205701138519924</v>
      </c>
      <c r="F38" s="3">
        <f>4.827/1000</f>
        <v>4.8269999999999997E-3</v>
      </c>
      <c r="G38" s="3">
        <v>0</v>
      </c>
      <c r="H38" s="3">
        <v>0.25600000000000001</v>
      </c>
      <c r="I38" t="s">
        <v>12</v>
      </c>
      <c r="K38" s="3">
        <f t="shared" si="8"/>
        <v>1</v>
      </c>
      <c r="L38" s="3">
        <f t="shared" si="3"/>
        <v>0.25600000000000001</v>
      </c>
      <c r="M38" s="3">
        <f t="shared" si="4"/>
        <v>4.8269999999999997E-3</v>
      </c>
      <c r="N38" s="3">
        <f t="shared" si="5"/>
        <v>0</v>
      </c>
      <c r="O38" s="4" t="s">
        <v>15</v>
      </c>
      <c r="P38" s="4" t="s">
        <v>16</v>
      </c>
      <c r="S38">
        <v>1.4320683111954458</v>
      </c>
      <c r="T38" s="3">
        <v>0</v>
      </c>
      <c r="U38">
        <f t="shared" si="9"/>
        <v>4.7438330170777032E-3</v>
      </c>
      <c r="V38" s="3">
        <f>4.827/1000</f>
        <v>4.8269999999999997E-3</v>
      </c>
      <c r="W38">
        <v>2</v>
      </c>
      <c r="Z38" s="3">
        <v>75.47</v>
      </c>
      <c r="AA38">
        <v>0</v>
      </c>
      <c r="AB38">
        <v>0</v>
      </c>
      <c r="AC38">
        <v>0</v>
      </c>
      <c r="AD38" s="3">
        <v>0</v>
      </c>
      <c r="AE38" s="3">
        <v>0</v>
      </c>
      <c r="AF38">
        <v>2</v>
      </c>
    </row>
    <row r="41" spans="1:34" x14ac:dyDescent="0.25">
      <c r="A41" s="17" t="s">
        <v>3</v>
      </c>
      <c r="B41" s="3">
        <v>1.5</v>
      </c>
      <c r="C41" s="3">
        <v>2.1</v>
      </c>
      <c r="D41" s="3">
        <v>2.97</v>
      </c>
      <c r="E41" s="3">
        <v>6.37</v>
      </c>
      <c r="F41" s="3">
        <v>10.87</v>
      </c>
      <c r="G41" s="3">
        <v>13.82</v>
      </c>
      <c r="H41" s="3">
        <v>16.670000000000002</v>
      </c>
      <c r="I41" s="3">
        <v>19.77</v>
      </c>
      <c r="J41" s="3">
        <v>22.59</v>
      </c>
      <c r="K41" s="3">
        <v>25.53</v>
      </c>
      <c r="L41" s="3">
        <v>28.47</v>
      </c>
      <c r="M41" s="3">
        <v>31.42</v>
      </c>
      <c r="N41" s="3">
        <v>34.36</v>
      </c>
      <c r="O41" s="3">
        <v>37.299999999999997</v>
      </c>
      <c r="P41" s="3">
        <v>40.24</v>
      </c>
      <c r="Q41" s="3">
        <v>43.19</v>
      </c>
      <c r="R41" s="3">
        <v>46.13</v>
      </c>
      <c r="S41" s="3">
        <v>49.08</v>
      </c>
      <c r="T41" s="3">
        <v>52.03</v>
      </c>
      <c r="U41" s="3">
        <v>54.98</v>
      </c>
      <c r="V41" s="3">
        <v>57.93</v>
      </c>
      <c r="W41" s="3">
        <v>60.89</v>
      </c>
      <c r="X41" s="3">
        <v>63.84</v>
      </c>
      <c r="Y41" s="3">
        <v>66.61</v>
      </c>
      <c r="Z41" s="3">
        <v>68.91</v>
      </c>
      <c r="AA41" s="3">
        <v>70.86</v>
      </c>
      <c r="AB41" s="3"/>
      <c r="AC41" s="3">
        <v>72.59</v>
      </c>
      <c r="AD41" s="3">
        <v>73.86</v>
      </c>
      <c r="AE41" s="3">
        <v>74.510000000000005</v>
      </c>
      <c r="AF41" s="3">
        <v>74.81</v>
      </c>
      <c r="AG41" s="3">
        <v>75.22</v>
      </c>
      <c r="AH41" s="3">
        <v>75.47</v>
      </c>
    </row>
    <row r="42" spans="1:34" x14ac:dyDescent="0.25">
      <c r="A42" s="17" t="s">
        <v>4</v>
      </c>
      <c r="B42" s="3">
        <f t="shared" ref="B42:C42" si="10">B41-$B$2</f>
        <v>0</v>
      </c>
      <c r="C42" s="3">
        <f t="shared" si="10"/>
        <v>0.60000000000000009</v>
      </c>
      <c r="D42" s="3">
        <f t="shared" ref="D42:AH42" si="11">D41-$B$2</f>
        <v>1.4700000000000002</v>
      </c>
      <c r="E42" s="3">
        <f t="shared" si="11"/>
        <v>4.87</v>
      </c>
      <c r="F42" s="3">
        <f t="shared" si="11"/>
        <v>9.3699999999999992</v>
      </c>
      <c r="G42" s="3">
        <f t="shared" si="11"/>
        <v>12.32</v>
      </c>
      <c r="H42" s="3">
        <f t="shared" si="11"/>
        <v>15.170000000000002</v>
      </c>
      <c r="I42" s="3">
        <f t="shared" si="11"/>
        <v>18.27</v>
      </c>
      <c r="J42" s="3">
        <f t="shared" si="11"/>
        <v>21.09</v>
      </c>
      <c r="K42" s="3">
        <f t="shared" si="11"/>
        <v>24.03</v>
      </c>
      <c r="L42" s="3">
        <f t="shared" si="11"/>
        <v>26.97</v>
      </c>
      <c r="M42" s="3">
        <f t="shared" si="11"/>
        <v>29.92</v>
      </c>
      <c r="N42" s="3">
        <f t="shared" si="11"/>
        <v>32.86</v>
      </c>
      <c r="O42" s="3">
        <f t="shared" si="11"/>
        <v>35.799999999999997</v>
      </c>
      <c r="P42" s="3">
        <f t="shared" si="11"/>
        <v>38.74</v>
      </c>
      <c r="Q42" s="3">
        <f t="shared" si="11"/>
        <v>41.69</v>
      </c>
      <c r="R42" s="3">
        <f t="shared" si="11"/>
        <v>44.63</v>
      </c>
      <c r="S42" s="3">
        <f t="shared" si="11"/>
        <v>47.58</v>
      </c>
      <c r="T42" s="3">
        <f t="shared" si="11"/>
        <v>50.53</v>
      </c>
      <c r="U42" s="3">
        <f t="shared" si="11"/>
        <v>53.48</v>
      </c>
      <c r="V42" s="3">
        <f t="shared" si="11"/>
        <v>56.43</v>
      </c>
      <c r="W42" s="3">
        <f t="shared" si="11"/>
        <v>59.39</v>
      </c>
      <c r="X42" s="3">
        <f t="shared" si="11"/>
        <v>62.34</v>
      </c>
      <c r="Y42" s="3">
        <f t="shared" si="11"/>
        <v>65.11</v>
      </c>
      <c r="Z42" s="3">
        <f t="shared" si="11"/>
        <v>67.41</v>
      </c>
      <c r="AA42" s="3">
        <f t="shared" si="11"/>
        <v>69.36</v>
      </c>
      <c r="AB42" s="3"/>
      <c r="AC42" s="3">
        <f t="shared" si="11"/>
        <v>71.09</v>
      </c>
      <c r="AD42" s="3">
        <f t="shared" si="11"/>
        <v>72.36</v>
      </c>
      <c r="AE42" s="3">
        <f t="shared" si="11"/>
        <v>73.010000000000005</v>
      </c>
      <c r="AF42" s="3">
        <f t="shared" si="11"/>
        <v>73.31</v>
      </c>
      <c r="AG42" s="3">
        <f t="shared" si="11"/>
        <v>73.72</v>
      </c>
      <c r="AH42" s="3">
        <f t="shared" si="11"/>
        <v>73.97</v>
      </c>
    </row>
    <row r="43" spans="1:34" x14ac:dyDescent="0.25">
      <c r="A43" s="17" t="s">
        <v>6</v>
      </c>
      <c r="B43" s="3">
        <v>3.5</v>
      </c>
      <c r="C43" s="3">
        <v>3.5</v>
      </c>
      <c r="D43" s="3">
        <v>3.55</v>
      </c>
      <c r="E43" s="3">
        <v>4.4000000000000004</v>
      </c>
      <c r="F43" s="3">
        <v>5.7</v>
      </c>
      <c r="G43" s="3">
        <v>6.4</v>
      </c>
      <c r="H43" s="3">
        <v>6.7</v>
      </c>
      <c r="I43" s="3">
        <v>6.8</v>
      </c>
      <c r="J43" s="3">
        <v>6.7</v>
      </c>
      <c r="K43" s="3">
        <v>6.5</v>
      </c>
      <c r="L43" s="3">
        <v>6.2</v>
      </c>
      <c r="M43" s="3">
        <v>5.8</v>
      </c>
      <c r="N43" s="3">
        <v>5.4029999999999996</v>
      </c>
      <c r="O43" s="3">
        <v>4.99</v>
      </c>
      <c r="P43" s="3">
        <v>4.6340000000000003</v>
      </c>
      <c r="Q43" s="3">
        <v>4.3250000000000002</v>
      </c>
      <c r="R43" s="3">
        <v>4.0540000000000003</v>
      </c>
      <c r="S43" s="3">
        <v>3.8149999999999999</v>
      </c>
      <c r="T43" s="3">
        <v>3.6019999999999999</v>
      </c>
      <c r="U43" s="3">
        <v>3.411</v>
      </c>
      <c r="V43" s="3">
        <v>3.2389999999999999</v>
      </c>
      <c r="W43" s="3">
        <v>3.0840000000000001</v>
      </c>
      <c r="X43" s="3">
        <v>2.9430000000000001</v>
      </c>
      <c r="Y43" s="3">
        <v>2.8210000000000002</v>
      </c>
      <c r="Z43" s="3">
        <v>2.7280000000000002</v>
      </c>
      <c r="AA43" s="3">
        <v>2.6539999999999999</v>
      </c>
      <c r="AB43" s="3"/>
      <c r="AC43" s="3">
        <v>2.4500000000000002</v>
      </c>
      <c r="AD43" s="3">
        <v>2.25</v>
      </c>
      <c r="AE43" s="3">
        <v>1.9</v>
      </c>
      <c r="AF43" s="3">
        <v>1.7</v>
      </c>
      <c r="AG43" s="3">
        <v>1</v>
      </c>
      <c r="AH43" s="3">
        <v>0</v>
      </c>
    </row>
    <row r="44" spans="1:34" x14ac:dyDescent="0.25">
      <c r="A44" s="17" t="s">
        <v>5</v>
      </c>
      <c r="B44" s="3">
        <f>B42/$B$1</f>
        <v>0</v>
      </c>
      <c r="C44" s="3">
        <f t="shared" ref="C44" si="12">(C42/$B$1)-($C$42/$B$1)+$B$4</f>
        <v>2.835E-2</v>
      </c>
      <c r="D44" s="3">
        <f t="shared" ref="D44:AH44" si="13">(D42/$B$1)-($C$42/$B$1)+$B$4</f>
        <v>4.4858538899430742E-2</v>
      </c>
      <c r="E44" s="3">
        <f t="shared" si="13"/>
        <v>0.1093746679316888</v>
      </c>
      <c r="F44" s="3">
        <f t="shared" si="13"/>
        <v>0.19476366223908914</v>
      </c>
      <c r="G44" s="3">
        <f t="shared" si="13"/>
        <v>0.25074089184060722</v>
      </c>
      <c r="H44" s="3">
        <f t="shared" si="13"/>
        <v>0.30482058823529412</v>
      </c>
      <c r="I44" s="3">
        <f t="shared" si="13"/>
        <v>0.36364411764705878</v>
      </c>
      <c r="J44" s="3">
        <f t="shared" si="13"/>
        <v>0.41715455407969632</v>
      </c>
      <c r="K44" s="3">
        <f t="shared" si="13"/>
        <v>0.47294203036053128</v>
      </c>
      <c r="L44" s="3">
        <f t="shared" si="13"/>
        <v>0.5287295066413662</v>
      </c>
      <c r="M44" s="3">
        <f t="shared" si="13"/>
        <v>0.58470673624288427</v>
      </c>
      <c r="N44" s="3">
        <f t="shared" si="13"/>
        <v>0.64049421252371919</v>
      </c>
      <c r="O44" s="3">
        <f t="shared" si="13"/>
        <v>0.69628168880455399</v>
      </c>
      <c r="P44" s="3">
        <f t="shared" si="13"/>
        <v>0.75206916508538901</v>
      </c>
      <c r="Q44" s="3">
        <f t="shared" si="13"/>
        <v>0.80804639468690698</v>
      </c>
      <c r="R44" s="3">
        <f t="shared" si="13"/>
        <v>0.863833870967742</v>
      </c>
      <c r="S44" s="3">
        <f t="shared" si="13"/>
        <v>0.91981110056925985</v>
      </c>
      <c r="T44" s="3">
        <f t="shared" si="13"/>
        <v>0.97578833017077793</v>
      </c>
      <c r="U44" s="3">
        <f t="shared" si="13"/>
        <v>1.0317655597722959</v>
      </c>
      <c r="V44" s="3">
        <f t="shared" si="13"/>
        <v>1.0877427893738141</v>
      </c>
      <c r="W44" s="3">
        <f t="shared" si="13"/>
        <v>1.1439097722960152</v>
      </c>
      <c r="X44" s="3">
        <f t="shared" si="13"/>
        <v>1.1998870018975332</v>
      </c>
      <c r="Y44" s="3">
        <f t="shared" si="13"/>
        <v>1.2524486717267551</v>
      </c>
      <c r="Z44" s="3">
        <f t="shared" si="13"/>
        <v>1.2960919354838709</v>
      </c>
      <c r="AA44" s="3">
        <f t="shared" si="13"/>
        <v>1.3330938330170776</v>
      </c>
      <c r="AB44" s="3"/>
      <c r="AC44" s="3">
        <f t="shared" si="13"/>
        <v>1.3659211574952561</v>
      </c>
      <c r="AD44" s="3">
        <f t="shared" si="13"/>
        <v>1.3900198292220114</v>
      </c>
      <c r="AE44" s="3">
        <f t="shared" si="13"/>
        <v>1.4023537950664138</v>
      </c>
      <c r="AF44" s="3">
        <f t="shared" si="13"/>
        <v>1.4080463946869071</v>
      </c>
      <c r="AG44" s="3">
        <f t="shared" si="13"/>
        <v>1.4158262808349145</v>
      </c>
      <c r="AH44" s="3">
        <f t="shared" si="13"/>
        <v>1.4205701138519924</v>
      </c>
    </row>
    <row r="45" spans="1:34" x14ac:dyDescent="0.25">
      <c r="A45" s="17" t="s">
        <v>7</v>
      </c>
      <c r="B45" s="3">
        <f>B43/$B$1</f>
        <v>6.6413662239089177E-2</v>
      </c>
      <c r="C45" s="3">
        <f t="shared" ref="C45" si="14">C43/$B$1</f>
        <v>6.6413662239089177E-2</v>
      </c>
      <c r="D45" s="3">
        <f t="shared" ref="D45:AG45" si="15">D43/$B$1</f>
        <v>6.7362428842504735E-2</v>
      </c>
      <c r="E45" s="3">
        <f t="shared" si="15"/>
        <v>8.3491461100569264E-2</v>
      </c>
      <c r="F45" s="3">
        <f t="shared" si="15"/>
        <v>0.10815939278937381</v>
      </c>
      <c r="G45" s="3">
        <f t="shared" si="15"/>
        <v>0.12144212523719165</v>
      </c>
      <c r="H45" s="3">
        <f t="shared" si="15"/>
        <v>0.12713472485768501</v>
      </c>
      <c r="I45" s="3">
        <f t="shared" si="15"/>
        <v>0.12903225806451613</v>
      </c>
      <c r="J45" s="3">
        <f t="shared" si="15"/>
        <v>0.12713472485768501</v>
      </c>
      <c r="K45" s="3">
        <f t="shared" si="15"/>
        <v>0.12333965844402277</v>
      </c>
      <c r="L45" s="3">
        <f t="shared" si="15"/>
        <v>0.11764705882352941</v>
      </c>
      <c r="M45" s="3">
        <f t="shared" si="15"/>
        <v>0.11005692599620492</v>
      </c>
      <c r="N45" s="3">
        <f t="shared" si="15"/>
        <v>0.10252371916508538</v>
      </c>
      <c r="O45" s="3">
        <f t="shared" si="15"/>
        <v>9.468690702087286E-2</v>
      </c>
      <c r="P45" s="3">
        <f t="shared" si="15"/>
        <v>8.7931688804554084E-2</v>
      </c>
      <c r="Q45" s="3">
        <f t="shared" si="15"/>
        <v>8.2068311195445914E-2</v>
      </c>
      <c r="R45" s="3">
        <f t="shared" si="15"/>
        <v>7.692599620493358E-2</v>
      </c>
      <c r="S45" s="3">
        <f t="shared" si="15"/>
        <v>7.2390891840607208E-2</v>
      </c>
      <c r="T45" s="3">
        <f t="shared" si="15"/>
        <v>6.8349146110056921E-2</v>
      </c>
      <c r="U45" s="3">
        <f t="shared" si="15"/>
        <v>6.472485768500949E-2</v>
      </c>
      <c r="V45" s="3">
        <f t="shared" si="15"/>
        <v>6.1461100569259956E-2</v>
      </c>
      <c r="W45" s="3">
        <f t="shared" si="15"/>
        <v>5.8519924098671725E-2</v>
      </c>
      <c r="X45" s="3">
        <f t="shared" si="15"/>
        <v>5.5844402277039844E-2</v>
      </c>
      <c r="Y45" s="3">
        <f t="shared" si="15"/>
        <v>5.3529411764705881E-2</v>
      </c>
      <c r="Z45" s="3">
        <f t="shared" si="15"/>
        <v>5.1764705882352942E-2</v>
      </c>
      <c r="AA45" s="3">
        <f t="shared" si="15"/>
        <v>5.0360531309297907E-2</v>
      </c>
      <c r="AB45" s="3"/>
      <c r="AC45" s="3">
        <f t="shared" si="15"/>
        <v>4.6489563567362432E-2</v>
      </c>
      <c r="AD45" s="3">
        <f t="shared" si="15"/>
        <v>4.2694497153700189E-2</v>
      </c>
      <c r="AE45" s="3">
        <f t="shared" si="15"/>
        <v>3.6053130929791267E-2</v>
      </c>
      <c r="AF45" s="3">
        <f t="shared" si="15"/>
        <v>3.2258064516129031E-2</v>
      </c>
      <c r="AG45" s="3">
        <f t="shared" si="15"/>
        <v>1.8975332068311195E-2</v>
      </c>
      <c r="AH45" s="3">
        <f>4.827/1000</f>
        <v>4.8269999999999997E-3</v>
      </c>
    </row>
    <row r="46" spans="1:34" x14ac:dyDescent="0.25">
      <c r="A46" s="17" t="s">
        <v>10</v>
      </c>
      <c r="B46" s="3">
        <v>33.463999999999999</v>
      </c>
      <c r="C46" s="3">
        <v>33.463999999999999</v>
      </c>
      <c r="D46" s="3">
        <v>30.068999999999999</v>
      </c>
      <c r="E46" s="3">
        <v>20.071000000000002</v>
      </c>
      <c r="F46" s="3">
        <v>12.76</v>
      </c>
      <c r="G46" s="3">
        <v>9.9489999999999998</v>
      </c>
      <c r="H46" s="3">
        <v>8.0329999999999995</v>
      </c>
      <c r="I46" s="3">
        <v>6.5069999999999997</v>
      </c>
      <c r="J46" s="3">
        <v>5.452</v>
      </c>
      <c r="K46" s="3">
        <v>4.5830000000000002</v>
      </c>
      <c r="L46" s="3">
        <v>3.8839999999999999</v>
      </c>
      <c r="M46" s="3">
        <v>3.31</v>
      </c>
      <c r="N46" s="3">
        <v>2.831</v>
      </c>
      <c r="O46" s="3">
        <v>2.4249999999999998</v>
      </c>
      <c r="P46" s="3">
        <v>2.077</v>
      </c>
      <c r="Q46" s="3">
        <v>1.7749999999999999</v>
      </c>
      <c r="R46" s="3">
        <v>1.51</v>
      </c>
      <c r="S46" s="3">
        <v>1.2769999999999999</v>
      </c>
      <c r="T46" s="3">
        <v>1.07</v>
      </c>
      <c r="U46" s="3">
        <v>0.88400000000000001</v>
      </c>
      <c r="V46" s="3">
        <v>0.71699999999999997</v>
      </c>
      <c r="W46" s="3">
        <v>0.56599999999999995</v>
      </c>
      <c r="X46" s="3">
        <v>0.42899999999999999</v>
      </c>
      <c r="Y46" s="3">
        <v>0.311</v>
      </c>
      <c r="Z46" s="3">
        <v>0.22</v>
      </c>
      <c r="AA46" s="3">
        <v>0.14799999999999999</v>
      </c>
      <c r="AB46" s="3"/>
      <c r="AC46" s="3">
        <v>8.6999999999999994E-2</v>
      </c>
      <c r="AD46" s="3">
        <v>4.3999999999999997E-2</v>
      </c>
      <c r="AE46" s="3">
        <v>2.3E-2</v>
      </c>
      <c r="AF46" s="3">
        <v>1.2999999999999999E-2</v>
      </c>
      <c r="AG46" s="3">
        <v>0</v>
      </c>
      <c r="AH46" s="3">
        <v>0</v>
      </c>
    </row>
    <row r="47" spans="1:34" x14ac:dyDescent="0.25">
      <c r="A47" s="17" t="s">
        <v>8</v>
      </c>
      <c r="B47" s="3">
        <v>0.5</v>
      </c>
      <c r="C47" s="3">
        <v>0.5</v>
      </c>
      <c r="D47" s="3">
        <v>0.49229208955223902</v>
      </c>
      <c r="E47" s="3">
        <v>0.39642546987951799</v>
      </c>
      <c r="F47" s="3">
        <v>0.30366175925925898</v>
      </c>
      <c r="G47" s="3">
        <v>0.27045657851239702</v>
      </c>
      <c r="H47" s="3">
        <v>0.25714590551181099</v>
      </c>
      <c r="I47" s="3">
        <v>0.25258561240310101</v>
      </c>
      <c r="J47" s="43">
        <v>0.25600000000000001</v>
      </c>
      <c r="K47" s="3">
        <v>0.25600000000000001</v>
      </c>
      <c r="L47" s="3">
        <v>0.25600000000000001</v>
      </c>
      <c r="M47" s="3">
        <v>0.25600000000000001</v>
      </c>
      <c r="N47" s="3">
        <v>0.25600000000000001</v>
      </c>
      <c r="O47" s="3">
        <v>0.25600000000000001</v>
      </c>
      <c r="P47" s="3">
        <v>0.25600000000000001</v>
      </c>
      <c r="Q47" s="3">
        <v>0.25600000000000001</v>
      </c>
      <c r="R47" s="3">
        <v>0.25600000000000001</v>
      </c>
      <c r="S47" s="3">
        <v>0.25600000000000001</v>
      </c>
      <c r="T47" s="3">
        <v>0.25600000000000001</v>
      </c>
      <c r="U47" s="3">
        <v>0.25600000000000001</v>
      </c>
      <c r="V47" s="3">
        <v>0.25600000000000001</v>
      </c>
      <c r="W47" s="3">
        <v>0.25600000000000001</v>
      </c>
      <c r="X47" s="3">
        <v>0.25600000000000001</v>
      </c>
      <c r="Y47" s="3">
        <v>0.25600000000000001</v>
      </c>
      <c r="Z47" s="3">
        <v>0.25600000000000001</v>
      </c>
      <c r="AA47" s="3">
        <v>0.25600000000000001</v>
      </c>
      <c r="AB47" s="3"/>
      <c r="AC47" s="3">
        <v>0.25600000000000001</v>
      </c>
      <c r="AD47" s="3">
        <v>0.25600000000000001</v>
      </c>
      <c r="AE47" s="3">
        <v>0.25600000000000001</v>
      </c>
      <c r="AF47" s="3">
        <v>0.25600000000000001</v>
      </c>
      <c r="AG47" s="3">
        <v>0.25600000000000001</v>
      </c>
      <c r="AH47" s="3">
        <v>0.25600000000000001</v>
      </c>
    </row>
    <row r="48" spans="1:34" x14ac:dyDescent="0.25">
      <c r="A48" s="17" t="s">
        <v>9</v>
      </c>
      <c r="B48" t="s">
        <v>11</v>
      </c>
      <c r="C48" t="s">
        <v>11</v>
      </c>
      <c r="D48" t="s">
        <v>12</v>
      </c>
      <c r="E48" t="s">
        <v>12</v>
      </c>
      <c r="F48" t="s">
        <v>12</v>
      </c>
      <c r="G48" t="s">
        <v>12</v>
      </c>
      <c r="H48" t="s">
        <v>12</v>
      </c>
      <c r="I48" t="s">
        <v>12</v>
      </c>
      <c r="J48" t="s">
        <v>12</v>
      </c>
      <c r="K48" t="s">
        <v>12</v>
      </c>
      <c r="L48" t="s">
        <v>12</v>
      </c>
      <c r="M48" t="s">
        <v>12</v>
      </c>
      <c r="N48" t="s">
        <v>12</v>
      </c>
      <c r="O48" t="s">
        <v>12</v>
      </c>
      <c r="P48" t="s">
        <v>12</v>
      </c>
      <c r="Q48" t="s">
        <v>12</v>
      </c>
      <c r="R48" t="s">
        <v>12</v>
      </c>
      <c r="S48" t="s">
        <v>12</v>
      </c>
      <c r="T48" t="s">
        <v>12</v>
      </c>
      <c r="U48" t="s">
        <v>12</v>
      </c>
      <c r="V48" t="s">
        <v>12</v>
      </c>
      <c r="W48" t="s">
        <v>12</v>
      </c>
      <c r="X48" t="s">
        <v>12</v>
      </c>
      <c r="Y48" t="s">
        <v>12</v>
      </c>
      <c r="Z48" t="s">
        <v>12</v>
      </c>
      <c r="AA48" t="s">
        <v>12</v>
      </c>
      <c r="AC48" t="s">
        <v>12</v>
      </c>
      <c r="AD48" t="s">
        <v>12</v>
      </c>
      <c r="AE48" t="s">
        <v>12</v>
      </c>
      <c r="AF48" t="s">
        <v>12</v>
      </c>
      <c r="AG48" t="s">
        <v>12</v>
      </c>
      <c r="AH48" t="s">
        <v>12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297C0-C104-4E37-B781-ECAD13B5EE4A}">
  <dimension ref="A1:C83"/>
  <sheetViews>
    <sheetView tabSelected="1" topLeftCell="A9" workbookViewId="0">
      <selection activeCell="D15" sqref="D15"/>
    </sheetView>
  </sheetViews>
  <sheetFormatPr defaultRowHeight="13.8" x14ac:dyDescent="0.25"/>
  <cols>
    <col min="1" max="1" width="9.21875" bestFit="1" customWidth="1"/>
    <col min="2" max="2" width="8.5546875" bestFit="1" customWidth="1"/>
    <col min="3" max="3" width="8.6640625" bestFit="1" customWidth="1"/>
  </cols>
  <sheetData>
    <row r="1" spans="1:3" x14ac:dyDescent="0.25">
      <c r="A1" t="s">
        <v>109</v>
      </c>
      <c r="B1" t="s">
        <v>110</v>
      </c>
      <c r="C1" t="s">
        <v>111</v>
      </c>
    </row>
    <row r="2" spans="1:3" x14ac:dyDescent="0.25">
      <c r="A2">
        <v>-180</v>
      </c>
      <c r="B2">
        <v>0</v>
      </c>
      <c r="C2">
        <v>6.25E-2</v>
      </c>
    </row>
    <row r="3" spans="1:3" x14ac:dyDescent="0.25">
      <c r="A3">
        <v>-170</v>
      </c>
      <c r="B3">
        <v>0.46600000000000003</v>
      </c>
      <c r="C3">
        <v>9.9299999999999999E-2</v>
      </c>
    </row>
    <row r="4" spans="1:3" x14ac:dyDescent="0.25">
      <c r="A4">
        <v>-160</v>
      </c>
      <c r="B4">
        <v>0.42799999999999999</v>
      </c>
      <c r="C4">
        <v>0.20530000000000001</v>
      </c>
    </row>
    <row r="5" spans="1:3" x14ac:dyDescent="0.25">
      <c r="A5">
        <v>-150</v>
      </c>
      <c r="B5">
        <v>0.46500000000000002</v>
      </c>
      <c r="C5">
        <v>0.3674</v>
      </c>
    </row>
    <row r="6" spans="1:3" x14ac:dyDescent="0.25">
      <c r="A6">
        <v>-140</v>
      </c>
      <c r="B6">
        <v>0.48399999999999999</v>
      </c>
      <c r="C6">
        <v>0.56559999999999999</v>
      </c>
    </row>
    <row r="7" spans="1:3" x14ac:dyDescent="0.25">
      <c r="A7">
        <v>-130</v>
      </c>
      <c r="B7">
        <v>0.46200000000000002</v>
      </c>
      <c r="C7">
        <v>0.77549999999999997</v>
      </c>
    </row>
    <row r="8" spans="1:3" x14ac:dyDescent="0.25">
      <c r="A8">
        <v>-120</v>
      </c>
      <c r="B8">
        <v>0.39600000000000002</v>
      </c>
      <c r="C8">
        <v>0.97099999999999997</v>
      </c>
    </row>
    <row r="9" spans="1:3" x14ac:dyDescent="0.25">
      <c r="A9">
        <v>-110</v>
      </c>
      <c r="B9">
        <v>0.28899999999999998</v>
      </c>
      <c r="C9">
        <v>1.1277999999999999</v>
      </c>
    </row>
    <row r="10" spans="1:3" x14ac:dyDescent="0.25">
      <c r="A10">
        <v>-100</v>
      </c>
      <c r="B10">
        <v>0.152</v>
      </c>
      <c r="C10">
        <v>1.2261</v>
      </c>
    </row>
    <row r="11" spans="1:3" x14ac:dyDescent="0.25">
      <c r="A11">
        <v>-90</v>
      </c>
      <c r="B11">
        <v>0</v>
      </c>
      <c r="C11">
        <v>1.2529999999999999</v>
      </c>
    </row>
    <row r="12" spans="1:3" x14ac:dyDescent="0.25">
      <c r="A12">
        <v>-80</v>
      </c>
      <c r="B12">
        <v>-0.16919999999999999</v>
      </c>
      <c r="C12">
        <v>1.2261</v>
      </c>
    </row>
    <row r="13" spans="1:3" x14ac:dyDescent="0.25">
      <c r="A13">
        <v>-70</v>
      </c>
      <c r="B13">
        <v>-0.31929999999999997</v>
      </c>
      <c r="C13">
        <v>1.1277999999999999</v>
      </c>
    </row>
    <row r="14" spans="1:3" x14ac:dyDescent="0.25">
      <c r="A14">
        <v>-60</v>
      </c>
      <c r="B14">
        <v>-0.436</v>
      </c>
      <c r="C14">
        <v>0.97099999999999997</v>
      </c>
    </row>
    <row r="15" spans="1:3" x14ac:dyDescent="0.25">
      <c r="A15">
        <v>-50</v>
      </c>
      <c r="B15">
        <v>-0.50870000000000004</v>
      </c>
      <c r="C15">
        <v>0.77549999999999997</v>
      </c>
    </row>
    <row r="16" spans="1:3" x14ac:dyDescent="0.25">
      <c r="A16">
        <v>-40</v>
      </c>
      <c r="B16">
        <v>-0.53500000000000003</v>
      </c>
      <c r="C16">
        <v>0.56559999999999999</v>
      </c>
    </row>
    <row r="17" spans="1:3" x14ac:dyDescent="0.25">
      <c r="A17">
        <v>-30</v>
      </c>
      <c r="B17">
        <v>-0.51839999999999997</v>
      </c>
      <c r="C17">
        <v>0.3674</v>
      </c>
    </row>
    <row r="18" spans="1:3" x14ac:dyDescent="0.25">
      <c r="A18">
        <v>-20</v>
      </c>
      <c r="B18">
        <v>-0.48249999999999998</v>
      </c>
      <c r="C18">
        <v>0.20530000000000001</v>
      </c>
    </row>
    <row r="19" spans="1:3" x14ac:dyDescent="0.25">
      <c r="A19">
        <v>-10</v>
      </c>
      <c r="B19">
        <v>-0.52080000000000004</v>
      </c>
      <c r="C19">
        <v>9.9199999999999997E-2</v>
      </c>
    </row>
    <row r="20" spans="1:3" x14ac:dyDescent="0.25">
      <c r="A20">
        <v>-9</v>
      </c>
      <c r="B20">
        <v>-0.51990000000000003</v>
      </c>
      <c r="C20">
        <v>8.7999999999999995E-2</v>
      </c>
    </row>
    <row r="21" spans="1:3" x14ac:dyDescent="0.25">
      <c r="A21">
        <v>-8</v>
      </c>
      <c r="B21">
        <v>-0.51659999999999995</v>
      </c>
      <c r="C21">
        <v>7.6499999999999999E-2</v>
      </c>
    </row>
    <row r="22" spans="1:3" x14ac:dyDescent="0.25">
      <c r="A22">
        <v>-7</v>
      </c>
      <c r="B22">
        <v>-0.51</v>
      </c>
      <c r="C22">
        <v>6.5000000000000002E-2</v>
      </c>
    </row>
    <row r="23" spans="1:3" x14ac:dyDescent="0.25">
      <c r="A23">
        <v>-6</v>
      </c>
      <c r="B23">
        <v>-0.49930000000000002</v>
      </c>
      <c r="C23">
        <v>5.3699999999999998E-2</v>
      </c>
    </row>
    <row r="24" spans="1:3" x14ac:dyDescent="0.25">
      <c r="A24">
        <v>-5</v>
      </c>
      <c r="B24">
        <v>-0.48380000000000001</v>
      </c>
      <c r="C24">
        <v>4.2799999999999998E-2</v>
      </c>
    </row>
    <row r="25" spans="1:3" x14ac:dyDescent="0.25">
      <c r="A25">
        <v>-4.5</v>
      </c>
      <c r="B25">
        <v>-0.42770000000000002</v>
      </c>
      <c r="C25">
        <v>3.78E-2</v>
      </c>
    </row>
    <row r="26" spans="1:3" x14ac:dyDescent="0.25">
      <c r="A26">
        <v>-4</v>
      </c>
      <c r="B26">
        <v>-0.37130000000000002</v>
      </c>
      <c r="C26">
        <v>3.4099999999999998E-2</v>
      </c>
    </row>
    <row r="27" spans="1:3" x14ac:dyDescent="0.25">
      <c r="A27">
        <v>-3.5</v>
      </c>
      <c r="B27">
        <v>-0.31490000000000001</v>
      </c>
      <c r="C27">
        <v>3.1E-2</v>
      </c>
    </row>
    <row r="28" spans="1:3" x14ac:dyDescent="0.25">
      <c r="A28">
        <v>-3</v>
      </c>
      <c r="B28">
        <v>-0.25840000000000002</v>
      </c>
      <c r="C28">
        <v>2.8500000000000001E-2</v>
      </c>
    </row>
    <row r="29" spans="1:3" x14ac:dyDescent="0.25">
      <c r="A29">
        <v>-2.5</v>
      </c>
      <c r="B29">
        <v>-0.20169999999999999</v>
      </c>
      <c r="C29">
        <v>2.6499999999999999E-2</v>
      </c>
    </row>
    <row r="30" spans="1:3" x14ac:dyDescent="0.25">
      <c r="A30">
        <v>-2</v>
      </c>
      <c r="B30">
        <v>-0.14510000000000001</v>
      </c>
      <c r="C30">
        <v>2.4899999999999999E-2</v>
      </c>
    </row>
    <row r="31" spans="1:3" x14ac:dyDescent="0.25">
      <c r="A31">
        <v>-1.5</v>
      </c>
      <c r="B31">
        <v>-8.8300000000000003E-2</v>
      </c>
      <c r="C31">
        <v>2.3699999999999999E-2</v>
      </c>
    </row>
    <row r="32" spans="1:3" x14ac:dyDescent="0.25">
      <c r="A32">
        <v>-1</v>
      </c>
      <c r="B32">
        <v>-3.1399999999999997E-2</v>
      </c>
      <c r="C32">
        <v>2.2800000000000001E-2</v>
      </c>
    </row>
    <row r="33" spans="1:3" x14ac:dyDescent="0.25">
      <c r="A33">
        <v>-0.5</v>
      </c>
      <c r="B33">
        <v>2.5499999999999998E-2</v>
      </c>
      <c r="C33">
        <v>2.18E-2</v>
      </c>
    </row>
    <row r="34" spans="1:3" x14ac:dyDescent="0.25">
      <c r="A34">
        <v>0</v>
      </c>
      <c r="B34">
        <v>8.2400000000000001E-2</v>
      </c>
      <c r="C34">
        <v>2.2100000000000002E-2</v>
      </c>
    </row>
    <row r="35" spans="1:3" x14ac:dyDescent="0.25">
      <c r="A35">
        <v>0.5</v>
      </c>
      <c r="B35">
        <v>0.13930000000000001</v>
      </c>
      <c r="C35">
        <v>2.1999999999999999E-2</v>
      </c>
    </row>
    <row r="36" spans="1:3" x14ac:dyDescent="0.25">
      <c r="A36">
        <v>1</v>
      </c>
      <c r="B36">
        <v>0.1963</v>
      </c>
      <c r="C36">
        <v>2.2100000000000002E-2</v>
      </c>
    </row>
    <row r="37" spans="1:3" x14ac:dyDescent="0.25">
      <c r="A37">
        <v>1.5</v>
      </c>
      <c r="B37">
        <v>0.25319999999999998</v>
      </c>
      <c r="C37">
        <v>2.24E-2</v>
      </c>
    </row>
    <row r="38" spans="1:3" x14ac:dyDescent="0.25">
      <c r="A38">
        <v>2</v>
      </c>
      <c r="B38">
        <v>0.31009999999999999</v>
      </c>
      <c r="C38">
        <v>2.3099999999999999E-2</v>
      </c>
    </row>
    <row r="39" spans="1:3" x14ac:dyDescent="0.25">
      <c r="A39">
        <v>2.5</v>
      </c>
      <c r="B39">
        <v>0.3669</v>
      </c>
      <c r="C39">
        <v>2.3900000000000001E-2</v>
      </c>
    </row>
    <row r="40" spans="1:3" x14ac:dyDescent="0.25">
      <c r="A40">
        <v>3</v>
      </c>
      <c r="B40">
        <v>0.42370000000000002</v>
      </c>
      <c r="C40">
        <v>2.52E-2</v>
      </c>
    </row>
    <row r="41" spans="1:3" x14ac:dyDescent="0.25">
      <c r="A41">
        <v>3.5</v>
      </c>
      <c r="B41">
        <v>0.48039999999999999</v>
      </c>
      <c r="C41">
        <v>2.6499999999999999E-2</v>
      </c>
    </row>
    <row r="42" spans="1:3" x14ac:dyDescent="0.25">
      <c r="A42">
        <v>4</v>
      </c>
      <c r="B42">
        <v>0.53700000000000003</v>
      </c>
      <c r="C42">
        <v>2.8199999999999999E-2</v>
      </c>
    </row>
    <row r="43" spans="1:3" x14ac:dyDescent="0.25">
      <c r="A43">
        <v>4.5</v>
      </c>
      <c r="B43">
        <v>0.59350000000000003</v>
      </c>
      <c r="C43">
        <v>3.0499999999999999E-2</v>
      </c>
    </row>
    <row r="44" spans="1:3" x14ac:dyDescent="0.25">
      <c r="A44">
        <v>5</v>
      </c>
      <c r="B44">
        <v>0.65</v>
      </c>
      <c r="C44">
        <v>3.3799999999999997E-2</v>
      </c>
    </row>
    <row r="45" spans="1:3" x14ac:dyDescent="0.25">
      <c r="A45">
        <v>5.5</v>
      </c>
      <c r="B45">
        <v>0.70630000000000004</v>
      </c>
      <c r="C45">
        <v>3.8199999999999998E-2</v>
      </c>
    </row>
    <row r="46" spans="1:3" x14ac:dyDescent="0.25">
      <c r="A46">
        <v>6</v>
      </c>
      <c r="B46">
        <v>0.76249999999999996</v>
      </c>
      <c r="C46">
        <v>4.2200000000000001E-2</v>
      </c>
    </row>
    <row r="47" spans="1:3" x14ac:dyDescent="0.25">
      <c r="A47">
        <v>6.5</v>
      </c>
      <c r="B47">
        <v>0.76190000000000002</v>
      </c>
      <c r="C47">
        <v>4.9500000000000002E-2</v>
      </c>
    </row>
    <row r="48" spans="1:3" x14ac:dyDescent="0.25">
      <c r="A48">
        <v>7</v>
      </c>
      <c r="B48">
        <v>0.76029999999999998</v>
      </c>
      <c r="C48">
        <v>6.25E-2</v>
      </c>
    </row>
    <row r="49" spans="1:3" x14ac:dyDescent="0.25">
      <c r="A49">
        <v>7.5</v>
      </c>
      <c r="B49">
        <v>0.75790000000000002</v>
      </c>
      <c r="C49">
        <v>8.0699999999999994E-2</v>
      </c>
    </row>
    <row r="50" spans="1:3" x14ac:dyDescent="0.25">
      <c r="A50">
        <v>8</v>
      </c>
      <c r="B50">
        <v>0.75439999999999996</v>
      </c>
      <c r="C50">
        <v>9.2600000000000002E-2</v>
      </c>
    </row>
    <row r="51" spans="1:3" x14ac:dyDescent="0.25">
      <c r="A51">
        <v>8.5</v>
      </c>
      <c r="B51">
        <v>0.75</v>
      </c>
      <c r="C51">
        <v>0.1019</v>
      </c>
    </row>
    <row r="52" spans="1:3" x14ac:dyDescent="0.25">
      <c r="A52">
        <v>9</v>
      </c>
      <c r="B52">
        <v>0.74560000000000004</v>
      </c>
      <c r="C52">
        <v>0.1099</v>
      </c>
    </row>
    <row r="53" spans="1:3" x14ac:dyDescent="0.25">
      <c r="A53">
        <v>9.5</v>
      </c>
      <c r="B53">
        <v>0.74229999999999996</v>
      </c>
      <c r="C53">
        <v>0.1179</v>
      </c>
    </row>
    <row r="54" spans="1:3" x14ac:dyDescent="0.25">
      <c r="A54">
        <v>10</v>
      </c>
      <c r="B54">
        <v>0.74099999999999999</v>
      </c>
      <c r="C54">
        <v>0.127</v>
      </c>
    </row>
    <row r="55" spans="1:3" x14ac:dyDescent="0.25">
      <c r="A55">
        <v>11</v>
      </c>
      <c r="B55">
        <v>0.74819999999999998</v>
      </c>
      <c r="C55">
        <v>0.1482</v>
      </c>
    </row>
    <row r="56" spans="1:3" x14ac:dyDescent="0.25">
      <c r="A56">
        <v>12</v>
      </c>
      <c r="B56">
        <v>0.76790000000000003</v>
      </c>
      <c r="C56">
        <v>0.17080000000000001</v>
      </c>
    </row>
    <row r="57" spans="1:3" x14ac:dyDescent="0.25">
      <c r="A57">
        <v>13</v>
      </c>
      <c r="B57">
        <v>0.79700000000000004</v>
      </c>
      <c r="C57">
        <v>0.1946</v>
      </c>
    </row>
    <row r="58" spans="1:3" x14ac:dyDescent="0.25">
      <c r="A58">
        <v>14</v>
      </c>
      <c r="B58">
        <v>0.83220000000000005</v>
      </c>
      <c r="C58">
        <v>0.21909999999999999</v>
      </c>
    </row>
    <row r="59" spans="1:3" x14ac:dyDescent="0.25">
      <c r="A59">
        <v>15</v>
      </c>
      <c r="B59">
        <v>0.87060000000000004</v>
      </c>
      <c r="C59">
        <v>0.24410000000000001</v>
      </c>
    </row>
    <row r="60" spans="1:3" x14ac:dyDescent="0.25">
      <c r="A60">
        <v>16</v>
      </c>
      <c r="B60">
        <v>0.90900000000000003</v>
      </c>
      <c r="C60">
        <v>0.26929999999999998</v>
      </c>
    </row>
    <row r="61" spans="1:3" x14ac:dyDescent="0.25">
      <c r="A61">
        <v>17</v>
      </c>
      <c r="B61">
        <v>0.94420000000000004</v>
      </c>
      <c r="C61">
        <v>0.29430000000000001</v>
      </c>
    </row>
    <row r="62" spans="1:3" x14ac:dyDescent="0.25">
      <c r="A62">
        <v>18</v>
      </c>
      <c r="B62">
        <v>0.97330000000000005</v>
      </c>
      <c r="C62">
        <v>0.31879999999999997</v>
      </c>
    </row>
    <row r="63" spans="1:3" x14ac:dyDescent="0.25">
      <c r="A63">
        <v>19</v>
      </c>
      <c r="B63">
        <v>0.99299999999999999</v>
      </c>
      <c r="C63">
        <v>0.34250000000000003</v>
      </c>
    </row>
    <row r="64" spans="1:3" x14ac:dyDescent="0.25">
      <c r="A64">
        <v>20</v>
      </c>
      <c r="B64">
        <v>1.0002</v>
      </c>
      <c r="C64">
        <v>0.36499999999999999</v>
      </c>
    </row>
    <row r="65" spans="1:3" x14ac:dyDescent="0.25">
      <c r="A65">
        <v>25</v>
      </c>
      <c r="B65">
        <v>0.95340000000000003</v>
      </c>
      <c r="C65">
        <v>0.46829999999999999</v>
      </c>
    </row>
    <row r="66" spans="1:3" x14ac:dyDescent="0.25">
      <c r="A66">
        <v>30</v>
      </c>
      <c r="B66">
        <v>0.87939999999999996</v>
      </c>
      <c r="C66">
        <v>0.56679999999999997</v>
      </c>
    </row>
    <row r="67" spans="1:3" x14ac:dyDescent="0.25">
      <c r="A67">
        <v>35</v>
      </c>
      <c r="B67">
        <v>0.82840000000000003</v>
      </c>
      <c r="C67">
        <v>0.65969999999999995</v>
      </c>
    </row>
    <row r="68" spans="1:3" x14ac:dyDescent="0.25">
      <c r="A68">
        <v>40</v>
      </c>
      <c r="B68">
        <v>0.78069999999999995</v>
      </c>
      <c r="C68">
        <v>0.74870000000000003</v>
      </c>
    </row>
    <row r="69" spans="1:3" x14ac:dyDescent="0.25">
      <c r="A69">
        <v>45</v>
      </c>
      <c r="B69">
        <v>0.73540000000000005</v>
      </c>
      <c r="C69">
        <v>0.83589999999999998</v>
      </c>
    </row>
    <row r="70" spans="1:3" x14ac:dyDescent="0.25">
      <c r="A70">
        <v>50</v>
      </c>
      <c r="B70">
        <v>0.68899999999999995</v>
      </c>
      <c r="C70">
        <v>0.91830000000000001</v>
      </c>
    </row>
    <row r="71" spans="1:3" x14ac:dyDescent="0.25">
      <c r="A71">
        <v>60</v>
      </c>
      <c r="B71">
        <v>0.58030000000000004</v>
      </c>
      <c r="C71">
        <v>1.0627</v>
      </c>
    </row>
    <row r="72" spans="1:3" x14ac:dyDescent="0.25">
      <c r="A72">
        <v>70</v>
      </c>
      <c r="B72">
        <v>0.41870000000000002</v>
      </c>
      <c r="C72">
        <v>1.1705000000000001</v>
      </c>
    </row>
    <row r="73" spans="1:3" x14ac:dyDescent="0.25">
      <c r="A73">
        <v>80</v>
      </c>
      <c r="B73">
        <v>0.21829999999999999</v>
      </c>
      <c r="C73">
        <v>1.2351000000000001</v>
      </c>
    </row>
    <row r="74" spans="1:3" x14ac:dyDescent="0.25">
      <c r="A74">
        <v>90</v>
      </c>
      <c r="B74">
        <v>0</v>
      </c>
      <c r="C74">
        <v>1.2529999999999999</v>
      </c>
    </row>
    <row r="75" spans="1:3" x14ac:dyDescent="0.25">
      <c r="A75">
        <v>100</v>
      </c>
      <c r="B75">
        <v>-0.152</v>
      </c>
      <c r="C75">
        <v>1.2261</v>
      </c>
    </row>
    <row r="76" spans="1:3" x14ac:dyDescent="0.25">
      <c r="A76">
        <v>110</v>
      </c>
      <c r="B76">
        <v>-0.28899999999999998</v>
      </c>
      <c r="C76">
        <v>1.1277999999999999</v>
      </c>
    </row>
    <row r="77" spans="1:3" x14ac:dyDescent="0.25">
      <c r="A77">
        <v>120</v>
      </c>
      <c r="B77">
        <v>-0.39600000000000002</v>
      </c>
      <c r="C77">
        <v>0.97099999999999997</v>
      </c>
    </row>
    <row r="78" spans="1:3" x14ac:dyDescent="0.25">
      <c r="A78">
        <v>130</v>
      </c>
      <c r="B78">
        <v>-0.46200000000000002</v>
      </c>
      <c r="C78">
        <v>0.77549999999999997</v>
      </c>
    </row>
    <row r="79" spans="1:3" x14ac:dyDescent="0.25">
      <c r="A79">
        <v>140</v>
      </c>
      <c r="B79">
        <v>-0.48399999999999999</v>
      </c>
      <c r="C79">
        <v>0.56559999999999999</v>
      </c>
    </row>
    <row r="80" spans="1:3" x14ac:dyDescent="0.25">
      <c r="A80">
        <v>150</v>
      </c>
      <c r="B80">
        <v>-0.46500000000000002</v>
      </c>
      <c r="C80">
        <v>0.3674</v>
      </c>
    </row>
    <row r="81" spans="1:3" x14ac:dyDescent="0.25">
      <c r="A81">
        <v>160</v>
      </c>
      <c r="B81">
        <v>-0.42799999999999999</v>
      </c>
      <c r="C81">
        <v>0.20530000000000001</v>
      </c>
    </row>
    <row r="82" spans="1:3" x14ac:dyDescent="0.25">
      <c r="A82">
        <v>170</v>
      </c>
      <c r="B82">
        <v>-0.46600000000000003</v>
      </c>
      <c r="C82">
        <v>9.9299999999999999E-2</v>
      </c>
    </row>
    <row r="83" spans="1:3" x14ac:dyDescent="0.25">
      <c r="A83">
        <v>180</v>
      </c>
      <c r="B83">
        <v>0</v>
      </c>
      <c r="C83">
        <v>6.25E-2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282FB-2934-4714-9D0F-F372789C199F}">
  <dimension ref="B2:I31"/>
  <sheetViews>
    <sheetView workbookViewId="0">
      <selection activeCell="E33" sqref="E33"/>
    </sheetView>
  </sheetViews>
  <sheetFormatPr defaultRowHeight="13.8" x14ac:dyDescent="0.25"/>
  <cols>
    <col min="2" max="2" width="11.88671875" bestFit="1" customWidth="1"/>
    <col min="3" max="3" width="11" bestFit="1" customWidth="1"/>
    <col min="4" max="4" width="9.6640625" bestFit="1" customWidth="1"/>
    <col min="7" max="7" width="24.6640625" bestFit="1" customWidth="1"/>
    <col min="8" max="8" width="12.109375" customWidth="1"/>
    <col min="9" max="9" width="9.77734375" customWidth="1"/>
  </cols>
  <sheetData>
    <row r="2" spans="2:9" x14ac:dyDescent="0.25">
      <c r="B2" t="s">
        <v>82</v>
      </c>
      <c r="C2">
        <f>Sheet1!B1</f>
        <v>52.7</v>
      </c>
      <c r="H2" t="s">
        <v>83</v>
      </c>
      <c r="I2" t="s">
        <v>84</v>
      </c>
    </row>
    <row r="3" spans="2:9" x14ac:dyDescent="0.25">
      <c r="G3" s="46" t="s">
        <v>89</v>
      </c>
    </row>
    <row r="4" spans="2:9" x14ac:dyDescent="0.25">
      <c r="G4" t="s">
        <v>85</v>
      </c>
      <c r="H4">
        <v>0.27700000000000002</v>
      </c>
      <c r="I4">
        <f>H4*$C$2^3</f>
        <v>40542.601691000011</v>
      </c>
    </row>
    <row r="5" spans="2:9" x14ac:dyDescent="0.25">
      <c r="B5" s="48" t="s">
        <v>83</v>
      </c>
      <c r="C5" s="48"/>
      <c r="D5" s="48"/>
      <c r="G5" t="s">
        <v>88</v>
      </c>
      <c r="H5">
        <v>0.27500000000000002</v>
      </c>
      <c r="I5">
        <f t="shared" ref="I5:I6" si="0">H5*$C$2^3</f>
        <v>40249.875325000008</v>
      </c>
    </row>
    <row r="6" spans="2:9" x14ac:dyDescent="0.25">
      <c r="B6" t="s">
        <v>79</v>
      </c>
      <c r="C6" t="s">
        <v>80</v>
      </c>
      <c r="D6" t="s">
        <v>81</v>
      </c>
      <c r="G6" t="s">
        <v>87</v>
      </c>
      <c r="H6">
        <v>0.28199999999999997</v>
      </c>
      <c r="I6">
        <f t="shared" si="0"/>
        <v>41274.417606000003</v>
      </c>
    </row>
    <row r="7" spans="2:9" x14ac:dyDescent="0.25">
      <c r="B7">
        <v>1</v>
      </c>
      <c r="C7">
        <v>277</v>
      </c>
    </row>
    <row r="8" spans="2:9" x14ac:dyDescent="0.25">
      <c r="B8">
        <v>2</v>
      </c>
      <c r="C8">
        <v>275</v>
      </c>
      <c r="G8" s="46" t="s">
        <v>93</v>
      </c>
    </row>
    <row r="9" spans="2:9" x14ac:dyDescent="0.25">
      <c r="B9">
        <v>3</v>
      </c>
      <c r="C9">
        <v>282</v>
      </c>
      <c r="G9" t="s">
        <v>85</v>
      </c>
      <c r="H9">
        <v>1.4319999999999999</v>
      </c>
      <c r="I9">
        <f>H9*$C$2</f>
        <v>75.466400000000007</v>
      </c>
    </row>
    <row r="10" spans="2:9" x14ac:dyDescent="0.25">
      <c r="G10" t="s">
        <v>88</v>
      </c>
      <c r="H10">
        <v>1.4319999999999999</v>
      </c>
      <c r="I10">
        <f t="shared" ref="I10:I11" si="1">H10*$C$2</f>
        <v>75.466400000000007</v>
      </c>
    </row>
    <row r="11" spans="2:9" x14ac:dyDescent="0.25">
      <c r="B11" s="48" t="s">
        <v>84</v>
      </c>
      <c r="C11" s="48"/>
      <c r="D11" s="48"/>
      <c r="G11" t="s">
        <v>87</v>
      </c>
      <c r="H11">
        <v>1.4319999999999999</v>
      </c>
      <c r="I11">
        <f t="shared" si="1"/>
        <v>75.466400000000007</v>
      </c>
    </row>
    <row r="12" spans="2:9" x14ac:dyDescent="0.25">
      <c r="B12">
        <v>1</v>
      </c>
      <c r="C12">
        <f>C7*$C$2^3</f>
        <v>40542601.691000007</v>
      </c>
    </row>
    <row r="13" spans="2:9" x14ac:dyDescent="0.25">
      <c r="B13">
        <v>2</v>
      </c>
      <c r="C13">
        <f>C8*$C$2^3</f>
        <v>40249875.325000003</v>
      </c>
      <c r="G13" s="46" t="s">
        <v>90</v>
      </c>
    </row>
    <row r="14" spans="2:9" x14ac:dyDescent="0.25">
      <c r="B14">
        <v>3</v>
      </c>
      <c r="C14">
        <f>C9*$C$2^3</f>
        <v>41274417.606000006</v>
      </c>
      <c r="G14" t="s">
        <v>85</v>
      </c>
      <c r="I14">
        <f>H14*$C$2</f>
        <v>0</v>
      </c>
    </row>
    <row r="15" spans="2:9" x14ac:dyDescent="0.25">
      <c r="G15" t="s">
        <v>86</v>
      </c>
      <c r="I15">
        <f t="shared" ref="I15:I16" si="2">H15*$C$2</f>
        <v>0</v>
      </c>
    </row>
    <row r="16" spans="2:9" x14ac:dyDescent="0.25">
      <c r="G16" t="s">
        <v>87</v>
      </c>
      <c r="I16">
        <f t="shared" si="2"/>
        <v>0</v>
      </c>
    </row>
    <row r="18" spans="7:9" x14ac:dyDescent="0.25">
      <c r="G18" s="46" t="s">
        <v>94</v>
      </c>
    </row>
    <row r="19" spans="7:9" x14ac:dyDescent="0.25">
      <c r="G19" t="s">
        <v>85</v>
      </c>
    </row>
    <row r="20" spans="7:9" x14ac:dyDescent="0.25">
      <c r="G20" t="s">
        <v>88</v>
      </c>
    </row>
    <row r="21" spans="7:9" x14ac:dyDescent="0.25">
      <c r="G21" t="s">
        <v>87</v>
      </c>
    </row>
    <row r="23" spans="7:9" x14ac:dyDescent="0.25">
      <c r="G23" s="46" t="s">
        <v>95</v>
      </c>
    </row>
    <row r="24" spans="7:9" x14ac:dyDescent="0.25">
      <c r="G24" t="s">
        <v>85</v>
      </c>
    </row>
    <row r="25" spans="7:9" x14ac:dyDescent="0.25">
      <c r="G25" t="s">
        <v>88</v>
      </c>
    </row>
    <row r="26" spans="7:9" x14ac:dyDescent="0.25">
      <c r="G26" t="s">
        <v>87</v>
      </c>
    </row>
    <row r="30" spans="7:9" x14ac:dyDescent="0.25">
      <c r="G30" s="46" t="s">
        <v>91</v>
      </c>
      <c r="I30">
        <f>H30*$C$2</f>
        <v>0</v>
      </c>
    </row>
    <row r="31" spans="7:9" x14ac:dyDescent="0.25">
      <c r="G31" s="46" t="s">
        <v>92</v>
      </c>
    </row>
  </sheetData>
  <mergeCells count="2">
    <mergeCell ref="B5:D5"/>
    <mergeCell ref="B11:D1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14A58-A689-4ABB-9DC1-8BD46E3F72EA}">
  <dimension ref="A1:G30"/>
  <sheetViews>
    <sheetView workbookViewId="0">
      <selection activeCell="E18" sqref="E18"/>
    </sheetView>
  </sheetViews>
  <sheetFormatPr defaultRowHeight="13.8" x14ac:dyDescent="0.25"/>
  <cols>
    <col min="1" max="1" width="9.77734375" bestFit="1" customWidth="1"/>
    <col min="2" max="2" width="18" bestFit="1" customWidth="1"/>
    <col min="3" max="3" width="18.88671875" bestFit="1" customWidth="1"/>
    <col min="7" max="7" width="80.5546875" customWidth="1"/>
  </cols>
  <sheetData>
    <row r="1" spans="1:7" x14ac:dyDescent="0.25">
      <c r="A1" t="s">
        <v>73</v>
      </c>
      <c r="B1" t="s">
        <v>74</v>
      </c>
      <c r="C1" t="s">
        <v>75</v>
      </c>
    </row>
    <row r="2" spans="1:7" x14ac:dyDescent="0.25">
      <c r="A2">
        <v>1</v>
      </c>
      <c r="B2">
        <v>4.5999999999999999E-3</v>
      </c>
      <c r="C2">
        <v>-4.5999999999999999E-3</v>
      </c>
      <c r="F2" t="s">
        <v>76</v>
      </c>
      <c r="G2" t="s">
        <v>77</v>
      </c>
    </row>
    <row r="3" spans="1:7" x14ac:dyDescent="0.25">
      <c r="A3">
        <v>0.97499999999999998</v>
      </c>
      <c r="B3">
        <v>7.9000000000000008E-3</v>
      </c>
      <c r="C3">
        <v>-5.7999999999999996E-3</v>
      </c>
      <c r="G3" t="s">
        <v>78</v>
      </c>
    </row>
    <row r="4" spans="1:7" x14ac:dyDescent="0.25">
      <c r="A4">
        <v>0.95</v>
      </c>
      <c r="B4">
        <v>1.0999999999999999E-2</v>
      </c>
      <c r="C4">
        <v>-6.8999999999999999E-3</v>
      </c>
    </row>
    <row r="5" spans="1:7" x14ac:dyDescent="0.25">
      <c r="A5">
        <v>0.9</v>
      </c>
      <c r="B5">
        <v>1.7299999999999999E-2</v>
      </c>
      <c r="C5">
        <v>-8.9999999999999993E-3</v>
      </c>
    </row>
    <row r="6" spans="1:7" x14ac:dyDescent="0.25">
      <c r="A6">
        <v>0.85</v>
      </c>
      <c r="B6">
        <v>2.3599999999999999E-2</v>
      </c>
      <c r="C6">
        <v>-1.11E-2</v>
      </c>
    </row>
    <row r="7" spans="1:7" x14ac:dyDescent="0.25">
      <c r="A7">
        <v>0.8</v>
      </c>
      <c r="B7">
        <v>2.98E-2</v>
      </c>
      <c r="C7">
        <v>-1.3299999999999999E-2</v>
      </c>
    </row>
    <row r="8" spans="1:7" x14ac:dyDescent="0.25">
      <c r="A8">
        <v>0.75</v>
      </c>
      <c r="B8">
        <v>3.5799999999999998E-2</v>
      </c>
      <c r="C8">
        <v>-1.5599999999999999E-2</v>
      </c>
    </row>
    <row r="9" spans="1:7" x14ac:dyDescent="0.25">
      <c r="A9">
        <v>0.7</v>
      </c>
      <c r="B9">
        <v>4.1799999999999997E-2</v>
      </c>
      <c r="C9">
        <v>-1.8100000000000002E-2</v>
      </c>
    </row>
    <row r="10" spans="1:7" x14ac:dyDescent="0.25">
      <c r="A10">
        <v>0.65</v>
      </c>
      <c r="B10">
        <v>4.7699999999999999E-2</v>
      </c>
      <c r="C10">
        <v>-2.0899999999999998E-2</v>
      </c>
    </row>
    <row r="11" spans="1:7" x14ac:dyDescent="0.25">
      <c r="A11">
        <v>0.6</v>
      </c>
      <c r="B11">
        <v>5.3499999999999999E-2</v>
      </c>
      <c r="C11">
        <v>-2.41E-2</v>
      </c>
    </row>
    <row r="12" spans="1:7" x14ac:dyDescent="0.25">
      <c r="A12">
        <v>0.55000000000000004</v>
      </c>
      <c r="B12">
        <v>5.8999999999999997E-2</v>
      </c>
      <c r="C12">
        <v>-2.7400000000000001E-2</v>
      </c>
    </row>
    <row r="13" spans="1:7" x14ac:dyDescent="0.25">
      <c r="A13">
        <v>0.5</v>
      </c>
      <c r="B13">
        <v>6.4199999999999993E-2</v>
      </c>
      <c r="C13">
        <v>-3.1E-2</v>
      </c>
    </row>
    <row r="14" spans="1:7" x14ac:dyDescent="0.25">
      <c r="A14">
        <v>0.45</v>
      </c>
      <c r="B14">
        <v>6.88E-2</v>
      </c>
      <c r="C14">
        <v>-3.4599999999999999E-2</v>
      </c>
    </row>
    <row r="15" spans="1:7" x14ac:dyDescent="0.25">
      <c r="A15">
        <v>0.4</v>
      </c>
      <c r="B15">
        <v>7.2800000000000004E-2</v>
      </c>
      <c r="C15">
        <v>-3.8199999999999998E-2</v>
      </c>
    </row>
    <row r="16" spans="1:7" x14ac:dyDescent="0.25">
      <c r="A16">
        <v>0.35</v>
      </c>
      <c r="B16">
        <v>7.5899999999999995E-2</v>
      </c>
      <c r="C16">
        <v>-4.1599999999999998E-2</v>
      </c>
    </row>
    <row r="17" spans="1:3" x14ac:dyDescent="0.25">
      <c r="A17">
        <v>0.3</v>
      </c>
      <c r="B17">
        <v>7.7899999999999997E-2</v>
      </c>
      <c r="C17">
        <v>-4.4699999999999997E-2</v>
      </c>
    </row>
    <row r="18" spans="1:3" x14ac:dyDescent="0.25">
      <c r="A18">
        <v>0.25</v>
      </c>
      <c r="B18">
        <v>7.8600000000000003E-2</v>
      </c>
      <c r="C18">
        <v>-4.7E-2</v>
      </c>
    </row>
    <row r="19" spans="1:3" x14ac:dyDescent="0.25">
      <c r="A19">
        <v>0.2</v>
      </c>
      <c r="B19">
        <v>7.7399999999999997E-2</v>
      </c>
      <c r="C19">
        <v>-4.8399999999999999E-2</v>
      </c>
    </row>
    <row r="20" spans="1:3" x14ac:dyDescent="0.25">
      <c r="A20">
        <v>0.15</v>
      </c>
      <c r="B20">
        <v>7.3400000000000007E-2</v>
      </c>
      <c r="C20">
        <v>-4.82E-2</v>
      </c>
    </row>
    <row r="21" spans="1:3" x14ac:dyDescent="0.25">
      <c r="A21">
        <v>0.1</v>
      </c>
      <c r="B21">
        <v>6.5199999999999994E-2</v>
      </c>
      <c r="C21">
        <v>-4.53E-2</v>
      </c>
    </row>
    <row r="22" spans="1:3" x14ac:dyDescent="0.25">
      <c r="A22">
        <v>7.4999999999999997E-2</v>
      </c>
      <c r="B22">
        <v>5.8599999999999999E-2</v>
      </c>
      <c r="C22">
        <v>-4.2000000000000003E-2</v>
      </c>
    </row>
    <row r="23" spans="1:3" x14ac:dyDescent="0.25">
      <c r="A23">
        <v>0.05</v>
      </c>
      <c r="B23">
        <v>4.9200000000000001E-2</v>
      </c>
      <c r="C23">
        <v>-3.6600000000000001E-2</v>
      </c>
    </row>
    <row r="24" spans="1:3" x14ac:dyDescent="0.25">
      <c r="A24">
        <v>2.5000000000000001E-2</v>
      </c>
      <c r="B24">
        <v>3.5000000000000003E-2</v>
      </c>
      <c r="C24">
        <v>-2.7300000000000001E-2</v>
      </c>
    </row>
    <row r="25" spans="1:3" x14ac:dyDescent="0.25">
      <c r="A25">
        <v>1.2500000000000001E-2</v>
      </c>
      <c r="B25">
        <v>2.4199999999999999E-2</v>
      </c>
      <c r="C25">
        <v>-1.95E-2</v>
      </c>
    </row>
    <row r="26" spans="1:3" x14ac:dyDescent="0.25">
      <c r="A26">
        <v>7.4999999999999997E-3</v>
      </c>
      <c r="B26">
        <v>1.8200000000000001E-2</v>
      </c>
      <c r="C26">
        <v>-1.4999999999999999E-2</v>
      </c>
    </row>
    <row r="27" spans="1:3" x14ac:dyDescent="0.25">
      <c r="A27">
        <v>5.0000000000000001E-3</v>
      </c>
      <c r="B27">
        <v>1.4800000000000001E-2</v>
      </c>
      <c r="C27">
        <v>-1.23E-2</v>
      </c>
    </row>
    <row r="28" spans="1:3" x14ac:dyDescent="0.25">
      <c r="A28">
        <v>2.5000000000000001E-3</v>
      </c>
      <c r="B28">
        <v>9.7000000000000003E-3</v>
      </c>
      <c r="C28">
        <v>-8.3999999999999995E-3</v>
      </c>
    </row>
    <row r="29" spans="1:3" x14ac:dyDescent="0.25">
      <c r="A29">
        <v>1E-3</v>
      </c>
      <c r="B29">
        <v>5.5999999999999999E-3</v>
      </c>
      <c r="C29">
        <v>-5.4000000000000003E-3</v>
      </c>
    </row>
    <row r="30" spans="1:3" x14ac:dyDescent="0.25">
      <c r="A30">
        <v>0</v>
      </c>
      <c r="B30">
        <v>0</v>
      </c>
      <c r="C30">
        <v>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58"/>
  <sheetViews>
    <sheetView topLeftCell="A33" workbookViewId="0">
      <selection activeCell="E19" sqref="E19"/>
    </sheetView>
  </sheetViews>
  <sheetFormatPr defaultColWidth="13.6640625" defaultRowHeight="13.8" x14ac:dyDescent="0.25"/>
  <sheetData>
    <row r="1" spans="1:23" x14ac:dyDescent="0.25">
      <c r="A1" s="18" t="s">
        <v>40</v>
      </c>
      <c r="B1" s="18" t="s">
        <v>42</v>
      </c>
      <c r="C1" s="18" t="s">
        <v>44</v>
      </c>
      <c r="D1" s="18" t="s">
        <v>45</v>
      </c>
      <c r="E1" s="18" t="s">
        <v>46</v>
      </c>
      <c r="F1" s="18" t="s">
        <v>47</v>
      </c>
      <c r="G1" s="18" t="s">
        <v>48</v>
      </c>
      <c r="H1" s="18" t="s">
        <v>49</v>
      </c>
      <c r="I1" s="18" t="s">
        <v>50</v>
      </c>
      <c r="J1" s="18" t="s">
        <v>51</v>
      </c>
      <c r="K1" s="18" t="s">
        <v>52</v>
      </c>
      <c r="L1" s="18" t="s">
        <v>53</v>
      </c>
      <c r="M1" s="18" t="s">
        <v>54</v>
      </c>
      <c r="N1" s="18" t="s">
        <v>55</v>
      </c>
      <c r="O1" s="18" t="s">
        <v>56</v>
      </c>
      <c r="P1" s="18" t="s">
        <v>57</v>
      </c>
      <c r="Q1" s="18" t="s">
        <v>58</v>
      </c>
      <c r="R1" s="18" t="s">
        <v>59</v>
      </c>
      <c r="S1" s="18" t="s">
        <v>60</v>
      </c>
      <c r="T1" s="18" t="s">
        <v>61</v>
      </c>
      <c r="U1" s="18" t="s">
        <v>62</v>
      </c>
      <c r="V1" s="18" t="s">
        <v>63</v>
      </c>
      <c r="W1" s="18" t="s">
        <v>64</v>
      </c>
    </row>
    <row r="2" spans="1:23" x14ac:dyDescent="0.25">
      <c r="A2" s="18" t="s">
        <v>41</v>
      </c>
      <c r="B2" s="18" t="s">
        <v>43</v>
      </c>
      <c r="C2" s="18" t="s">
        <v>65</v>
      </c>
      <c r="D2" s="18" t="s">
        <v>66</v>
      </c>
      <c r="E2" s="18" t="s">
        <v>66</v>
      </c>
      <c r="F2" s="18" t="s">
        <v>66</v>
      </c>
      <c r="G2" s="18" t="s">
        <v>67</v>
      </c>
      <c r="H2" s="18" t="s">
        <v>66</v>
      </c>
      <c r="I2" s="18" t="s">
        <v>68</v>
      </c>
      <c r="J2" s="18" t="s">
        <v>68</v>
      </c>
      <c r="K2" s="18" t="s">
        <v>66</v>
      </c>
      <c r="L2" s="18" t="s">
        <v>66</v>
      </c>
      <c r="M2" s="18" t="s">
        <v>68</v>
      </c>
      <c r="N2" s="18" t="s">
        <v>43</v>
      </c>
      <c r="O2" s="18" t="s">
        <v>43</v>
      </c>
      <c r="P2" s="18" t="s">
        <v>43</v>
      </c>
      <c r="Q2" s="18" t="s">
        <v>43</v>
      </c>
      <c r="R2" s="18" t="s">
        <v>69</v>
      </c>
      <c r="S2" s="18" t="s">
        <v>70</v>
      </c>
      <c r="T2" s="18" t="s">
        <v>70</v>
      </c>
      <c r="U2" s="18" t="s">
        <v>65</v>
      </c>
      <c r="V2" s="18" t="s">
        <v>43</v>
      </c>
      <c r="W2" s="18" t="s">
        <v>43</v>
      </c>
    </row>
    <row r="3" spans="1:23" x14ac:dyDescent="0.25">
      <c r="A3" s="2">
        <v>0</v>
      </c>
      <c r="B3" s="2">
        <v>6.6000000000000003E-2</v>
      </c>
      <c r="C3" s="2">
        <v>33.463999999999999</v>
      </c>
      <c r="D3" s="2">
        <v>1358</v>
      </c>
      <c r="E3" s="2">
        <v>1354</v>
      </c>
      <c r="F3" s="2">
        <v>145.30000000000001</v>
      </c>
      <c r="G3" s="2">
        <v>2507000</v>
      </c>
      <c r="H3" s="2">
        <v>-2.842E-14</v>
      </c>
      <c r="I3" s="2">
        <v>6.1390000000000004E-12</v>
      </c>
      <c r="J3" s="2">
        <v>1.364E-12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5.364E-2</v>
      </c>
      <c r="S3" s="2">
        <v>2.906E-5</v>
      </c>
      <c r="T3" s="2">
        <v>2.8960000000000001E-5</v>
      </c>
      <c r="U3" s="2">
        <v>33.463999999999999</v>
      </c>
      <c r="V3" s="2">
        <v>0</v>
      </c>
      <c r="W3" s="2">
        <v>0</v>
      </c>
    </row>
    <row r="4" spans="1:23" x14ac:dyDescent="0.25">
      <c r="A4" s="2">
        <v>0.02</v>
      </c>
      <c r="B4" s="2">
        <v>6.6000000000000003E-2</v>
      </c>
      <c r="C4" s="2">
        <v>33.463999999999999</v>
      </c>
      <c r="D4" s="2">
        <v>1358</v>
      </c>
      <c r="E4" s="2">
        <v>1354</v>
      </c>
      <c r="F4" s="2">
        <v>145.30000000000001</v>
      </c>
      <c r="G4" s="2">
        <v>2507000</v>
      </c>
      <c r="H4" s="2">
        <v>-2.842E-14</v>
      </c>
      <c r="I4" s="2">
        <v>6.1390000000000004E-12</v>
      </c>
      <c r="J4" s="2">
        <v>1.364E-12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5.364E-2</v>
      </c>
      <c r="S4" s="2">
        <v>2.906E-5</v>
      </c>
      <c r="T4" s="2">
        <v>2.8960000000000001E-5</v>
      </c>
      <c r="U4" s="2">
        <v>33.463999999999999</v>
      </c>
      <c r="V4" s="2">
        <v>0</v>
      </c>
      <c r="W4" s="2">
        <v>0</v>
      </c>
    </row>
    <row r="5" spans="1:23" x14ac:dyDescent="0.25">
      <c r="A5" s="2">
        <v>3.2000000000000001E-2</v>
      </c>
      <c r="B5" s="2">
        <v>6.7000000000000004E-2</v>
      </c>
      <c r="C5" s="2">
        <v>30.068999999999999</v>
      </c>
      <c r="D5" s="2">
        <v>13.73</v>
      </c>
      <c r="E5" s="2">
        <v>643.9</v>
      </c>
      <c r="F5" s="2">
        <v>2.2970000000000002</v>
      </c>
      <c r="G5" s="2">
        <v>1661000</v>
      </c>
      <c r="H5" s="2">
        <v>-4.0940000000000003</v>
      </c>
      <c r="I5" s="2">
        <v>-2.5219999999999998E-13</v>
      </c>
      <c r="J5" s="2">
        <v>-1.7049999999999999E-12</v>
      </c>
      <c r="K5" s="2">
        <v>0</v>
      </c>
      <c r="L5" s="2">
        <v>0</v>
      </c>
      <c r="M5" s="2">
        <v>0</v>
      </c>
      <c r="N5" s="2">
        <v>1E-3</v>
      </c>
      <c r="O5" s="2">
        <v>3.0000000000000001E-3</v>
      </c>
      <c r="P5" s="2">
        <v>1E-3</v>
      </c>
      <c r="Q5" s="2">
        <v>3.0000000000000001E-3</v>
      </c>
      <c r="R5" s="2">
        <v>3.5540000000000002E-2</v>
      </c>
      <c r="S5" s="2">
        <v>2.932E-7</v>
      </c>
      <c r="T5" s="2">
        <v>1.378E-5</v>
      </c>
      <c r="U5" s="2">
        <v>29.696999999999999</v>
      </c>
      <c r="V5" s="2">
        <v>1E-3</v>
      </c>
      <c r="W5" s="2">
        <v>3.0000000000000001E-3</v>
      </c>
    </row>
    <row r="6" spans="1:23" x14ac:dyDescent="0.25">
      <c r="A6" s="2">
        <v>7.6999999999999999E-2</v>
      </c>
      <c r="B6" s="2">
        <v>8.3000000000000004E-2</v>
      </c>
      <c r="C6" s="2">
        <v>20.071000000000002</v>
      </c>
      <c r="D6" s="2">
        <v>26.36</v>
      </c>
      <c r="E6" s="2">
        <v>1224</v>
      </c>
      <c r="F6" s="2">
        <v>4.4210000000000003</v>
      </c>
      <c r="G6" s="2">
        <v>2058000</v>
      </c>
      <c r="H6" s="2">
        <v>-7.7839999999999998</v>
      </c>
      <c r="I6" s="2">
        <v>-5.9690000000000001E-13</v>
      </c>
      <c r="J6" s="2">
        <v>-3.1830000000000001E-12</v>
      </c>
      <c r="K6" s="2">
        <v>0</v>
      </c>
      <c r="L6" s="2">
        <v>0</v>
      </c>
      <c r="M6" s="2">
        <v>0</v>
      </c>
      <c r="N6" s="2">
        <v>1E-3</v>
      </c>
      <c r="O6" s="2">
        <v>0.01</v>
      </c>
      <c r="P6" s="2">
        <v>1E-3</v>
      </c>
      <c r="Q6" s="2">
        <v>0.01</v>
      </c>
      <c r="R6" s="2">
        <v>4.403E-2</v>
      </c>
      <c r="S6" s="2">
        <v>5.6290000000000004E-7</v>
      </c>
      <c r="T6" s="2">
        <v>2.62E-5</v>
      </c>
      <c r="U6" s="2">
        <v>19.699000000000002</v>
      </c>
      <c r="V6" s="2">
        <v>1E-3</v>
      </c>
      <c r="W6" s="2">
        <v>0.01</v>
      </c>
    </row>
    <row r="7" spans="1:23" x14ac:dyDescent="0.25">
      <c r="A7" s="2">
        <v>0.13700000000000001</v>
      </c>
      <c r="B7" s="2">
        <v>0.108</v>
      </c>
      <c r="C7" s="2">
        <v>12.76</v>
      </c>
      <c r="D7" s="2">
        <v>58.63</v>
      </c>
      <c r="E7" s="2">
        <v>2698</v>
      </c>
      <c r="F7" s="2">
        <v>9.8550000000000004</v>
      </c>
      <c r="G7" s="2">
        <v>2678000</v>
      </c>
      <c r="H7" s="2">
        <v>-17.149999999999999</v>
      </c>
      <c r="I7" s="2">
        <v>3.0550000000000001E-13</v>
      </c>
      <c r="J7" s="2">
        <v>-3.1830000000000001E-12</v>
      </c>
      <c r="K7" s="2">
        <v>0</v>
      </c>
      <c r="L7" s="2">
        <v>0</v>
      </c>
      <c r="M7" s="2">
        <v>0</v>
      </c>
      <c r="N7" s="2">
        <v>1E-3</v>
      </c>
      <c r="O7" s="2">
        <v>2.3E-2</v>
      </c>
      <c r="P7" s="2">
        <v>1E-3</v>
      </c>
      <c r="Q7" s="2">
        <v>2.3E-2</v>
      </c>
      <c r="R7" s="2">
        <v>5.7290000000000001E-2</v>
      </c>
      <c r="S7" s="2">
        <v>1.252E-6</v>
      </c>
      <c r="T7" s="2">
        <v>5.7729999999999998E-5</v>
      </c>
      <c r="U7" s="2">
        <v>12.388</v>
      </c>
      <c r="V7" s="2">
        <v>1E-3</v>
      </c>
      <c r="W7" s="2">
        <v>2.3E-2</v>
      </c>
    </row>
    <row r="8" spans="1:23" x14ac:dyDescent="0.25">
      <c r="A8" s="2">
        <v>0.17699999999999999</v>
      </c>
      <c r="B8" s="2">
        <v>0.121</v>
      </c>
      <c r="C8" s="2">
        <v>9.9489999999999998</v>
      </c>
      <c r="D8" s="2">
        <v>82.73</v>
      </c>
      <c r="E8" s="2">
        <v>3795</v>
      </c>
      <c r="F8" s="2">
        <v>13.92</v>
      </c>
      <c r="G8" s="2">
        <v>3000000</v>
      </c>
      <c r="H8" s="2">
        <v>-24.12</v>
      </c>
      <c r="I8" s="2">
        <v>3.4029999999999999E-12</v>
      </c>
      <c r="J8" s="2">
        <v>-1.8189999999999998E-12</v>
      </c>
      <c r="K8" s="2">
        <v>0</v>
      </c>
      <c r="L8" s="2">
        <v>0</v>
      </c>
      <c r="M8" s="2">
        <v>0</v>
      </c>
      <c r="N8" s="2">
        <v>1E-3</v>
      </c>
      <c r="O8" s="2">
        <v>2.9000000000000001E-2</v>
      </c>
      <c r="P8" s="2">
        <v>1E-3</v>
      </c>
      <c r="Q8" s="2">
        <v>2.9000000000000001E-2</v>
      </c>
      <c r="R8" s="2">
        <v>6.4180000000000001E-2</v>
      </c>
      <c r="S8" s="2">
        <v>1.767E-6</v>
      </c>
      <c r="T8" s="2">
        <v>8.119E-5</v>
      </c>
      <c r="U8" s="2">
        <v>9.577</v>
      </c>
      <c r="V8" s="2">
        <v>1E-3</v>
      </c>
      <c r="W8" s="2">
        <v>2.9000000000000001E-2</v>
      </c>
    </row>
    <row r="9" spans="1:23" x14ac:dyDescent="0.25">
      <c r="A9" s="2">
        <v>0.215</v>
      </c>
      <c r="B9" s="2">
        <v>0.127</v>
      </c>
      <c r="C9" s="2">
        <v>8.0329999999999995</v>
      </c>
      <c r="D9" s="2">
        <v>95.79</v>
      </c>
      <c r="E9" s="2">
        <v>4388</v>
      </c>
      <c r="F9" s="2">
        <v>16.12</v>
      </c>
      <c r="G9" s="2">
        <v>3149000</v>
      </c>
      <c r="H9" s="2">
        <v>-27.88</v>
      </c>
      <c r="I9" s="2">
        <v>-2.2600000000000001E-12</v>
      </c>
      <c r="J9" s="2">
        <v>-3.6379999999999996E-12</v>
      </c>
      <c r="K9" s="2">
        <v>0</v>
      </c>
      <c r="L9" s="2">
        <v>0</v>
      </c>
      <c r="M9" s="2">
        <v>0</v>
      </c>
      <c r="N9" s="2">
        <v>1E-3</v>
      </c>
      <c r="O9" s="2">
        <v>3.2000000000000001E-2</v>
      </c>
      <c r="P9" s="2">
        <v>1E-3</v>
      </c>
      <c r="Q9" s="2">
        <v>3.2000000000000001E-2</v>
      </c>
      <c r="R9" s="2">
        <v>6.7360000000000003E-2</v>
      </c>
      <c r="S9" s="2">
        <v>2.046E-6</v>
      </c>
      <c r="T9" s="2">
        <v>9.3880000000000002E-5</v>
      </c>
      <c r="U9" s="2">
        <v>7.6609999999999996</v>
      </c>
      <c r="V9" s="2">
        <v>1E-3</v>
      </c>
      <c r="W9" s="2">
        <v>3.2000000000000001E-2</v>
      </c>
    </row>
    <row r="10" spans="1:23" x14ac:dyDescent="0.25">
      <c r="A10" s="2">
        <v>0.25600000000000001</v>
      </c>
      <c r="B10" s="2">
        <v>0.129</v>
      </c>
      <c r="C10" s="2">
        <v>6.5069999999999997</v>
      </c>
      <c r="D10" s="2">
        <v>100.4</v>
      </c>
      <c r="E10" s="2">
        <v>4598</v>
      </c>
      <c r="F10" s="2">
        <v>16.899999999999999</v>
      </c>
      <c r="G10" s="2">
        <v>3198000</v>
      </c>
      <c r="H10" s="2">
        <v>-29.22</v>
      </c>
      <c r="I10" s="2">
        <v>-1.1079999999999999E-12</v>
      </c>
      <c r="J10" s="2">
        <v>-4.0930000000000001E-11</v>
      </c>
      <c r="K10" s="2">
        <v>0</v>
      </c>
      <c r="L10" s="2">
        <v>0</v>
      </c>
      <c r="M10" s="2">
        <v>0</v>
      </c>
      <c r="N10" s="2">
        <v>1E-3</v>
      </c>
      <c r="O10" s="2">
        <v>3.3000000000000002E-2</v>
      </c>
      <c r="P10" s="2">
        <v>1E-3</v>
      </c>
      <c r="Q10" s="2">
        <v>3.3000000000000002E-2</v>
      </c>
      <c r="R10" s="2">
        <v>6.8430000000000005E-2</v>
      </c>
      <c r="S10" s="2">
        <v>2.1449999999999998E-6</v>
      </c>
      <c r="T10" s="2">
        <v>9.8380000000000003E-5</v>
      </c>
      <c r="U10" s="2">
        <v>6.1349999999999998</v>
      </c>
      <c r="V10" s="2">
        <v>1E-3</v>
      </c>
      <c r="W10" s="2">
        <v>3.3000000000000002E-2</v>
      </c>
    </row>
    <row r="11" spans="1:23" x14ac:dyDescent="0.25">
      <c r="A11" s="2">
        <v>0.29399999999999998</v>
      </c>
      <c r="B11" s="2">
        <v>0.127</v>
      </c>
      <c r="C11" s="2">
        <v>5.452</v>
      </c>
      <c r="D11" s="2">
        <v>95.79</v>
      </c>
      <c r="E11" s="2">
        <v>4388</v>
      </c>
      <c r="F11" s="2">
        <v>16.12</v>
      </c>
      <c r="G11" s="2">
        <v>3149000</v>
      </c>
      <c r="H11" s="2">
        <v>-27.88</v>
      </c>
      <c r="I11" s="2">
        <v>-2.2600000000000001E-12</v>
      </c>
      <c r="J11" s="2">
        <v>-1.5009999999999998E-11</v>
      </c>
      <c r="K11" s="2">
        <v>0</v>
      </c>
      <c r="L11" s="2">
        <v>0</v>
      </c>
      <c r="M11" s="2">
        <v>0</v>
      </c>
      <c r="N11" s="2">
        <v>1E-3</v>
      </c>
      <c r="O11" s="2">
        <v>0.03</v>
      </c>
      <c r="P11" s="2">
        <v>1E-3</v>
      </c>
      <c r="Q11" s="2">
        <v>0.03</v>
      </c>
      <c r="R11" s="2">
        <v>6.7360000000000003E-2</v>
      </c>
      <c r="S11" s="2">
        <v>2.046E-6</v>
      </c>
      <c r="T11" s="2">
        <v>9.3880000000000002E-5</v>
      </c>
      <c r="U11" s="2">
        <v>5.08</v>
      </c>
      <c r="V11" s="2">
        <v>1E-3</v>
      </c>
      <c r="W11" s="2">
        <v>0.03</v>
      </c>
    </row>
    <row r="12" spans="1:23" x14ac:dyDescent="0.25">
      <c r="A12" s="2">
        <v>0.33300000000000002</v>
      </c>
      <c r="B12" s="2">
        <v>0.123</v>
      </c>
      <c r="C12" s="2">
        <v>4.5830000000000002</v>
      </c>
      <c r="D12" s="2">
        <v>86.95</v>
      </c>
      <c r="E12" s="2">
        <v>3986</v>
      </c>
      <c r="F12" s="2">
        <v>14.63</v>
      </c>
      <c r="G12" s="2">
        <v>3050000</v>
      </c>
      <c r="H12" s="2">
        <v>-25.33</v>
      </c>
      <c r="I12" s="2">
        <v>-8.6689999999999997E-13</v>
      </c>
      <c r="J12" s="2">
        <v>-1.228E-11</v>
      </c>
      <c r="K12" s="2">
        <v>0</v>
      </c>
      <c r="L12" s="2">
        <v>0</v>
      </c>
      <c r="M12" s="2">
        <v>0</v>
      </c>
      <c r="N12" s="2">
        <v>1E-3</v>
      </c>
      <c r="O12" s="2">
        <v>2.9000000000000001E-2</v>
      </c>
      <c r="P12" s="2">
        <v>1E-3</v>
      </c>
      <c r="Q12" s="2">
        <v>2.9000000000000001E-2</v>
      </c>
      <c r="R12" s="2">
        <v>6.5240000000000006E-2</v>
      </c>
      <c r="S12" s="2">
        <v>1.857E-6</v>
      </c>
      <c r="T12" s="2">
        <v>8.5279999999999997E-5</v>
      </c>
      <c r="U12" s="2">
        <v>4.2110000000000003</v>
      </c>
      <c r="V12" s="2">
        <v>1E-3</v>
      </c>
      <c r="W12" s="2">
        <v>2.9000000000000001E-2</v>
      </c>
    </row>
    <row r="13" spans="1:23" x14ac:dyDescent="0.25">
      <c r="A13" s="2">
        <v>0.372</v>
      </c>
      <c r="B13" s="2">
        <v>0.11799999999999999</v>
      </c>
      <c r="C13" s="2">
        <v>3.8839999999999999</v>
      </c>
      <c r="D13" s="2">
        <v>76.680000000000007</v>
      </c>
      <c r="E13" s="2">
        <v>3519</v>
      </c>
      <c r="F13" s="2">
        <v>12.9</v>
      </c>
      <c r="G13" s="2">
        <v>2926000</v>
      </c>
      <c r="H13" s="2">
        <v>-22.37</v>
      </c>
      <c r="I13" s="2">
        <v>-5.8980000000000001E-12</v>
      </c>
      <c r="J13" s="2">
        <v>-1.364E-12</v>
      </c>
      <c r="K13" s="2">
        <v>0</v>
      </c>
      <c r="L13" s="2">
        <v>0</v>
      </c>
      <c r="M13" s="2">
        <v>0</v>
      </c>
      <c r="N13" s="2">
        <v>1E-3</v>
      </c>
      <c r="O13" s="2">
        <v>2.8000000000000001E-2</v>
      </c>
      <c r="P13" s="2">
        <v>1E-3</v>
      </c>
      <c r="Q13" s="2">
        <v>2.8000000000000001E-2</v>
      </c>
      <c r="R13" s="2">
        <v>6.2590000000000007E-2</v>
      </c>
      <c r="S13" s="2">
        <v>1.637E-6</v>
      </c>
      <c r="T13" s="2">
        <v>7.5300000000000001E-5</v>
      </c>
      <c r="U13" s="2">
        <v>3.512</v>
      </c>
      <c r="V13" s="2">
        <v>1E-3</v>
      </c>
      <c r="W13" s="2">
        <v>2.8000000000000001E-2</v>
      </c>
    </row>
    <row r="14" spans="1:23" x14ac:dyDescent="0.25">
      <c r="A14" s="2">
        <v>0.41199999999999998</v>
      </c>
      <c r="B14" s="2">
        <v>0.11</v>
      </c>
      <c r="C14" s="2">
        <v>3.31</v>
      </c>
      <c r="D14" s="2">
        <v>61.99</v>
      </c>
      <c r="E14" s="2">
        <v>2851</v>
      </c>
      <c r="F14" s="2">
        <v>10.42</v>
      </c>
      <c r="G14" s="2">
        <v>2727000</v>
      </c>
      <c r="H14" s="2">
        <v>-18.12</v>
      </c>
      <c r="I14" s="2">
        <v>3.1689999999999999E-12</v>
      </c>
      <c r="J14" s="2">
        <v>-2.6600000000000001E-11</v>
      </c>
      <c r="K14" s="2">
        <v>0</v>
      </c>
      <c r="L14" s="2">
        <v>0</v>
      </c>
      <c r="M14" s="2">
        <v>0</v>
      </c>
      <c r="N14" s="2">
        <v>1E-3</v>
      </c>
      <c r="O14" s="2">
        <v>2.5999999999999999E-2</v>
      </c>
      <c r="P14" s="2">
        <v>1E-3</v>
      </c>
      <c r="Q14" s="2">
        <v>2.5999999999999999E-2</v>
      </c>
      <c r="R14" s="2">
        <v>5.8349999999999999E-2</v>
      </c>
      <c r="S14" s="2">
        <v>1.3239999999999999E-6</v>
      </c>
      <c r="T14" s="2">
        <v>6.0989999999999997E-5</v>
      </c>
      <c r="U14" s="2">
        <v>2.9380000000000002</v>
      </c>
      <c r="V14" s="2">
        <v>1E-3</v>
      </c>
      <c r="W14" s="2">
        <v>2.5999999999999999E-2</v>
      </c>
    </row>
    <row r="15" spans="1:23" x14ac:dyDescent="0.25">
      <c r="A15" s="2">
        <v>0.45100000000000001</v>
      </c>
      <c r="B15" s="2">
        <v>0.10299999999999999</v>
      </c>
      <c r="C15" s="2">
        <v>2.831</v>
      </c>
      <c r="D15" s="2">
        <v>50.78</v>
      </c>
      <c r="E15" s="2">
        <v>2340</v>
      </c>
      <c r="F15" s="2">
        <v>8.5329999999999995</v>
      </c>
      <c r="G15" s="2">
        <v>2554000</v>
      </c>
      <c r="H15" s="2">
        <v>-14.88</v>
      </c>
      <c r="I15" s="2">
        <v>-2.1810000000000001E-12</v>
      </c>
      <c r="J15" s="2">
        <v>-2.9559999999999999E-11</v>
      </c>
      <c r="K15" s="2">
        <v>0</v>
      </c>
      <c r="L15" s="2">
        <v>0</v>
      </c>
      <c r="M15" s="2">
        <v>0</v>
      </c>
      <c r="N15" s="2">
        <v>1E-3</v>
      </c>
      <c r="O15" s="2">
        <v>2.4E-2</v>
      </c>
      <c r="P15" s="2">
        <v>1E-3</v>
      </c>
      <c r="Q15" s="2">
        <v>2.4E-2</v>
      </c>
      <c r="R15" s="2">
        <v>5.4629999999999998E-2</v>
      </c>
      <c r="S15" s="2">
        <v>1.0839999999999999E-6</v>
      </c>
      <c r="T15" s="2">
        <v>5.007E-5</v>
      </c>
      <c r="U15" s="2">
        <v>2.4590000000000001</v>
      </c>
      <c r="V15" s="2">
        <v>1E-3</v>
      </c>
      <c r="W15" s="2">
        <v>2.4E-2</v>
      </c>
    </row>
    <row r="16" spans="1:23" x14ac:dyDescent="0.25">
      <c r="A16" s="2">
        <v>0.49</v>
      </c>
      <c r="B16" s="2">
        <v>9.5000000000000001E-2</v>
      </c>
      <c r="C16" s="2">
        <v>2.4249999999999998</v>
      </c>
      <c r="D16" s="2">
        <v>39.729999999999997</v>
      </c>
      <c r="E16" s="2">
        <v>1836</v>
      </c>
      <c r="F16" s="2">
        <v>6.6719999999999997</v>
      </c>
      <c r="G16" s="2">
        <v>2355000</v>
      </c>
      <c r="H16" s="2">
        <v>-11.67</v>
      </c>
      <c r="I16" s="2">
        <v>2.3659999999999998E-12</v>
      </c>
      <c r="J16" s="2">
        <v>8.8679999999999998E-12</v>
      </c>
      <c r="K16" s="2">
        <v>0</v>
      </c>
      <c r="L16" s="2">
        <v>0</v>
      </c>
      <c r="M16" s="2">
        <v>0</v>
      </c>
      <c r="N16" s="2">
        <v>1E-3</v>
      </c>
      <c r="O16" s="2">
        <v>2.1999999999999999E-2</v>
      </c>
      <c r="P16" s="2">
        <v>1E-3</v>
      </c>
      <c r="Q16" s="2">
        <v>2.1999999999999999E-2</v>
      </c>
      <c r="R16" s="2">
        <v>5.0389999999999997E-2</v>
      </c>
      <c r="S16" s="2">
        <v>8.4850000000000001E-7</v>
      </c>
      <c r="T16" s="2">
        <v>3.9289999999999998E-5</v>
      </c>
      <c r="U16" s="2">
        <v>2.0529999999999999</v>
      </c>
      <c r="V16" s="2">
        <v>1E-3</v>
      </c>
      <c r="W16" s="2">
        <v>2.1999999999999999E-2</v>
      </c>
    </row>
    <row r="17" spans="1:23" x14ac:dyDescent="0.25">
      <c r="A17" s="2">
        <v>0.52900000000000003</v>
      </c>
      <c r="B17" s="2">
        <v>8.7999999999999995E-2</v>
      </c>
      <c r="C17" s="2">
        <v>2.077</v>
      </c>
      <c r="D17" s="2">
        <v>31.49</v>
      </c>
      <c r="E17" s="2">
        <v>1459</v>
      </c>
      <c r="F17" s="2">
        <v>5.2839999999999998</v>
      </c>
      <c r="G17" s="2">
        <v>2182000</v>
      </c>
      <c r="H17" s="2">
        <v>-9.2769999999999992</v>
      </c>
      <c r="I17" s="2">
        <v>2.0680000000000001E-12</v>
      </c>
      <c r="J17" s="2">
        <v>1.137E-11</v>
      </c>
      <c r="K17" s="2">
        <v>0</v>
      </c>
      <c r="L17" s="2">
        <v>0</v>
      </c>
      <c r="M17" s="2">
        <v>0</v>
      </c>
      <c r="N17" s="2">
        <v>1E-3</v>
      </c>
      <c r="O17" s="2">
        <v>2.1000000000000001E-2</v>
      </c>
      <c r="P17" s="2">
        <v>1E-3</v>
      </c>
      <c r="Q17" s="2">
        <v>2.1000000000000001E-2</v>
      </c>
      <c r="R17" s="2">
        <v>4.6679999999999999E-2</v>
      </c>
      <c r="S17" s="2">
        <v>6.7250000000000002E-7</v>
      </c>
      <c r="T17" s="2">
        <v>3.1220000000000003E-5</v>
      </c>
      <c r="U17" s="2">
        <v>1.7050000000000001</v>
      </c>
      <c r="V17" s="2">
        <v>1E-3</v>
      </c>
      <c r="W17" s="2">
        <v>2.1000000000000001E-2</v>
      </c>
    </row>
    <row r="18" spans="1:23" x14ac:dyDescent="0.25">
      <c r="A18" s="2">
        <v>0.56899999999999995</v>
      </c>
      <c r="B18" s="2">
        <v>8.2000000000000003E-2</v>
      </c>
      <c r="C18" s="2">
        <v>1.7749999999999999</v>
      </c>
      <c r="D18" s="2">
        <v>25.41</v>
      </c>
      <c r="E18" s="2">
        <v>1181</v>
      </c>
      <c r="F18" s="2">
        <v>4.2610000000000001</v>
      </c>
      <c r="G18" s="2">
        <v>2033000</v>
      </c>
      <c r="H18" s="2">
        <v>-7.5060000000000002</v>
      </c>
      <c r="I18" s="2">
        <v>5.0799999999999996E-13</v>
      </c>
      <c r="J18" s="2">
        <v>-1.6370000000000001E-11</v>
      </c>
      <c r="K18" s="2">
        <v>0</v>
      </c>
      <c r="L18" s="2">
        <v>0</v>
      </c>
      <c r="M18" s="2">
        <v>0</v>
      </c>
      <c r="N18" s="2">
        <v>1E-3</v>
      </c>
      <c r="O18" s="2">
        <v>1.9E-2</v>
      </c>
      <c r="P18" s="2">
        <v>1E-3</v>
      </c>
      <c r="Q18" s="2">
        <v>1.9E-2</v>
      </c>
      <c r="R18" s="2">
        <v>4.3499999999999997E-2</v>
      </c>
      <c r="S18" s="2">
        <v>5.4249999999999999E-7</v>
      </c>
      <c r="T18" s="2">
        <v>2.5259999999999999E-5</v>
      </c>
      <c r="U18" s="2">
        <v>1.403</v>
      </c>
      <c r="V18" s="2">
        <v>1E-3</v>
      </c>
      <c r="W18" s="2">
        <v>1.9E-2</v>
      </c>
    </row>
    <row r="19" spans="1:23" x14ac:dyDescent="0.25">
      <c r="A19" s="2">
        <v>0.60799999999999998</v>
      </c>
      <c r="B19" s="2">
        <v>7.6999999999999999E-2</v>
      </c>
      <c r="C19" s="2">
        <v>1.51</v>
      </c>
      <c r="D19" s="2">
        <v>20.98</v>
      </c>
      <c r="E19" s="2">
        <v>977.5</v>
      </c>
      <c r="F19" s="2">
        <v>3.516</v>
      </c>
      <c r="G19" s="2">
        <v>1909000</v>
      </c>
      <c r="H19" s="2">
        <v>-6.2149999999999999</v>
      </c>
      <c r="I19" s="2">
        <v>-7.1409999999999996E-13</v>
      </c>
      <c r="J19" s="2">
        <v>-3.6379999999999996E-12</v>
      </c>
      <c r="K19" s="2">
        <v>0</v>
      </c>
      <c r="L19" s="2">
        <v>0</v>
      </c>
      <c r="M19" s="2">
        <v>0</v>
      </c>
      <c r="N19" s="2">
        <v>1E-3</v>
      </c>
      <c r="O19" s="2">
        <v>1.7999999999999999E-2</v>
      </c>
      <c r="P19" s="2">
        <v>1E-3</v>
      </c>
      <c r="Q19" s="2">
        <v>1.7999999999999999E-2</v>
      </c>
      <c r="R19" s="2">
        <v>4.0840000000000001E-2</v>
      </c>
      <c r="S19" s="2">
        <v>4.4799999999999999E-7</v>
      </c>
      <c r="T19" s="2">
        <v>2.0910000000000001E-5</v>
      </c>
      <c r="U19" s="2">
        <v>1.1379999999999999</v>
      </c>
      <c r="V19" s="2">
        <v>1E-3</v>
      </c>
      <c r="W19" s="2">
        <v>1.7999999999999999E-2</v>
      </c>
    </row>
    <row r="20" spans="1:23" x14ac:dyDescent="0.25">
      <c r="A20" s="2">
        <v>0.64700000000000002</v>
      </c>
      <c r="B20" s="2">
        <v>7.1999999999999995E-2</v>
      </c>
      <c r="C20" s="2">
        <v>1.2769999999999999</v>
      </c>
      <c r="D20" s="2">
        <v>17.100000000000001</v>
      </c>
      <c r="E20" s="2">
        <v>799.1</v>
      </c>
      <c r="F20" s="2">
        <v>2.8639999999999999</v>
      </c>
      <c r="G20" s="2">
        <v>1785000</v>
      </c>
      <c r="H20" s="2">
        <v>-5.0810000000000004</v>
      </c>
      <c r="I20" s="2">
        <v>-2.7000000000000001E-13</v>
      </c>
      <c r="J20" s="2">
        <v>2.3869999999999998E-12</v>
      </c>
      <c r="K20" s="2">
        <v>0</v>
      </c>
      <c r="L20" s="2">
        <v>0</v>
      </c>
      <c r="M20" s="2">
        <v>0</v>
      </c>
      <c r="N20" s="2">
        <v>1E-3</v>
      </c>
      <c r="O20" s="2">
        <v>1.7000000000000001E-2</v>
      </c>
      <c r="P20" s="2">
        <v>1E-3</v>
      </c>
      <c r="Q20" s="2">
        <v>1.7000000000000001E-2</v>
      </c>
      <c r="R20" s="2">
        <v>3.8190000000000002E-2</v>
      </c>
      <c r="S20" s="2">
        <v>3.6510000000000001E-7</v>
      </c>
      <c r="T20" s="2">
        <v>1.7099999999999999E-5</v>
      </c>
      <c r="U20" s="2">
        <v>0.90500000000000003</v>
      </c>
      <c r="V20" s="2">
        <v>1E-3</v>
      </c>
      <c r="W20" s="2">
        <v>1.7000000000000001E-2</v>
      </c>
    </row>
    <row r="21" spans="1:23" x14ac:dyDescent="0.25">
      <c r="A21" s="2">
        <v>0.68700000000000006</v>
      </c>
      <c r="B21" s="2">
        <v>6.8000000000000005E-2</v>
      </c>
      <c r="C21" s="2">
        <v>1.07</v>
      </c>
      <c r="D21" s="2">
        <v>14.37</v>
      </c>
      <c r="E21" s="2">
        <v>673.2</v>
      </c>
      <c r="F21" s="2">
        <v>2.4039999999999999</v>
      </c>
      <c r="G21" s="2">
        <v>1686000</v>
      </c>
      <c r="H21" s="2">
        <v>-4.28</v>
      </c>
      <c r="I21" s="2">
        <v>-1.67E-13</v>
      </c>
      <c r="J21" s="2">
        <v>-1.478E-12</v>
      </c>
      <c r="K21" s="2">
        <v>0</v>
      </c>
      <c r="L21" s="2">
        <v>0</v>
      </c>
      <c r="M21" s="2">
        <v>0</v>
      </c>
      <c r="N21" s="2">
        <v>1E-3</v>
      </c>
      <c r="O21" s="2">
        <v>1.6E-2</v>
      </c>
      <c r="P21" s="2">
        <v>1E-3</v>
      </c>
      <c r="Q21" s="2">
        <v>1.6E-2</v>
      </c>
      <c r="R21" s="2">
        <v>3.6069999999999998E-2</v>
      </c>
      <c r="S21" s="2">
        <v>3.0670000000000001E-7</v>
      </c>
      <c r="T21" s="2">
        <v>1.4399999999999999E-5</v>
      </c>
      <c r="U21" s="2">
        <v>0.69799999999999995</v>
      </c>
      <c r="V21" s="2">
        <v>1E-3</v>
      </c>
      <c r="W21" s="2">
        <v>1.6E-2</v>
      </c>
    </row>
    <row r="22" spans="1:23" x14ac:dyDescent="0.25">
      <c r="A22" s="2">
        <v>0.72599999999999998</v>
      </c>
      <c r="B22" s="2">
        <v>6.5000000000000002E-2</v>
      </c>
      <c r="C22" s="2">
        <v>0.88400000000000001</v>
      </c>
      <c r="D22" s="2">
        <v>12.52</v>
      </c>
      <c r="E22" s="2">
        <v>587.9</v>
      </c>
      <c r="F22" s="2">
        <v>2.0939999999999999</v>
      </c>
      <c r="G22" s="2">
        <v>1612000</v>
      </c>
      <c r="H22" s="2">
        <v>-3.738</v>
      </c>
      <c r="I22" s="2">
        <v>3.0199999999999998E-13</v>
      </c>
      <c r="J22" s="2">
        <v>-5.9119999999999999E-12</v>
      </c>
      <c r="K22" s="2">
        <v>0</v>
      </c>
      <c r="L22" s="2">
        <v>0</v>
      </c>
      <c r="M22" s="2">
        <v>0</v>
      </c>
      <c r="N22" s="2">
        <v>1E-3</v>
      </c>
      <c r="O22" s="2">
        <v>1.4999999999999999E-2</v>
      </c>
      <c r="P22" s="2">
        <v>1E-3</v>
      </c>
      <c r="Q22" s="2">
        <v>1.4999999999999999E-2</v>
      </c>
      <c r="R22" s="2">
        <v>3.4479999999999997E-2</v>
      </c>
      <c r="S22" s="2">
        <v>2.6730000000000002E-7</v>
      </c>
      <c r="T22" s="2">
        <v>1.258E-5</v>
      </c>
      <c r="U22" s="2">
        <v>0.51200000000000001</v>
      </c>
      <c r="V22" s="2">
        <v>1E-3</v>
      </c>
      <c r="W22" s="2">
        <v>1.4999999999999999E-2</v>
      </c>
    </row>
    <row r="23" spans="1:23" x14ac:dyDescent="0.25">
      <c r="A23" s="2">
        <v>0.76600000000000001</v>
      </c>
      <c r="B23" s="2">
        <v>6.0999999999999999E-2</v>
      </c>
      <c r="C23" s="2">
        <v>0.71699999999999997</v>
      </c>
      <c r="D23" s="2">
        <v>10.31</v>
      </c>
      <c r="E23" s="2">
        <v>485.9</v>
      </c>
      <c r="F23" s="2">
        <v>1.7230000000000001</v>
      </c>
      <c r="G23" s="2">
        <v>1512000</v>
      </c>
      <c r="H23" s="2">
        <v>-3.09</v>
      </c>
      <c r="I23" s="2">
        <v>-3.499E-13</v>
      </c>
      <c r="J23" s="2">
        <v>2.3869999999999998E-12</v>
      </c>
      <c r="K23" s="2">
        <v>0</v>
      </c>
      <c r="L23" s="2">
        <v>0</v>
      </c>
      <c r="M23" s="2">
        <v>0</v>
      </c>
      <c r="N23" s="2">
        <v>1E-3</v>
      </c>
      <c r="O23" s="2">
        <v>1.4E-2</v>
      </c>
      <c r="P23" s="2">
        <v>1E-3</v>
      </c>
      <c r="Q23" s="2">
        <v>1.4E-2</v>
      </c>
      <c r="R23" s="2">
        <v>3.236E-2</v>
      </c>
      <c r="S23" s="2">
        <v>2.202E-7</v>
      </c>
      <c r="T23" s="2">
        <v>1.04E-5</v>
      </c>
      <c r="U23" s="2">
        <v>0.34499999999999997</v>
      </c>
      <c r="V23" s="2">
        <v>1E-3</v>
      </c>
      <c r="W23" s="2">
        <v>1.4E-2</v>
      </c>
    </row>
    <row r="24" spans="1:23" x14ac:dyDescent="0.25">
      <c r="A24" s="2">
        <v>0.80500000000000005</v>
      </c>
      <c r="B24" s="2">
        <v>5.8999999999999997E-2</v>
      </c>
      <c r="C24" s="2">
        <v>0.56599999999999995</v>
      </c>
      <c r="D24" s="2">
        <v>9.3109999999999999</v>
      </c>
      <c r="E24" s="2">
        <v>439.6</v>
      </c>
      <c r="F24" s="2">
        <v>1.5549999999999999</v>
      </c>
      <c r="G24" s="2">
        <v>1463000</v>
      </c>
      <c r="H24" s="2">
        <v>-2.7959999999999998</v>
      </c>
      <c r="I24" s="2">
        <v>-2.771E-13</v>
      </c>
      <c r="J24" s="2">
        <v>-4.5470000000000002E-13</v>
      </c>
      <c r="K24" s="2">
        <v>0</v>
      </c>
      <c r="L24" s="2">
        <v>0</v>
      </c>
      <c r="M24" s="2">
        <v>0</v>
      </c>
      <c r="N24" s="2">
        <v>1E-3</v>
      </c>
      <c r="O24" s="2">
        <v>1.4E-2</v>
      </c>
      <c r="P24" s="2">
        <v>1E-3</v>
      </c>
      <c r="Q24" s="2">
        <v>1.4E-2</v>
      </c>
      <c r="R24" s="2">
        <v>3.1300000000000001E-2</v>
      </c>
      <c r="S24" s="2">
        <v>1.9880000000000001E-7</v>
      </c>
      <c r="T24" s="2">
        <v>9.4059999999999994E-6</v>
      </c>
      <c r="U24" s="2">
        <v>0.19400000000000001</v>
      </c>
      <c r="V24" s="2">
        <v>1E-3</v>
      </c>
      <c r="W24" s="2">
        <v>1.4E-2</v>
      </c>
    </row>
    <row r="25" spans="1:23" x14ac:dyDescent="0.25">
      <c r="A25" s="2">
        <v>0.84499999999999997</v>
      </c>
      <c r="B25" s="2">
        <v>5.6000000000000001E-2</v>
      </c>
      <c r="C25" s="2">
        <v>0.42899999999999999</v>
      </c>
      <c r="D25" s="2">
        <v>7.9370000000000003</v>
      </c>
      <c r="E25" s="2">
        <v>375.9</v>
      </c>
      <c r="F25" s="2">
        <v>1.325</v>
      </c>
      <c r="G25" s="2">
        <v>1388000</v>
      </c>
      <c r="H25" s="2">
        <v>-2.391</v>
      </c>
      <c r="I25" s="2">
        <v>-1.084E-13</v>
      </c>
      <c r="J25" s="2">
        <v>5.5710000000000004E-12</v>
      </c>
      <c r="K25" s="2">
        <v>0</v>
      </c>
      <c r="L25" s="2">
        <v>0</v>
      </c>
      <c r="M25" s="2">
        <v>0</v>
      </c>
      <c r="N25" s="2">
        <v>1E-3</v>
      </c>
      <c r="O25" s="2">
        <v>1.2999999999999999E-2</v>
      </c>
      <c r="P25" s="2">
        <v>1E-3</v>
      </c>
      <c r="Q25" s="2">
        <v>1.2999999999999999E-2</v>
      </c>
      <c r="R25" s="2">
        <v>2.9700000000000001E-2</v>
      </c>
      <c r="S25" s="2">
        <v>1.695E-7</v>
      </c>
      <c r="T25" s="2">
        <v>8.0420000000000003E-6</v>
      </c>
      <c r="U25" s="2">
        <v>5.7000000000000002E-2</v>
      </c>
      <c r="V25" s="2">
        <v>1E-3</v>
      </c>
      <c r="W25" s="2">
        <v>1.2999999999999999E-2</v>
      </c>
    </row>
    <row r="26" spans="1:23" x14ac:dyDescent="0.25">
      <c r="A26" s="2">
        <v>0.88200000000000001</v>
      </c>
      <c r="B26" s="2">
        <v>5.3999999999999999E-2</v>
      </c>
      <c r="C26" s="2">
        <v>0.311</v>
      </c>
      <c r="D26" s="2">
        <v>7.101</v>
      </c>
      <c r="E26" s="2">
        <v>337</v>
      </c>
      <c r="F26" s="2">
        <v>1.1839999999999999</v>
      </c>
      <c r="G26" s="2">
        <v>1339000</v>
      </c>
      <c r="H26" s="2">
        <v>-2.1440000000000001</v>
      </c>
      <c r="I26" s="2">
        <v>7.567E-13</v>
      </c>
      <c r="J26" s="2">
        <v>2.2740000000000002E-13</v>
      </c>
      <c r="K26" s="2">
        <v>0</v>
      </c>
      <c r="L26" s="2">
        <v>0</v>
      </c>
      <c r="M26" s="2">
        <v>0</v>
      </c>
      <c r="N26" s="2">
        <v>1E-3</v>
      </c>
      <c r="O26" s="2">
        <v>1.2999999999999999E-2</v>
      </c>
      <c r="P26" s="2">
        <v>1E-3</v>
      </c>
      <c r="Q26" s="2">
        <v>1.2999999999999999E-2</v>
      </c>
      <c r="R26" s="2">
        <v>2.8639999999999999E-2</v>
      </c>
      <c r="S26" s="2">
        <v>1.5160000000000001E-7</v>
      </c>
      <c r="T26" s="2">
        <v>7.2110000000000001E-6</v>
      </c>
      <c r="U26" s="2">
        <v>-6.0999999999999999E-2</v>
      </c>
      <c r="V26" s="2">
        <v>1E-3</v>
      </c>
      <c r="W26" s="2">
        <v>1.2999999999999999E-2</v>
      </c>
    </row>
    <row r="27" spans="1:23" x14ac:dyDescent="0.25">
      <c r="A27" s="2">
        <v>0.91200000000000003</v>
      </c>
      <c r="B27" s="2">
        <v>5.1999999999999998E-2</v>
      </c>
      <c r="C27" s="2">
        <v>0.22</v>
      </c>
      <c r="D27" s="2">
        <v>6.3250000000000002</v>
      </c>
      <c r="E27" s="2">
        <v>300.89999999999998</v>
      </c>
      <c r="F27" s="2">
        <v>1.054</v>
      </c>
      <c r="G27" s="2">
        <v>1289000</v>
      </c>
      <c r="H27" s="2">
        <v>-1.9139999999999999</v>
      </c>
      <c r="I27" s="2">
        <v>1.029E-12</v>
      </c>
      <c r="J27" s="2">
        <v>1.364E-12</v>
      </c>
      <c r="K27" s="2">
        <v>0</v>
      </c>
      <c r="L27" s="2">
        <v>0</v>
      </c>
      <c r="M27" s="2">
        <v>0</v>
      </c>
      <c r="N27" s="2">
        <v>1E-3</v>
      </c>
      <c r="O27" s="2">
        <v>1.2E-2</v>
      </c>
      <c r="P27" s="2">
        <v>1E-3</v>
      </c>
      <c r="Q27" s="2">
        <v>1.2E-2</v>
      </c>
      <c r="R27" s="2">
        <v>2.758E-2</v>
      </c>
      <c r="S27" s="2">
        <v>1.3510000000000001E-7</v>
      </c>
      <c r="T27" s="2">
        <v>6.4389999999999997E-6</v>
      </c>
      <c r="U27" s="2">
        <v>-0.152</v>
      </c>
      <c r="V27" s="2">
        <v>1E-3</v>
      </c>
      <c r="W27" s="2">
        <v>1.2E-2</v>
      </c>
    </row>
    <row r="28" spans="1:23" x14ac:dyDescent="0.25">
      <c r="A28" s="2">
        <v>0.93799999999999994</v>
      </c>
      <c r="B28" s="2">
        <v>0.05</v>
      </c>
      <c r="C28" s="2">
        <v>0.14799999999999999</v>
      </c>
      <c r="D28" s="2">
        <v>5.6079999999999997</v>
      </c>
      <c r="E28" s="2">
        <v>267.5</v>
      </c>
      <c r="F28" s="2">
        <v>0.93430000000000002</v>
      </c>
      <c r="G28" s="2">
        <v>1240000</v>
      </c>
      <c r="H28" s="2">
        <v>-1.702</v>
      </c>
      <c r="I28" s="2">
        <v>-7.0519999999999996E-13</v>
      </c>
      <c r="J28" s="2">
        <v>7.2189999999999998E-12</v>
      </c>
      <c r="K28" s="2">
        <v>0</v>
      </c>
      <c r="L28" s="2">
        <v>0</v>
      </c>
      <c r="M28" s="2">
        <v>0</v>
      </c>
      <c r="N28" s="2">
        <v>1E-3</v>
      </c>
      <c r="O28" s="2">
        <v>1.2E-2</v>
      </c>
      <c r="P28" s="2">
        <v>1E-3</v>
      </c>
      <c r="Q28" s="2">
        <v>1.2E-2</v>
      </c>
      <c r="R28" s="2">
        <v>2.6519999999999998E-2</v>
      </c>
      <c r="S28" s="2">
        <v>1.1969999999999999E-7</v>
      </c>
      <c r="T28" s="2">
        <v>5.7230000000000001E-6</v>
      </c>
      <c r="U28" s="2">
        <v>-0.224</v>
      </c>
      <c r="V28" s="2">
        <v>1E-3</v>
      </c>
      <c r="W28" s="2">
        <v>1.2E-2</v>
      </c>
    </row>
    <row r="29" spans="1:23" x14ac:dyDescent="0.25">
      <c r="A29" s="2">
        <v>0.96199999999999997</v>
      </c>
      <c r="B29" s="2">
        <v>4.5999999999999999E-2</v>
      </c>
      <c r="C29" s="2">
        <v>8.6999999999999994E-2</v>
      </c>
      <c r="D29" s="2">
        <v>4.3410000000000002</v>
      </c>
      <c r="E29" s="2">
        <v>208.3</v>
      </c>
      <c r="F29" s="2">
        <v>0.72209999999999996</v>
      </c>
      <c r="G29" s="2">
        <v>1140000</v>
      </c>
      <c r="H29" s="2">
        <v>-1.325</v>
      </c>
      <c r="I29" s="2">
        <v>3.0730000000000001E-13</v>
      </c>
      <c r="J29" s="2">
        <v>6.1390000000000004E-12</v>
      </c>
      <c r="K29" s="2">
        <v>0</v>
      </c>
      <c r="L29" s="2">
        <v>0</v>
      </c>
      <c r="M29" s="2">
        <v>0</v>
      </c>
      <c r="N29" s="2">
        <v>1E-3</v>
      </c>
      <c r="O29" s="2">
        <v>1.0999999999999999E-2</v>
      </c>
      <c r="P29" s="2">
        <v>1E-3</v>
      </c>
      <c r="Q29" s="2">
        <v>1.0999999999999999E-2</v>
      </c>
      <c r="R29" s="2">
        <v>2.4400000000000002E-2</v>
      </c>
      <c r="S29" s="2">
        <v>9.2690000000000005E-8</v>
      </c>
      <c r="T29" s="2">
        <v>4.4560000000000002E-6</v>
      </c>
      <c r="U29" s="2">
        <v>-0.28499999999999998</v>
      </c>
      <c r="V29" s="2">
        <v>1E-3</v>
      </c>
      <c r="W29" s="2">
        <v>1.0999999999999999E-2</v>
      </c>
    </row>
    <row r="30" spans="1:23" x14ac:dyDescent="0.25">
      <c r="A30" s="2">
        <v>0.97799999999999998</v>
      </c>
      <c r="B30" s="2">
        <v>4.2999999999999997E-2</v>
      </c>
      <c r="C30" s="2">
        <v>4.3999999999999997E-2</v>
      </c>
      <c r="D30" s="2">
        <v>3.5270000000000001</v>
      </c>
      <c r="E30" s="2">
        <v>170.1</v>
      </c>
      <c r="F30" s="2">
        <v>0.58589999999999998</v>
      </c>
      <c r="G30" s="2">
        <v>1066000</v>
      </c>
      <c r="H30" s="2">
        <v>-1.0820000000000001</v>
      </c>
      <c r="I30" s="2">
        <v>2.904E-13</v>
      </c>
      <c r="J30" s="2">
        <v>3.1259999999999998E-12</v>
      </c>
      <c r="K30" s="2">
        <v>0</v>
      </c>
      <c r="L30" s="2">
        <v>0</v>
      </c>
      <c r="M30" s="2">
        <v>0</v>
      </c>
      <c r="N30" s="2">
        <v>0</v>
      </c>
      <c r="O30" s="2">
        <v>0.01</v>
      </c>
      <c r="P30" s="2">
        <v>0</v>
      </c>
      <c r="Q30" s="2">
        <v>0.01</v>
      </c>
      <c r="R30" s="2">
        <v>2.281E-2</v>
      </c>
      <c r="S30" s="2">
        <v>7.5320000000000002E-8</v>
      </c>
      <c r="T30" s="2">
        <v>3.6399999999999999E-6</v>
      </c>
      <c r="U30" s="2">
        <v>-0.32800000000000001</v>
      </c>
      <c r="V30" s="2">
        <v>0</v>
      </c>
      <c r="W30" s="2">
        <v>0.01</v>
      </c>
    </row>
    <row r="31" spans="1:23" x14ac:dyDescent="0.25">
      <c r="A31" s="2">
        <v>0.98699999999999999</v>
      </c>
      <c r="B31" s="2">
        <v>3.5999999999999997E-2</v>
      </c>
      <c r="C31" s="2">
        <v>2.3E-2</v>
      </c>
      <c r="D31" s="2">
        <v>2.0379999999999998</v>
      </c>
      <c r="E31" s="2">
        <v>99.79</v>
      </c>
      <c r="F31" s="2">
        <v>0.33710000000000001</v>
      </c>
      <c r="G31" s="2">
        <v>892500</v>
      </c>
      <c r="H31" s="2">
        <v>-0.6351</v>
      </c>
      <c r="I31" s="2">
        <v>-4.9739999999999998E-14</v>
      </c>
      <c r="J31" s="2">
        <v>8.5269999999999999E-13</v>
      </c>
      <c r="K31" s="2">
        <v>0</v>
      </c>
      <c r="L31" s="2">
        <v>0</v>
      </c>
      <c r="M31" s="2">
        <v>0</v>
      </c>
      <c r="N31" s="2">
        <v>0</v>
      </c>
      <c r="O31" s="2">
        <v>8.0000000000000002E-3</v>
      </c>
      <c r="P31" s="2">
        <v>0</v>
      </c>
      <c r="Q31" s="2">
        <v>8.0000000000000002E-3</v>
      </c>
      <c r="R31" s="2">
        <v>1.9099999999999999E-2</v>
      </c>
      <c r="S31" s="2">
        <v>4.3509999999999997E-8</v>
      </c>
      <c r="T31" s="2">
        <v>2.1349999999999999E-6</v>
      </c>
      <c r="U31" s="2">
        <v>-0.34899999999999998</v>
      </c>
      <c r="V31" s="2">
        <v>0</v>
      </c>
      <c r="W31" s="2">
        <v>8.0000000000000002E-3</v>
      </c>
    </row>
    <row r="32" spans="1:23" x14ac:dyDescent="0.25">
      <c r="A32" s="2">
        <v>0.99099999999999999</v>
      </c>
      <c r="B32" s="2">
        <v>3.2000000000000001E-2</v>
      </c>
      <c r="C32" s="2">
        <v>1.2999999999999999E-2</v>
      </c>
      <c r="D32" s="2">
        <v>1.4139999999999999</v>
      </c>
      <c r="E32" s="2">
        <v>70.069999999999993</v>
      </c>
      <c r="F32" s="2">
        <v>0.23319999999999999</v>
      </c>
      <c r="G32" s="2">
        <v>793400</v>
      </c>
      <c r="H32" s="2">
        <v>-0.4461</v>
      </c>
      <c r="I32" s="2">
        <v>3.588E-13</v>
      </c>
      <c r="J32" s="2">
        <v>2.8990000000000001E-12</v>
      </c>
      <c r="K32" s="2">
        <v>0</v>
      </c>
      <c r="L32" s="2">
        <v>0</v>
      </c>
      <c r="M32" s="2">
        <v>0</v>
      </c>
      <c r="N32" s="2">
        <v>0</v>
      </c>
      <c r="O32" s="2">
        <v>8.0000000000000002E-3</v>
      </c>
      <c r="P32" s="2">
        <v>0</v>
      </c>
      <c r="Q32" s="2">
        <v>8.0000000000000002E-3</v>
      </c>
      <c r="R32" s="2">
        <v>1.6969999999999999E-2</v>
      </c>
      <c r="S32" s="2">
        <v>3.0199999999999999E-8</v>
      </c>
      <c r="T32" s="2">
        <v>1.499E-6</v>
      </c>
      <c r="U32" s="2">
        <v>-0.35899999999999999</v>
      </c>
      <c r="V32" s="2">
        <v>0</v>
      </c>
      <c r="W32" s="2">
        <v>8.0000000000000002E-3</v>
      </c>
    </row>
    <row r="33" spans="1:34" x14ac:dyDescent="0.25">
      <c r="A33" s="2">
        <v>0.997</v>
      </c>
      <c r="B33" s="2">
        <v>1.9E-2</v>
      </c>
      <c r="C33" s="2">
        <v>0</v>
      </c>
      <c r="D33" s="2">
        <v>0.27489999999999998</v>
      </c>
      <c r="E33" s="2">
        <v>14.64</v>
      </c>
      <c r="F33" s="2">
        <v>4.4420000000000001E-2</v>
      </c>
      <c r="G33" s="2">
        <v>471100</v>
      </c>
      <c r="H33" s="2">
        <v>-9.3359999999999999E-2</v>
      </c>
      <c r="I33" s="2">
        <v>5.018E-14</v>
      </c>
      <c r="J33" s="2">
        <v>1.776E-13</v>
      </c>
      <c r="K33" s="2">
        <v>0</v>
      </c>
      <c r="L33" s="2">
        <v>0</v>
      </c>
      <c r="M33" s="2">
        <v>0</v>
      </c>
      <c r="N33" s="2">
        <v>0</v>
      </c>
      <c r="O33" s="2">
        <v>4.0000000000000001E-3</v>
      </c>
      <c r="P33" s="2">
        <v>0</v>
      </c>
      <c r="Q33" s="2">
        <v>4.0000000000000001E-3</v>
      </c>
      <c r="R33" s="2">
        <v>1.008E-2</v>
      </c>
      <c r="S33" s="2">
        <v>5.8690000000000003E-9</v>
      </c>
      <c r="T33" s="2">
        <v>3.1329999999999998E-7</v>
      </c>
      <c r="U33" s="2">
        <v>-0.372</v>
      </c>
      <c r="V33" s="2">
        <v>0</v>
      </c>
      <c r="W33" s="2">
        <v>4.0000000000000001E-3</v>
      </c>
    </row>
    <row r="34" spans="1:34" x14ac:dyDescent="0.25">
      <c r="A34" s="2">
        <v>1</v>
      </c>
      <c r="B34" s="2">
        <v>5.0000000000000001E-3</v>
      </c>
      <c r="C34" s="2">
        <v>0</v>
      </c>
      <c r="D34" s="2">
        <v>3.052E-3</v>
      </c>
      <c r="E34" s="2">
        <v>0.26390000000000002</v>
      </c>
      <c r="F34" s="2">
        <v>4.236E-4</v>
      </c>
      <c r="G34" s="2">
        <v>124000</v>
      </c>
      <c r="H34" s="2">
        <v>-1.6999999999999999E-3</v>
      </c>
      <c r="I34" s="2">
        <v>-4.6660000000000003E-16</v>
      </c>
      <c r="J34" s="2">
        <v>-4.4409999999999997E-14</v>
      </c>
      <c r="K34" s="2">
        <v>0</v>
      </c>
      <c r="L34" s="2">
        <v>0</v>
      </c>
      <c r="M34" s="2">
        <v>0</v>
      </c>
      <c r="N34" s="2">
        <v>0</v>
      </c>
      <c r="O34" s="2">
        <v>1E-3</v>
      </c>
      <c r="P34" s="2">
        <v>0</v>
      </c>
      <c r="Q34" s="2">
        <v>1E-3</v>
      </c>
      <c r="R34" s="2">
        <v>2.6519999999999998E-3</v>
      </c>
      <c r="S34" s="2">
        <v>6.5070000000000001E-11</v>
      </c>
      <c r="T34" s="2">
        <v>5.6459999999999997E-9</v>
      </c>
      <c r="U34" s="2">
        <v>0</v>
      </c>
      <c r="V34" s="2">
        <v>0</v>
      </c>
      <c r="W34" s="2">
        <v>1E-3</v>
      </c>
    </row>
    <row r="35" spans="1:34" x14ac:dyDescent="0.25">
      <c r="R35" s="2"/>
    </row>
    <row r="36" spans="1:34" x14ac:dyDescent="0.25">
      <c r="A36" s="18" t="s">
        <v>40</v>
      </c>
      <c r="B36" s="18" t="s">
        <v>41</v>
      </c>
      <c r="C36" s="2">
        <v>0</v>
      </c>
      <c r="D36" s="2">
        <v>0.02</v>
      </c>
      <c r="E36" s="2">
        <v>3.2000000000000001E-2</v>
      </c>
      <c r="F36" s="2">
        <v>7.6999999999999999E-2</v>
      </c>
      <c r="G36" s="2">
        <v>0.13700000000000001</v>
      </c>
      <c r="H36" s="2">
        <v>0.17699999999999999</v>
      </c>
      <c r="I36" s="2">
        <v>0.215</v>
      </c>
      <c r="J36" s="2">
        <v>0.25600000000000001</v>
      </c>
      <c r="K36" s="2">
        <v>0.29399999999999998</v>
      </c>
      <c r="L36" s="2">
        <v>0.33300000000000002</v>
      </c>
      <c r="M36" s="2">
        <v>0.372</v>
      </c>
      <c r="N36" s="2">
        <v>0.41199999999999998</v>
      </c>
      <c r="O36" s="2">
        <v>0.45100000000000001</v>
      </c>
      <c r="P36" s="2">
        <v>0.49</v>
      </c>
      <c r="Q36" s="2">
        <v>0.52900000000000003</v>
      </c>
      <c r="R36" s="2">
        <v>0.56899999999999995</v>
      </c>
      <c r="S36" s="2">
        <v>0.60799999999999998</v>
      </c>
      <c r="T36" s="2">
        <v>0.64700000000000002</v>
      </c>
      <c r="U36" s="2">
        <v>0.68700000000000006</v>
      </c>
      <c r="V36" s="2">
        <v>0.72599999999999998</v>
      </c>
      <c r="W36" s="2">
        <v>0.76600000000000001</v>
      </c>
      <c r="X36" s="2">
        <v>0.80500000000000005</v>
      </c>
      <c r="Y36" s="2">
        <v>0.84499999999999997</v>
      </c>
      <c r="Z36" s="2">
        <v>0.88200000000000001</v>
      </c>
      <c r="AA36" s="2">
        <v>0.91200000000000003</v>
      </c>
      <c r="AB36" s="2">
        <v>0.93799999999999994</v>
      </c>
      <c r="AC36" s="2">
        <v>0.96199999999999997</v>
      </c>
      <c r="AD36" s="2">
        <v>0.97799999999999998</v>
      </c>
      <c r="AE36" s="2">
        <v>0.98699999999999999</v>
      </c>
      <c r="AF36" s="2">
        <v>0.99099999999999999</v>
      </c>
      <c r="AG36" s="2">
        <v>0.997</v>
      </c>
      <c r="AH36" s="2">
        <v>1</v>
      </c>
    </row>
    <row r="37" spans="1:34" x14ac:dyDescent="0.25">
      <c r="A37" s="18" t="s">
        <v>42</v>
      </c>
      <c r="B37" s="18" t="s">
        <v>43</v>
      </c>
      <c r="C37" s="2">
        <v>6.6000000000000003E-2</v>
      </c>
      <c r="D37" s="2">
        <v>6.6000000000000003E-2</v>
      </c>
      <c r="E37" s="2">
        <v>6.7000000000000004E-2</v>
      </c>
      <c r="F37" s="2">
        <v>8.3000000000000004E-2</v>
      </c>
      <c r="G37" s="2">
        <v>0.108</v>
      </c>
      <c r="H37" s="2">
        <v>0.121</v>
      </c>
      <c r="I37" s="2">
        <v>0.127</v>
      </c>
      <c r="J37" s="2">
        <v>0.129</v>
      </c>
      <c r="K37" s="2">
        <v>0.127</v>
      </c>
      <c r="L37" s="2">
        <v>0.123</v>
      </c>
      <c r="M37" s="2">
        <v>0.11799999999999999</v>
      </c>
      <c r="N37" s="2">
        <v>0.11</v>
      </c>
      <c r="O37" s="2">
        <v>0.10299999999999999</v>
      </c>
      <c r="P37" s="2">
        <v>9.5000000000000001E-2</v>
      </c>
      <c r="Q37" s="2">
        <v>8.7999999999999995E-2</v>
      </c>
      <c r="R37" s="2">
        <v>8.2000000000000003E-2</v>
      </c>
      <c r="S37" s="2">
        <v>7.6999999999999999E-2</v>
      </c>
      <c r="T37" s="2">
        <v>7.1999999999999995E-2</v>
      </c>
      <c r="U37" s="2">
        <v>6.8000000000000005E-2</v>
      </c>
      <c r="V37" s="2">
        <v>6.5000000000000002E-2</v>
      </c>
      <c r="W37" s="2">
        <v>6.0999999999999999E-2</v>
      </c>
      <c r="X37" s="2">
        <v>5.8999999999999997E-2</v>
      </c>
      <c r="Y37" s="2">
        <v>5.6000000000000001E-2</v>
      </c>
      <c r="Z37" s="2">
        <v>5.3999999999999999E-2</v>
      </c>
      <c r="AA37" s="2">
        <v>5.1999999999999998E-2</v>
      </c>
      <c r="AB37" s="2">
        <v>0.05</v>
      </c>
      <c r="AC37" s="2">
        <v>4.5999999999999999E-2</v>
      </c>
      <c r="AD37" s="2">
        <v>4.2999999999999997E-2</v>
      </c>
      <c r="AE37" s="2">
        <v>3.5999999999999997E-2</v>
      </c>
      <c r="AF37" s="2">
        <v>3.2000000000000001E-2</v>
      </c>
      <c r="AG37" s="2">
        <v>1.9E-2</v>
      </c>
      <c r="AH37" s="2">
        <v>5.0000000000000001E-3</v>
      </c>
    </row>
    <row r="38" spans="1:34" x14ac:dyDescent="0.25">
      <c r="A38" s="18" t="s">
        <v>44</v>
      </c>
      <c r="B38" s="18" t="s">
        <v>65</v>
      </c>
      <c r="C38" s="2">
        <v>33.463999999999999</v>
      </c>
      <c r="D38" s="2">
        <v>33.463999999999999</v>
      </c>
      <c r="E38" s="2">
        <v>30.068999999999999</v>
      </c>
      <c r="F38" s="2">
        <v>20.071000000000002</v>
      </c>
      <c r="G38" s="2">
        <v>12.76</v>
      </c>
      <c r="H38" s="2">
        <v>9.9489999999999998</v>
      </c>
      <c r="I38" s="2">
        <v>8.0329999999999995</v>
      </c>
      <c r="J38" s="2">
        <v>6.5069999999999997</v>
      </c>
      <c r="K38" s="2">
        <v>5.452</v>
      </c>
      <c r="L38" s="2">
        <v>4.5830000000000002</v>
      </c>
      <c r="M38" s="2">
        <v>3.8839999999999999</v>
      </c>
      <c r="N38" s="2">
        <v>3.31</v>
      </c>
      <c r="O38" s="2">
        <v>2.831</v>
      </c>
      <c r="P38" s="2">
        <v>2.4249999999999998</v>
      </c>
      <c r="Q38" s="2">
        <v>2.077</v>
      </c>
      <c r="R38" s="2">
        <v>1.7749999999999999</v>
      </c>
      <c r="S38" s="2">
        <v>1.51</v>
      </c>
      <c r="T38" s="2">
        <v>1.2769999999999999</v>
      </c>
      <c r="U38" s="2">
        <v>1.07</v>
      </c>
      <c r="V38" s="2">
        <v>0.88400000000000001</v>
      </c>
      <c r="W38" s="2">
        <v>0.71699999999999997</v>
      </c>
      <c r="X38" s="2">
        <v>0.56599999999999995</v>
      </c>
      <c r="Y38" s="2">
        <v>0.42899999999999999</v>
      </c>
      <c r="Z38" s="2">
        <v>0.311</v>
      </c>
      <c r="AA38" s="2">
        <v>0.22</v>
      </c>
      <c r="AB38" s="2">
        <v>0.14799999999999999</v>
      </c>
      <c r="AC38" s="2">
        <v>8.6999999999999994E-2</v>
      </c>
      <c r="AD38" s="2">
        <v>4.3999999999999997E-2</v>
      </c>
      <c r="AE38" s="2">
        <v>2.3E-2</v>
      </c>
      <c r="AF38" s="2">
        <v>1.2999999999999999E-2</v>
      </c>
      <c r="AG38" s="2">
        <v>0</v>
      </c>
      <c r="AH38" s="2">
        <v>0</v>
      </c>
    </row>
    <row r="39" spans="1:34" x14ac:dyDescent="0.25">
      <c r="A39" s="18" t="s">
        <v>45</v>
      </c>
      <c r="B39" s="18" t="s">
        <v>66</v>
      </c>
      <c r="C39" s="2">
        <v>1358</v>
      </c>
      <c r="D39" s="2">
        <v>1358</v>
      </c>
      <c r="E39" s="2">
        <v>13.73</v>
      </c>
      <c r="F39" s="2">
        <v>26.36</v>
      </c>
      <c r="G39" s="2">
        <v>58.63</v>
      </c>
      <c r="H39" s="2">
        <v>82.73</v>
      </c>
      <c r="I39" s="2">
        <v>95.79</v>
      </c>
      <c r="J39" s="2">
        <v>100.4</v>
      </c>
      <c r="K39" s="2">
        <v>95.79</v>
      </c>
      <c r="L39" s="2">
        <v>86.95</v>
      </c>
      <c r="M39" s="2">
        <v>76.680000000000007</v>
      </c>
      <c r="N39" s="2">
        <v>61.99</v>
      </c>
      <c r="O39" s="2">
        <v>50.78</v>
      </c>
      <c r="P39" s="2">
        <v>39.729999999999997</v>
      </c>
      <c r="Q39" s="2">
        <v>31.49</v>
      </c>
      <c r="R39" s="2">
        <v>25.41</v>
      </c>
      <c r="S39" s="2">
        <v>20.98</v>
      </c>
      <c r="T39" s="2">
        <v>17.100000000000001</v>
      </c>
      <c r="U39" s="2">
        <v>14.37</v>
      </c>
      <c r="V39" s="2">
        <v>12.52</v>
      </c>
      <c r="W39" s="2">
        <v>10.31</v>
      </c>
      <c r="X39" s="2">
        <v>9.3109999999999999</v>
      </c>
      <c r="Y39" s="2">
        <v>7.9370000000000003</v>
      </c>
      <c r="Z39" s="2">
        <v>7.101</v>
      </c>
      <c r="AA39" s="2">
        <v>6.3250000000000002</v>
      </c>
      <c r="AB39" s="2">
        <v>5.6079999999999997</v>
      </c>
      <c r="AC39" s="2">
        <v>4.3410000000000002</v>
      </c>
      <c r="AD39" s="2">
        <v>3.5270000000000001</v>
      </c>
      <c r="AE39" s="2">
        <v>2.0379999999999998</v>
      </c>
      <c r="AF39" s="2">
        <v>1.4139999999999999</v>
      </c>
      <c r="AG39" s="2">
        <v>0.27489999999999998</v>
      </c>
      <c r="AH39" s="2">
        <v>3.052E-3</v>
      </c>
    </row>
    <row r="40" spans="1:34" x14ac:dyDescent="0.25">
      <c r="A40" s="18" t="s">
        <v>46</v>
      </c>
      <c r="B40" s="18" t="s">
        <v>66</v>
      </c>
      <c r="C40" s="2">
        <v>1354</v>
      </c>
      <c r="D40" s="2">
        <v>1354</v>
      </c>
      <c r="E40" s="2">
        <v>643.9</v>
      </c>
      <c r="F40" s="2">
        <v>1224</v>
      </c>
      <c r="G40" s="2">
        <v>2698</v>
      </c>
      <c r="H40" s="2">
        <v>3795</v>
      </c>
      <c r="I40" s="2">
        <v>4388</v>
      </c>
      <c r="J40" s="2">
        <v>4598</v>
      </c>
      <c r="K40" s="2">
        <v>4388</v>
      </c>
      <c r="L40" s="2">
        <v>3986</v>
      </c>
      <c r="M40" s="2">
        <v>3519</v>
      </c>
      <c r="N40" s="2">
        <v>2851</v>
      </c>
      <c r="O40" s="2">
        <v>2340</v>
      </c>
      <c r="P40" s="2">
        <v>1836</v>
      </c>
      <c r="Q40" s="2">
        <v>1459</v>
      </c>
      <c r="R40" s="2">
        <v>1181</v>
      </c>
      <c r="S40" s="2">
        <v>977.5</v>
      </c>
      <c r="T40" s="2">
        <v>799.1</v>
      </c>
      <c r="U40" s="2">
        <v>673.2</v>
      </c>
      <c r="V40" s="2">
        <v>587.9</v>
      </c>
      <c r="W40" s="2">
        <v>485.9</v>
      </c>
      <c r="X40" s="2">
        <v>439.6</v>
      </c>
      <c r="Y40" s="2">
        <v>375.9</v>
      </c>
      <c r="Z40" s="2">
        <v>337</v>
      </c>
      <c r="AA40" s="2">
        <v>300.89999999999998</v>
      </c>
      <c r="AB40" s="2">
        <v>267.5</v>
      </c>
      <c r="AC40" s="2">
        <v>208.3</v>
      </c>
      <c r="AD40" s="2">
        <v>170.1</v>
      </c>
      <c r="AE40" s="2">
        <v>99.79</v>
      </c>
      <c r="AF40" s="2">
        <v>70.069999999999993</v>
      </c>
      <c r="AG40" s="2">
        <v>14.64</v>
      </c>
      <c r="AH40" s="2">
        <v>0.26390000000000002</v>
      </c>
    </row>
    <row r="41" spans="1:34" x14ac:dyDescent="0.25">
      <c r="A41" s="18" t="s">
        <v>47</v>
      </c>
      <c r="B41" s="18" t="s">
        <v>66</v>
      </c>
      <c r="C41" s="2">
        <v>145.30000000000001</v>
      </c>
      <c r="D41" s="2">
        <v>145.30000000000001</v>
      </c>
      <c r="E41" s="2">
        <v>2.2970000000000002</v>
      </c>
      <c r="F41" s="2">
        <v>4.4210000000000003</v>
      </c>
      <c r="G41" s="2">
        <v>9.8550000000000004</v>
      </c>
      <c r="H41" s="2">
        <v>13.92</v>
      </c>
      <c r="I41" s="2">
        <v>16.12</v>
      </c>
      <c r="J41" s="2">
        <v>16.899999999999999</v>
      </c>
      <c r="K41" s="2">
        <v>16.12</v>
      </c>
      <c r="L41" s="2">
        <v>14.63</v>
      </c>
      <c r="M41" s="2">
        <v>12.9</v>
      </c>
      <c r="N41" s="2">
        <v>10.42</v>
      </c>
      <c r="O41" s="2">
        <v>8.5329999999999995</v>
      </c>
      <c r="P41" s="2">
        <v>6.6719999999999997</v>
      </c>
      <c r="Q41" s="2">
        <v>5.2839999999999998</v>
      </c>
      <c r="R41" s="2">
        <v>4.2610000000000001</v>
      </c>
      <c r="S41" s="2">
        <v>3.516</v>
      </c>
      <c r="T41" s="2">
        <v>2.8639999999999999</v>
      </c>
      <c r="U41" s="2">
        <v>2.4039999999999999</v>
      </c>
      <c r="V41" s="2">
        <v>2.0939999999999999</v>
      </c>
      <c r="W41" s="2">
        <v>1.7230000000000001</v>
      </c>
      <c r="X41" s="2">
        <v>1.5549999999999999</v>
      </c>
      <c r="Y41" s="2">
        <v>1.325</v>
      </c>
      <c r="Z41" s="2">
        <v>1.1839999999999999</v>
      </c>
      <c r="AA41" s="2">
        <v>1.054</v>
      </c>
      <c r="AB41" s="2">
        <v>0.93430000000000002</v>
      </c>
      <c r="AC41" s="2">
        <v>0.72209999999999996</v>
      </c>
      <c r="AD41" s="2">
        <v>0.58589999999999998</v>
      </c>
      <c r="AE41" s="2">
        <v>0.33710000000000001</v>
      </c>
      <c r="AF41" s="2">
        <v>0.23319999999999999</v>
      </c>
      <c r="AG41" s="2">
        <v>4.4420000000000001E-2</v>
      </c>
      <c r="AH41" s="2">
        <v>4.236E-4</v>
      </c>
    </row>
    <row r="42" spans="1:34" x14ac:dyDescent="0.25">
      <c r="A42" s="18" t="s">
        <v>48</v>
      </c>
      <c r="B42" s="18" t="s">
        <v>67</v>
      </c>
      <c r="C42" s="2">
        <v>2507000</v>
      </c>
      <c r="D42" s="2">
        <v>2507000</v>
      </c>
      <c r="E42" s="2">
        <v>1661000</v>
      </c>
      <c r="F42" s="2">
        <v>2058000</v>
      </c>
      <c r="G42" s="2">
        <v>2678000</v>
      </c>
      <c r="H42" s="2">
        <v>3000000</v>
      </c>
      <c r="I42" s="2">
        <v>3149000</v>
      </c>
      <c r="J42" s="2">
        <v>3198000</v>
      </c>
      <c r="K42" s="2">
        <v>3149000</v>
      </c>
      <c r="L42" s="2">
        <v>3050000</v>
      </c>
      <c r="M42" s="2">
        <v>2926000</v>
      </c>
      <c r="N42" s="2">
        <v>2727000</v>
      </c>
      <c r="O42" s="2">
        <v>2554000</v>
      </c>
      <c r="P42" s="2">
        <v>2355000</v>
      </c>
      <c r="Q42" s="2">
        <v>2182000</v>
      </c>
      <c r="R42" s="2">
        <v>2033000</v>
      </c>
      <c r="S42" s="2">
        <v>1909000</v>
      </c>
      <c r="T42" s="2">
        <v>1785000</v>
      </c>
      <c r="U42" s="2">
        <v>1686000</v>
      </c>
      <c r="V42" s="2">
        <v>1612000</v>
      </c>
      <c r="W42" s="2">
        <v>1512000</v>
      </c>
      <c r="X42" s="2">
        <v>1463000</v>
      </c>
      <c r="Y42" s="2">
        <v>1388000</v>
      </c>
      <c r="Z42" s="2">
        <v>1339000</v>
      </c>
      <c r="AA42" s="2">
        <v>1289000</v>
      </c>
      <c r="AB42" s="2">
        <v>1240000</v>
      </c>
      <c r="AC42" s="2">
        <v>1140000</v>
      </c>
      <c r="AD42" s="2">
        <v>1066000</v>
      </c>
      <c r="AE42" s="2">
        <v>892500</v>
      </c>
      <c r="AF42" s="2">
        <v>793400</v>
      </c>
      <c r="AG42" s="2">
        <v>471100</v>
      </c>
      <c r="AH42" s="2">
        <v>124000</v>
      </c>
    </row>
    <row r="43" spans="1:34" x14ac:dyDescent="0.25">
      <c r="A43" s="18" t="s">
        <v>49</v>
      </c>
      <c r="B43" s="18" t="s">
        <v>66</v>
      </c>
      <c r="C43" s="2">
        <v>-2.842E-14</v>
      </c>
      <c r="D43" s="2">
        <v>-2.842E-14</v>
      </c>
      <c r="E43" s="2">
        <v>-4.0940000000000003</v>
      </c>
      <c r="F43" s="2">
        <v>-7.7839999999999998</v>
      </c>
      <c r="G43" s="2">
        <v>-17.149999999999999</v>
      </c>
      <c r="H43" s="2">
        <v>-24.12</v>
      </c>
      <c r="I43" s="2">
        <v>-27.88</v>
      </c>
      <c r="J43" s="2">
        <v>-29.22</v>
      </c>
      <c r="K43" s="2">
        <v>-27.88</v>
      </c>
      <c r="L43" s="2">
        <v>-25.33</v>
      </c>
      <c r="M43" s="2">
        <v>-22.37</v>
      </c>
      <c r="N43" s="2">
        <v>-18.12</v>
      </c>
      <c r="O43" s="2">
        <v>-14.88</v>
      </c>
      <c r="P43" s="2">
        <v>-11.67</v>
      </c>
      <c r="Q43" s="2">
        <v>-9.2769999999999992</v>
      </c>
      <c r="R43" s="2">
        <v>-7.5060000000000002</v>
      </c>
      <c r="S43" s="2">
        <v>-6.2149999999999999</v>
      </c>
      <c r="T43" s="2">
        <v>-5.0810000000000004</v>
      </c>
      <c r="U43" s="2">
        <v>-4.28</v>
      </c>
      <c r="V43" s="2">
        <v>-3.738</v>
      </c>
      <c r="W43" s="2">
        <v>-3.09</v>
      </c>
      <c r="X43" s="2">
        <v>-2.7959999999999998</v>
      </c>
      <c r="Y43" s="2">
        <v>-2.391</v>
      </c>
      <c r="Z43" s="2">
        <v>-2.1440000000000001</v>
      </c>
      <c r="AA43" s="2">
        <v>-1.9139999999999999</v>
      </c>
      <c r="AB43" s="2">
        <v>-1.702</v>
      </c>
      <c r="AC43" s="2">
        <v>-1.325</v>
      </c>
      <c r="AD43" s="2">
        <v>-1.0820000000000001</v>
      </c>
      <c r="AE43" s="2">
        <v>-0.6351</v>
      </c>
      <c r="AF43" s="2">
        <v>-0.4461</v>
      </c>
      <c r="AG43" s="2">
        <v>-9.3359999999999999E-2</v>
      </c>
      <c r="AH43" s="2">
        <v>-1.6999999999999999E-3</v>
      </c>
    </row>
    <row r="44" spans="1:34" x14ac:dyDescent="0.25">
      <c r="A44" s="18" t="s">
        <v>50</v>
      </c>
      <c r="B44" s="18" t="s">
        <v>68</v>
      </c>
      <c r="C44" s="2">
        <v>6.1390000000000004E-12</v>
      </c>
      <c r="D44" s="2">
        <v>6.1390000000000004E-12</v>
      </c>
      <c r="E44" s="2">
        <v>-2.5219999999999998E-13</v>
      </c>
      <c r="F44" s="2">
        <v>-5.9690000000000001E-13</v>
      </c>
      <c r="G44" s="2">
        <v>3.0550000000000001E-13</v>
      </c>
      <c r="H44" s="2">
        <v>3.4029999999999999E-12</v>
      </c>
      <c r="I44" s="2">
        <v>-2.2600000000000001E-12</v>
      </c>
      <c r="J44" s="2">
        <v>-1.1079999999999999E-12</v>
      </c>
      <c r="K44" s="2">
        <v>-2.2600000000000001E-12</v>
      </c>
      <c r="L44" s="2">
        <v>-8.6689999999999997E-13</v>
      </c>
      <c r="M44" s="2">
        <v>-5.8980000000000001E-12</v>
      </c>
      <c r="N44" s="2">
        <v>3.1689999999999999E-12</v>
      </c>
      <c r="O44" s="2">
        <v>-2.1810000000000001E-12</v>
      </c>
      <c r="P44" s="2">
        <v>2.3659999999999998E-12</v>
      </c>
      <c r="Q44" s="2">
        <v>2.0680000000000001E-12</v>
      </c>
      <c r="R44" s="2">
        <v>5.0799999999999996E-13</v>
      </c>
      <c r="S44" s="2">
        <v>-7.1409999999999996E-13</v>
      </c>
      <c r="T44" s="2">
        <v>-2.7000000000000001E-13</v>
      </c>
      <c r="U44" s="2">
        <v>-1.67E-13</v>
      </c>
      <c r="V44" s="2">
        <v>3.0199999999999998E-13</v>
      </c>
      <c r="W44" s="2">
        <v>-3.499E-13</v>
      </c>
      <c r="X44" s="2">
        <v>-2.771E-13</v>
      </c>
      <c r="Y44" s="2">
        <v>-1.084E-13</v>
      </c>
      <c r="Z44" s="2">
        <v>7.567E-13</v>
      </c>
      <c r="AA44" s="2">
        <v>1.029E-12</v>
      </c>
      <c r="AB44" s="2">
        <v>-7.0519999999999996E-13</v>
      </c>
      <c r="AC44" s="2">
        <v>3.0730000000000001E-13</v>
      </c>
      <c r="AD44" s="2">
        <v>2.904E-13</v>
      </c>
      <c r="AE44" s="2">
        <v>-4.9739999999999998E-14</v>
      </c>
      <c r="AF44" s="2">
        <v>3.588E-13</v>
      </c>
      <c r="AG44" s="2">
        <v>5.018E-14</v>
      </c>
      <c r="AH44" s="2">
        <v>-4.6660000000000003E-16</v>
      </c>
    </row>
    <row r="45" spans="1:34" x14ac:dyDescent="0.25">
      <c r="A45" s="18" t="s">
        <v>51</v>
      </c>
      <c r="B45" s="18" t="s">
        <v>68</v>
      </c>
      <c r="C45" s="2">
        <v>1.364E-12</v>
      </c>
      <c r="D45" s="2">
        <v>1.364E-12</v>
      </c>
      <c r="E45" s="2">
        <v>-1.7049999999999999E-12</v>
      </c>
      <c r="F45" s="2">
        <v>-3.1830000000000001E-12</v>
      </c>
      <c r="G45" s="2">
        <v>-3.1830000000000001E-12</v>
      </c>
      <c r="H45" s="2">
        <v>-1.8189999999999998E-12</v>
      </c>
      <c r="I45" s="2">
        <v>-3.6379999999999996E-12</v>
      </c>
      <c r="J45" s="2">
        <v>-4.0930000000000001E-11</v>
      </c>
      <c r="K45" s="2">
        <v>-1.5009999999999998E-11</v>
      </c>
      <c r="L45" s="2">
        <v>-1.228E-11</v>
      </c>
      <c r="M45" s="2">
        <v>-1.364E-12</v>
      </c>
      <c r="N45" s="2">
        <v>-2.6600000000000001E-11</v>
      </c>
      <c r="O45" s="2">
        <v>-2.9559999999999999E-11</v>
      </c>
      <c r="P45" s="2">
        <v>8.8679999999999998E-12</v>
      </c>
      <c r="Q45" s="2">
        <v>1.137E-11</v>
      </c>
      <c r="R45" s="2">
        <v>-1.6370000000000001E-11</v>
      </c>
      <c r="S45" s="2">
        <v>-3.6379999999999996E-12</v>
      </c>
      <c r="T45" s="2">
        <v>2.3869999999999998E-12</v>
      </c>
      <c r="U45" s="2">
        <v>-1.478E-12</v>
      </c>
      <c r="V45" s="2">
        <v>-5.9119999999999999E-12</v>
      </c>
      <c r="W45" s="2">
        <v>2.3869999999999998E-12</v>
      </c>
      <c r="X45" s="2">
        <v>-4.5470000000000002E-13</v>
      </c>
      <c r="Y45" s="2">
        <v>5.5710000000000004E-12</v>
      </c>
      <c r="Z45" s="2">
        <v>2.2740000000000002E-13</v>
      </c>
      <c r="AA45" s="2">
        <v>1.364E-12</v>
      </c>
      <c r="AB45" s="2">
        <v>7.2189999999999998E-12</v>
      </c>
      <c r="AC45" s="2">
        <v>6.1390000000000004E-12</v>
      </c>
      <c r="AD45" s="2">
        <v>3.1259999999999998E-12</v>
      </c>
      <c r="AE45" s="2">
        <v>8.5269999999999999E-13</v>
      </c>
      <c r="AF45" s="2">
        <v>2.8990000000000001E-12</v>
      </c>
      <c r="AG45" s="2">
        <v>1.776E-13</v>
      </c>
      <c r="AH45" s="2">
        <v>-4.4409999999999997E-14</v>
      </c>
    </row>
    <row r="46" spans="1:34" x14ac:dyDescent="0.25">
      <c r="A46" s="18" t="s">
        <v>52</v>
      </c>
      <c r="B46" s="18" t="s">
        <v>66</v>
      </c>
      <c r="C46" s="2">
        <v>0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2">
        <v>0</v>
      </c>
      <c r="AB46" s="2">
        <v>0</v>
      </c>
      <c r="AC46" s="2">
        <v>0</v>
      </c>
      <c r="AD46" s="2">
        <v>0</v>
      </c>
      <c r="AE46" s="2">
        <v>0</v>
      </c>
      <c r="AF46" s="2">
        <v>0</v>
      </c>
      <c r="AG46" s="2">
        <v>0</v>
      </c>
      <c r="AH46" s="2">
        <v>0</v>
      </c>
    </row>
    <row r="47" spans="1:34" x14ac:dyDescent="0.25">
      <c r="A47" s="18" t="s">
        <v>53</v>
      </c>
      <c r="B47" s="18" t="s">
        <v>66</v>
      </c>
      <c r="C47" s="2">
        <v>0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  <c r="AC47" s="2">
        <v>0</v>
      </c>
      <c r="AD47" s="2">
        <v>0</v>
      </c>
      <c r="AE47" s="2">
        <v>0</v>
      </c>
      <c r="AF47" s="2">
        <v>0</v>
      </c>
      <c r="AG47" s="2">
        <v>0</v>
      </c>
      <c r="AH47" s="2">
        <v>0</v>
      </c>
    </row>
    <row r="48" spans="1:34" x14ac:dyDescent="0.25">
      <c r="A48" s="18" t="s">
        <v>54</v>
      </c>
      <c r="B48" s="18" t="s">
        <v>68</v>
      </c>
      <c r="C48" s="2">
        <v>0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>
        <v>0</v>
      </c>
      <c r="AD48" s="2">
        <v>0</v>
      </c>
      <c r="AE48" s="2">
        <v>0</v>
      </c>
      <c r="AF48" s="2">
        <v>0</v>
      </c>
      <c r="AG48" s="2">
        <v>0</v>
      </c>
      <c r="AH48" s="2">
        <v>0</v>
      </c>
    </row>
    <row r="49" spans="1:34" x14ac:dyDescent="0.25">
      <c r="A49" s="18" t="s">
        <v>55</v>
      </c>
      <c r="B49" s="18" t="s">
        <v>43</v>
      </c>
      <c r="C49" s="2">
        <v>0</v>
      </c>
      <c r="D49" s="2">
        <v>0</v>
      </c>
      <c r="E49" s="2">
        <v>1E-3</v>
      </c>
      <c r="F49" s="2">
        <v>1E-3</v>
      </c>
      <c r="G49" s="2">
        <v>1E-3</v>
      </c>
      <c r="H49" s="2">
        <v>1E-3</v>
      </c>
      <c r="I49" s="2">
        <v>1E-3</v>
      </c>
      <c r="J49" s="2">
        <v>1E-3</v>
      </c>
      <c r="K49" s="2">
        <v>1E-3</v>
      </c>
      <c r="L49" s="2">
        <v>1E-3</v>
      </c>
      <c r="M49" s="2">
        <v>1E-3</v>
      </c>
      <c r="N49" s="2">
        <v>1E-3</v>
      </c>
      <c r="O49" s="2">
        <v>1E-3</v>
      </c>
      <c r="P49" s="2">
        <v>1E-3</v>
      </c>
      <c r="Q49" s="2">
        <v>1E-3</v>
      </c>
      <c r="R49" s="2">
        <v>1E-3</v>
      </c>
      <c r="S49" s="2">
        <v>1E-3</v>
      </c>
      <c r="T49" s="2">
        <v>1E-3</v>
      </c>
      <c r="U49" s="2">
        <v>1E-3</v>
      </c>
      <c r="V49" s="2">
        <v>1E-3</v>
      </c>
      <c r="W49" s="2">
        <v>1E-3</v>
      </c>
      <c r="X49" s="2">
        <v>1E-3</v>
      </c>
      <c r="Y49" s="2">
        <v>1E-3</v>
      </c>
      <c r="Z49" s="2">
        <v>1E-3</v>
      </c>
      <c r="AA49" s="2">
        <v>1E-3</v>
      </c>
      <c r="AB49" s="2">
        <v>1E-3</v>
      </c>
      <c r="AC49" s="2">
        <v>1E-3</v>
      </c>
      <c r="AD49" s="2">
        <v>0</v>
      </c>
      <c r="AE49" s="2">
        <v>0</v>
      </c>
      <c r="AF49" s="2">
        <v>0</v>
      </c>
      <c r="AG49" s="2">
        <v>0</v>
      </c>
      <c r="AH49" s="2">
        <v>0</v>
      </c>
    </row>
    <row r="50" spans="1:34" x14ac:dyDescent="0.25">
      <c r="A50" s="18" t="s">
        <v>56</v>
      </c>
      <c r="B50" s="18" t="s">
        <v>43</v>
      </c>
      <c r="C50" s="2">
        <v>0</v>
      </c>
      <c r="D50" s="2">
        <v>0</v>
      </c>
      <c r="E50" s="2">
        <v>3.0000000000000001E-3</v>
      </c>
      <c r="F50" s="2">
        <v>0.01</v>
      </c>
      <c r="G50" s="2">
        <v>2.3E-2</v>
      </c>
      <c r="H50" s="2">
        <v>2.9000000000000001E-2</v>
      </c>
      <c r="I50" s="2">
        <v>3.2000000000000001E-2</v>
      </c>
      <c r="J50" s="2">
        <v>3.3000000000000002E-2</v>
      </c>
      <c r="K50" s="2">
        <v>0.03</v>
      </c>
      <c r="L50" s="2">
        <v>2.9000000000000001E-2</v>
      </c>
      <c r="M50" s="2">
        <v>2.8000000000000001E-2</v>
      </c>
      <c r="N50" s="2">
        <v>2.5999999999999999E-2</v>
      </c>
      <c r="O50" s="2">
        <v>2.4E-2</v>
      </c>
      <c r="P50" s="2">
        <v>2.1999999999999999E-2</v>
      </c>
      <c r="Q50" s="2">
        <v>2.1000000000000001E-2</v>
      </c>
      <c r="R50" s="2">
        <v>1.9E-2</v>
      </c>
      <c r="S50" s="2">
        <v>1.7999999999999999E-2</v>
      </c>
      <c r="T50" s="2">
        <v>1.7000000000000001E-2</v>
      </c>
      <c r="U50" s="2">
        <v>1.6E-2</v>
      </c>
      <c r="V50" s="2">
        <v>1.4999999999999999E-2</v>
      </c>
      <c r="W50" s="2">
        <v>1.4E-2</v>
      </c>
      <c r="X50" s="2">
        <v>1.4E-2</v>
      </c>
      <c r="Y50" s="2">
        <v>1.2999999999999999E-2</v>
      </c>
      <c r="Z50" s="2">
        <v>1.2999999999999999E-2</v>
      </c>
      <c r="AA50" s="2">
        <v>1.2E-2</v>
      </c>
      <c r="AB50" s="2">
        <v>1.2E-2</v>
      </c>
      <c r="AC50" s="2">
        <v>1.0999999999999999E-2</v>
      </c>
      <c r="AD50" s="2">
        <v>0.01</v>
      </c>
      <c r="AE50" s="2">
        <v>8.0000000000000002E-3</v>
      </c>
      <c r="AF50" s="2">
        <v>8.0000000000000002E-3</v>
      </c>
      <c r="AG50" s="2">
        <v>4.0000000000000001E-3</v>
      </c>
      <c r="AH50" s="2">
        <v>1E-3</v>
      </c>
    </row>
    <row r="51" spans="1:34" x14ac:dyDescent="0.25">
      <c r="A51" s="18" t="s">
        <v>57</v>
      </c>
      <c r="B51" s="18" t="s">
        <v>43</v>
      </c>
      <c r="C51" s="2">
        <v>0</v>
      </c>
      <c r="D51" s="2">
        <v>0</v>
      </c>
      <c r="E51" s="2">
        <v>1E-3</v>
      </c>
      <c r="F51" s="2">
        <v>1E-3</v>
      </c>
      <c r="G51" s="2">
        <v>1E-3</v>
      </c>
      <c r="H51" s="2">
        <v>1E-3</v>
      </c>
      <c r="I51" s="2">
        <v>1E-3</v>
      </c>
      <c r="J51" s="2">
        <v>1E-3</v>
      </c>
      <c r="K51" s="2">
        <v>1E-3</v>
      </c>
      <c r="L51" s="2">
        <v>1E-3</v>
      </c>
      <c r="M51" s="2">
        <v>1E-3</v>
      </c>
      <c r="N51" s="2">
        <v>1E-3</v>
      </c>
      <c r="O51" s="2">
        <v>1E-3</v>
      </c>
      <c r="P51" s="2">
        <v>1E-3</v>
      </c>
      <c r="Q51" s="2">
        <v>1E-3</v>
      </c>
      <c r="R51" s="2">
        <v>1E-3</v>
      </c>
      <c r="S51" s="2">
        <v>1E-3</v>
      </c>
      <c r="T51" s="2">
        <v>1E-3</v>
      </c>
      <c r="U51" s="2">
        <v>1E-3</v>
      </c>
      <c r="V51" s="2">
        <v>1E-3</v>
      </c>
      <c r="W51" s="2">
        <v>1E-3</v>
      </c>
      <c r="X51" s="2">
        <v>1E-3</v>
      </c>
      <c r="Y51" s="2">
        <v>1E-3</v>
      </c>
      <c r="Z51" s="2">
        <v>1E-3</v>
      </c>
      <c r="AA51" s="2">
        <v>1E-3</v>
      </c>
      <c r="AB51" s="2">
        <v>1E-3</v>
      </c>
      <c r="AC51" s="2">
        <v>1E-3</v>
      </c>
      <c r="AD51" s="2">
        <v>0</v>
      </c>
      <c r="AE51" s="2">
        <v>0</v>
      </c>
      <c r="AF51" s="2">
        <v>0</v>
      </c>
      <c r="AG51" s="2">
        <v>0</v>
      </c>
      <c r="AH51" s="2">
        <v>0</v>
      </c>
    </row>
    <row r="52" spans="1:34" x14ac:dyDescent="0.25">
      <c r="A52" s="18" t="s">
        <v>58</v>
      </c>
      <c r="B52" s="18" t="s">
        <v>43</v>
      </c>
      <c r="C52" s="2">
        <v>0</v>
      </c>
      <c r="D52" s="2">
        <v>0</v>
      </c>
      <c r="E52" s="2">
        <v>3.0000000000000001E-3</v>
      </c>
      <c r="F52" s="2">
        <v>0.01</v>
      </c>
      <c r="G52" s="2">
        <v>2.3E-2</v>
      </c>
      <c r="H52" s="2">
        <v>2.9000000000000001E-2</v>
      </c>
      <c r="I52" s="2">
        <v>3.2000000000000001E-2</v>
      </c>
      <c r="J52" s="2">
        <v>3.3000000000000002E-2</v>
      </c>
      <c r="K52" s="2">
        <v>0.03</v>
      </c>
      <c r="L52" s="2">
        <v>2.9000000000000001E-2</v>
      </c>
      <c r="M52" s="2">
        <v>2.8000000000000001E-2</v>
      </c>
      <c r="N52" s="2">
        <v>2.5999999999999999E-2</v>
      </c>
      <c r="O52" s="2">
        <v>2.4E-2</v>
      </c>
      <c r="P52" s="2">
        <v>2.1999999999999999E-2</v>
      </c>
      <c r="Q52" s="2">
        <v>2.1000000000000001E-2</v>
      </c>
      <c r="R52" s="2">
        <v>1.9E-2</v>
      </c>
      <c r="S52" s="2">
        <v>1.7999999999999999E-2</v>
      </c>
      <c r="T52" s="2">
        <v>1.7000000000000001E-2</v>
      </c>
      <c r="U52" s="2">
        <v>1.6E-2</v>
      </c>
      <c r="V52" s="2">
        <v>1.4999999999999999E-2</v>
      </c>
      <c r="W52" s="2">
        <v>1.4E-2</v>
      </c>
      <c r="X52" s="2">
        <v>1.4E-2</v>
      </c>
      <c r="Y52" s="2">
        <v>1.2999999999999999E-2</v>
      </c>
      <c r="Z52" s="2">
        <v>1.2999999999999999E-2</v>
      </c>
      <c r="AA52" s="2">
        <v>1.2E-2</v>
      </c>
      <c r="AB52" s="2">
        <v>1.2E-2</v>
      </c>
      <c r="AC52" s="2">
        <v>1.0999999999999999E-2</v>
      </c>
      <c r="AD52" s="2">
        <v>0.01</v>
      </c>
      <c r="AE52" s="2">
        <v>8.0000000000000002E-3</v>
      </c>
      <c r="AF52" s="2">
        <v>8.0000000000000002E-3</v>
      </c>
      <c r="AG52" s="2">
        <v>4.0000000000000001E-3</v>
      </c>
      <c r="AH52" s="2">
        <v>1E-3</v>
      </c>
    </row>
    <row r="53" spans="1:34" x14ac:dyDescent="0.25">
      <c r="A53" s="18" t="s">
        <v>59</v>
      </c>
      <c r="B53" s="18" t="s">
        <v>69</v>
      </c>
      <c r="C53" s="2">
        <v>5.364E-2</v>
      </c>
      <c r="D53" s="2">
        <v>5.364E-2</v>
      </c>
      <c r="E53" s="2">
        <v>3.5540000000000002E-2</v>
      </c>
      <c r="F53" s="2">
        <v>4.403E-2</v>
      </c>
      <c r="G53" s="2">
        <v>5.7290000000000001E-2</v>
      </c>
      <c r="H53" s="2">
        <v>6.4180000000000001E-2</v>
      </c>
      <c r="I53" s="2">
        <v>6.7360000000000003E-2</v>
      </c>
      <c r="J53" s="2">
        <v>6.8430000000000005E-2</v>
      </c>
      <c r="K53" s="2">
        <v>6.7360000000000003E-2</v>
      </c>
      <c r="L53" s="2">
        <v>6.5240000000000006E-2</v>
      </c>
      <c r="M53" s="2">
        <v>6.2590000000000007E-2</v>
      </c>
      <c r="N53" s="2">
        <v>5.8349999999999999E-2</v>
      </c>
      <c r="O53" s="2">
        <v>5.4629999999999998E-2</v>
      </c>
      <c r="P53" s="2">
        <v>5.0389999999999997E-2</v>
      </c>
      <c r="Q53" s="2">
        <v>4.6679999999999999E-2</v>
      </c>
      <c r="R53" s="2">
        <v>4.3499999999999997E-2</v>
      </c>
      <c r="S53" s="2">
        <v>4.0840000000000001E-2</v>
      </c>
      <c r="T53" s="2">
        <v>3.8190000000000002E-2</v>
      </c>
      <c r="U53" s="2">
        <v>3.6069999999999998E-2</v>
      </c>
      <c r="V53" s="2">
        <v>3.4479999999999997E-2</v>
      </c>
      <c r="W53" s="2">
        <v>3.236E-2</v>
      </c>
      <c r="X53" s="2">
        <v>3.1300000000000001E-2</v>
      </c>
      <c r="Y53" s="2">
        <v>2.9700000000000001E-2</v>
      </c>
      <c r="Z53" s="2">
        <v>2.8639999999999999E-2</v>
      </c>
      <c r="AA53" s="2">
        <v>2.758E-2</v>
      </c>
      <c r="AB53" s="2">
        <v>2.6519999999999998E-2</v>
      </c>
      <c r="AC53" s="2">
        <v>2.4400000000000002E-2</v>
      </c>
      <c r="AD53" s="2">
        <v>2.281E-2</v>
      </c>
      <c r="AE53" s="2">
        <v>1.9099999999999999E-2</v>
      </c>
      <c r="AF53" s="2">
        <v>1.6969999999999999E-2</v>
      </c>
      <c r="AG53" s="2">
        <v>1.008E-2</v>
      </c>
      <c r="AH53" s="2">
        <v>2.6519999999999998E-3</v>
      </c>
    </row>
    <row r="54" spans="1:34" x14ac:dyDescent="0.25">
      <c r="A54" s="18" t="s">
        <v>60</v>
      </c>
      <c r="B54" s="18" t="s">
        <v>70</v>
      </c>
      <c r="C54" s="2">
        <v>2.906E-5</v>
      </c>
      <c r="D54" s="2">
        <v>2.906E-5</v>
      </c>
      <c r="E54" s="2">
        <v>2.932E-7</v>
      </c>
      <c r="F54" s="2">
        <v>5.6290000000000004E-7</v>
      </c>
      <c r="G54" s="2">
        <v>1.252E-6</v>
      </c>
      <c r="H54" s="2">
        <v>1.767E-6</v>
      </c>
      <c r="I54" s="2">
        <v>2.046E-6</v>
      </c>
      <c r="J54" s="2">
        <v>2.1449999999999998E-6</v>
      </c>
      <c r="K54" s="2">
        <v>2.046E-6</v>
      </c>
      <c r="L54" s="2">
        <v>1.857E-6</v>
      </c>
      <c r="M54" s="2">
        <v>1.637E-6</v>
      </c>
      <c r="N54" s="2">
        <v>1.3239999999999999E-6</v>
      </c>
      <c r="O54" s="2">
        <v>1.0839999999999999E-6</v>
      </c>
      <c r="P54" s="2">
        <v>8.4850000000000001E-7</v>
      </c>
      <c r="Q54" s="2">
        <v>6.7250000000000002E-7</v>
      </c>
      <c r="R54" s="2">
        <v>5.4249999999999999E-7</v>
      </c>
      <c r="S54" s="2">
        <v>4.4799999999999999E-7</v>
      </c>
      <c r="T54" s="2">
        <v>3.6510000000000001E-7</v>
      </c>
      <c r="U54" s="2">
        <v>3.0670000000000001E-7</v>
      </c>
      <c r="V54" s="2">
        <v>2.6730000000000002E-7</v>
      </c>
      <c r="W54" s="2">
        <v>2.202E-7</v>
      </c>
      <c r="X54" s="2">
        <v>1.9880000000000001E-7</v>
      </c>
      <c r="Y54" s="2">
        <v>1.695E-7</v>
      </c>
      <c r="Z54" s="2">
        <v>1.5160000000000001E-7</v>
      </c>
      <c r="AA54" s="2">
        <v>1.3510000000000001E-7</v>
      </c>
      <c r="AB54" s="2">
        <v>1.1969999999999999E-7</v>
      </c>
      <c r="AC54" s="2">
        <v>9.2690000000000005E-8</v>
      </c>
      <c r="AD54" s="2">
        <v>7.5320000000000002E-8</v>
      </c>
      <c r="AE54" s="2">
        <v>4.3509999999999997E-8</v>
      </c>
      <c r="AF54" s="2">
        <v>3.0199999999999999E-8</v>
      </c>
      <c r="AG54" s="2">
        <v>5.8690000000000003E-9</v>
      </c>
      <c r="AH54" s="2">
        <v>6.5070000000000001E-11</v>
      </c>
    </row>
    <row r="55" spans="1:34" x14ac:dyDescent="0.25">
      <c r="A55" s="18" t="s">
        <v>61</v>
      </c>
      <c r="B55" s="18" t="s">
        <v>70</v>
      </c>
      <c r="C55" s="2">
        <v>2.8960000000000001E-5</v>
      </c>
      <c r="D55" s="2">
        <v>2.8960000000000001E-5</v>
      </c>
      <c r="E55" s="2">
        <v>1.378E-5</v>
      </c>
      <c r="F55" s="2">
        <v>2.62E-5</v>
      </c>
      <c r="G55" s="2">
        <v>5.7729999999999998E-5</v>
      </c>
      <c r="H55" s="2">
        <v>8.119E-5</v>
      </c>
      <c r="I55" s="2">
        <v>9.3880000000000002E-5</v>
      </c>
      <c r="J55" s="2">
        <v>9.8380000000000003E-5</v>
      </c>
      <c r="K55" s="2">
        <v>9.3880000000000002E-5</v>
      </c>
      <c r="L55" s="2">
        <v>8.5279999999999997E-5</v>
      </c>
      <c r="M55" s="2">
        <v>7.5300000000000001E-5</v>
      </c>
      <c r="N55" s="2">
        <v>6.0989999999999997E-5</v>
      </c>
      <c r="O55" s="2">
        <v>5.007E-5</v>
      </c>
      <c r="P55" s="2">
        <v>3.9289999999999998E-5</v>
      </c>
      <c r="Q55" s="2">
        <v>3.1220000000000003E-5</v>
      </c>
      <c r="R55" s="2">
        <v>2.5259999999999999E-5</v>
      </c>
      <c r="S55" s="2">
        <v>2.0910000000000001E-5</v>
      </c>
      <c r="T55" s="2">
        <v>1.7099999999999999E-5</v>
      </c>
      <c r="U55" s="2">
        <v>1.4399999999999999E-5</v>
      </c>
      <c r="V55" s="2">
        <v>1.258E-5</v>
      </c>
      <c r="W55" s="2">
        <v>1.04E-5</v>
      </c>
      <c r="X55" s="2">
        <v>9.4059999999999994E-6</v>
      </c>
      <c r="Y55" s="2">
        <v>8.0420000000000003E-6</v>
      </c>
      <c r="Z55" s="2">
        <v>7.2110000000000001E-6</v>
      </c>
      <c r="AA55" s="2">
        <v>6.4389999999999997E-6</v>
      </c>
      <c r="AB55" s="2">
        <v>5.7230000000000001E-6</v>
      </c>
      <c r="AC55" s="2">
        <v>4.4560000000000002E-6</v>
      </c>
      <c r="AD55" s="2">
        <v>3.6399999999999999E-6</v>
      </c>
      <c r="AE55" s="2">
        <v>2.1349999999999999E-6</v>
      </c>
      <c r="AF55" s="2">
        <v>1.499E-6</v>
      </c>
      <c r="AG55" s="2">
        <v>3.1329999999999998E-7</v>
      </c>
      <c r="AH55" s="2">
        <v>5.6459999999999997E-9</v>
      </c>
    </row>
    <row r="56" spans="1:34" x14ac:dyDescent="0.25">
      <c r="A56" s="18" t="s">
        <v>62</v>
      </c>
      <c r="B56" s="18" t="s">
        <v>65</v>
      </c>
      <c r="C56" s="2">
        <v>33.463999999999999</v>
      </c>
      <c r="D56" s="2">
        <v>33.463999999999999</v>
      </c>
      <c r="E56" s="2">
        <v>29.696999999999999</v>
      </c>
      <c r="F56" s="2">
        <v>19.699000000000002</v>
      </c>
      <c r="G56" s="2">
        <v>12.388</v>
      </c>
      <c r="H56" s="2">
        <v>9.577</v>
      </c>
      <c r="I56" s="2">
        <v>7.6609999999999996</v>
      </c>
      <c r="J56" s="2">
        <v>6.1349999999999998</v>
      </c>
      <c r="K56" s="2">
        <v>5.08</v>
      </c>
      <c r="L56" s="2">
        <v>4.2110000000000003</v>
      </c>
      <c r="M56" s="2">
        <v>3.512</v>
      </c>
      <c r="N56" s="2">
        <v>2.9380000000000002</v>
      </c>
      <c r="O56" s="2">
        <v>2.4590000000000001</v>
      </c>
      <c r="P56" s="2">
        <v>2.0529999999999999</v>
      </c>
      <c r="Q56" s="2">
        <v>1.7050000000000001</v>
      </c>
      <c r="R56" s="2">
        <v>1.403</v>
      </c>
      <c r="S56" s="2">
        <v>1.1379999999999999</v>
      </c>
      <c r="T56" s="2">
        <v>0.90500000000000003</v>
      </c>
      <c r="U56" s="2">
        <v>0.69799999999999995</v>
      </c>
      <c r="V56" s="2">
        <v>0.51200000000000001</v>
      </c>
      <c r="W56" s="2">
        <v>0.34499999999999997</v>
      </c>
      <c r="X56" s="2">
        <v>0.19400000000000001</v>
      </c>
      <c r="Y56" s="2">
        <v>5.7000000000000002E-2</v>
      </c>
      <c r="Z56" s="2">
        <v>-6.0999999999999999E-2</v>
      </c>
      <c r="AA56" s="2">
        <v>-0.152</v>
      </c>
      <c r="AB56" s="2">
        <v>-0.224</v>
      </c>
      <c r="AC56" s="2">
        <v>-0.28499999999999998</v>
      </c>
      <c r="AD56" s="2">
        <v>-0.32800000000000001</v>
      </c>
      <c r="AE56" s="2">
        <v>-0.34899999999999998</v>
      </c>
      <c r="AF56" s="2">
        <v>-0.35899999999999999</v>
      </c>
      <c r="AG56" s="2">
        <v>-0.372</v>
      </c>
      <c r="AH56" s="2">
        <v>0</v>
      </c>
    </row>
    <row r="57" spans="1:34" x14ac:dyDescent="0.25">
      <c r="A57" s="18" t="s">
        <v>63</v>
      </c>
      <c r="B57" s="18" t="s">
        <v>43</v>
      </c>
      <c r="C57" s="2">
        <v>0</v>
      </c>
      <c r="D57" s="2">
        <v>0</v>
      </c>
      <c r="E57" s="2">
        <v>1E-3</v>
      </c>
      <c r="F57" s="2">
        <v>1E-3</v>
      </c>
      <c r="G57" s="2">
        <v>1E-3</v>
      </c>
      <c r="H57" s="2">
        <v>1E-3</v>
      </c>
      <c r="I57" s="2">
        <v>1E-3</v>
      </c>
      <c r="J57" s="2">
        <v>1E-3</v>
      </c>
      <c r="K57" s="2">
        <v>1E-3</v>
      </c>
      <c r="L57" s="2">
        <v>1E-3</v>
      </c>
      <c r="M57" s="2">
        <v>1E-3</v>
      </c>
      <c r="N57" s="2">
        <v>1E-3</v>
      </c>
      <c r="O57" s="2">
        <v>1E-3</v>
      </c>
      <c r="P57" s="2">
        <v>1E-3</v>
      </c>
      <c r="Q57" s="2">
        <v>1E-3</v>
      </c>
      <c r="R57" s="2">
        <v>1E-3</v>
      </c>
      <c r="S57" s="2">
        <v>1E-3</v>
      </c>
      <c r="T57" s="2">
        <v>1E-3</v>
      </c>
      <c r="U57" s="2">
        <v>1E-3</v>
      </c>
      <c r="V57" s="2">
        <v>1E-3</v>
      </c>
      <c r="W57" s="2">
        <v>1E-3</v>
      </c>
      <c r="X57" s="2">
        <v>1E-3</v>
      </c>
      <c r="Y57" s="2">
        <v>1E-3</v>
      </c>
      <c r="Z57" s="2">
        <v>1E-3</v>
      </c>
      <c r="AA57" s="2">
        <v>1E-3</v>
      </c>
      <c r="AB57" s="2">
        <v>1E-3</v>
      </c>
      <c r="AC57" s="2">
        <v>1E-3</v>
      </c>
      <c r="AD57" s="2">
        <v>0</v>
      </c>
      <c r="AE57" s="2">
        <v>0</v>
      </c>
      <c r="AF57" s="2">
        <v>0</v>
      </c>
      <c r="AG57" s="2">
        <v>0</v>
      </c>
      <c r="AH57" s="2">
        <v>0</v>
      </c>
    </row>
    <row r="58" spans="1:34" x14ac:dyDescent="0.25">
      <c r="A58" s="18" t="s">
        <v>64</v>
      </c>
      <c r="B58" s="18" t="s">
        <v>43</v>
      </c>
      <c r="C58" s="2">
        <v>0</v>
      </c>
      <c r="D58" s="2">
        <v>0</v>
      </c>
      <c r="E58" s="2">
        <v>3.0000000000000001E-3</v>
      </c>
      <c r="F58" s="2">
        <v>0.01</v>
      </c>
      <c r="G58" s="2">
        <v>2.3E-2</v>
      </c>
      <c r="H58" s="2">
        <v>2.9000000000000001E-2</v>
      </c>
      <c r="I58" s="2">
        <v>3.2000000000000001E-2</v>
      </c>
      <c r="J58" s="2">
        <v>3.3000000000000002E-2</v>
      </c>
      <c r="K58" s="2">
        <v>0.03</v>
      </c>
      <c r="L58" s="2">
        <v>2.9000000000000001E-2</v>
      </c>
      <c r="M58" s="2">
        <v>2.8000000000000001E-2</v>
      </c>
      <c r="N58" s="2">
        <v>2.5999999999999999E-2</v>
      </c>
      <c r="O58" s="2">
        <v>2.4E-2</v>
      </c>
      <c r="P58" s="2">
        <v>2.1999999999999999E-2</v>
      </c>
      <c r="Q58" s="2">
        <v>2.1000000000000001E-2</v>
      </c>
      <c r="R58" s="2">
        <v>1.9E-2</v>
      </c>
      <c r="S58" s="2">
        <v>1.7999999999999999E-2</v>
      </c>
      <c r="T58" s="2">
        <v>1.7000000000000001E-2</v>
      </c>
      <c r="U58" s="2">
        <v>1.6E-2</v>
      </c>
      <c r="V58" s="2">
        <v>1.4999999999999999E-2</v>
      </c>
      <c r="W58" s="2">
        <v>1.4E-2</v>
      </c>
      <c r="X58" s="2">
        <v>1.4E-2</v>
      </c>
      <c r="Y58" s="2">
        <v>1.2999999999999999E-2</v>
      </c>
      <c r="Z58" s="2">
        <v>1.2999999999999999E-2</v>
      </c>
      <c r="AA58" s="2">
        <v>1.2E-2</v>
      </c>
      <c r="AB58" s="2">
        <v>1.2E-2</v>
      </c>
      <c r="AC58" s="2">
        <v>1.0999999999999999E-2</v>
      </c>
      <c r="AD58" s="2">
        <v>0.01</v>
      </c>
      <c r="AE58" s="2">
        <v>8.0000000000000002E-3</v>
      </c>
      <c r="AF58" s="2">
        <v>8.0000000000000002E-3</v>
      </c>
      <c r="AG58" s="2">
        <v>4.0000000000000001E-3</v>
      </c>
      <c r="AH58" s="2">
        <v>1E-3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BV37"/>
  <sheetViews>
    <sheetView workbookViewId="0">
      <selection activeCell="C27" sqref="C27"/>
    </sheetView>
  </sheetViews>
  <sheetFormatPr defaultColWidth="9.109375" defaultRowHeight="13.8" x14ac:dyDescent="0.25"/>
  <cols>
    <col min="1" max="1" width="33.88671875" customWidth="1"/>
    <col min="2" max="2" width="13.6640625" customWidth="1"/>
    <col min="3" max="4" width="12.5546875" bestFit="1" customWidth="1"/>
    <col min="5" max="5" width="11.5546875" bestFit="1" customWidth="1"/>
    <col min="6" max="18" width="12.5546875" bestFit="1" customWidth="1"/>
    <col min="19" max="30" width="11.5546875" bestFit="1" customWidth="1"/>
    <col min="31" max="34" width="10.5546875" bestFit="1" customWidth="1"/>
    <col min="35" max="39" width="10.5546875" customWidth="1"/>
    <col min="40" max="41" width="9.5546875" bestFit="1" customWidth="1"/>
  </cols>
  <sheetData>
    <row r="2" spans="1:74" ht="14.4" thickBot="1" x14ac:dyDescent="0.3">
      <c r="A2" s="5"/>
      <c r="B2" s="6"/>
    </row>
    <row r="3" spans="1:74" ht="14.4" thickBot="1" x14ac:dyDescent="0.3">
      <c r="A3" s="7" t="s">
        <v>19</v>
      </c>
      <c r="B3" s="8"/>
      <c r="C3" s="24">
        <v>1</v>
      </c>
      <c r="D3" s="25">
        <v>2</v>
      </c>
      <c r="E3" s="25">
        <v>3</v>
      </c>
      <c r="F3" s="25">
        <v>4</v>
      </c>
      <c r="G3" s="25">
        <v>5</v>
      </c>
      <c r="H3" s="25">
        <v>6</v>
      </c>
      <c r="I3" s="25">
        <v>7</v>
      </c>
      <c r="J3" s="25">
        <v>8</v>
      </c>
      <c r="K3" s="25">
        <v>9</v>
      </c>
      <c r="L3" s="25">
        <v>10</v>
      </c>
      <c r="M3" s="25">
        <v>11</v>
      </c>
      <c r="N3" s="25">
        <v>12</v>
      </c>
      <c r="O3" s="25">
        <v>13</v>
      </c>
      <c r="P3" s="25">
        <v>14</v>
      </c>
      <c r="Q3" s="25">
        <v>15</v>
      </c>
      <c r="R3" s="25">
        <v>16</v>
      </c>
      <c r="S3" s="25">
        <v>17</v>
      </c>
      <c r="T3" s="25">
        <v>18</v>
      </c>
      <c r="U3" s="25">
        <v>19</v>
      </c>
      <c r="V3" s="25">
        <v>20</v>
      </c>
      <c r="W3" s="25">
        <v>21</v>
      </c>
      <c r="X3" s="25">
        <v>22</v>
      </c>
      <c r="Y3" s="25">
        <v>23</v>
      </c>
      <c r="Z3" s="25">
        <v>24</v>
      </c>
      <c r="AA3" s="25">
        <v>25</v>
      </c>
      <c r="AB3" s="25">
        <v>26</v>
      </c>
      <c r="AC3" s="25">
        <v>27</v>
      </c>
      <c r="AD3" s="25">
        <v>28</v>
      </c>
      <c r="AE3" s="25">
        <v>29</v>
      </c>
      <c r="AF3" s="25">
        <v>30</v>
      </c>
      <c r="AG3" s="25">
        <v>31</v>
      </c>
      <c r="AH3" s="26">
        <v>32</v>
      </c>
      <c r="AI3" s="18"/>
      <c r="AJ3" s="18"/>
      <c r="AK3" s="18"/>
      <c r="AL3" s="18"/>
      <c r="AM3" s="18"/>
    </row>
    <row r="4" spans="1:74" x14ac:dyDescent="0.25">
      <c r="A4" s="9" t="s">
        <v>20</v>
      </c>
      <c r="B4" s="10" t="s">
        <v>21</v>
      </c>
      <c r="C4" s="27">
        <f>Sheet1!B44</f>
        <v>0</v>
      </c>
      <c r="D4" s="28">
        <f>Sheet1!C44</f>
        <v>2.835E-2</v>
      </c>
      <c r="E4" s="28">
        <f>Sheet1!D44</f>
        <v>4.4858538899430742E-2</v>
      </c>
      <c r="F4" s="28">
        <f>Sheet1!E44</f>
        <v>0.1093746679316888</v>
      </c>
      <c r="G4" s="28">
        <f>Sheet1!F44</f>
        <v>0.19476366223908914</v>
      </c>
      <c r="H4" s="28">
        <f>Sheet1!G44</f>
        <v>0.25074089184060722</v>
      </c>
      <c r="I4" s="28">
        <f>Sheet1!H44</f>
        <v>0.30482058823529412</v>
      </c>
      <c r="J4" s="28">
        <f>Sheet1!I44</f>
        <v>0.36364411764705878</v>
      </c>
      <c r="K4" s="28">
        <f>Sheet1!J44</f>
        <v>0.41715455407969632</v>
      </c>
      <c r="L4" s="28">
        <f>Sheet1!K44</f>
        <v>0.47294203036053128</v>
      </c>
      <c r="M4" s="28">
        <f>Sheet1!L44</f>
        <v>0.5287295066413662</v>
      </c>
      <c r="N4" s="28">
        <f>Sheet1!M44</f>
        <v>0.58470673624288427</v>
      </c>
      <c r="O4" s="28">
        <f>Sheet1!N44</f>
        <v>0.64049421252371919</v>
      </c>
      <c r="P4" s="28">
        <f>Sheet1!O44</f>
        <v>0.69628168880455399</v>
      </c>
      <c r="Q4" s="28">
        <f>Sheet1!P44</f>
        <v>0.75206916508538901</v>
      </c>
      <c r="R4" s="28">
        <f>Sheet1!Q44</f>
        <v>0.80804639468690698</v>
      </c>
      <c r="S4" s="28">
        <f>Sheet1!R44</f>
        <v>0.863833870967742</v>
      </c>
      <c r="T4" s="28">
        <f>Sheet1!S44</f>
        <v>0.91981110056925985</v>
      </c>
      <c r="U4" s="28">
        <f>Sheet1!T44</f>
        <v>0.97578833017077793</v>
      </c>
      <c r="V4" s="28">
        <f>Sheet1!U44</f>
        <v>1.0317655597722959</v>
      </c>
      <c r="W4" s="28">
        <f>Sheet1!V44</f>
        <v>1.0877427893738141</v>
      </c>
      <c r="X4" s="28">
        <f>Sheet1!W44</f>
        <v>1.1439097722960152</v>
      </c>
      <c r="Y4" s="28">
        <f>Sheet1!X44</f>
        <v>1.1998870018975332</v>
      </c>
      <c r="Z4" s="28">
        <f>Sheet1!Y44</f>
        <v>1.2524486717267551</v>
      </c>
      <c r="AA4" s="28">
        <f>Sheet1!Z44</f>
        <v>1.2960919354838709</v>
      </c>
      <c r="AB4" s="28">
        <f>Sheet1!AA44</f>
        <v>1.3330938330170776</v>
      </c>
      <c r="AC4" s="28">
        <f>Sheet1!AC44</f>
        <v>1.3659211574952561</v>
      </c>
      <c r="AD4" s="28">
        <f>Sheet1!AD44</f>
        <v>1.3900198292220114</v>
      </c>
      <c r="AE4" s="28">
        <f>Sheet1!AE44</f>
        <v>1.4023537950664138</v>
      </c>
      <c r="AF4" s="28">
        <f>Sheet1!AF44</f>
        <v>1.4080463946869071</v>
      </c>
      <c r="AG4" s="28">
        <f>Sheet1!AG44</f>
        <v>1.4158262808349145</v>
      </c>
      <c r="AH4" s="29">
        <f>Sheet1!AH44</f>
        <v>1.4205701138519924</v>
      </c>
      <c r="AI4" s="19"/>
      <c r="AJ4" s="19"/>
      <c r="AK4" s="19"/>
      <c r="AL4" s="19"/>
      <c r="AM4" s="19"/>
    </row>
    <row r="5" spans="1:74" x14ac:dyDescent="0.25">
      <c r="A5" s="11" t="s">
        <v>17</v>
      </c>
      <c r="B5" s="12" t="s">
        <v>21</v>
      </c>
      <c r="C5" s="30">
        <f>Sheet1!B45</f>
        <v>6.6413662239089177E-2</v>
      </c>
      <c r="D5" s="19">
        <f>Sheet1!C45</f>
        <v>6.6413662239089177E-2</v>
      </c>
      <c r="E5" s="19">
        <f>Sheet1!D45</f>
        <v>6.7362428842504735E-2</v>
      </c>
      <c r="F5" s="19">
        <f>Sheet1!E45</f>
        <v>8.3491461100569264E-2</v>
      </c>
      <c r="G5" s="19">
        <f>Sheet1!F45</f>
        <v>0.10815939278937381</v>
      </c>
      <c r="H5" s="19">
        <f>Sheet1!G45</f>
        <v>0.12144212523719165</v>
      </c>
      <c r="I5" s="19">
        <f>Sheet1!H45</f>
        <v>0.12713472485768501</v>
      </c>
      <c r="J5" s="19">
        <f>Sheet1!I45</f>
        <v>0.12903225806451613</v>
      </c>
      <c r="K5" s="19">
        <f>Sheet1!J45</f>
        <v>0.12713472485768501</v>
      </c>
      <c r="L5" s="19">
        <f>Sheet1!K45</f>
        <v>0.12333965844402277</v>
      </c>
      <c r="M5" s="19">
        <f>Sheet1!L45</f>
        <v>0.11764705882352941</v>
      </c>
      <c r="N5" s="19">
        <f>Sheet1!M45</f>
        <v>0.11005692599620492</v>
      </c>
      <c r="O5" s="19">
        <f>Sheet1!N45</f>
        <v>0.10252371916508538</v>
      </c>
      <c r="P5" s="19">
        <f>Sheet1!O45</f>
        <v>9.468690702087286E-2</v>
      </c>
      <c r="Q5" s="19">
        <f>Sheet1!P45</f>
        <v>8.7931688804554084E-2</v>
      </c>
      <c r="R5" s="19">
        <f>Sheet1!Q45</f>
        <v>8.2068311195445914E-2</v>
      </c>
      <c r="S5" s="19">
        <f>Sheet1!R45</f>
        <v>7.692599620493358E-2</v>
      </c>
      <c r="T5" s="19">
        <f>Sheet1!S45</f>
        <v>7.2390891840607208E-2</v>
      </c>
      <c r="U5" s="19">
        <f>Sheet1!T45</f>
        <v>6.8349146110056921E-2</v>
      </c>
      <c r="V5" s="19">
        <f>Sheet1!U45</f>
        <v>6.472485768500949E-2</v>
      </c>
      <c r="W5" s="19">
        <f>Sheet1!V45</f>
        <v>6.1461100569259956E-2</v>
      </c>
      <c r="X5" s="19">
        <f>Sheet1!W45</f>
        <v>5.8519924098671725E-2</v>
      </c>
      <c r="Y5" s="19">
        <f>Sheet1!X45</f>
        <v>5.5844402277039844E-2</v>
      </c>
      <c r="Z5" s="19">
        <f>Sheet1!Y45</f>
        <v>5.3529411764705881E-2</v>
      </c>
      <c r="AA5" s="19">
        <f>Sheet1!Z45</f>
        <v>5.1764705882352942E-2</v>
      </c>
      <c r="AB5" s="19">
        <f>Sheet1!AA45</f>
        <v>5.0360531309297907E-2</v>
      </c>
      <c r="AC5" s="19">
        <f>Sheet1!AC45</f>
        <v>4.6489563567362432E-2</v>
      </c>
      <c r="AD5" s="19">
        <f>Sheet1!AD45</f>
        <v>4.2694497153700189E-2</v>
      </c>
      <c r="AE5" s="19">
        <f>Sheet1!AE45</f>
        <v>3.6053130929791267E-2</v>
      </c>
      <c r="AF5" s="19">
        <f>Sheet1!AF45</f>
        <v>3.2258064516129031E-2</v>
      </c>
      <c r="AG5" s="19">
        <f>Sheet1!AG45</f>
        <v>1.8975332068311195E-2</v>
      </c>
      <c r="AH5" s="20">
        <f>Sheet1!AH45</f>
        <v>4.8269999999999997E-3</v>
      </c>
      <c r="AI5" s="19"/>
      <c r="AJ5" s="19" t="s">
        <v>107</v>
      </c>
      <c r="AK5" s="19" t="s">
        <v>108</v>
      </c>
      <c r="AL5" s="19" t="s">
        <v>106</v>
      </c>
      <c r="AM5" s="19" t="s">
        <v>105</v>
      </c>
      <c r="AN5" t="s">
        <v>103</v>
      </c>
      <c r="AO5" t="s">
        <v>104</v>
      </c>
    </row>
    <row r="6" spans="1:74" x14ac:dyDescent="0.25">
      <c r="A6" s="11" t="s">
        <v>22</v>
      </c>
      <c r="B6" s="12" t="s">
        <v>23</v>
      </c>
      <c r="C6" s="30">
        <f>Sheet1!B46</f>
        <v>33.463999999999999</v>
      </c>
      <c r="D6" s="19">
        <f>Sheet1!C46</f>
        <v>33.463999999999999</v>
      </c>
      <c r="E6" s="19">
        <f>Sheet1!D46</f>
        <v>30.068999999999999</v>
      </c>
      <c r="F6" s="19">
        <f>Sheet1!E46</f>
        <v>20.071000000000002</v>
      </c>
      <c r="G6" s="19">
        <f>Sheet1!F46</f>
        <v>12.76</v>
      </c>
      <c r="H6" s="19">
        <f>Sheet1!G46</f>
        <v>9.9489999999999998</v>
      </c>
      <c r="I6" s="19">
        <f>Sheet1!H46</f>
        <v>8.0329999999999995</v>
      </c>
      <c r="J6" s="19">
        <f>Sheet1!I46</f>
        <v>6.5069999999999997</v>
      </c>
      <c r="K6" s="19">
        <f>Sheet1!J46</f>
        <v>5.452</v>
      </c>
      <c r="L6" s="19">
        <f>Sheet1!K46</f>
        <v>4.5830000000000002</v>
      </c>
      <c r="M6" s="19">
        <f>Sheet1!L46</f>
        <v>3.8839999999999999</v>
      </c>
      <c r="N6" s="19">
        <f>Sheet1!M46</f>
        <v>3.31</v>
      </c>
      <c r="O6" s="19">
        <f>Sheet1!N46</f>
        <v>2.831</v>
      </c>
      <c r="P6" s="19">
        <f>Sheet1!O46</f>
        <v>2.4249999999999998</v>
      </c>
      <c r="Q6" s="19">
        <f>Sheet1!P46</f>
        <v>2.077</v>
      </c>
      <c r="R6" s="19">
        <f>Sheet1!Q46</f>
        <v>1.7749999999999999</v>
      </c>
      <c r="S6" s="19">
        <f>Sheet1!R46</f>
        <v>1.51</v>
      </c>
      <c r="T6" s="19">
        <f>Sheet1!S46</f>
        <v>1.2769999999999999</v>
      </c>
      <c r="U6" s="19">
        <f>Sheet1!T46</f>
        <v>1.07</v>
      </c>
      <c r="V6" s="19">
        <f>Sheet1!U46</f>
        <v>0.88400000000000001</v>
      </c>
      <c r="W6" s="19">
        <f>Sheet1!V46</f>
        <v>0.71699999999999997</v>
      </c>
      <c r="X6" s="19">
        <f>Sheet1!W46</f>
        <v>0.56599999999999995</v>
      </c>
      <c r="Y6" s="19">
        <f>Sheet1!X46</f>
        <v>0.42899999999999999</v>
      </c>
      <c r="Z6" s="19">
        <f>Sheet1!Y46</f>
        <v>0.311</v>
      </c>
      <c r="AA6" s="19">
        <f>Sheet1!Z46</f>
        <v>0.22</v>
      </c>
      <c r="AB6" s="19">
        <f>Sheet1!AA46</f>
        <v>0.14799999999999999</v>
      </c>
      <c r="AC6" s="19">
        <f>Sheet1!AC46</f>
        <v>8.6999999999999994E-2</v>
      </c>
      <c r="AD6" s="19">
        <f>Sheet1!AD46</f>
        <v>4.3999999999999997E-2</v>
      </c>
      <c r="AE6" s="19">
        <f>Sheet1!AE46</f>
        <v>2.3E-2</v>
      </c>
      <c r="AF6" s="19">
        <f>Sheet1!AF46</f>
        <v>1.2999999999999999E-2</v>
      </c>
      <c r="AG6" s="19">
        <f>Sheet1!AG46</f>
        <v>0</v>
      </c>
      <c r="AH6" s="20">
        <f>Sheet1!AH46</f>
        <v>0</v>
      </c>
      <c r="AI6" s="19"/>
      <c r="AJ6" s="38">
        <v>0</v>
      </c>
      <c r="AK6" s="38">
        <v>0.5</v>
      </c>
      <c r="AL6" s="47">
        <v>33.463999999999999</v>
      </c>
      <c r="AM6" s="47">
        <v>5.364E-2</v>
      </c>
      <c r="AN6" s="47">
        <v>1358</v>
      </c>
      <c r="AO6" s="47">
        <v>1354</v>
      </c>
      <c r="AQ6">
        <v>5.364E-2</v>
      </c>
      <c r="AR6">
        <v>5.364E-2</v>
      </c>
      <c r="AS6">
        <v>3.5540000000000002E-2</v>
      </c>
      <c r="AT6">
        <v>4.403E-2</v>
      </c>
      <c r="AU6">
        <v>5.7290000000000001E-2</v>
      </c>
      <c r="AV6">
        <v>6.4180000000000001E-2</v>
      </c>
      <c r="AW6">
        <v>6.7360000000000003E-2</v>
      </c>
      <c r="AX6">
        <v>6.8430000000000005E-2</v>
      </c>
      <c r="AY6">
        <v>6.7360000000000003E-2</v>
      </c>
      <c r="AZ6">
        <v>6.5240000000000006E-2</v>
      </c>
      <c r="BA6">
        <v>6.2590000000000007E-2</v>
      </c>
      <c r="BB6">
        <v>5.8349999999999999E-2</v>
      </c>
      <c r="BC6">
        <v>5.4629999999999998E-2</v>
      </c>
      <c r="BD6">
        <v>5.0389999999999997E-2</v>
      </c>
      <c r="BE6">
        <v>4.6679999999999999E-2</v>
      </c>
      <c r="BF6">
        <v>4.3499999999999997E-2</v>
      </c>
      <c r="BG6">
        <v>4.0840000000000001E-2</v>
      </c>
      <c r="BH6">
        <v>3.8190000000000002E-2</v>
      </c>
      <c r="BI6">
        <v>3.6069999999999998E-2</v>
      </c>
      <c r="BJ6">
        <v>3.4479999999999997E-2</v>
      </c>
      <c r="BK6">
        <v>3.236E-2</v>
      </c>
      <c r="BL6">
        <v>3.1300000000000001E-2</v>
      </c>
      <c r="BM6">
        <v>2.9700000000000001E-2</v>
      </c>
      <c r="BN6">
        <v>2.8639999999999999E-2</v>
      </c>
      <c r="BO6">
        <v>2.758E-2</v>
      </c>
      <c r="BP6">
        <v>2.6519999999999998E-2</v>
      </c>
      <c r="BQ6">
        <v>2.4400000000000002E-2</v>
      </c>
      <c r="BR6">
        <v>2.281E-2</v>
      </c>
      <c r="BS6">
        <v>1.9099999999999999E-2</v>
      </c>
      <c r="BT6">
        <v>1.6969999999999999E-2</v>
      </c>
      <c r="BU6">
        <v>1.008E-2</v>
      </c>
      <c r="BV6">
        <v>2.6519999999999998E-3</v>
      </c>
    </row>
    <row r="7" spans="1:74" x14ac:dyDescent="0.25">
      <c r="A7" s="11" t="s">
        <v>18</v>
      </c>
      <c r="B7" s="12" t="s">
        <v>24</v>
      </c>
      <c r="C7" s="30">
        <v>100</v>
      </c>
      <c r="D7" s="19">
        <v>100</v>
      </c>
      <c r="E7" s="19">
        <v>12.58</v>
      </c>
      <c r="F7" s="19">
        <v>12.58</v>
      </c>
      <c r="G7" s="19">
        <v>12.58</v>
      </c>
      <c r="H7" s="19">
        <v>12.58</v>
      </c>
      <c r="I7" s="19">
        <v>12.58</v>
      </c>
      <c r="J7" s="19">
        <v>12.58</v>
      </c>
      <c r="K7" s="19">
        <v>12.58</v>
      </c>
      <c r="L7" s="19">
        <v>12.58</v>
      </c>
      <c r="M7" s="19">
        <v>12.58</v>
      </c>
      <c r="N7" s="19">
        <v>12.58</v>
      </c>
      <c r="O7" s="19">
        <v>12.58</v>
      </c>
      <c r="P7" s="19">
        <v>12.58</v>
      </c>
      <c r="Q7" s="19">
        <v>12.58</v>
      </c>
      <c r="R7" s="19">
        <v>12.58</v>
      </c>
      <c r="S7" s="19">
        <v>12.58</v>
      </c>
      <c r="T7" s="19">
        <v>12.58</v>
      </c>
      <c r="U7" s="19">
        <v>12.58</v>
      </c>
      <c r="V7" s="19">
        <v>12.58</v>
      </c>
      <c r="W7" s="19">
        <v>12.58</v>
      </c>
      <c r="X7" s="19">
        <v>12.58</v>
      </c>
      <c r="Y7" s="19">
        <v>12.58</v>
      </c>
      <c r="Z7" s="19">
        <v>12.58</v>
      </c>
      <c r="AA7" s="19">
        <v>12.58</v>
      </c>
      <c r="AB7" s="19">
        <v>12.58</v>
      </c>
      <c r="AC7" s="19">
        <v>12.58</v>
      </c>
      <c r="AD7" s="19">
        <v>12.58</v>
      </c>
      <c r="AE7" s="19">
        <v>12.58</v>
      </c>
      <c r="AF7" s="19">
        <v>12.58</v>
      </c>
      <c r="AG7" s="19">
        <v>12.58</v>
      </c>
      <c r="AH7" s="20">
        <v>12.58</v>
      </c>
      <c r="AI7" s="19"/>
      <c r="AJ7" s="38">
        <v>1.995677631364963E-2</v>
      </c>
      <c r="AK7" s="38">
        <v>0.5</v>
      </c>
      <c r="AL7" s="47">
        <v>33.463999999999999</v>
      </c>
      <c r="AM7" s="47">
        <v>5.364E-2</v>
      </c>
      <c r="AN7" s="47">
        <v>1358</v>
      </c>
      <c r="AO7" s="47">
        <v>1354</v>
      </c>
    </row>
    <row r="8" spans="1:74" x14ac:dyDescent="0.25">
      <c r="A8" s="11" t="s">
        <v>25</v>
      </c>
      <c r="B8" s="12" t="s">
        <v>21</v>
      </c>
      <c r="C8" s="30">
        <f>('1 Layer - No Web - PreComp'!C49*COS(C6*(PI()/(180))))+('1 Layer - No Web - PreComp'!C50*SIN(C6*(PI()/(180))))</f>
        <v>0</v>
      </c>
      <c r="D8" s="30">
        <f>('1 Layer - No Web - PreComp'!D49*COS(D6*(PI()/(180))))+('1 Layer - No Web - PreComp'!D50*SIN(D6*(PI()/(180))))</f>
        <v>0</v>
      </c>
      <c r="E8" s="30">
        <f>('1 Layer - No Web - PreComp'!E49*COS(E6*(PI()/(180))))+('1 Layer - No Web - PreComp'!E50*SIN(E6*(PI()/(180))))</f>
        <v>2.3685503527814378E-3</v>
      </c>
      <c r="F8" s="30">
        <f>('1 Layer - No Web - PreComp'!F49*COS(F6*(PI()/(180))))+('1 Layer - No Web - PreComp'!F50*SIN(F6*(PI()/(180))))</f>
        <v>4.3711113963203112E-3</v>
      </c>
      <c r="G8" s="30">
        <f>('1 Layer - No Web - PreComp'!G49*COS(G6*(PI()/(180))))+('1 Layer - No Web - PreComp'!G50*SIN(G6*(PI()/(180))))</f>
        <v>6.0552599898567889E-3</v>
      </c>
      <c r="H8" s="30">
        <f>('1 Layer - No Web - PreComp'!H49*COS(H6*(PI()/(180))))+('1 Layer - No Web - PreComp'!H50*SIN(H6*(PI()/(180))))</f>
        <v>5.9953358351615797E-3</v>
      </c>
      <c r="I8" s="30">
        <f>('1 Layer - No Web - PreComp'!I49*COS(I6*(PI()/(180))))+('1 Layer - No Web - PreComp'!I50*SIN(I6*(PI()/(180))))</f>
        <v>5.461977548395008E-3</v>
      </c>
      <c r="J8" s="30">
        <f>('1 Layer - No Web - PreComp'!J49*COS(J6*(PI()/(180))))+('1 Layer - No Web - PreComp'!J50*SIN(J6*(PI()/(180))))</f>
        <v>4.7332698384854278E-3</v>
      </c>
      <c r="K8" s="30">
        <f>('1 Layer - No Web - PreComp'!K49*COS(K6*(PI()/(180))))+('1 Layer - No Web - PreComp'!K50*SIN(K6*(PI()/(180))))</f>
        <v>3.8458306790398154E-3</v>
      </c>
      <c r="L8" s="30">
        <f>('1 Layer - No Web - PreComp'!L49*COS(L6*(PI()/(180))))+('1 Layer - No Web - PreComp'!L50*SIN(L6*(PI()/(180))))</f>
        <v>3.3139945762109151E-3</v>
      </c>
      <c r="M8" s="30">
        <f>('1 Layer - No Web - PreComp'!M49*COS(M6*(PI()/(180))))+('1 Layer - No Web - PreComp'!M50*SIN(M6*(PI()/(180))))</f>
        <v>2.8943303296082089E-3</v>
      </c>
      <c r="N8" s="30">
        <f>('1 Layer - No Web - PreComp'!N49*COS(N6*(PI()/(180))))+('1 Layer - No Web - PreComp'!N50*SIN(N6*(PI()/(180))))</f>
        <v>2.4995267641783614E-3</v>
      </c>
      <c r="O8" s="30">
        <f>('1 Layer - No Web - PreComp'!O49*COS(O6*(PI()/(180))))+('1 Layer - No Web - PreComp'!O50*SIN(O6*(PI()/(180))))</f>
        <v>2.1841436107701267E-3</v>
      </c>
      <c r="P8" s="30">
        <f>('1 Layer - No Web - PreComp'!P49*COS(P6*(PI()/(180))))+('1 Layer - No Web - PreComp'!P50*SIN(P6*(PI()/(180))))</f>
        <v>1.9299596479887306E-3</v>
      </c>
      <c r="Q8" s="30">
        <f>('1 Layer - No Web - PreComp'!Q49*COS(Q6*(PI()/(180))))+('1 Layer - No Web - PreComp'!Q50*SIN(Q6*(PI()/(180))))</f>
        <v>1.7604365653645917E-3</v>
      </c>
      <c r="R8" s="30">
        <f>('1 Layer - No Web - PreComp'!R49*COS(R6*(PI()/(180))))+('1 Layer - No Web - PreComp'!R50*SIN(R6*(PI()/(180))))</f>
        <v>1.5880383135067956E-3</v>
      </c>
      <c r="S8" s="30">
        <f>('1 Layer - No Web - PreComp'!S49*COS(S6*(PI()/(180))))+('1 Layer - No Web - PreComp'!S50*SIN(S6*(PI()/(180))))</f>
        <v>1.4739783194680316E-3</v>
      </c>
      <c r="T8" s="30">
        <f>('1 Layer - No Web - PreComp'!T49*COS(T6*(PI()/(180))))+('1 Layer - No Web - PreComp'!T50*SIN(T6*(PI()/(180))))</f>
        <v>1.3786137950164601E-3</v>
      </c>
      <c r="U8" s="30">
        <f>('1 Layer - No Web - PreComp'!U49*COS(U6*(PI()/(180))))+('1 Layer - No Web - PreComp'!U50*SIN(U6*(PI()/(180))))</f>
        <v>1.2986086269759487E-3</v>
      </c>
      <c r="V8" s="30">
        <f>('1 Layer - No Web - PreComp'!V49*COS(V6*(PI()/(180))))+('1 Layer - No Web - PreComp'!V50*SIN(V6*(PI()/(180))))</f>
        <v>1.2313024569067885E-3</v>
      </c>
      <c r="W8" s="30">
        <f>('1 Layer - No Web - PreComp'!W49*COS(W6*(PI()/(180))))+('1 Layer - No Web - PreComp'!W50*SIN(W6*(PI()/(180))))</f>
        <v>1.1751132785073571E-3</v>
      </c>
      <c r="X8" s="30">
        <f>('1 Layer - No Web - PreComp'!X49*COS(X6*(PI()/(180))))+('1 Layer - No Web - PreComp'!X50*SIN(X6*(PI()/(180))))</f>
        <v>1.1382488479708033E-3</v>
      </c>
      <c r="Y8" s="30">
        <f>('1 Layer - No Web - PreComp'!Y49*COS(Y6*(PI()/(180))))+('1 Layer - No Web - PreComp'!Y50*SIN(Y6*(PI()/(180))))</f>
        <v>1.0973080719838199E-3</v>
      </c>
      <c r="Z8" s="30">
        <f>('1 Layer - No Web - PreComp'!Z49*COS(Z6*(PI()/(180))))+('1 Layer - No Web - PreComp'!Z50*SIN(Z6*(PI()/(180))))</f>
        <v>1.0705485837423792E-3</v>
      </c>
      <c r="AA8" s="30">
        <f>('1 Layer - No Web - PreComp'!AA49*COS(AA6*(PI()/(180))))+('1 Layer - No Web - PreComp'!AA50*SIN(AA6*(PI()/(180))))</f>
        <v>1.0460692072984097E-3</v>
      </c>
      <c r="AB8" s="30">
        <f>('1 Layer - No Web - PreComp'!AB49*COS(AB6*(PI()/(180))))+('1 Layer - No Web - PreComp'!AB50*SIN(AB6*(PI()/(180))))</f>
        <v>1.0309936768768311E-3</v>
      </c>
      <c r="AC8" s="30">
        <f>('1 Layer - No Web - PreComp'!AC49*COS(AC6*(PI()/(180))))+('1 Layer - No Web - PreComp'!AC50*SIN(AC6*(PI()/(180))))</f>
        <v>1.0167016416987161E-3</v>
      </c>
      <c r="AD8" s="30">
        <f>('1 Layer - No Web - PreComp'!AD49*COS(AD6*(PI()/(180))))+('1 Layer - No Web - PreComp'!AD50*SIN(AD6*(PI()/(180))))</f>
        <v>7.6794479539629218E-6</v>
      </c>
      <c r="AE8" s="30">
        <f>('1 Layer - No Web - PreComp'!AE49*COS(AE6*(PI()/(180))))+('1 Layer - No Web - PreComp'!AE50*SIN(AE6*(PI()/(180))))</f>
        <v>3.2114057374205114E-6</v>
      </c>
      <c r="AF8" s="30">
        <f>('1 Layer - No Web - PreComp'!AF49*COS(AF6*(PI()/(180))))+('1 Layer - No Web - PreComp'!AF50*SIN(AF6*(PI()/(180))))</f>
        <v>1.8151424065000767E-6</v>
      </c>
      <c r="AG8" s="30">
        <f>('1 Layer - No Web - PreComp'!AG49*COS(AG6*(PI()/(180))))+('1 Layer - No Web - PreComp'!AG50*SIN(AG6*(PI()/(180))))</f>
        <v>0</v>
      </c>
      <c r="AH8" s="30">
        <f>('1 Layer - No Web - PreComp'!AH49*COS(AH6*(PI()/(180))))+('1 Layer - No Web - PreComp'!AH50*SIN(AH6*(PI()/(180))))</f>
        <v>0</v>
      </c>
      <c r="AI8" s="19"/>
      <c r="AJ8" s="38">
        <v>3.157784220716367E-2</v>
      </c>
      <c r="AK8" s="38">
        <v>0.25600000000000001</v>
      </c>
      <c r="AL8" s="47">
        <v>30.068999999999999</v>
      </c>
      <c r="AM8" s="47">
        <v>3.5540000000000002E-2</v>
      </c>
      <c r="AN8" s="47">
        <v>13.73</v>
      </c>
      <c r="AO8" s="47">
        <v>643.9</v>
      </c>
    </row>
    <row r="9" spans="1:74" x14ac:dyDescent="0.25">
      <c r="A9" s="11" t="s">
        <v>26</v>
      </c>
      <c r="B9" s="12" t="s">
        <v>21</v>
      </c>
      <c r="C9" s="30">
        <f>-('1 Layer - No Web - PreComp'!C49*SIN(C6*(PI()/(180))))+('1 Layer - No Web - PreComp'!C50*COS(C6*(PI()/(180))))</f>
        <v>0</v>
      </c>
      <c r="D9" s="30">
        <f>-('1 Layer - No Web - PreComp'!D49*SIN(D6*(PI()/(180))))+('1 Layer - No Web - PreComp'!D50*COS(D6*(PI()/(180))))</f>
        <v>0</v>
      </c>
      <c r="E9" s="30">
        <f>-('1 Layer - No Web - PreComp'!E49*SIN(E6*(PI()/(180))))+('1 Layer - No Web - PreComp'!E50*COS(E6*(PI()/(180))))</f>
        <v>2.0952253402292858E-3</v>
      </c>
      <c r="F9" s="30">
        <f>-('1 Layer - No Web - PreComp'!F49*SIN(F6*(PI()/(180))))+('1 Layer - No Web - PreComp'!F50*COS(F6*(PI()/(180))))</f>
        <v>9.049496403720967E-3</v>
      </c>
      <c r="G9" s="30">
        <f>-('1 Layer - No Web - PreComp'!G49*SIN(G6*(PI()/(180))))+('1 Layer - No Web - PreComp'!G50*COS(G6*(PI()/(180))))</f>
        <v>2.2211119432735477E-2</v>
      </c>
      <c r="H9" s="30">
        <f>-('1 Layer - No Web - PreComp'!H49*SIN(H6*(PI()/(180))))+('1 Layer - No Web - PreComp'!H50*COS(H6*(PI()/(180))))</f>
        <v>2.8391124462120686E-2</v>
      </c>
      <c r="I9" s="30">
        <f>-('1 Layer - No Web - PreComp'!I49*SIN(I6*(PI()/(180))))+('1 Layer - No Web - PreComp'!I50*COS(I6*(PI()/(180))))</f>
        <v>3.1546264458107064E-2</v>
      </c>
      <c r="J9" s="30">
        <f>-('1 Layer - No Web - PreComp'!J49*SIN(J6*(PI()/(180))))+('1 Layer - No Web - PreComp'!J50*COS(J6*(PI()/(180))))</f>
        <v>3.2674089989410328E-2</v>
      </c>
      <c r="K9" s="30">
        <f>-('1 Layer - No Web - PreComp'!K49*SIN(K6*(PI()/(180))))+('1 Layer - No Web - PreComp'!K50*COS(K6*(PI()/(180))))</f>
        <v>2.9769272520304493E-2</v>
      </c>
      <c r="L9" s="30">
        <f>-('1 Layer - No Web - PreComp'!L49*SIN(L6*(PI()/(180))))+('1 Layer - No Web - PreComp'!L50*COS(L6*(PI()/(180))))</f>
        <v>2.8827373101773333E-2</v>
      </c>
      <c r="M9" s="30">
        <f>-('1 Layer - No Web - PreComp'!M49*SIN(M6*(PI()/(180))))+('1 Layer - No Web - PreComp'!M50*COS(M6*(PI()/(180))))</f>
        <v>2.7867953852823677E-2</v>
      </c>
      <c r="N9" s="30">
        <f>-('1 Layer - No Web - PreComp'!N49*SIN(N6*(PI()/(180))))+('1 Layer - No Web - PreComp'!N50*COS(N6*(PI()/(180))))</f>
        <v>2.5898887349752226E-2</v>
      </c>
      <c r="O9" s="30">
        <f>-('1 Layer - No Web - PreComp'!O49*SIN(O6*(PI()/(180))))+('1 Layer - No Web - PreComp'!O50*COS(O6*(PI()/(180))))</f>
        <v>2.3921319292370395E-2</v>
      </c>
      <c r="P9" s="30">
        <f>-('1 Layer - No Web - PreComp'!P49*SIN(P6*(PI()/(180))))+('1 Layer - No Web - PreComp'!P50*COS(P6*(PI()/(180))))</f>
        <v>2.1937986593056694E-2</v>
      </c>
      <c r="Q9" s="30">
        <f>-('1 Layer - No Web - PreComp'!Q49*SIN(Q6*(PI()/(180))))+('1 Layer - No Web - PreComp'!Q50*COS(Q6*(PI()/(180))))</f>
        <v>2.0949960933121747E-2</v>
      </c>
      <c r="R9" s="30">
        <f>-('1 Layer - No Web - PreComp'!R49*SIN(R6*(PI()/(180))))+('1 Layer - No Web - PreComp'!R50*COS(R6*(PI()/(180))))</f>
        <v>1.8959908605128729E-2</v>
      </c>
      <c r="S9" s="30">
        <f>-('1 Layer - No Web - PreComp'!S49*SIN(S6*(PI()/(180))))+('1 Layer - No Web - PreComp'!S50*COS(S6*(PI()/(180))))</f>
        <v>1.7967397917164805E-2</v>
      </c>
      <c r="T9" s="30">
        <f>-('1 Layer - No Web - PreComp'!T49*SIN(T6*(PI()/(180))))+('1 Layer - No Web - PreComp'!T50*COS(T6*(PI()/(180))))</f>
        <v>1.6973491803520879E-2</v>
      </c>
      <c r="U9" s="30">
        <f>-('1 Layer - No Web - PreComp'!U49*SIN(U6*(PI()/(180))))+('1 Layer - No Web - PreComp'!U50*COS(U6*(PI()/(180))))</f>
        <v>1.5978536091705763E-2</v>
      </c>
      <c r="V9" s="30">
        <f>-('1 Layer - No Web - PreComp'!V49*SIN(V6*(PI()/(180))))+('1 Layer - No Web - PreComp'!V50*COS(V6*(PI()/(180))))</f>
        <v>1.4982786598614269E-2</v>
      </c>
      <c r="W9" s="30">
        <f>-('1 Layer - No Web - PreComp'!W49*SIN(W6*(PI()/(180))))+('1 Layer - No Web - PreComp'!W50*COS(W6*(PI()/(180))))</f>
        <v>1.3986390126929669E-2</v>
      </c>
      <c r="X9" s="30">
        <f>-('1 Layer - No Web - PreComp'!X49*SIN(X6*(PI()/(180))))+('1 Layer - No Web - PreComp'!X50*COS(X6*(PI()/(180))))</f>
        <v>1.3989438500529359E-2</v>
      </c>
      <c r="Y9" s="30">
        <f>-('1 Layer - No Web - PreComp'!Y49*SIN(Y6*(PI()/(180))))+('1 Layer - No Web - PreComp'!Y50*COS(Y6*(PI()/(180))))</f>
        <v>1.2992148205557044E-2</v>
      </c>
      <c r="Z9" s="30">
        <f>-('1 Layer - No Web - PreComp'!Z49*SIN(Z6*(PI()/(180))))+('1 Layer - No Web - PreComp'!Z50*COS(Z6*(PI()/(180))))</f>
        <v>1.2994380544290951E-2</v>
      </c>
      <c r="AA9" s="30">
        <f>-('1 Layer - No Web - PreComp'!AA49*SIN(AA6*(PI()/(180))))+('1 Layer - No Web - PreComp'!AA50*COS(AA6*(PI()/(180))))</f>
        <v>1.1996071824290737E-2</v>
      </c>
      <c r="AB9" s="30">
        <f>-('1 Layer - No Web - PreComp'!AB49*SIN(AB6*(PI()/(180))))+('1 Layer - No Web - PreComp'!AB50*COS(AB6*(PI()/(180))))</f>
        <v>1.1997376881562069E-2</v>
      </c>
      <c r="AC9" s="30">
        <f>-('1 Layer - No Web - PreComp'!AC49*SIN(AC6*(PI()/(180))))+('1 Layer - No Web - PreComp'!AC50*COS(AC6*(PI()/(180))))</f>
        <v>1.0998468883065821E-2</v>
      </c>
      <c r="AD9" s="30">
        <f>-('1 Layer - No Web - PreComp'!AD49*SIN(AD6*(PI()/(180))))+('1 Layer - No Web - PreComp'!AD50*COS(AD6*(PI()/(180))))</f>
        <v>9.9999970513035222E-3</v>
      </c>
      <c r="AE9" s="30">
        <f>-('1 Layer - No Web - PreComp'!AE49*SIN(AE6*(PI()/(180))))+('1 Layer - No Web - PreComp'!AE50*COS(AE6*(PI()/(180))))</f>
        <v>7.9999993554295493E-3</v>
      </c>
      <c r="AF9" s="30">
        <f>-('1 Layer - No Web - PreComp'!AF49*SIN(AF6*(PI()/(180))))+('1 Layer - No Web - PreComp'!AF50*COS(AF6*(PI()/(180))))</f>
        <v>7.9999997940786247E-3</v>
      </c>
      <c r="AG9" s="30">
        <f>-('1 Layer - No Web - PreComp'!AG49*SIN(AG6*(PI()/(180))))+('1 Layer - No Web - PreComp'!AG50*COS(AG6*(PI()/(180))))</f>
        <v>4.0000000000000001E-3</v>
      </c>
      <c r="AH9" s="30">
        <f>-('1 Layer - No Web - PreComp'!AH49*SIN(AH6*(PI()/(180))))+('1 Layer - No Web - PreComp'!AH50*COS(AH6*(PI()/(180))))</f>
        <v>1E-3</v>
      </c>
      <c r="AI9" s="19"/>
      <c r="AJ9" s="38">
        <v>7.6993502020896679E-2</v>
      </c>
      <c r="AK9" s="38">
        <v>0.25600000000000001</v>
      </c>
      <c r="AL9" s="47">
        <v>20.071000000000002</v>
      </c>
      <c r="AM9" s="47">
        <v>4.403E-2</v>
      </c>
      <c r="AN9" s="47">
        <v>26.36</v>
      </c>
      <c r="AO9" s="47">
        <v>1224</v>
      </c>
    </row>
    <row r="10" spans="1:74" x14ac:dyDescent="0.25">
      <c r="A10" s="11" t="s">
        <v>27</v>
      </c>
      <c r="B10" s="12" t="s">
        <v>24</v>
      </c>
      <c r="C10" s="30">
        <f>(C8/C$5)*100</f>
        <v>0</v>
      </c>
      <c r="D10" s="19">
        <f t="shared" ref="D10:AH10" si="0">(D8/D$5)*100</f>
        <v>0</v>
      </c>
      <c r="E10" s="19">
        <f t="shared" si="0"/>
        <v>3.5161296786361067</v>
      </c>
      <c r="F10" s="19">
        <f t="shared" si="0"/>
        <v>5.235399331501827</v>
      </c>
      <c r="G10" s="19">
        <f t="shared" si="0"/>
        <v>5.5984596748325055</v>
      </c>
      <c r="H10" s="19">
        <f t="shared" si="0"/>
        <v>4.9367843517658629</v>
      </c>
      <c r="I10" s="19">
        <f t="shared" si="0"/>
        <v>4.2962121910509987</v>
      </c>
      <c r="J10" s="19">
        <f t="shared" si="0"/>
        <v>3.6682841248262066</v>
      </c>
      <c r="K10" s="19">
        <f t="shared" si="0"/>
        <v>3.0250041311253471</v>
      </c>
      <c r="L10" s="19">
        <f t="shared" si="0"/>
        <v>2.6868848333279267</v>
      </c>
      <c r="M10" s="19">
        <f t="shared" si="0"/>
        <v>2.4601807801669775</v>
      </c>
      <c r="N10" s="19">
        <f t="shared" si="0"/>
        <v>2.2711217322793043</v>
      </c>
      <c r="O10" s="19">
        <f t="shared" si="0"/>
        <v>2.130378831900531</v>
      </c>
      <c r="P10" s="19">
        <f t="shared" si="0"/>
        <v>2.0382539769339902</v>
      </c>
      <c r="Q10" s="19">
        <f t="shared" si="0"/>
        <v>2.002050215682218</v>
      </c>
      <c r="R10" s="19">
        <f t="shared" si="0"/>
        <v>1.9350200953019221</v>
      </c>
      <c r="S10" s="19">
        <f t="shared" si="0"/>
        <v>1.9160990980751178</v>
      </c>
      <c r="T10" s="19">
        <f t="shared" si="0"/>
        <v>1.9044022804028164</v>
      </c>
      <c r="U10" s="19">
        <f t="shared" si="0"/>
        <v>1.8999632049314965</v>
      </c>
      <c r="V10" s="19">
        <f t="shared" si="0"/>
        <v>1.9023641008205145</v>
      </c>
      <c r="W10" s="19">
        <f t="shared" si="0"/>
        <v>1.9119626359165709</v>
      </c>
      <c r="X10" s="19">
        <f t="shared" si="0"/>
        <v>1.9450620715973195</v>
      </c>
      <c r="Y10" s="19">
        <f t="shared" si="0"/>
        <v>1.9649383416088111</v>
      </c>
      <c r="Z10" s="19">
        <f t="shared" si="0"/>
        <v>1.9999259256725768</v>
      </c>
      <c r="AA10" s="19">
        <f t="shared" si="0"/>
        <v>2.0208155140992003</v>
      </c>
      <c r="AB10" s="19">
        <f t="shared" si="0"/>
        <v>2.0472255754110402</v>
      </c>
      <c r="AC10" s="19">
        <f t="shared" si="0"/>
        <v>2.1869459803070339</v>
      </c>
      <c r="AD10" s="19">
        <f t="shared" si="0"/>
        <v>1.7986973652170932E-2</v>
      </c>
      <c r="AE10" s="19">
        <f t="shared" si="0"/>
        <v>8.9074253874768927E-3</v>
      </c>
      <c r="AF10" s="19">
        <f t="shared" si="0"/>
        <v>5.6269414601502381E-3</v>
      </c>
      <c r="AG10" s="19">
        <f t="shared" si="0"/>
        <v>0</v>
      </c>
      <c r="AH10" s="20">
        <f t="shared" si="0"/>
        <v>0</v>
      </c>
      <c r="AI10" s="19"/>
      <c r="AJ10" s="38">
        <v>0.13710246353907271</v>
      </c>
      <c r="AK10" s="38">
        <v>0.25600000000000001</v>
      </c>
      <c r="AL10" s="47">
        <v>12.76</v>
      </c>
      <c r="AM10" s="47">
        <v>5.7290000000000001E-2</v>
      </c>
      <c r="AN10" s="47">
        <v>58.63</v>
      </c>
      <c r="AO10" s="47">
        <v>2698</v>
      </c>
    </row>
    <row r="11" spans="1:74" x14ac:dyDescent="0.25">
      <c r="A11" s="11" t="s">
        <v>28</v>
      </c>
      <c r="B11" s="12" t="s">
        <v>24</v>
      </c>
      <c r="C11" s="30">
        <f>((C9/C$5)+Sheet1!B47)*100</f>
        <v>50</v>
      </c>
      <c r="D11" s="19">
        <f>((D9/D$5)+Sheet1!C47)*100</f>
        <v>50</v>
      </c>
      <c r="E11" s="19">
        <f>((E9/E$5)+Sheet1!D47)*100</f>
        <v>52.339585727902303</v>
      </c>
      <c r="F11" s="19">
        <f>((F9/F$5)+Sheet1!E47)*100</f>
        <v>50.48137563513577</v>
      </c>
      <c r="G11" s="19">
        <f>((G9/G$5)+Sheet1!F47)*100</f>
        <v>50.901719682156774</v>
      </c>
      <c r="H11" s="19">
        <f>((H9/H$5)+Sheet1!G47)*100</f>
        <v>50.423974400517203</v>
      </c>
      <c r="I11" s="19">
        <f>((I9/I$5)+Sheet1!H47)*100</f>
        <v>50.52784632643845</v>
      </c>
      <c r="J11" s="19">
        <f>((J9/J$5)+Sheet1!I47)*100</f>
        <v>50.580980982103107</v>
      </c>
      <c r="K11" s="19">
        <f>((K9/K$5)+Sheet1!J47)*100</f>
        <v>49.015532265970855</v>
      </c>
      <c r="L11" s="19">
        <f>((L9/L$5)+Sheet1!K47)*100</f>
        <v>48.972347114822377</v>
      </c>
      <c r="M11" s="19">
        <f>((M9/M$5)+Sheet1!L47)*100</f>
        <v>49.287760774900121</v>
      </c>
      <c r="N11" s="19">
        <f>((N9/N$5)+Sheet1!M47)*100</f>
        <v>49.132264885033493</v>
      </c>
      <c r="O11" s="19">
        <f>((O9/O$5)+Sheet1!N47)*100</f>
        <v>48.932473194668148</v>
      </c>
      <c r="P11" s="19">
        <f>((P9/P$5)+Sheet1!O47)*100</f>
        <v>48.768975820723206</v>
      </c>
      <c r="Q11" s="19">
        <f>((Q9/Q$5)+Sheet1!P47)*100</f>
        <v>49.425268475949849</v>
      </c>
      <c r="R11" s="19">
        <f>((R9/R$5)+Sheet1!Q47)*100</f>
        <v>48.702593837925647</v>
      </c>
      <c r="S11" s="19">
        <f>((S9/S$5)+Sheet1!R47)*100</f>
        <v>48.956730888864961</v>
      </c>
      <c r="T11" s="19">
        <f>((T9/T$5)+Sheet1!S47)*100</f>
        <v>49.046999162399743</v>
      </c>
      <c r="U11" s="19">
        <f>((U9/U$5)+Sheet1!T47)*100</f>
        <v>48.977813771040914</v>
      </c>
      <c r="V11" s="19">
        <f>((V9/V$5)+Sheet1!U47)*100</f>
        <v>48.74842725731375</v>
      </c>
      <c r="W11" s="19">
        <f>((W9/W$5)+Sheet1!V47)*100</f>
        <v>48.356491500129472</v>
      </c>
      <c r="X11" s="19">
        <f>((X9/X$5)+Sheet1!W47)*100</f>
        <v>49.505428306676301</v>
      </c>
      <c r="Y11" s="19">
        <f>((Y9/Y$5)+Sheet1!X47)*100</f>
        <v>48.864906912431408</v>
      </c>
      <c r="Z11" s="19">
        <f>((Z9/Z$5)+Sheet1!Y47)*100</f>
        <v>49.875216401422655</v>
      </c>
      <c r="AA11" s="19">
        <f>((AA9/AA$5)+Sheet1!Z47)*100</f>
        <v>48.774229660561652</v>
      </c>
      <c r="AB11" s="19">
        <f>((AB9/AB$5)+Sheet1!AA47)*100</f>
        <v>49.422975194360255</v>
      </c>
      <c r="AC11" s="19">
        <f>((AC9/AC$5)+Sheet1!AC47)*100</f>
        <v>49.257931026023215</v>
      </c>
      <c r="AD11" s="19">
        <f>((AD9/AD$5)+Sheet1!AD47)*100</f>
        <v>49.022215315719805</v>
      </c>
      <c r="AE11" s="19">
        <f>((AE9/AE$5)+Sheet1!AE47)*100</f>
        <v>47.789471896375645</v>
      </c>
      <c r="AF11" s="19">
        <f>((AF9/AF$5)+Sheet1!AF47)*100</f>
        <v>50.399999361643744</v>
      </c>
      <c r="AG11" s="19">
        <f>((AG9/AG$5)+Sheet1!AG47)*100</f>
        <v>46.68</v>
      </c>
      <c r="AH11" s="20">
        <f>((AH9/AH$5)+Sheet1!AH47)*100</f>
        <v>46.316801325875289</v>
      </c>
      <c r="AI11" s="19"/>
      <c r="AJ11" s="38">
        <v>0.17650722720098813</v>
      </c>
      <c r="AK11" s="38">
        <v>0.25600000000000001</v>
      </c>
      <c r="AL11" s="47">
        <v>9.9489999999999998</v>
      </c>
      <c r="AM11" s="47">
        <v>6.4180000000000001E-2</v>
      </c>
      <c r="AN11" s="47">
        <v>82.73</v>
      </c>
      <c r="AO11" s="47">
        <v>3795</v>
      </c>
    </row>
    <row r="12" spans="1:74" x14ac:dyDescent="0.25">
      <c r="A12" s="11" t="s">
        <v>29</v>
      </c>
      <c r="B12" s="12"/>
      <c r="C12" s="31" t="s">
        <v>71</v>
      </c>
      <c r="D12" s="1" t="s">
        <v>71</v>
      </c>
      <c r="E12" s="1" t="s">
        <v>71</v>
      </c>
      <c r="F12" s="1" t="s">
        <v>71</v>
      </c>
      <c r="G12" s="1" t="s">
        <v>71</v>
      </c>
      <c r="H12" s="1" t="s">
        <v>71</v>
      </c>
      <c r="I12" s="1" t="s">
        <v>71</v>
      </c>
      <c r="J12" s="1" t="s">
        <v>71</v>
      </c>
      <c r="K12" s="1" t="s">
        <v>71</v>
      </c>
      <c r="L12" s="1" t="s">
        <v>71</v>
      </c>
      <c r="M12" s="1" t="s">
        <v>71</v>
      </c>
      <c r="N12" s="1" t="s">
        <v>71</v>
      </c>
      <c r="O12" s="1" t="s">
        <v>71</v>
      </c>
      <c r="P12" s="1" t="s">
        <v>71</v>
      </c>
      <c r="Q12" s="1" t="s">
        <v>71</v>
      </c>
      <c r="R12" s="1" t="s">
        <v>71</v>
      </c>
      <c r="S12" s="1" t="s">
        <v>71</v>
      </c>
      <c r="T12" s="1" t="s">
        <v>71</v>
      </c>
      <c r="U12" s="1" t="s">
        <v>71</v>
      </c>
      <c r="V12" s="1" t="s">
        <v>71</v>
      </c>
      <c r="W12" s="1" t="s">
        <v>71</v>
      </c>
      <c r="X12" s="1" t="s">
        <v>71</v>
      </c>
      <c r="Y12" s="1" t="s">
        <v>71</v>
      </c>
      <c r="Z12" s="1" t="s">
        <v>71</v>
      </c>
      <c r="AA12" s="1" t="s">
        <v>71</v>
      </c>
      <c r="AB12" s="1" t="s">
        <v>71</v>
      </c>
      <c r="AC12" s="1" t="s">
        <v>71</v>
      </c>
      <c r="AD12" s="1" t="s">
        <v>71</v>
      </c>
      <c r="AE12" s="1" t="s">
        <v>71</v>
      </c>
      <c r="AF12" s="1" t="s">
        <v>71</v>
      </c>
      <c r="AG12" s="1" t="s">
        <v>71</v>
      </c>
      <c r="AH12" s="21" t="s">
        <v>71</v>
      </c>
      <c r="AI12" s="1"/>
      <c r="AJ12" s="38">
        <v>0.21457623616249963</v>
      </c>
      <c r="AK12" s="38">
        <v>0.25600000000000001</v>
      </c>
      <c r="AL12" s="47">
        <v>8.0329999999999995</v>
      </c>
      <c r="AM12" s="47">
        <v>6.7360000000000003E-2</v>
      </c>
      <c r="AN12" s="47">
        <v>95.79</v>
      </c>
      <c r="AO12" s="47">
        <v>4388</v>
      </c>
    </row>
    <row r="13" spans="1:74" ht="14.4" thickBot="1" x14ac:dyDescent="0.3">
      <c r="A13" s="13" t="s">
        <v>30</v>
      </c>
      <c r="B13" s="14"/>
      <c r="C13" s="32">
        <v>1</v>
      </c>
      <c r="D13" s="22">
        <v>1</v>
      </c>
      <c r="E13" s="22">
        <v>2</v>
      </c>
      <c r="F13" s="22">
        <v>2</v>
      </c>
      <c r="G13" s="22">
        <v>2</v>
      </c>
      <c r="H13" s="22">
        <v>2</v>
      </c>
      <c r="I13" s="22">
        <v>2</v>
      </c>
      <c r="J13" s="22">
        <v>2</v>
      </c>
      <c r="K13" s="22">
        <v>2</v>
      </c>
      <c r="L13" s="22">
        <v>2</v>
      </c>
      <c r="M13" s="22">
        <v>2</v>
      </c>
      <c r="N13" s="22">
        <v>2</v>
      </c>
      <c r="O13" s="22">
        <v>2</v>
      </c>
      <c r="P13" s="22">
        <v>2</v>
      </c>
      <c r="Q13" s="22">
        <v>2</v>
      </c>
      <c r="R13" s="22">
        <v>2</v>
      </c>
      <c r="S13" s="22">
        <v>2</v>
      </c>
      <c r="T13" s="22">
        <v>2</v>
      </c>
      <c r="U13" s="22">
        <v>2</v>
      </c>
      <c r="V13" s="22">
        <v>2</v>
      </c>
      <c r="W13" s="22">
        <v>2</v>
      </c>
      <c r="X13" s="22">
        <v>2</v>
      </c>
      <c r="Y13" s="22">
        <v>2</v>
      </c>
      <c r="Z13" s="22">
        <v>2</v>
      </c>
      <c r="AA13" s="22">
        <v>2</v>
      </c>
      <c r="AB13" s="22">
        <v>2</v>
      </c>
      <c r="AC13" s="22">
        <v>2</v>
      </c>
      <c r="AD13" s="22">
        <v>2</v>
      </c>
      <c r="AE13" s="22">
        <v>2</v>
      </c>
      <c r="AF13" s="22">
        <v>2</v>
      </c>
      <c r="AG13" s="22">
        <v>2</v>
      </c>
      <c r="AH13" s="23">
        <v>2</v>
      </c>
      <c r="AI13" s="1"/>
      <c r="AJ13" s="38">
        <v>0.25598463187502091</v>
      </c>
      <c r="AK13" s="38">
        <v>0.25600000000000001</v>
      </c>
      <c r="AL13" s="47">
        <v>6.5069999999999997</v>
      </c>
      <c r="AM13" s="47">
        <v>6.8430000000000005E-2</v>
      </c>
      <c r="AN13" s="47">
        <v>100.4</v>
      </c>
      <c r="AO13" s="47">
        <v>4598</v>
      </c>
    </row>
    <row r="14" spans="1:74" ht="14.4" thickBot="1" x14ac:dyDescent="0.3">
      <c r="A14" s="15"/>
      <c r="B14" s="16"/>
      <c r="AJ14" s="47">
        <v>0.29365291442641117</v>
      </c>
      <c r="AK14" s="38">
        <v>0.25600000000000001</v>
      </c>
      <c r="AL14" s="47">
        <v>5.452</v>
      </c>
      <c r="AM14" s="47">
        <v>6.7360000000000003E-2</v>
      </c>
      <c r="AN14" s="47">
        <v>95.79</v>
      </c>
      <c r="AO14" s="47">
        <v>4388</v>
      </c>
    </row>
    <row r="15" spans="1:74" x14ac:dyDescent="0.25">
      <c r="A15" s="9" t="s">
        <v>20</v>
      </c>
      <c r="B15" s="10" t="s">
        <v>21</v>
      </c>
      <c r="C15" s="34">
        <f>C4</f>
        <v>0</v>
      </c>
      <c r="D15" s="35">
        <f t="shared" ref="D15:AH15" si="1">D4</f>
        <v>2.835E-2</v>
      </c>
      <c r="E15" s="35">
        <f t="shared" si="1"/>
        <v>4.4858538899430742E-2</v>
      </c>
      <c r="F15" s="35">
        <f t="shared" si="1"/>
        <v>0.1093746679316888</v>
      </c>
      <c r="G15" s="35">
        <f t="shared" si="1"/>
        <v>0.19476366223908914</v>
      </c>
      <c r="H15" s="35">
        <f t="shared" si="1"/>
        <v>0.25074089184060722</v>
      </c>
      <c r="I15" s="35">
        <f t="shared" si="1"/>
        <v>0.30482058823529412</v>
      </c>
      <c r="J15" s="35">
        <f t="shared" si="1"/>
        <v>0.36364411764705878</v>
      </c>
      <c r="K15" s="35">
        <f t="shared" si="1"/>
        <v>0.41715455407969632</v>
      </c>
      <c r="L15" s="35">
        <f t="shared" si="1"/>
        <v>0.47294203036053128</v>
      </c>
      <c r="M15" s="35">
        <f t="shared" si="1"/>
        <v>0.5287295066413662</v>
      </c>
      <c r="N15" s="35">
        <f t="shared" si="1"/>
        <v>0.58470673624288427</v>
      </c>
      <c r="O15" s="35">
        <f t="shared" si="1"/>
        <v>0.64049421252371919</v>
      </c>
      <c r="P15" s="35">
        <f t="shared" si="1"/>
        <v>0.69628168880455399</v>
      </c>
      <c r="Q15" s="35">
        <f t="shared" si="1"/>
        <v>0.75206916508538901</v>
      </c>
      <c r="R15" s="35">
        <f t="shared" si="1"/>
        <v>0.80804639468690698</v>
      </c>
      <c r="S15" s="35">
        <f t="shared" si="1"/>
        <v>0.863833870967742</v>
      </c>
      <c r="T15" s="35">
        <f t="shared" si="1"/>
        <v>0.91981110056925985</v>
      </c>
      <c r="U15" s="35">
        <f t="shared" si="1"/>
        <v>0.97578833017077793</v>
      </c>
      <c r="V15" s="35">
        <f t="shared" si="1"/>
        <v>1.0317655597722959</v>
      </c>
      <c r="W15" s="35">
        <f t="shared" si="1"/>
        <v>1.0877427893738141</v>
      </c>
      <c r="X15" s="35">
        <f t="shared" si="1"/>
        <v>1.1439097722960152</v>
      </c>
      <c r="Y15" s="35">
        <f t="shared" si="1"/>
        <v>1.1998870018975332</v>
      </c>
      <c r="Z15" s="35">
        <f t="shared" si="1"/>
        <v>1.2524486717267551</v>
      </c>
      <c r="AA15" s="35">
        <f t="shared" si="1"/>
        <v>1.2960919354838709</v>
      </c>
      <c r="AB15" s="35">
        <f t="shared" si="1"/>
        <v>1.3330938330170776</v>
      </c>
      <c r="AC15" s="35">
        <f t="shared" si="1"/>
        <v>1.3659211574952561</v>
      </c>
      <c r="AD15" s="35">
        <f t="shared" si="1"/>
        <v>1.3900198292220114</v>
      </c>
      <c r="AE15" s="35">
        <f t="shared" si="1"/>
        <v>1.4023537950664138</v>
      </c>
      <c r="AF15" s="35">
        <f t="shared" si="1"/>
        <v>1.4080463946869071</v>
      </c>
      <c r="AG15" s="35">
        <f t="shared" si="1"/>
        <v>1.4158262808349145</v>
      </c>
      <c r="AH15" s="36">
        <f t="shared" si="1"/>
        <v>1.4205701138519924</v>
      </c>
      <c r="AI15" s="38"/>
      <c r="AJ15" s="38">
        <v>0.33292410261828626</v>
      </c>
      <c r="AK15" s="38">
        <v>0.25600000000000001</v>
      </c>
      <c r="AL15" s="47">
        <v>4.5830000000000002</v>
      </c>
      <c r="AM15" s="47">
        <v>6.5240000000000006E-2</v>
      </c>
      <c r="AN15" s="47">
        <v>86.95</v>
      </c>
      <c r="AO15" s="47">
        <v>3986</v>
      </c>
    </row>
    <row r="16" spans="1:74" x14ac:dyDescent="0.25">
      <c r="A16" s="11" t="s">
        <v>31</v>
      </c>
      <c r="B16" s="12" t="s">
        <v>24</v>
      </c>
      <c r="C16" s="37">
        <f>((('1 Layer - No Web - PreComp'!C57)/C$5))*100</f>
        <v>0</v>
      </c>
      <c r="D16" s="37">
        <f>((('1 Layer - No Web - PreComp'!D57)/D$5))*100</f>
        <v>0</v>
      </c>
      <c r="E16" s="37">
        <f>((('1 Layer - No Web - PreComp'!E57)/E$5))*100</f>
        <v>1.4845070422535214</v>
      </c>
      <c r="F16" s="37">
        <f>((('1 Layer - No Web - PreComp'!F57)/F$5))*100</f>
        <v>1.1977272727272728</v>
      </c>
      <c r="G16" s="37">
        <f>((('1 Layer - No Web - PreComp'!G57)/G$5))*100</f>
        <v>0.92456140350877203</v>
      </c>
      <c r="H16" s="37">
        <f>((('1 Layer - No Web - PreComp'!H57)/H$5))*100</f>
        <v>0.82343750000000004</v>
      </c>
      <c r="I16" s="37">
        <f>((('1 Layer - No Web - PreComp'!I57)/I$5))*100</f>
        <v>0.78656716417910455</v>
      </c>
      <c r="J16" s="37">
        <f>((('1 Layer - No Web - PreComp'!J57)/J$5))*100</f>
        <v>0.77500000000000002</v>
      </c>
      <c r="K16" s="37">
        <f>((('1 Layer - No Web - PreComp'!K57)/K$5))*100</f>
        <v>0.78656716417910455</v>
      </c>
      <c r="L16" s="37">
        <f>((('1 Layer - No Web - PreComp'!L57)/L$5))*100</f>
        <v>0.81076923076923091</v>
      </c>
      <c r="M16" s="37">
        <f>((('1 Layer - No Web - PreComp'!M57)/M$5))*100</f>
        <v>0.85000000000000009</v>
      </c>
      <c r="N16" s="37">
        <f>((('1 Layer - No Web - PreComp'!N57)/N$5))*100</f>
        <v>0.90862068965517251</v>
      </c>
      <c r="O16" s="37">
        <f>((('1 Layer - No Web - PreComp'!O57)/O$5))*100</f>
        <v>0.97538404590042582</v>
      </c>
      <c r="P16" s="37">
        <f>((('1 Layer - No Web - PreComp'!P57)/P$5))*100</f>
        <v>1.0561122244488979</v>
      </c>
      <c r="Q16" s="37">
        <f>((('1 Layer - No Web - PreComp'!Q57)/Q$5))*100</f>
        <v>1.1372464393612429</v>
      </c>
      <c r="R16" s="37">
        <f>((('1 Layer - No Web - PreComp'!R57)/R$5))*100</f>
        <v>1.2184971098265895</v>
      </c>
      <c r="S16" s="37">
        <f>((('1 Layer - No Web - PreComp'!S57)/S$5))*100</f>
        <v>1.2999506660088802</v>
      </c>
      <c r="T16" s="37">
        <f>((('1 Layer - No Web - PreComp'!T57)/T$5))*100</f>
        <v>1.381389252948886</v>
      </c>
      <c r="U16" s="37">
        <f>((('1 Layer - No Web - PreComp'!U57)/U$5))*100</f>
        <v>1.4630760688506388</v>
      </c>
      <c r="V16" s="37">
        <f>((('1 Layer - No Web - PreComp'!V57)/V$5))*100</f>
        <v>1.5450014658457931</v>
      </c>
      <c r="W16" s="37">
        <f>((('1 Layer - No Web - PreComp'!W57)/W$5))*100</f>
        <v>1.6270453843778947</v>
      </c>
      <c r="X16" s="37">
        <f>((('1 Layer - No Web - PreComp'!X57)/X$5))*100</f>
        <v>1.7088197146562907</v>
      </c>
      <c r="Y16" s="37">
        <f>((('1 Layer - No Web - PreComp'!Y57)/Y$5))*100</f>
        <v>1.7906897723411486</v>
      </c>
      <c r="Z16" s="37">
        <f>((('1 Layer - No Web - PreComp'!Z57)/Z$5))*100</f>
        <v>1.8681318681318682</v>
      </c>
      <c r="AA16" s="37">
        <f>((('1 Layer - No Web - PreComp'!AA57)/AA$5))*100</f>
        <v>1.9318181818181817</v>
      </c>
      <c r="AB16" s="37">
        <f>((('1 Layer - No Web - PreComp'!AB57)/AB$5))*100</f>
        <v>1.9856819894498872</v>
      </c>
      <c r="AC16" s="37">
        <f>((('1 Layer - No Web - PreComp'!AC57)/AC$5))*100</f>
        <v>2.1510204081632653</v>
      </c>
      <c r="AD16" s="37">
        <f>((('1 Layer - No Web - PreComp'!AD57)/AD$5))*100</f>
        <v>0</v>
      </c>
      <c r="AE16" s="37">
        <f>((('1 Layer - No Web - PreComp'!AE57)/AE$5))*100</f>
        <v>0</v>
      </c>
      <c r="AF16" s="37">
        <f>((('1 Layer - No Web - PreComp'!AF57)/AF$5))*100</f>
        <v>0</v>
      </c>
      <c r="AG16" s="37">
        <f>((('1 Layer - No Web - PreComp'!AG57)/AG$5))*100</f>
        <v>0</v>
      </c>
      <c r="AH16" s="37">
        <f>((('1 Layer - No Web - PreComp'!AH57)/AH$5))*100</f>
        <v>0</v>
      </c>
      <c r="AI16" s="38"/>
      <c r="AJ16" s="38">
        <v>0.37219529081016128</v>
      </c>
      <c r="AK16" s="38">
        <v>0.25600000000000001</v>
      </c>
      <c r="AL16" s="47">
        <v>3.8839999999999999</v>
      </c>
      <c r="AM16" s="47">
        <v>6.2590000000000007E-2</v>
      </c>
      <c r="AN16" s="47">
        <v>76.680000000000007</v>
      </c>
      <c r="AO16" s="47">
        <v>3519</v>
      </c>
    </row>
    <row r="17" spans="1:41" x14ac:dyDescent="0.25">
      <c r="A17" s="11" t="s">
        <v>32</v>
      </c>
      <c r="B17" s="12" t="s">
        <v>24</v>
      </c>
      <c r="C17" s="37">
        <f>((('1 Layer - No Web - PreComp'!C58)/C$5)+Sheet1!B$47)*100</f>
        <v>50</v>
      </c>
      <c r="D17" s="37">
        <f>((('1 Layer - No Web - PreComp'!D58)/D$5)+Sheet1!C$47)*100</f>
        <v>50</v>
      </c>
      <c r="E17" s="37">
        <f>((('1 Layer - No Web - PreComp'!E58)/E$5)+Sheet1!D$47)*100</f>
        <v>53.682730081984467</v>
      </c>
      <c r="F17" s="37">
        <f>((('1 Layer - No Web - PreComp'!F58)/F$5)+Sheet1!E$47)*100</f>
        <v>51.619819715224523</v>
      </c>
      <c r="G17" s="37">
        <f>((('1 Layer - No Web - PreComp'!G58)/G$5)+Sheet1!F$47)*100</f>
        <v>51.631088206627652</v>
      </c>
      <c r="H17" s="37">
        <f>((('1 Layer - No Web - PreComp'!H58)/H$5)+Sheet1!G$47)*100</f>
        <v>50.925345351239706</v>
      </c>
      <c r="I17" s="37">
        <f>((('1 Layer - No Web - PreComp'!I58)/I$5)+Sheet1!H$47)*100</f>
        <v>50.884739804912435</v>
      </c>
      <c r="J17" s="37">
        <f>((('1 Layer - No Web - PreComp'!J58)/J$5)+Sheet1!I$47)*100</f>
        <v>50.833561240310111</v>
      </c>
      <c r="K17" s="37">
        <f>((('1 Layer - No Web - PreComp'!K58)/K$5)+Sheet1!J$47)*100</f>
        <v>49.197014925373132</v>
      </c>
      <c r="L17" s="37">
        <f>((('1 Layer - No Web - PreComp'!L58)/L$5)+Sheet1!K$47)*100</f>
        <v>49.112307692307695</v>
      </c>
      <c r="M17" s="37">
        <f>((('1 Layer - No Web - PreComp'!M58)/M$5)+Sheet1!L$47)*100</f>
        <v>49.4</v>
      </c>
      <c r="N17" s="37">
        <f>((('1 Layer - No Web - PreComp'!N58)/N$5)+Sheet1!M$47)*100</f>
        <v>49.224137931034484</v>
      </c>
      <c r="O17" s="37">
        <f>((('1 Layer - No Web - PreComp'!O58)/O$5)+Sheet1!N$47)*100</f>
        <v>49.009217101610218</v>
      </c>
      <c r="P17" s="37">
        <f>((('1 Layer - No Web - PreComp'!P58)/P$5)+Sheet1!O$47)*100</f>
        <v>48.834468937875755</v>
      </c>
      <c r="Q17" s="37">
        <f>((('1 Layer - No Web - PreComp'!Q58)/Q$5)+Sheet1!P$47)*100</f>
        <v>49.482175226586101</v>
      </c>
      <c r="R17" s="37">
        <f>((('1 Layer - No Web - PreComp'!R58)/R$5)+Sheet1!Q$47)*100</f>
        <v>48.751445086705203</v>
      </c>
      <c r="S17" s="37">
        <f>((('1 Layer - No Web - PreComp'!S58)/S$5)+Sheet1!R$47)*100</f>
        <v>48.999111988159846</v>
      </c>
      <c r="T17" s="37">
        <f>((('1 Layer - No Web - PreComp'!T58)/T$5)+Sheet1!S$47)*100</f>
        <v>49.083617300131067</v>
      </c>
      <c r="U17" s="37">
        <f>((('1 Layer - No Web - PreComp'!U58)/U$5)+Sheet1!T$47)*100</f>
        <v>49.009217101610218</v>
      </c>
      <c r="V17" s="37">
        <f>((('1 Layer - No Web - PreComp'!V58)/V$5)+Sheet1!U$47)*100</f>
        <v>48.775021987686898</v>
      </c>
      <c r="W17" s="37">
        <f>((('1 Layer - No Web - PreComp'!W58)/W$5)+Sheet1!V$47)*100</f>
        <v>48.378635381290522</v>
      </c>
      <c r="X17" s="37">
        <f>((('1 Layer - No Web - PreComp'!X58)/X$5)+Sheet1!W$47)*100</f>
        <v>49.523476005188073</v>
      </c>
      <c r="Y17" s="37">
        <f>((('1 Layer - No Web - PreComp'!Y58)/Y$5)+Sheet1!X$47)*100</f>
        <v>48.878967040434929</v>
      </c>
      <c r="Z17" s="37">
        <f>((('1 Layer - No Web - PreComp'!Z58)/Z$5)+Sheet1!Y$47)*100</f>
        <v>49.885714285714286</v>
      </c>
      <c r="AA17" s="37">
        <f>((('1 Layer - No Web - PreComp'!AA58)/AA$5)+Sheet1!Z$47)*100</f>
        <v>48.781818181818181</v>
      </c>
      <c r="AB17" s="37">
        <f>((('1 Layer - No Web - PreComp'!AB58)/AB$5)+Sheet1!AA$47)*100</f>
        <v>49.428183873398645</v>
      </c>
      <c r="AC17" s="37">
        <f>((('1 Layer - No Web - PreComp'!AC58)/AC$5)+Sheet1!AC$47)*100</f>
        <v>49.261224489795921</v>
      </c>
      <c r="AD17" s="37">
        <f>((('1 Layer - No Web - PreComp'!AD58)/AD$5)+Sheet1!AD$47)*100</f>
        <v>49.022222222222226</v>
      </c>
      <c r="AE17" s="37">
        <f>((('1 Layer - No Web - PreComp'!AE58)/AE$5)+Sheet1!AE$47)*100</f>
        <v>47.789473684210527</v>
      </c>
      <c r="AF17" s="37">
        <f>((('1 Layer - No Web - PreComp'!AF58)/AF$5)+Sheet1!AF$47)*100</f>
        <v>50.4</v>
      </c>
      <c r="AG17" s="37">
        <f>((('1 Layer - No Web - PreComp'!AG58)/AG$5)+Sheet1!AG$47)*100</f>
        <v>46.68</v>
      </c>
      <c r="AH17" s="37">
        <f>((('1 Layer - No Web - PreComp'!AH58)/AH$5)+Sheet1!AH$47)*100</f>
        <v>46.316801325875289</v>
      </c>
      <c r="AI17" s="38"/>
      <c r="AJ17" s="38">
        <v>0.4116000544720767</v>
      </c>
      <c r="AK17" s="38">
        <v>0.25600000000000001</v>
      </c>
      <c r="AL17" s="47">
        <v>3.31</v>
      </c>
      <c r="AM17" s="47">
        <v>5.8349999999999999E-2</v>
      </c>
      <c r="AN17" s="47">
        <v>61.99</v>
      </c>
      <c r="AO17" s="47">
        <v>2851</v>
      </c>
    </row>
    <row r="18" spans="1:41" x14ac:dyDescent="0.25">
      <c r="A18" s="11" t="s">
        <v>33</v>
      </c>
      <c r="B18" s="12" t="s">
        <v>34</v>
      </c>
      <c r="C18" s="37">
        <f>'1 Layer - No Web - PreComp'!C53</f>
        <v>5.364E-2</v>
      </c>
      <c r="D18" s="38">
        <f>'1 Layer - No Web - PreComp'!D53</f>
        <v>5.364E-2</v>
      </c>
      <c r="E18" s="38">
        <f>'1 Layer - No Web - PreComp'!E53</f>
        <v>3.5540000000000002E-2</v>
      </c>
      <c r="F18" s="38">
        <f>'1 Layer - No Web - PreComp'!F53</f>
        <v>4.403E-2</v>
      </c>
      <c r="G18" s="38">
        <f>'1 Layer - No Web - PreComp'!G53</f>
        <v>5.7290000000000001E-2</v>
      </c>
      <c r="H18" s="38">
        <f>'1 Layer - No Web - PreComp'!H53</f>
        <v>6.4180000000000001E-2</v>
      </c>
      <c r="I18" s="38">
        <f>'1 Layer - No Web - PreComp'!I53</f>
        <v>6.7360000000000003E-2</v>
      </c>
      <c r="J18" s="38">
        <f>'1 Layer - No Web - PreComp'!J53</f>
        <v>6.8430000000000005E-2</v>
      </c>
      <c r="K18" s="38">
        <f>'1 Layer - No Web - PreComp'!K53</f>
        <v>6.7360000000000003E-2</v>
      </c>
      <c r="L18" s="38">
        <f>'1 Layer - No Web - PreComp'!L53</f>
        <v>6.5240000000000006E-2</v>
      </c>
      <c r="M18" s="38">
        <f>'1 Layer - No Web - PreComp'!M53</f>
        <v>6.2590000000000007E-2</v>
      </c>
      <c r="N18" s="38">
        <f>'1 Layer - No Web - PreComp'!N53</f>
        <v>5.8349999999999999E-2</v>
      </c>
      <c r="O18" s="38">
        <f>'1 Layer - No Web - PreComp'!O53</f>
        <v>5.4629999999999998E-2</v>
      </c>
      <c r="P18" s="38">
        <f>'1 Layer - No Web - PreComp'!P53</f>
        <v>5.0389999999999997E-2</v>
      </c>
      <c r="Q18" s="38">
        <f>'1 Layer - No Web - PreComp'!Q53</f>
        <v>4.6679999999999999E-2</v>
      </c>
      <c r="R18" s="38">
        <f>'1 Layer - No Web - PreComp'!R53</f>
        <v>4.3499999999999997E-2</v>
      </c>
      <c r="S18" s="38">
        <f>'1 Layer - No Web - PreComp'!S53</f>
        <v>4.0840000000000001E-2</v>
      </c>
      <c r="T18" s="38">
        <f>'1 Layer - No Web - PreComp'!T53</f>
        <v>3.8190000000000002E-2</v>
      </c>
      <c r="U18" s="38">
        <f>'1 Layer - No Web - PreComp'!U53</f>
        <v>3.6069999999999998E-2</v>
      </c>
      <c r="V18" s="38">
        <f>'1 Layer - No Web - PreComp'!V53</f>
        <v>3.4479999999999997E-2</v>
      </c>
      <c r="W18" s="38">
        <f>'1 Layer - No Web - PreComp'!W53</f>
        <v>3.236E-2</v>
      </c>
      <c r="X18" s="38">
        <f>'1 Layer - No Web - PreComp'!X53</f>
        <v>3.1300000000000001E-2</v>
      </c>
      <c r="Y18" s="38">
        <f>'1 Layer - No Web - PreComp'!Y53</f>
        <v>2.9700000000000001E-2</v>
      </c>
      <c r="Z18" s="38">
        <f>'1 Layer - No Web - PreComp'!Z53</f>
        <v>2.8639999999999999E-2</v>
      </c>
      <c r="AA18" s="38">
        <f>'1 Layer - No Web - PreComp'!AA53</f>
        <v>2.758E-2</v>
      </c>
      <c r="AB18" s="38">
        <f>'1 Layer - No Web - PreComp'!AB53</f>
        <v>2.6519999999999998E-2</v>
      </c>
      <c r="AC18" s="38">
        <f>'1 Layer - No Web - PreComp'!AC53</f>
        <v>2.4400000000000002E-2</v>
      </c>
      <c r="AD18" s="38">
        <f>'1 Layer - No Web - PreComp'!AD53</f>
        <v>2.281E-2</v>
      </c>
      <c r="AE18" s="38">
        <f>'1 Layer - No Web - PreComp'!AE53</f>
        <v>1.9099999999999999E-2</v>
      </c>
      <c r="AF18" s="38">
        <f>'1 Layer - No Web - PreComp'!AF53</f>
        <v>1.6969999999999999E-2</v>
      </c>
      <c r="AG18" s="38">
        <f>'1 Layer - No Web - PreComp'!AG53</f>
        <v>1.008E-2</v>
      </c>
      <c r="AH18" s="39">
        <f>'1 Layer - No Web - PreComp'!AH53</f>
        <v>2.6519999999999998E-3</v>
      </c>
      <c r="AI18" s="38"/>
      <c r="AJ18" s="38">
        <v>0.45087124266395173</v>
      </c>
      <c r="AK18" s="38">
        <v>0.25600000000000001</v>
      </c>
      <c r="AL18" s="47">
        <v>2.831</v>
      </c>
      <c r="AM18" s="47">
        <v>5.4629999999999998E-2</v>
      </c>
      <c r="AN18" s="47">
        <v>50.78</v>
      </c>
      <c r="AO18" s="47">
        <v>2340</v>
      </c>
    </row>
    <row r="19" spans="1:41" x14ac:dyDescent="0.25">
      <c r="A19" s="11" t="s">
        <v>35</v>
      </c>
      <c r="B19" s="12" t="s">
        <v>36</v>
      </c>
      <c r="C19" s="33">
        <f>'1 Layer - No Web - PreComp'!C54+'1 Layer - No Web - PreComp'!C55</f>
        <v>5.8020000000000004E-5</v>
      </c>
      <c r="D19" s="44">
        <f>'1 Layer - No Web - PreComp'!D54+'1 Layer - No Web - PreComp'!D55</f>
        <v>5.8020000000000004E-5</v>
      </c>
      <c r="E19" s="44">
        <f>'1 Layer - No Web - PreComp'!E54+'1 Layer - No Web - PreComp'!E55</f>
        <v>1.4073199999999999E-5</v>
      </c>
      <c r="F19" s="44">
        <f>'1 Layer - No Web - PreComp'!F54+'1 Layer - No Web - PreComp'!F55</f>
        <v>2.6762900000000001E-5</v>
      </c>
      <c r="G19" s="44">
        <f>'1 Layer - No Web - PreComp'!G54+'1 Layer - No Web - PreComp'!G55</f>
        <v>5.8981999999999999E-5</v>
      </c>
      <c r="H19" s="44">
        <f>'1 Layer - No Web - PreComp'!H54+'1 Layer - No Web - PreComp'!H55</f>
        <v>8.2956999999999999E-5</v>
      </c>
      <c r="I19" s="44">
        <f>'1 Layer - No Web - PreComp'!I54+'1 Layer - No Web - PreComp'!I55</f>
        <v>9.5926000000000003E-5</v>
      </c>
      <c r="J19" s="44">
        <f>'1 Layer - No Web - PreComp'!J54+'1 Layer - No Web - PreComp'!J55</f>
        <v>1.00525E-4</v>
      </c>
      <c r="K19" s="44">
        <f>'1 Layer - No Web - PreComp'!K54+'1 Layer - No Web - PreComp'!K55</f>
        <v>9.5926000000000003E-5</v>
      </c>
      <c r="L19" s="44">
        <f>'1 Layer - No Web - PreComp'!L54+'1 Layer - No Web - PreComp'!L55</f>
        <v>8.7137000000000003E-5</v>
      </c>
      <c r="M19" s="44">
        <f>'1 Layer - No Web - PreComp'!M54+'1 Layer - No Web - PreComp'!M55</f>
        <v>7.6936999999999999E-5</v>
      </c>
      <c r="N19" s="44">
        <f>'1 Layer - No Web - PreComp'!N54+'1 Layer - No Web - PreComp'!N55</f>
        <v>6.2314E-5</v>
      </c>
      <c r="O19" s="44">
        <f>'1 Layer - No Web - PreComp'!O54+'1 Layer - No Web - PreComp'!O55</f>
        <v>5.1153999999999998E-5</v>
      </c>
      <c r="P19" s="44">
        <f>'1 Layer - No Web - PreComp'!P54+'1 Layer - No Web - PreComp'!P55</f>
        <v>4.0138499999999995E-5</v>
      </c>
      <c r="Q19" s="44">
        <f>'1 Layer - No Web - PreComp'!Q54+'1 Layer - No Web - PreComp'!Q55</f>
        <v>3.18925E-5</v>
      </c>
      <c r="R19" s="44">
        <f>'1 Layer - No Web - PreComp'!R54+'1 Layer - No Web - PreComp'!R55</f>
        <v>2.5802499999999999E-5</v>
      </c>
      <c r="S19" s="44">
        <f>'1 Layer - No Web - PreComp'!S54+'1 Layer - No Web - PreComp'!S55</f>
        <v>2.1358000000000001E-5</v>
      </c>
      <c r="T19" s="44">
        <f>'1 Layer - No Web - PreComp'!T54+'1 Layer - No Web - PreComp'!T55</f>
        <v>1.74651E-5</v>
      </c>
      <c r="U19" s="44">
        <f>'1 Layer - No Web - PreComp'!U54+'1 Layer - No Web - PreComp'!U55</f>
        <v>1.4706699999999999E-5</v>
      </c>
      <c r="V19" s="44">
        <f>'1 Layer - No Web - PreComp'!V54+'1 Layer - No Web - PreComp'!V55</f>
        <v>1.28473E-5</v>
      </c>
      <c r="W19" s="44">
        <f>'1 Layer - No Web - PreComp'!W54+'1 Layer - No Web - PreComp'!W55</f>
        <v>1.06202E-5</v>
      </c>
      <c r="X19" s="44">
        <f>'1 Layer - No Web - PreComp'!X54+'1 Layer - No Web - PreComp'!X55</f>
        <v>9.6047999999999999E-6</v>
      </c>
      <c r="Y19" s="44">
        <f>'1 Layer - No Web - PreComp'!Y54+'1 Layer - No Web - PreComp'!Y55</f>
        <v>8.2115000000000009E-6</v>
      </c>
      <c r="Z19" s="44">
        <f>'1 Layer - No Web - PreComp'!Z54+'1 Layer - No Web - PreComp'!Z55</f>
        <v>7.3626000000000005E-6</v>
      </c>
      <c r="AA19" s="44">
        <f>'1 Layer - No Web - PreComp'!AA54+'1 Layer - No Web - PreComp'!AA55</f>
        <v>6.5740999999999994E-6</v>
      </c>
      <c r="AB19" s="44">
        <f>'1 Layer - No Web - PreComp'!AB54+'1 Layer - No Web - PreComp'!AB55</f>
        <v>5.8427E-6</v>
      </c>
      <c r="AC19" s="44">
        <f>'1 Layer - No Web - PreComp'!AC54+'1 Layer - No Web - PreComp'!AC55</f>
        <v>4.5486900000000003E-6</v>
      </c>
      <c r="AD19" s="44">
        <f>'1 Layer - No Web - PreComp'!AD54+'1 Layer - No Web - PreComp'!AD55</f>
        <v>3.7153199999999999E-6</v>
      </c>
      <c r="AE19" s="44">
        <f>'1 Layer - No Web - PreComp'!AE54+'1 Layer - No Web - PreComp'!AE55</f>
        <v>2.1785099999999998E-6</v>
      </c>
      <c r="AF19" s="44">
        <f>'1 Layer - No Web - PreComp'!AF54+'1 Layer - No Web - PreComp'!AF55</f>
        <v>1.5291999999999999E-6</v>
      </c>
      <c r="AG19" s="44">
        <f>'1 Layer - No Web - PreComp'!AG54+'1 Layer - No Web - PreComp'!AG55</f>
        <v>3.1916899999999999E-7</v>
      </c>
      <c r="AH19" s="45">
        <f>'1 Layer - No Web - PreComp'!AH54+'1 Layer - No Web - PreComp'!AH55</f>
        <v>5.7110699999999998E-9</v>
      </c>
      <c r="AI19" s="44"/>
      <c r="AJ19" s="38">
        <v>0.49014243085582665</v>
      </c>
      <c r="AK19" s="38">
        <v>0.25600000000000001</v>
      </c>
      <c r="AL19" s="47">
        <v>2.4249999999999998</v>
      </c>
      <c r="AM19" s="47">
        <v>5.0389999999999997E-2</v>
      </c>
      <c r="AN19" s="47">
        <v>39.729999999999997</v>
      </c>
      <c r="AO19" s="47">
        <v>1836</v>
      </c>
    </row>
    <row r="20" spans="1:41" ht="16.8" x14ac:dyDescent="0.25">
      <c r="A20" s="11" t="s">
        <v>37</v>
      </c>
      <c r="B20" s="12" t="s">
        <v>39</v>
      </c>
      <c r="C20" s="37">
        <f>'1 Layer - No Web - PreComp'!C40</f>
        <v>1354</v>
      </c>
      <c r="D20" s="38">
        <f>'1 Layer - No Web - PreComp'!D40</f>
        <v>1354</v>
      </c>
      <c r="E20" s="38">
        <f>'1 Layer - No Web - PreComp'!E40</f>
        <v>643.9</v>
      </c>
      <c r="F20" s="38">
        <f>'1 Layer - No Web - PreComp'!F40</f>
        <v>1224</v>
      </c>
      <c r="G20" s="38">
        <f>'1 Layer - No Web - PreComp'!G40</f>
        <v>2698</v>
      </c>
      <c r="H20" s="38">
        <f>'1 Layer - No Web - PreComp'!H40</f>
        <v>3795</v>
      </c>
      <c r="I20" s="38">
        <f>'1 Layer - No Web - PreComp'!I40</f>
        <v>4388</v>
      </c>
      <c r="J20" s="38">
        <f>'1 Layer - No Web - PreComp'!J40</f>
        <v>4598</v>
      </c>
      <c r="K20" s="38">
        <f>'1 Layer - No Web - PreComp'!K40</f>
        <v>4388</v>
      </c>
      <c r="L20" s="38">
        <f>'1 Layer - No Web - PreComp'!L40</f>
        <v>3986</v>
      </c>
      <c r="M20" s="38">
        <f>'1 Layer - No Web - PreComp'!M40</f>
        <v>3519</v>
      </c>
      <c r="N20" s="38">
        <f>'1 Layer - No Web - PreComp'!N40</f>
        <v>2851</v>
      </c>
      <c r="O20" s="38">
        <f>'1 Layer - No Web - PreComp'!O40</f>
        <v>2340</v>
      </c>
      <c r="P20" s="38">
        <f>'1 Layer - No Web - PreComp'!P40</f>
        <v>1836</v>
      </c>
      <c r="Q20" s="38">
        <f>'1 Layer - No Web - PreComp'!Q40</f>
        <v>1459</v>
      </c>
      <c r="R20" s="38">
        <f>'1 Layer - No Web - PreComp'!R40</f>
        <v>1181</v>
      </c>
      <c r="S20" s="38">
        <f>'1 Layer - No Web - PreComp'!S40</f>
        <v>977.5</v>
      </c>
      <c r="T20" s="38">
        <f>'1 Layer - No Web - PreComp'!T40</f>
        <v>799.1</v>
      </c>
      <c r="U20" s="38">
        <f>'1 Layer - No Web - PreComp'!U40</f>
        <v>673.2</v>
      </c>
      <c r="V20" s="38">
        <f>'1 Layer - No Web - PreComp'!V40</f>
        <v>587.9</v>
      </c>
      <c r="W20" s="38">
        <f>'1 Layer - No Web - PreComp'!W40</f>
        <v>485.9</v>
      </c>
      <c r="X20" s="38">
        <f>'1 Layer - No Web - PreComp'!X40</f>
        <v>439.6</v>
      </c>
      <c r="Y20" s="38">
        <f>'1 Layer - No Web - PreComp'!Y40</f>
        <v>375.9</v>
      </c>
      <c r="Z20" s="38">
        <f>'1 Layer - No Web - PreComp'!Z40</f>
        <v>337</v>
      </c>
      <c r="AA20" s="38">
        <f>'1 Layer - No Web - PreComp'!AA40</f>
        <v>300.89999999999998</v>
      </c>
      <c r="AB20" s="38">
        <f>'1 Layer - No Web - PreComp'!AB40</f>
        <v>267.5</v>
      </c>
      <c r="AC20" s="38">
        <f>'1 Layer - No Web - PreComp'!AC40</f>
        <v>208.3</v>
      </c>
      <c r="AD20" s="38">
        <f>'1 Layer - No Web - PreComp'!AD40</f>
        <v>170.1</v>
      </c>
      <c r="AE20" s="38">
        <f>'1 Layer - No Web - PreComp'!AE40</f>
        <v>99.79</v>
      </c>
      <c r="AF20" s="38">
        <f>'1 Layer - No Web - PreComp'!AF40</f>
        <v>70.069999999999993</v>
      </c>
      <c r="AG20" s="38">
        <f>'1 Layer - No Web - PreComp'!AG40</f>
        <v>14.64</v>
      </c>
      <c r="AH20" s="39">
        <f>'1 Layer - No Web - PreComp'!AH40</f>
        <v>0.26390000000000002</v>
      </c>
      <c r="AI20" s="38"/>
      <c r="AJ20" s="38">
        <v>0.52941361904770179</v>
      </c>
      <c r="AK20" s="38">
        <v>0.25600000000000001</v>
      </c>
      <c r="AL20" s="47">
        <v>2.077</v>
      </c>
      <c r="AM20" s="47">
        <v>4.6679999999999999E-2</v>
      </c>
      <c r="AN20" s="47">
        <v>31.49</v>
      </c>
      <c r="AO20" s="47">
        <v>1459</v>
      </c>
    </row>
    <row r="21" spans="1:41" ht="17.399999999999999" thickBot="1" x14ac:dyDescent="0.3">
      <c r="A21" s="13" t="s">
        <v>38</v>
      </c>
      <c r="B21" s="14" t="s">
        <v>39</v>
      </c>
      <c r="C21" s="40">
        <f>'1 Layer - No Web - PreComp'!C39</f>
        <v>1358</v>
      </c>
      <c r="D21" s="41">
        <f>'1 Layer - No Web - PreComp'!D39</f>
        <v>1358</v>
      </c>
      <c r="E21" s="41">
        <f>'1 Layer - No Web - PreComp'!E39</f>
        <v>13.73</v>
      </c>
      <c r="F21" s="41">
        <f>'1 Layer - No Web - PreComp'!F39</f>
        <v>26.36</v>
      </c>
      <c r="G21" s="41">
        <f>'1 Layer - No Web - PreComp'!G39</f>
        <v>58.63</v>
      </c>
      <c r="H21" s="41">
        <f>'1 Layer - No Web - PreComp'!H39</f>
        <v>82.73</v>
      </c>
      <c r="I21" s="41">
        <f>'1 Layer - No Web - PreComp'!I39</f>
        <v>95.79</v>
      </c>
      <c r="J21" s="41">
        <f>'1 Layer - No Web - PreComp'!J39</f>
        <v>100.4</v>
      </c>
      <c r="K21" s="41">
        <f>'1 Layer - No Web - PreComp'!K39</f>
        <v>95.79</v>
      </c>
      <c r="L21" s="41">
        <f>'1 Layer - No Web - PreComp'!L39</f>
        <v>86.95</v>
      </c>
      <c r="M21" s="41">
        <f>'1 Layer - No Web - PreComp'!M39</f>
        <v>76.680000000000007</v>
      </c>
      <c r="N21" s="41">
        <f>'1 Layer - No Web - PreComp'!N39</f>
        <v>61.99</v>
      </c>
      <c r="O21" s="41">
        <f>'1 Layer - No Web - PreComp'!O39</f>
        <v>50.78</v>
      </c>
      <c r="P21" s="41">
        <f>'1 Layer - No Web - PreComp'!P39</f>
        <v>39.729999999999997</v>
      </c>
      <c r="Q21" s="41">
        <f>'1 Layer - No Web - PreComp'!Q39</f>
        <v>31.49</v>
      </c>
      <c r="R21" s="41">
        <f>'1 Layer - No Web - PreComp'!R39</f>
        <v>25.41</v>
      </c>
      <c r="S21" s="41">
        <f>'1 Layer - No Web - PreComp'!S39</f>
        <v>20.98</v>
      </c>
      <c r="T21" s="41">
        <f>'1 Layer - No Web - PreComp'!T39</f>
        <v>17.100000000000001</v>
      </c>
      <c r="U21" s="41">
        <f>'1 Layer - No Web - PreComp'!U39</f>
        <v>14.37</v>
      </c>
      <c r="V21" s="41">
        <f>'1 Layer - No Web - PreComp'!V39</f>
        <v>12.52</v>
      </c>
      <c r="W21" s="41">
        <f>'1 Layer - No Web - PreComp'!W39</f>
        <v>10.31</v>
      </c>
      <c r="X21" s="41">
        <f>'1 Layer - No Web - PreComp'!X39</f>
        <v>9.3109999999999999</v>
      </c>
      <c r="Y21" s="41">
        <f>'1 Layer - No Web - PreComp'!Y39</f>
        <v>7.9370000000000003</v>
      </c>
      <c r="Z21" s="41">
        <f>'1 Layer - No Web - PreComp'!Z39</f>
        <v>7.101</v>
      </c>
      <c r="AA21" s="41">
        <f>'1 Layer - No Web - PreComp'!AA39</f>
        <v>6.3250000000000002</v>
      </c>
      <c r="AB21" s="41">
        <f>'1 Layer - No Web - PreComp'!AB39</f>
        <v>5.6079999999999997</v>
      </c>
      <c r="AC21" s="41">
        <f>'1 Layer - No Web - PreComp'!AC39</f>
        <v>4.3410000000000002</v>
      </c>
      <c r="AD21" s="41">
        <f>'1 Layer - No Web - PreComp'!AD39</f>
        <v>3.5270000000000001</v>
      </c>
      <c r="AE21" s="41">
        <f>'1 Layer - No Web - PreComp'!AE39</f>
        <v>2.0379999999999998</v>
      </c>
      <c r="AF21" s="41">
        <f>'1 Layer - No Web - PreComp'!AF39</f>
        <v>1.4139999999999999</v>
      </c>
      <c r="AG21" s="41">
        <f>'1 Layer - No Web - PreComp'!AG39</f>
        <v>0.27489999999999998</v>
      </c>
      <c r="AH21" s="42">
        <f>'1 Layer - No Web - PreComp'!AH39</f>
        <v>3.052E-3</v>
      </c>
      <c r="AI21" s="38"/>
      <c r="AJ21" s="38">
        <v>0.56881838270961715</v>
      </c>
      <c r="AK21" s="38">
        <v>0.25600000000000001</v>
      </c>
      <c r="AL21" s="47">
        <v>1.7749999999999999</v>
      </c>
      <c r="AM21" s="47">
        <v>4.3499999999999997E-2</v>
      </c>
      <c r="AN21" s="47">
        <v>25.41</v>
      </c>
      <c r="AO21" s="47">
        <v>1181</v>
      </c>
    </row>
    <row r="22" spans="1:41" x14ac:dyDescent="0.25">
      <c r="AJ22" s="47">
        <v>0.60808957090149218</v>
      </c>
      <c r="AK22" s="38">
        <v>0.25600000000000001</v>
      </c>
      <c r="AL22" s="47">
        <v>1.51</v>
      </c>
      <c r="AM22" s="47">
        <v>4.0840000000000001E-2</v>
      </c>
      <c r="AN22" s="47">
        <v>20.98</v>
      </c>
      <c r="AO22" s="47">
        <v>977.5</v>
      </c>
    </row>
    <row r="23" spans="1:41" x14ac:dyDescent="0.25">
      <c r="C23" s="2">
        <f>D15-C15</f>
        <v>2.835E-2</v>
      </c>
      <c r="D23" s="2">
        <f t="shared" ref="D23:AG23" si="2">E15-D15</f>
        <v>1.6508538899430741E-2</v>
      </c>
      <c r="E23" s="2">
        <f t="shared" si="2"/>
        <v>6.4516129032258063E-2</v>
      </c>
      <c r="F23" s="2">
        <f t="shared" si="2"/>
        <v>8.5388994307400337E-2</v>
      </c>
      <c r="G23" s="2">
        <f t="shared" si="2"/>
        <v>5.5977229601518075E-2</v>
      </c>
      <c r="H23" s="2">
        <f t="shared" si="2"/>
        <v>5.4079696394686905E-2</v>
      </c>
      <c r="I23" s="2">
        <f t="shared" si="2"/>
        <v>5.8823529411764663E-2</v>
      </c>
      <c r="J23" s="2">
        <f t="shared" si="2"/>
        <v>5.3510436432637531E-2</v>
      </c>
      <c r="K23" s="2">
        <f t="shared" si="2"/>
        <v>5.5787476280834969E-2</v>
      </c>
      <c r="L23" s="2">
        <f t="shared" si="2"/>
        <v>5.5787476280834913E-2</v>
      </c>
      <c r="M23" s="2">
        <f t="shared" si="2"/>
        <v>5.5977229601518075E-2</v>
      </c>
      <c r="N23" s="2">
        <f t="shared" si="2"/>
        <v>5.5787476280834913E-2</v>
      </c>
      <c r="O23" s="2">
        <f t="shared" si="2"/>
        <v>5.5787476280834802E-2</v>
      </c>
      <c r="P23" s="2">
        <f t="shared" si="2"/>
        <v>5.5787476280835024E-2</v>
      </c>
      <c r="Q23" s="2">
        <f t="shared" si="2"/>
        <v>5.5977229601517964E-2</v>
      </c>
      <c r="R23" s="2">
        <f t="shared" si="2"/>
        <v>5.5787476280835024E-2</v>
      </c>
      <c r="S23" s="2">
        <f t="shared" si="2"/>
        <v>5.5977229601517853E-2</v>
      </c>
      <c r="T23" s="2">
        <f t="shared" si="2"/>
        <v>5.5977229601518075E-2</v>
      </c>
      <c r="U23" s="2">
        <f t="shared" si="2"/>
        <v>5.5977229601517964E-2</v>
      </c>
      <c r="V23" s="2">
        <f t="shared" si="2"/>
        <v>5.5977229601518186E-2</v>
      </c>
      <c r="W23" s="2">
        <f t="shared" si="2"/>
        <v>5.6166982922201125E-2</v>
      </c>
      <c r="X23" s="2">
        <f t="shared" si="2"/>
        <v>5.5977229601517964E-2</v>
      </c>
      <c r="Y23" s="2">
        <f t="shared" si="2"/>
        <v>5.2561669829221946E-2</v>
      </c>
      <c r="Z23" s="2">
        <f t="shared" si="2"/>
        <v>4.3643263757115802E-2</v>
      </c>
      <c r="AA23" s="2">
        <f t="shared" si="2"/>
        <v>3.7001897533206707E-2</v>
      </c>
      <c r="AB23" s="2">
        <f t="shared" si="2"/>
        <v>3.2827324478178488E-2</v>
      </c>
      <c r="AC23" s="2">
        <f t="shared" si="2"/>
        <v>2.4098671726755283E-2</v>
      </c>
      <c r="AD23" s="2">
        <f t="shared" si="2"/>
        <v>1.2333965844402384E-2</v>
      </c>
      <c r="AE23" s="2">
        <f t="shared" si="2"/>
        <v>5.6925996204932883E-3</v>
      </c>
      <c r="AF23" s="2">
        <f t="shared" si="2"/>
        <v>7.7798861480073978E-3</v>
      </c>
      <c r="AG23" s="2">
        <f t="shared" si="2"/>
        <v>4.7438330170779253E-3</v>
      </c>
      <c r="AJ23" s="47">
        <v>0.64749433456340755</v>
      </c>
      <c r="AK23" s="38">
        <v>0.25600000000000001</v>
      </c>
      <c r="AL23" s="47">
        <v>1.2769999999999999</v>
      </c>
      <c r="AM23" s="47">
        <v>3.8190000000000002E-2</v>
      </c>
      <c r="AN23" s="47">
        <v>17.100000000000001</v>
      </c>
      <c r="AO23" s="47">
        <v>799.1</v>
      </c>
    </row>
    <row r="24" spans="1:41" x14ac:dyDescent="0.25">
      <c r="C24">
        <f>C18*C23</f>
        <v>1.520694E-3</v>
      </c>
      <c r="D24">
        <f t="shared" ref="D24:AG24" si="3">D18*D23</f>
        <v>8.8551802656546496E-4</v>
      </c>
      <c r="E24">
        <f t="shared" si="3"/>
        <v>2.2929032258064519E-3</v>
      </c>
      <c r="F24">
        <f t="shared" si="3"/>
        <v>3.7596774193548368E-3</v>
      </c>
      <c r="G24">
        <f t="shared" si="3"/>
        <v>3.2069354838709704E-3</v>
      </c>
      <c r="H24">
        <f t="shared" si="3"/>
        <v>3.4708349146110058E-3</v>
      </c>
      <c r="I24">
        <f t="shared" si="3"/>
        <v>3.9623529411764681E-3</v>
      </c>
      <c r="J24">
        <f t="shared" si="3"/>
        <v>3.6617191650853867E-3</v>
      </c>
      <c r="K24">
        <f t="shared" si="3"/>
        <v>3.7578444022770435E-3</v>
      </c>
      <c r="L24">
        <f t="shared" si="3"/>
        <v>3.6395749525616702E-3</v>
      </c>
      <c r="M24">
        <f t="shared" si="3"/>
        <v>3.5036148007590168E-3</v>
      </c>
      <c r="N24">
        <f t="shared" si="3"/>
        <v>3.255199240986717E-3</v>
      </c>
      <c r="O24">
        <f t="shared" si="3"/>
        <v>3.0476698292220051E-3</v>
      </c>
      <c r="P24">
        <f t="shared" si="3"/>
        <v>2.8111309297912767E-3</v>
      </c>
      <c r="Q24">
        <f t="shared" si="3"/>
        <v>2.6130170777988585E-3</v>
      </c>
      <c r="R24">
        <f t="shared" si="3"/>
        <v>2.4267552182163235E-3</v>
      </c>
      <c r="S24">
        <f t="shared" si="3"/>
        <v>2.2861100569259891E-3</v>
      </c>
      <c r="T24">
        <f t="shared" si="3"/>
        <v>2.1377703984819755E-3</v>
      </c>
      <c r="U24">
        <f t="shared" si="3"/>
        <v>2.0190986717267528E-3</v>
      </c>
      <c r="V24">
        <f t="shared" si="3"/>
        <v>1.9300948766603468E-3</v>
      </c>
      <c r="W24">
        <f t="shared" si="3"/>
        <v>1.8175635673624284E-3</v>
      </c>
      <c r="X24">
        <f t="shared" si="3"/>
        <v>1.7520872865275123E-3</v>
      </c>
      <c r="Y24">
        <f t="shared" si="3"/>
        <v>1.5610815939278919E-3</v>
      </c>
      <c r="Z24">
        <f t="shared" si="3"/>
        <v>1.2499430740037965E-3</v>
      </c>
      <c r="AA24">
        <f t="shared" si="3"/>
        <v>1.020512333965841E-3</v>
      </c>
      <c r="AB24">
        <f t="shared" si="3"/>
        <v>8.7058064516129345E-4</v>
      </c>
      <c r="AC24">
        <f t="shared" si="3"/>
        <v>5.8800759013282898E-4</v>
      </c>
      <c r="AD24">
        <f t="shared" si="3"/>
        <v>2.813377609108184E-4</v>
      </c>
      <c r="AE24">
        <f t="shared" si="3"/>
        <v>1.087286527514218E-4</v>
      </c>
      <c r="AF24">
        <f t="shared" si="3"/>
        <v>1.3202466793168553E-4</v>
      </c>
      <c r="AG24">
        <f t="shared" si="3"/>
        <v>4.781783681214549E-5</v>
      </c>
      <c r="AJ24" s="47">
        <v>0.68689909822532291</v>
      </c>
      <c r="AK24" s="38">
        <v>0.25600000000000001</v>
      </c>
      <c r="AL24" s="47">
        <v>1.07</v>
      </c>
      <c r="AM24" s="47">
        <v>3.6069999999999998E-2</v>
      </c>
      <c r="AN24" s="47">
        <v>14.37</v>
      </c>
      <c r="AO24" s="47">
        <v>673.2</v>
      </c>
    </row>
    <row r="25" spans="1:41" x14ac:dyDescent="0.25">
      <c r="AJ25" s="47">
        <v>0.72630386188723828</v>
      </c>
      <c r="AK25" s="38">
        <v>0.25600000000000001</v>
      </c>
      <c r="AL25" s="47">
        <v>0.88400000000000001</v>
      </c>
      <c r="AM25" s="47">
        <v>3.4479999999999997E-2</v>
      </c>
      <c r="AN25" s="47">
        <v>12.52</v>
      </c>
      <c r="AO25" s="47">
        <v>587.9</v>
      </c>
    </row>
    <row r="26" spans="1:41" x14ac:dyDescent="0.25">
      <c r="C26">
        <f>SUM(C24:AG24)</f>
        <v>6.5618200641366226E-2</v>
      </c>
      <c r="AJ26" s="47">
        <v>0.76570862554915387</v>
      </c>
      <c r="AK26" s="38">
        <v>0.25600000000000001</v>
      </c>
      <c r="AL26" s="47">
        <v>0.71699999999999997</v>
      </c>
      <c r="AM26" s="47">
        <v>3.236E-2</v>
      </c>
      <c r="AN26" s="47">
        <v>10.31</v>
      </c>
      <c r="AO26" s="47">
        <v>485.9</v>
      </c>
    </row>
    <row r="27" spans="1:41" x14ac:dyDescent="0.25">
      <c r="AJ27" s="47">
        <v>0.80524696468110968</v>
      </c>
      <c r="AK27" s="38">
        <v>0.25600000000000001</v>
      </c>
      <c r="AL27" s="47">
        <v>0.56599999999999995</v>
      </c>
      <c r="AM27" s="47">
        <v>3.1300000000000001E-2</v>
      </c>
      <c r="AN27" s="47">
        <v>9.3109999999999999</v>
      </c>
      <c r="AO27" s="47">
        <v>439.6</v>
      </c>
    </row>
    <row r="28" spans="1:41" x14ac:dyDescent="0.25">
      <c r="AJ28" s="47">
        <v>0.84465172834302504</v>
      </c>
      <c r="AK28" s="38">
        <v>0.25600000000000001</v>
      </c>
      <c r="AL28" s="47">
        <v>0.42899999999999999</v>
      </c>
      <c r="AM28" s="47">
        <v>2.9700000000000001E-2</v>
      </c>
      <c r="AN28" s="47">
        <v>7.9370000000000003</v>
      </c>
      <c r="AO28" s="47">
        <v>375.9</v>
      </c>
    </row>
    <row r="29" spans="1:41" x14ac:dyDescent="0.25">
      <c r="AJ29" s="47">
        <v>0.88165213354421335</v>
      </c>
      <c r="AK29" s="38">
        <v>0.25600000000000001</v>
      </c>
      <c r="AL29" s="47">
        <v>0.311</v>
      </c>
      <c r="AM29" s="47">
        <v>2.8639999999999999E-2</v>
      </c>
      <c r="AN29" s="47">
        <v>7.101</v>
      </c>
      <c r="AO29" s="47">
        <v>337</v>
      </c>
    </row>
    <row r="30" spans="1:41" x14ac:dyDescent="0.25">
      <c r="AJ30" s="47">
        <v>0.91237449165350337</v>
      </c>
      <c r="AK30" s="38">
        <v>0.25600000000000001</v>
      </c>
      <c r="AL30" s="47">
        <v>0.22</v>
      </c>
      <c r="AM30" s="47">
        <v>2.758E-2</v>
      </c>
      <c r="AN30" s="47">
        <v>6.3250000000000002</v>
      </c>
      <c r="AO30" s="47">
        <v>300.89999999999998</v>
      </c>
    </row>
    <row r="31" spans="1:41" x14ac:dyDescent="0.25">
      <c r="AJ31" s="47">
        <v>0.9384217083113795</v>
      </c>
      <c r="AK31" s="38">
        <v>0.25600000000000001</v>
      </c>
      <c r="AL31" s="47">
        <v>0.14799999999999999</v>
      </c>
      <c r="AM31" s="47">
        <v>2.6519999999999998E-2</v>
      </c>
      <c r="AN31" s="47">
        <v>5.6079999999999997</v>
      </c>
      <c r="AO31" s="47">
        <v>267.5</v>
      </c>
    </row>
    <row r="32" spans="1:41" x14ac:dyDescent="0.25">
      <c r="AJ32" s="47">
        <v>0.96153026462836733</v>
      </c>
      <c r="AK32" s="38">
        <v>0.25600000000000001</v>
      </c>
      <c r="AL32" s="38">
        <v>8.6999999999999994E-2</v>
      </c>
      <c r="AM32" s="47">
        <v>2.4400000000000002E-2</v>
      </c>
      <c r="AN32" s="47">
        <v>4.3410000000000002</v>
      </c>
      <c r="AO32" s="47">
        <v>208.3</v>
      </c>
    </row>
    <row r="33" spans="36:41" x14ac:dyDescent="0.25">
      <c r="AJ33" s="47">
        <v>0.97849434932349699</v>
      </c>
      <c r="AK33" s="38">
        <v>0.25600000000000001</v>
      </c>
      <c r="AL33" s="38">
        <v>4.3999999999999997E-2</v>
      </c>
      <c r="AM33" s="47">
        <v>2.281E-2</v>
      </c>
      <c r="AN33" s="47">
        <v>3.5270000000000001</v>
      </c>
      <c r="AO33" s="47">
        <v>170.1</v>
      </c>
    </row>
    <row r="34" spans="36:41" x14ac:dyDescent="0.25">
      <c r="AJ34" s="47">
        <v>0.98717675487612255</v>
      </c>
      <c r="AK34" s="38">
        <v>0.25600000000000001</v>
      </c>
      <c r="AL34" s="38">
        <v>2.3E-2</v>
      </c>
      <c r="AM34" s="47">
        <v>1.9099999999999999E-2</v>
      </c>
      <c r="AN34" s="47">
        <v>2.0379999999999998</v>
      </c>
      <c r="AO34" s="47">
        <v>99.79</v>
      </c>
    </row>
    <row r="35" spans="36:41" x14ac:dyDescent="0.25">
      <c r="AJ35" s="47">
        <v>0.99118401897733421</v>
      </c>
      <c r="AK35" s="38">
        <v>0.25600000000000001</v>
      </c>
      <c r="AL35" s="38">
        <v>1.2999999999999999E-2</v>
      </c>
      <c r="AM35" s="47">
        <v>1.6969999999999999E-2</v>
      </c>
      <c r="AN35" s="47">
        <v>1.4139999999999999</v>
      </c>
      <c r="AO35" s="47">
        <v>70.069999999999993</v>
      </c>
    </row>
    <row r="36" spans="36:41" x14ac:dyDescent="0.25">
      <c r="AJ36" s="47">
        <v>0.99666061324899013</v>
      </c>
      <c r="AK36" s="38">
        <v>0.25600000000000001</v>
      </c>
      <c r="AL36" s="38">
        <v>0</v>
      </c>
      <c r="AM36" s="47">
        <v>1.008E-2</v>
      </c>
      <c r="AN36" s="47">
        <v>0.27489999999999998</v>
      </c>
      <c r="AO36" s="47">
        <v>14.64</v>
      </c>
    </row>
    <row r="37" spans="36:41" x14ac:dyDescent="0.25">
      <c r="AJ37" s="47">
        <v>1</v>
      </c>
      <c r="AK37" s="38">
        <v>0.25600000000000001</v>
      </c>
      <c r="AL37" s="19">
        <v>0</v>
      </c>
      <c r="AM37" s="47">
        <v>2.6519999999999998E-3</v>
      </c>
      <c r="AN37" s="47">
        <v>3.052E-3</v>
      </c>
      <c r="AO37" s="47">
        <v>0.26390000000000002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o E A A B Q S w M E F A A C A A g A b G l X W D + 0 p + S k A A A A 9 g A A A B I A H A B D b 2 5 m a W c v U G F j a 2 F n Z S 5 4 b W w g o h g A K K A U A A A A A A A A A A A A A A A A A A A A A A A A A A A A h Y 9 B D o I w F E S v Q r q n L T V R Q z 5 l 4 V Y S E 6 J x S 2 q F R v g Y W i x 3 c + G R v I I Y R d 2 5 n D d v M X O / 3 i A d m j q 4 6 M 6 a F h M S U U 4 C j a o 9 G C w T 0 r t j u C S p h E 2 h T k W p g 1 F G G w / 2 k J D K u X P M m P e e + h l t u 5 I J z i O 2 z 9 a 5 q n R T k I 9 s / s u h Q e s K V J p I 2 L 3 G S E E j M a d C L C g H N k H I D H 4 F M e 5 9 t j 8 Q V n 3 t + k 5 L j e E 2 B z Z F Y O 8 P 8 g F Q S w M E F A A C A A g A b G l X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x p V 1 j Z O 5 z 4 Z A E A A G Y F A A A T A B w A R m 9 y b X V s Y X M v U 2 V j d G l v b j E u b S C i G A A o o B Q A A A A A A A A A A A A A A A A A A A A A A A A A A A D d k d 9 q g z A Y x e 8 F 3 y G k N w r O W f t n Z c O L Y R k r 7 K L Q 7 k p l p P q 1 F W I i S W Q r 4 k P t R f Z M s 6 1 1 U G Q w B i s s N 4 F z T r 7 v h J + E W K W c o c X x 7 t / p m q 7 J L R G Q o B 5 e k h U F Z z h A x p x s A I 0 m J k Y e o q B 0 D d V n w Q s R Q 6 3 M k 7 V 9 y E r j I a V g + 5 w p Y E o a 2 L 8 N n y U I G a a E k S y c 8 l d G O U l k O B k P h 6 6 d J 2 t s W i i Y Z T m F r H 5 C 9 i 0 8 3 L c H O D K t 4 5 q 2 h d d s L I N Z 4 r X l c F Q F U 6 J I 1 M R 7 e C 5 4 x l X 9 g 0 c g S b 1 8 X / q Q t h u n 0 Y 3 T i L p B 4 9 x T u o g J J U J 6 S h T Q d u h h f 0 v Y p p 6 5 3 O X w N X A p C J N r L j K f 0 y J j e 1 M a H Q 2 s s s R v 1 / G W i w R b S N U x x I p s B a K y U I l 3 R w c Z s j h g M L / L 5 A K k L A S c h y p T 1 1 L W W b e T q n u i O r 4 a 3 V w S r N s N 1 v 0 9 W P d v w H 6 8 o y C B T d R B z X 8 p n 6 p u f X q u / x S g 0 w K 8 J D 2 n m 5 7 z e 3 r O v 6 H 3 C V B L A Q I t A B Q A A g A I A G x p V 1 g / t K f k p A A A A P Y A A A A S A A A A A A A A A A A A A A A A A A A A A A B D b 2 5 m a W c v U G F j a 2 F n Z S 5 4 b W x Q S w E C L Q A U A A I A C A B s a V d Y D 8 r p q 6 Q A A A D p A A A A E w A A A A A A A A A A A A A A A A D w A A A A W 0 N v b n R l b n R f V H l w Z X N d L n h t b F B L A Q I t A B Q A A g A I A G x p V 1 j Z O 5 z 4 Z A E A A G Y F A A A T A A A A A A A A A A A A A A A A A O E B A A B G b 3 J t d W x h c y 9 T Z W N 0 a W 9 u M S 5 t U E s F B g A A A A A D A A M A w g A A A J I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4 d A A A A A A A A 3 B 0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l M D Q z J T I w K F B h Z 2 U l M j A 1 O C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3 M j U y N T E 4 Z S 1 i O D J h L T Q z Y j M t Y T l m O C 1 h Y T A w M T l j N 2 Z h M j I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U w N D N f X 1 B h Z 2 V f N T g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I t M j B U M T U 6 M D U 6 N D M u M j U x N D Y 5 M V o i I C 8 + P E V u d H J 5 I F R 5 c G U 9 I k Z p b G x D b 2 x 1 b W 5 U e X B l c y I g V m F s d W U 9 I n N C U V V G I i A v P j x F b n R y e S B U e X B l P S J G a W x s Q 2 9 s d W 1 u T m F t Z X M i I F Z h b H V l P S J z W y Z x d W 9 0 O 3 g v Y 2 h v c m Q m c X V v d D s s J n F 1 b 3 Q 7 e S 9 j a G 9 y Z C A o c 3 V j d G l v b i k m c X V v d D s s J n F 1 b 3 Q 7 e S 9 j a G 9 y Z C A o c H J l c 3 N 1 c m U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N D M g K F B h Z 2 U g N T g p L 0 F 1 d G 9 S Z W 1 v d m V k Q 2 9 s d W 1 u c z E u e 3 g v Y 2 h v c m Q s M H 0 m c X V v d D s s J n F 1 b 3 Q 7 U 2 V j d G l v b j E v V G F i b G U w N D M g K F B h Z 2 U g N T g p L 0 F 1 d G 9 S Z W 1 v d m V k Q 2 9 s d W 1 u c z E u e 3 k v Y 2 h v c m Q g K H N 1 Y 3 R p b 2 4 p L D F 9 J n F 1 b 3 Q 7 L C Z x d W 9 0 O 1 N l Y 3 R p b 2 4 x L 1 R h Y m x l M D Q z I C h Q Y W d l I D U 4 K S 9 B d X R v U m V t b 3 Z l Z E N v b H V t b n M x L n t 5 L 2 N o b 3 J k I C h w c m V z c 3 V y Z S k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b G U w N D M g K F B h Z 2 U g N T g p L 0 F 1 d G 9 S Z W 1 v d m V k Q 2 9 s d W 1 u c z E u e 3 g v Y 2 h v c m Q s M H 0 m c X V v d D s s J n F 1 b 3 Q 7 U 2 V j d G l v b j E v V G F i b G U w N D M g K F B h Z 2 U g N T g p L 0 F 1 d G 9 S Z W 1 v d m V k Q 2 9 s d W 1 u c z E u e 3 k v Y 2 h v c m Q g K H N 1 Y 3 R p b 2 4 p L D F 9 J n F 1 b 3 Q 7 L C Z x d W 9 0 O 1 N l Y 3 R p b 2 4 x L 1 R h Y m x l M D Q z I C h Q Y W d l I D U 4 K S 9 B d X R v U m V t b 3 Z l Z E N v b H V t b n M x L n t 5 L 2 N o b 3 J k I C h w c m V z c 3 V y Z S k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D Q z J T I w K F B h Z 2 U l M j A 1 O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N D M l M j A o U G F n Z S U y M D U 4 K S 9 U Y W J s Z T A 0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Q z J T I w K F B h Z 2 U l M j A 1 O C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N D M l M j A o U G F n Z S U y M D U 4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Q y J T I w K F B h Z 2 U l M j A 1 N i 0 1 N y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m Z D B m M G M x N C 0 4 Y 2 M 4 L T R h M m U t O D R m Z S 0 x M m F h Y j A 3 M m J l M T c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U w N D J f X 1 B h Z 2 V f N T Z f N T c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D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I t M j N U M T g 6 M D k 6 N D k u O T c w N z Y z N V o i I C 8 + P E V u d H J 5 I F R 5 c G U 9 I k Z p b G x D b 2 x 1 b W 5 U e X B l c y I g V m F s d W U 9 I n N C U V V G I i A v P j x F b n R y e S B U e X B l P S J G a W x s Q 2 9 s d W 1 u T m F t Z X M i I F Z h b H V l P S J z W y Z x d W 9 0 O 8 6 x I F t k Z W d d J n F 1 b 3 Q 7 L C Z x d W 9 0 O 0 N f e 0 x 9 J n F 1 b 3 Q 7 L C Z x d W 9 0 O 0 N f e 0 R 9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N D I g K F B h Z 2 U g N T Y t N T c p L 0 F 1 d G 9 S Z W 1 v d m V k Q 2 9 s d W 1 u c z E u e 8 6 x I F t k Z W d d L D B 9 J n F 1 b 3 Q 7 L C Z x d W 9 0 O 1 N l Y 3 R p b 2 4 x L 1 R h Y m x l M D Q y I C h Q Y W d l I D U 2 L T U 3 K S 9 B d X R v U m V t b 3 Z l Z E N v b H V t b n M x L n t D X 3 t 7 T H 0 s M X 0 m c X V v d D s s J n F 1 b 3 Q 7 U 2 V j d G l v b j E v V G F i b G U w N D I g K F B h Z 2 U g N T Y t N T c p L 0 F 1 d G 9 S Z W 1 v d m V k Q 2 9 s d W 1 u c z E u e 0 N f e 3 t E f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U Y W J s Z T A 0 M i A o U G F n Z S A 1 N i 0 1 N y k v Q X V 0 b 1 J l b W 9 2 Z W R D b 2 x 1 b W 5 z M S 5 7 z r E g W 2 R l Z 1 0 s M H 0 m c X V v d D s s J n F 1 b 3 Q 7 U 2 V j d G l v b j E v V G F i b G U w N D I g K F B h Z 2 U g N T Y t N T c p L 0 F 1 d G 9 S Z W 1 v d m V k Q 2 9 s d W 1 u c z E u e 0 N f e 3 t M f S w x f S Z x d W 9 0 O y w m c X V v d D t T Z W N 0 a W 9 u M S 9 U Y W J s Z T A 0 M i A o U G F n Z S A 1 N i 0 1 N y k v Q X V 0 b 1 J l b W 9 2 Z W R D b 2 x 1 b W 5 z M S 5 7 Q 1 9 7 e 0 R 9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A 0 M i U y M C h Q Y W d l J T I w N T Y t N T c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Q y J T I w K F B h Z 2 U l M j A 1 N i 0 1 N y k v V G F i b G U w N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0 M i U y M C h Q Y W d l J T I w N T Y t N T c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Q y J T I w K F B h Z 2 U l M j A 1 N i 0 1 N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0 M C U y M C h Q Y W d l J T I w N T Y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D l j M j E 4 M j E t Y j J h Y y 0 0 M j M y L T l j M j k t Z T c 3 O T I w O T I 1 O T l m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y L T I z V D E 4 O j E x O j A 5 L j k 0 M j M z M D Z a I i A v P j x F b n R y e S B U e X B l P S J G a W x s Q 2 9 s d W 1 u V H l w Z X M i I F Z h b H V l P S J z Q l F V R i I g L z 4 8 R W 5 0 c n k g V H l w Z T 0 i R m l s b E N v b H V t b k 5 h b W V z I i B W Y W x 1 Z T 0 i c 1 s m c X V v d D v O s S B b Z G V n X S Z x d W 9 0 O y w m c X V v d D t D X 3 t M f S Z x d W 9 0 O y w m c X V v d D t D X 3 t E f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Q w I C h Q Y W d l I D U 2 K S 9 B d X R v U m V t b 3 Z l Z E N v b H V t b n M x L n v O s S B b Z G V n X S w w f S Z x d W 9 0 O y w m c X V v d D t T Z W N 0 a W 9 u M S 9 U Y W J s Z T A 0 M C A o U G F n Z S A 1 N i k v Q X V 0 b 1 J l b W 9 2 Z W R D b 2 x 1 b W 5 z M S 5 7 Q 1 9 7 e 0 x 9 L D F 9 J n F 1 b 3 Q 7 L C Z x d W 9 0 O 1 N l Y 3 R p b 2 4 x L 1 R h Y m x l M D Q w I C h Q Y W d l I D U 2 K S 9 B d X R v U m V t b 3 Z l Z E N v b H V t b n M x L n t D X 3 t 7 R H 0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b G U w N D A g K F B h Z 2 U g N T Y p L 0 F 1 d G 9 S Z W 1 v d m V k Q 2 9 s d W 1 u c z E u e 8 6 x I F t k Z W d d L D B 9 J n F 1 b 3 Q 7 L C Z x d W 9 0 O 1 N l Y 3 R p b 2 4 x L 1 R h Y m x l M D Q w I C h Q Y W d l I D U 2 K S 9 B d X R v U m V t b 3 Z l Z E N v b H V t b n M x L n t D X 3 t 7 T H 0 s M X 0 m c X V v d D s s J n F 1 b 3 Q 7 U 2 V j d G l v b j E v V G F i b G U w N D A g K F B h Z 2 U g N T Y p L 0 F 1 d G 9 S Z W 1 v d m V k Q 2 9 s d W 1 u c z E u e 0 N f e 3 t E f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w N D A l M j A o U G F n Z S U y M D U 2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0 M C U y M C h Q Y W d l J T I w N T Y p L 1 R h Y m x l M D Q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N D A l M j A o U G F n Z S U y M D U 2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0 M C U y M C h Q Y W d l J T I w N T Y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H X W O m v K 2 h 5 N l a u h r B v a 6 t 0 A A A A A A g A A A A A A E G Y A A A A B A A A g A A A A R T Q T / D 9 Y 4 D H 3 G C p n v A L z 4 k J O H 4 w 8 T f z P k C Y F C i 9 t o r k A A A A A D o A A A A A C A A A g A A A A c T f n O h / g 6 K M c B l C y 5 S B 1 X P 5 S N B z f 6 c J 1 F a i c o C d j h p J Q A A A A O 5 U m 7 w 6 I k 2 s I 4 a c E e R H D a m I N Z C H i 3 p k B 9 h 7 n C r C O n T f v j b 3 U R A X U y q T I z a C x R N 3 C o Y 7 o T E c C a 4 s 3 O c 9 4 X 8 8 d u 9 P B u X M V h e R B 5 1 7 h o Y 8 5 1 z l A A A A A C f x X 5 + 9 Z 9 Z s Z 6 H V A s n m A R Q C 8 y k 6 e J 4 I z U t V B t A l q G X G s X D t g k K K X x S X / m D U 6 u / b m R 9 d m q F W R 0 g V y L 5 b 4 l D B X e A = = < / D a t a M a s h u p > 
</file>

<file path=customXml/itemProps1.xml><?xml version="1.0" encoding="utf-8"?>
<ds:datastoreItem xmlns:ds="http://schemas.openxmlformats.org/officeDocument/2006/customXml" ds:itemID="{66E76AE0-B3DD-48C8-A5DB-3583704FCC3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Sheet1</vt:lpstr>
      <vt:lpstr>AG04_MOD_CL_CD_Ext</vt:lpstr>
      <vt:lpstr>Sheet2</vt:lpstr>
      <vt:lpstr>AG04MOD Airfoil</vt:lpstr>
      <vt:lpstr>1 Layer - No Web - PreComp</vt:lpstr>
      <vt:lpstr>1 Layer - No Web - Bladed</vt:lpstr>
      <vt:lpstr>'1 Layer - No Web - PreComp'!GE_6MW_Proxy_012818.out_gen_1</vt:lpstr>
      <vt:lpstr>'1 Layer - No Web - PreComp'!GE_6MW_Proxy_012818.out_gen_2</vt:lpstr>
    </vt:vector>
  </TitlesOfParts>
  <Company>University of Maine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ward</dc:creator>
  <cp:lastModifiedBy>Ian James Ammerman</cp:lastModifiedBy>
  <dcterms:created xsi:type="dcterms:W3CDTF">2018-01-23T18:22:34Z</dcterms:created>
  <dcterms:modified xsi:type="dcterms:W3CDTF">2024-02-26T14:14:17Z</dcterms:modified>
</cp:coreProperties>
</file>