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My Documents\Mathematics\House Prices - Advanced Regression Techniques\SecondRun\"/>
    </mc:Choice>
  </mc:AlternateContent>
  <xr:revisionPtr revIDLastSave="0" documentId="13_ncr:1_{A73D9A10-275F-4EE0-8E55-F9CD9D18DF8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smtFinSF1" sheetId="12" r:id="rId1"/>
    <sheet name="Fireplaces" sheetId="13" r:id="rId2"/>
    <sheet name="FullBath" sheetId="14" r:id="rId3"/>
    <sheet name="GarageCars" sheetId="15" r:id="rId4"/>
    <sheet name="GrLivArea" sheetId="16" r:id="rId5"/>
    <sheet name="KitchenAbvGr" sheetId="17" r:id="rId6"/>
    <sheet name="LotArea" sheetId="18" r:id="rId7"/>
    <sheet name="TotalBsmtSF" sheetId="19" r:id="rId8"/>
    <sheet name="YearBuilt" sheetId="20" r:id="rId9"/>
    <sheet name="BsmtQual" sheetId="21" r:id="rId10"/>
    <sheet name="GroupBsmtQual" sheetId="1" r:id="rId11"/>
    <sheet name="HouseStyle" sheetId="23" r:id="rId12"/>
    <sheet name="GroupHouseStyle" sheetId="2" r:id="rId13"/>
    <sheet name="KitchenQual" sheetId="24" r:id="rId14"/>
    <sheet name="GroupKitchenQual" sheetId="3" r:id="rId15"/>
    <sheet name="Neighborhood" sheetId="22" r:id="rId16"/>
    <sheet name="GroupNeighborhood" sheetId="4" r:id="rId17"/>
    <sheet name="OverallQual" sheetId="26" r:id="rId18"/>
    <sheet name="GroupOverallQual" sheetId="5" r:id="rId19"/>
    <sheet name="SaleCondition" sheetId="27" r:id="rId20"/>
    <sheet name="GroupSaleCondition" sheetId="6" r:id="rId21"/>
    <sheet name="ContinuousSummary" sheetId="8" r:id="rId22"/>
    <sheet name="CategoricalSummary" sheetId="7" r:id="rId23"/>
    <sheet name="ParameterEstimates" sheetId="9" r:id="rId24"/>
    <sheet name="ModelTerms" sheetId="10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0" l="1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M3" i="27" l="1"/>
  <c r="K3" i="27"/>
  <c r="G3" i="27"/>
  <c r="F3" i="27"/>
  <c r="D3" i="27"/>
  <c r="M2" i="27"/>
  <c r="K2" i="27"/>
  <c r="G2" i="27"/>
  <c r="F2" i="27"/>
  <c r="D2" i="27"/>
  <c r="M3" i="26"/>
  <c r="K3" i="26"/>
  <c r="G3" i="26"/>
  <c r="I3" i="26" s="1"/>
  <c r="F3" i="26"/>
  <c r="D3" i="26"/>
  <c r="M2" i="26"/>
  <c r="K2" i="26"/>
  <c r="G2" i="26"/>
  <c r="F2" i="26"/>
  <c r="D2" i="26"/>
  <c r="M3" i="24"/>
  <c r="K3" i="24"/>
  <c r="G3" i="24"/>
  <c r="I3" i="24" s="1"/>
  <c r="F3" i="24"/>
  <c r="D3" i="24"/>
  <c r="M2" i="24"/>
  <c r="K2" i="24"/>
  <c r="G2" i="24"/>
  <c r="F2" i="24"/>
  <c r="D2" i="24"/>
  <c r="C3" i="24" s="1"/>
  <c r="M3" i="23"/>
  <c r="K3" i="23"/>
  <c r="G3" i="23"/>
  <c r="F3" i="23"/>
  <c r="D3" i="23"/>
  <c r="M2" i="23"/>
  <c r="K2" i="23"/>
  <c r="G2" i="23"/>
  <c r="F2" i="23"/>
  <c r="D2" i="23"/>
  <c r="M4" i="22"/>
  <c r="K4" i="22"/>
  <c r="G4" i="22"/>
  <c r="F4" i="22"/>
  <c r="D4" i="22"/>
  <c r="M3" i="22"/>
  <c r="K3" i="22"/>
  <c r="G3" i="22"/>
  <c r="F3" i="22"/>
  <c r="D3" i="22"/>
  <c r="M2" i="22"/>
  <c r="K2" i="22"/>
  <c r="G2" i="22"/>
  <c r="F2" i="22"/>
  <c r="D2" i="22"/>
  <c r="M3" i="21"/>
  <c r="K3" i="21"/>
  <c r="G3" i="21"/>
  <c r="F3" i="21"/>
  <c r="D3" i="21"/>
  <c r="M2" i="21"/>
  <c r="K2" i="21"/>
  <c r="G2" i="21"/>
  <c r="F2" i="21"/>
  <c r="D2" i="21"/>
  <c r="C3" i="21" s="1"/>
  <c r="I2" i="22" l="1"/>
  <c r="C3" i="23"/>
  <c r="L3" i="23" s="1"/>
  <c r="I2" i="26"/>
  <c r="I3" i="23"/>
  <c r="I3" i="22"/>
  <c r="I3" i="21"/>
  <c r="I3" i="27"/>
  <c r="I4" i="22"/>
  <c r="D4" i="27"/>
  <c r="E2" i="27" s="1"/>
  <c r="C4" i="22"/>
  <c r="L4" i="22" s="1"/>
  <c r="C2" i="24"/>
  <c r="L2" i="24" s="1"/>
  <c r="I2" i="27"/>
  <c r="C3" i="27"/>
  <c r="L3" i="27" s="1"/>
  <c r="C2" i="27"/>
  <c r="H2" i="27" s="1"/>
  <c r="C3" i="26"/>
  <c r="N3" i="26" s="1"/>
  <c r="D4" i="26"/>
  <c r="E4" i="26" s="1"/>
  <c r="C2" i="26"/>
  <c r="J2" i="26" s="1"/>
  <c r="L3" i="24"/>
  <c r="N3" i="24"/>
  <c r="I2" i="24"/>
  <c r="D4" i="24"/>
  <c r="E3" i="24" s="1"/>
  <c r="H3" i="24"/>
  <c r="I2" i="23"/>
  <c r="J3" i="23" s="1"/>
  <c r="N3" i="23"/>
  <c r="C2" i="23"/>
  <c r="H2" i="23" s="1"/>
  <c r="D4" i="23"/>
  <c r="E3" i="23" s="1"/>
  <c r="H3" i="23"/>
  <c r="C3" i="22"/>
  <c r="H3" i="22" s="1"/>
  <c r="D5" i="22"/>
  <c r="E5" i="22" s="1"/>
  <c r="E2" i="22"/>
  <c r="C2" i="22"/>
  <c r="J2" i="22" s="1"/>
  <c r="L3" i="21"/>
  <c r="N3" i="21"/>
  <c r="H3" i="21"/>
  <c r="I2" i="21"/>
  <c r="D4" i="21"/>
  <c r="E3" i="21" s="1"/>
  <c r="C2" i="21"/>
  <c r="H2" i="21" s="1"/>
  <c r="H4" i="22" l="1"/>
  <c r="N4" i="22"/>
  <c r="J2" i="24"/>
  <c r="E3" i="22"/>
  <c r="H2" i="24"/>
  <c r="J4" i="22"/>
  <c r="N2" i="24"/>
  <c r="E3" i="27"/>
  <c r="E4" i="27"/>
  <c r="J3" i="27"/>
  <c r="L2" i="27"/>
  <c r="J2" i="27"/>
  <c r="H3" i="27"/>
  <c r="N3" i="27"/>
  <c r="N2" i="27"/>
  <c r="G4" i="27"/>
  <c r="F4" i="27"/>
  <c r="H3" i="26"/>
  <c r="J3" i="26"/>
  <c r="L3" i="26"/>
  <c r="E3" i="26"/>
  <c r="N2" i="26"/>
  <c r="H2" i="26"/>
  <c r="L2" i="26"/>
  <c r="E2" i="26"/>
  <c r="E2" i="24"/>
  <c r="E4" i="24"/>
  <c r="J3" i="24"/>
  <c r="N2" i="23"/>
  <c r="L2" i="23"/>
  <c r="E2" i="23"/>
  <c r="E4" i="23"/>
  <c r="J2" i="23"/>
  <c r="N3" i="22"/>
  <c r="J3" i="22"/>
  <c r="H2" i="22"/>
  <c r="L2" i="22"/>
  <c r="E4" i="22"/>
  <c r="G5" i="22" s="1"/>
  <c r="N2" i="22"/>
  <c r="L3" i="22"/>
  <c r="J3" i="21"/>
  <c r="N2" i="21"/>
  <c r="L2" i="21"/>
  <c r="E4" i="21"/>
  <c r="E2" i="21"/>
  <c r="J2" i="21"/>
  <c r="I4" i="27" l="1"/>
  <c r="F5" i="22"/>
  <c r="I5" i="22" s="1"/>
  <c r="G4" i="26"/>
  <c r="F4" i="26"/>
  <c r="G4" i="24"/>
  <c r="F4" i="24"/>
  <c r="G4" i="23"/>
  <c r="F4" i="23"/>
  <c r="G4" i="21"/>
  <c r="F4" i="21"/>
  <c r="I4" i="23" l="1"/>
  <c r="I4" i="26"/>
  <c r="I4" i="24"/>
  <c r="I4" i="21"/>
  <c r="P11" i="20" l="1"/>
  <c r="N11" i="20"/>
  <c r="J11" i="20"/>
  <c r="L11" i="20" s="1"/>
  <c r="I11" i="20"/>
  <c r="G11" i="20"/>
  <c r="F11" i="20"/>
  <c r="E11" i="20"/>
  <c r="D11" i="20"/>
  <c r="P10" i="20"/>
  <c r="N10" i="20"/>
  <c r="J10" i="20"/>
  <c r="I10" i="20"/>
  <c r="L10" i="20" s="1"/>
  <c r="G10" i="20"/>
  <c r="F10" i="20"/>
  <c r="E10" i="20"/>
  <c r="D10" i="20"/>
  <c r="P9" i="20"/>
  <c r="N9" i="20"/>
  <c r="J9" i="20"/>
  <c r="I9" i="20"/>
  <c r="G9" i="20"/>
  <c r="F9" i="20"/>
  <c r="E9" i="20"/>
  <c r="D9" i="20"/>
  <c r="P8" i="20"/>
  <c r="N8" i="20"/>
  <c r="J8" i="20"/>
  <c r="L8" i="20" s="1"/>
  <c r="I8" i="20"/>
  <c r="G8" i="20"/>
  <c r="F8" i="20"/>
  <c r="E8" i="20"/>
  <c r="D8" i="20"/>
  <c r="P7" i="20"/>
  <c r="N7" i="20"/>
  <c r="J7" i="20"/>
  <c r="L7" i="20" s="1"/>
  <c r="I7" i="20"/>
  <c r="G7" i="20"/>
  <c r="F7" i="20"/>
  <c r="E7" i="20"/>
  <c r="D7" i="20"/>
  <c r="P6" i="20"/>
  <c r="N6" i="20"/>
  <c r="J6" i="20"/>
  <c r="L6" i="20" s="1"/>
  <c r="I6" i="20"/>
  <c r="G6" i="20"/>
  <c r="F6" i="20"/>
  <c r="E6" i="20"/>
  <c r="D6" i="20"/>
  <c r="P5" i="20"/>
  <c r="N5" i="20"/>
  <c r="J5" i="20"/>
  <c r="I5" i="20"/>
  <c r="G5" i="20"/>
  <c r="F5" i="20"/>
  <c r="E5" i="20"/>
  <c r="D5" i="20"/>
  <c r="P4" i="20"/>
  <c r="N4" i="20"/>
  <c r="J4" i="20"/>
  <c r="I4" i="20"/>
  <c r="G4" i="20"/>
  <c r="F4" i="20"/>
  <c r="E4" i="20"/>
  <c r="D4" i="20"/>
  <c r="P3" i="20"/>
  <c r="N3" i="20"/>
  <c r="J3" i="20"/>
  <c r="I3" i="20"/>
  <c r="G3" i="20"/>
  <c r="F3" i="20"/>
  <c r="E3" i="20"/>
  <c r="D3" i="20"/>
  <c r="P2" i="20"/>
  <c r="N2" i="20"/>
  <c r="J2" i="20"/>
  <c r="I2" i="20"/>
  <c r="G2" i="20"/>
  <c r="C5" i="20" s="1"/>
  <c r="F2" i="20"/>
  <c r="E2" i="20"/>
  <c r="D2" i="20"/>
  <c r="P11" i="19"/>
  <c r="N11" i="19"/>
  <c r="J11" i="19"/>
  <c r="I11" i="19"/>
  <c r="G11" i="19"/>
  <c r="F11" i="19"/>
  <c r="E11" i="19"/>
  <c r="D11" i="19"/>
  <c r="P10" i="19"/>
  <c r="N10" i="19"/>
  <c r="J10" i="19"/>
  <c r="I10" i="19"/>
  <c r="G10" i="19"/>
  <c r="F10" i="19"/>
  <c r="E10" i="19"/>
  <c r="D10" i="19"/>
  <c r="P9" i="19"/>
  <c r="N9" i="19"/>
  <c r="J9" i="19"/>
  <c r="L9" i="19" s="1"/>
  <c r="I9" i="19"/>
  <c r="G9" i="19"/>
  <c r="F9" i="19"/>
  <c r="E9" i="19"/>
  <c r="D9" i="19"/>
  <c r="P8" i="19"/>
  <c r="N8" i="19"/>
  <c r="J8" i="19"/>
  <c r="L8" i="19" s="1"/>
  <c r="I8" i="19"/>
  <c r="G8" i="19"/>
  <c r="F8" i="19"/>
  <c r="E8" i="19"/>
  <c r="D8" i="19"/>
  <c r="P7" i="19"/>
  <c r="N7" i="19"/>
  <c r="J7" i="19"/>
  <c r="L7" i="19" s="1"/>
  <c r="I7" i="19"/>
  <c r="G7" i="19"/>
  <c r="F7" i="19"/>
  <c r="E7" i="19"/>
  <c r="D7" i="19"/>
  <c r="P6" i="19"/>
  <c r="N6" i="19"/>
  <c r="J6" i="19"/>
  <c r="L6" i="19" s="1"/>
  <c r="I6" i="19"/>
  <c r="G6" i="19"/>
  <c r="F6" i="19"/>
  <c r="E6" i="19"/>
  <c r="D6" i="19"/>
  <c r="P5" i="19"/>
  <c r="N5" i="19"/>
  <c r="J5" i="19"/>
  <c r="I5" i="19"/>
  <c r="G5" i="19"/>
  <c r="F5" i="19"/>
  <c r="E5" i="19"/>
  <c r="D5" i="19"/>
  <c r="P4" i="19"/>
  <c r="N4" i="19"/>
  <c r="J4" i="19"/>
  <c r="L4" i="19" s="1"/>
  <c r="I4" i="19"/>
  <c r="G4" i="19"/>
  <c r="F4" i="19"/>
  <c r="E4" i="19"/>
  <c r="D4" i="19"/>
  <c r="P3" i="19"/>
  <c r="N3" i="19"/>
  <c r="J3" i="19"/>
  <c r="L3" i="19" s="1"/>
  <c r="I3" i="19"/>
  <c r="G3" i="19"/>
  <c r="F3" i="19"/>
  <c r="E3" i="19"/>
  <c r="D3" i="19"/>
  <c r="P2" i="19"/>
  <c r="N2" i="19"/>
  <c r="J2" i="19"/>
  <c r="I2" i="19"/>
  <c r="G2" i="19"/>
  <c r="C8" i="19" s="1"/>
  <c r="K8" i="19" s="1"/>
  <c r="F2" i="19"/>
  <c r="E2" i="19"/>
  <c r="D2" i="19"/>
  <c r="P11" i="18"/>
  <c r="N11" i="18"/>
  <c r="J11" i="18"/>
  <c r="I11" i="18"/>
  <c r="G11" i="18"/>
  <c r="F11" i="18"/>
  <c r="E11" i="18"/>
  <c r="D11" i="18"/>
  <c r="P10" i="18"/>
  <c r="N10" i="18"/>
  <c r="J10" i="18"/>
  <c r="L10" i="18" s="1"/>
  <c r="I10" i="18"/>
  <c r="G10" i="18"/>
  <c r="F10" i="18"/>
  <c r="E10" i="18"/>
  <c r="D10" i="18"/>
  <c r="P9" i="18"/>
  <c r="N9" i="18"/>
  <c r="J9" i="18"/>
  <c r="L9" i="18" s="1"/>
  <c r="I9" i="18"/>
  <c r="G9" i="18"/>
  <c r="F9" i="18"/>
  <c r="E9" i="18"/>
  <c r="D9" i="18"/>
  <c r="P8" i="18"/>
  <c r="N8" i="18"/>
  <c r="J8" i="18"/>
  <c r="I8" i="18"/>
  <c r="G8" i="18"/>
  <c r="F8" i="18"/>
  <c r="E8" i="18"/>
  <c r="D8" i="18"/>
  <c r="P7" i="18"/>
  <c r="N7" i="18"/>
  <c r="J7" i="18"/>
  <c r="L7" i="18" s="1"/>
  <c r="I7" i="18"/>
  <c r="G7" i="18"/>
  <c r="F7" i="18"/>
  <c r="E7" i="18"/>
  <c r="D7" i="18"/>
  <c r="P6" i="18"/>
  <c r="N6" i="18"/>
  <c r="J6" i="18"/>
  <c r="L6" i="18" s="1"/>
  <c r="I6" i="18"/>
  <c r="G6" i="18"/>
  <c r="F6" i="18"/>
  <c r="E6" i="18"/>
  <c r="D6" i="18"/>
  <c r="P5" i="18"/>
  <c r="N5" i="18"/>
  <c r="J5" i="18"/>
  <c r="I5" i="18"/>
  <c r="G5" i="18"/>
  <c r="F5" i="18"/>
  <c r="E5" i="18"/>
  <c r="D5" i="18"/>
  <c r="P4" i="18"/>
  <c r="N4" i="18"/>
  <c r="J4" i="18"/>
  <c r="L4" i="18" s="1"/>
  <c r="I4" i="18"/>
  <c r="G4" i="18"/>
  <c r="F4" i="18"/>
  <c r="E4" i="18"/>
  <c r="D4" i="18"/>
  <c r="P3" i="18"/>
  <c r="N3" i="18"/>
  <c r="J3" i="18"/>
  <c r="L3" i="18" s="1"/>
  <c r="I3" i="18"/>
  <c r="G3" i="18"/>
  <c r="F3" i="18"/>
  <c r="E3" i="18"/>
  <c r="D3" i="18"/>
  <c r="P2" i="18"/>
  <c r="N2" i="18"/>
  <c r="J2" i="18"/>
  <c r="L2" i="18" s="1"/>
  <c r="I2" i="18"/>
  <c r="G2" i="18"/>
  <c r="F2" i="18"/>
  <c r="E2" i="18"/>
  <c r="D2" i="18"/>
  <c r="P5" i="17"/>
  <c r="N5" i="17"/>
  <c r="J5" i="17"/>
  <c r="L5" i="17" s="1"/>
  <c r="I5" i="17"/>
  <c r="G5" i="17"/>
  <c r="F5" i="17"/>
  <c r="E5" i="17"/>
  <c r="D5" i="17"/>
  <c r="P4" i="17"/>
  <c r="N4" i="17"/>
  <c r="J4" i="17"/>
  <c r="I4" i="17"/>
  <c r="G4" i="17"/>
  <c r="F4" i="17"/>
  <c r="E4" i="17"/>
  <c r="D4" i="17"/>
  <c r="P3" i="17"/>
  <c r="N3" i="17"/>
  <c r="J3" i="17"/>
  <c r="L3" i="17" s="1"/>
  <c r="I3" i="17"/>
  <c r="G3" i="17"/>
  <c r="F3" i="17"/>
  <c r="E3" i="17"/>
  <c r="D3" i="17"/>
  <c r="P2" i="17"/>
  <c r="N2" i="17"/>
  <c r="J2" i="17"/>
  <c r="I2" i="17"/>
  <c r="G2" i="17"/>
  <c r="F2" i="17"/>
  <c r="E2" i="17"/>
  <c r="D2" i="17"/>
  <c r="P7" i="16"/>
  <c r="N7" i="16"/>
  <c r="J7" i="16"/>
  <c r="L7" i="16" s="1"/>
  <c r="I7" i="16"/>
  <c r="G7" i="16"/>
  <c r="F7" i="16"/>
  <c r="E7" i="16"/>
  <c r="D7" i="16"/>
  <c r="P6" i="16"/>
  <c r="N6" i="16"/>
  <c r="J6" i="16"/>
  <c r="I6" i="16"/>
  <c r="G6" i="16"/>
  <c r="F6" i="16"/>
  <c r="E6" i="16"/>
  <c r="D6" i="16"/>
  <c r="P5" i="16"/>
  <c r="N5" i="16"/>
  <c r="J5" i="16"/>
  <c r="L5" i="16" s="1"/>
  <c r="I5" i="16"/>
  <c r="G5" i="16"/>
  <c r="F5" i="16"/>
  <c r="E5" i="16"/>
  <c r="D5" i="16"/>
  <c r="P4" i="16"/>
  <c r="N4" i="16"/>
  <c r="J4" i="16"/>
  <c r="I4" i="16"/>
  <c r="G4" i="16"/>
  <c r="F4" i="16"/>
  <c r="E4" i="16"/>
  <c r="D4" i="16"/>
  <c r="P11" i="16"/>
  <c r="N11" i="16"/>
  <c r="J11" i="16"/>
  <c r="L11" i="16" s="1"/>
  <c r="I11" i="16"/>
  <c r="G11" i="16"/>
  <c r="F11" i="16"/>
  <c r="E11" i="16"/>
  <c r="D11" i="16"/>
  <c r="P10" i="16"/>
  <c r="N10" i="16"/>
  <c r="J10" i="16"/>
  <c r="I10" i="16"/>
  <c r="G10" i="16"/>
  <c r="F10" i="16"/>
  <c r="E10" i="16"/>
  <c r="D10" i="16"/>
  <c r="P9" i="16"/>
  <c r="N9" i="16"/>
  <c r="J9" i="16"/>
  <c r="L9" i="16" s="1"/>
  <c r="I9" i="16"/>
  <c r="G9" i="16"/>
  <c r="F9" i="16"/>
  <c r="E9" i="16"/>
  <c r="D9" i="16"/>
  <c r="P8" i="16"/>
  <c r="N8" i="16"/>
  <c r="J8" i="16"/>
  <c r="L8" i="16" s="1"/>
  <c r="I8" i="16"/>
  <c r="G8" i="16"/>
  <c r="F8" i="16"/>
  <c r="E8" i="16"/>
  <c r="D8" i="16"/>
  <c r="P3" i="16"/>
  <c r="N3" i="16"/>
  <c r="J3" i="16"/>
  <c r="I3" i="16"/>
  <c r="G3" i="16"/>
  <c r="F3" i="16"/>
  <c r="E3" i="16"/>
  <c r="D3" i="16"/>
  <c r="P2" i="16"/>
  <c r="N2" i="16"/>
  <c r="J2" i="16"/>
  <c r="I2" i="16"/>
  <c r="G2" i="16"/>
  <c r="F2" i="16"/>
  <c r="E2" i="16"/>
  <c r="D2" i="16"/>
  <c r="P6" i="15"/>
  <c r="N6" i="15"/>
  <c r="J6" i="15"/>
  <c r="I6" i="15"/>
  <c r="G6" i="15"/>
  <c r="F6" i="15"/>
  <c r="E6" i="15"/>
  <c r="D6" i="15"/>
  <c r="P5" i="15"/>
  <c r="N5" i="15"/>
  <c r="J5" i="15"/>
  <c r="I5" i="15"/>
  <c r="G5" i="15"/>
  <c r="F5" i="15"/>
  <c r="E5" i="15"/>
  <c r="D5" i="15"/>
  <c r="P4" i="15"/>
  <c r="N4" i="15"/>
  <c r="J4" i="15"/>
  <c r="I4" i="15"/>
  <c r="G4" i="15"/>
  <c r="F4" i="15"/>
  <c r="E4" i="15"/>
  <c r="D4" i="15"/>
  <c r="P3" i="15"/>
  <c r="N3" i="15"/>
  <c r="J3" i="15"/>
  <c r="I3" i="15"/>
  <c r="G3" i="15"/>
  <c r="F3" i="15"/>
  <c r="E3" i="15"/>
  <c r="D3" i="15"/>
  <c r="P2" i="15"/>
  <c r="N2" i="15"/>
  <c r="J2" i="15"/>
  <c r="I2" i="15"/>
  <c r="G2" i="15"/>
  <c r="F2" i="15"/>
  <c r="E2" i="15"/>
  <c r="D2" i="15"/>
  <c r="P5" i="14"/>
  <c r="N5" i="14"/>
  <c r="J5" i="14"/>
  <c r="I5" i="14"/>
  <c r="G5" i="14"/>
  <c r="F5" i="14"/>
  <c r="E5" i="14"/>
  <c r="D5" i="14"/>
  <c r="P4" i="14"/>
  <c r="N4" i="14"/>
  <c r="J4" i="14"/>
  <c r="I4" i="14"/>
  <c r="G4" i="14"/>
  <c r="F4" i="14"/>
  <c r="E4" i="14"/>
  <c r="D4" i="14"/>
  <c r="P3" i="14"/>
  <c r="N3" i="14"/>
  <c r="J3" i="14"/>
  <c r="I3" i="14"/>
  <c r="G3" i="14"/>
  <c r="F3" i="14"/>
  <c r="E3" i="14"/>
  <c r="D3" i="14"/>
  <c r="P2" i="14"/>
  <c r="N2" i="14"/>
  <c r="J2" i="14"/>
  <c r="I2" i="14"/>
  <c r="G2" i="14"/>
  <c r="F2" i="14"/>
  <c r="E2" i="14"/>
  <c r="D2" i="14"/>
  <c r="C5" i="18" l="1"/>
  <c r="K5" i="18" s="1"/>
  <c r="K5" i="20"/>
  <c r="L3" i="15"/>
  <c r="L4" i="15"/>
  <c r="L6" i="15"/>
  <c r="L6" i="16"/>
  <c r="L5" i="18"/>
  <c r="L8" i="18"/>
  <c r="L10" i="19"/>
  <c r="L2" i="20"/>
  <c r="L5" i="20"/>
  <c r="C3" i="15"/>
  <c r="K3" i="15" s="1"/>
  <c r="C4" i="16"/>
  <c r="O4" i="16" s="1"/>
  <c r="L9" i="20"/>
  <c r="L3" i="20"/>
  <c r="M5" i="20"/>
  <c r="O5" i="20"/>
  <c r="C8" i="20"/>
  <c r="O8" i="20" s="1"/>
  <c r="C4" i="20"/>
  <c r="K4" i="20" s="1"/>
  <c r="Q5" i="20"/>
  <c r="C7" i="20"/>
  <c r="K7" i="20" s="1"/>
  <c r="C6" i="20"/>
  <c r="Q6" i="20" s="1"/>
  <c r="G12" i="20"/>
  <c r="H5" i="20" s="1"/>
  <c r="C3" i="20"/>
  <c r="K3" i="20" s="1"/>
  <c r="L4" i="20"/>
  <c r="C11" i="20"/>
  <c r="Q11" i="20" s="1"/>
  <c r="C2" i="20"/>
  <c r="M2" i="20" s="1"/>
  <c r="C10" i="20"/>
  <c r="K10" i="20" s="1"/>
  <c r="C9" i="20"/>
  <c r="O9" i="20" s="1"/>
  <c r="L2" i="19"/>
  <c r="L5" i="19"/>
  <c r="C7" i="19"/>
  <c r="K7" i="19" s="1"/>
  <c r="L11" i="19"/>
  <c r="O8" i="19"/>
  <c r="Q8" i="19"/>
  <c r="M8" i="19"/>
  <c r="C6" i="19"/>
  <c r="Q6" i="19" s="1"/>
  <c r="C5" i="19"/>
  <c r="Q5" i="19" s="1"/>
  <c r="C4" i="19"/>
  <c r="Q4" i="19" s="1"/>
  <c r="G12" i="19"/>
  <c r="H9" i="19" s="1"/>
  <c r="C3" i="19"/>
  <c r="O3" i="19" s="1"/>
  <c r="C11" i="19"/>
  <c r="O11" i="19" s="1"/>
  <c r="C2" i="19"/>
  <c r="M2" i="19" s="1"/>
  <c r="C10" i="19"/>
  <c r="K10" i="19" s="1"/>
  <c r="C9" i="19"/>
  <c r="M9" i="19" s="1"/>
  <c r="M5" i="18"/>
  <c r="O5" i="18"/>
  <c r="L11" i="18"/>
  <c r="C8" i="18"/>
  <c r="O8" i="18" s="1"/>
  <c r="G12" i="18"/>
  <c r="H10" i="18" s="1"/>
  <c r="H4" i="18"/>
  <c r="H6" i="18"/>
  <c r="Q5" i="18"/>
  <c r="C7" i="18"/>
  <c r="O7" i="18" s="1"/>
  <c r="C6" i="18"/>
  <c r="K6" i="18" s="1"/>
  <c r="C4" i="18"/>
  <c r="O4" i="18" s="1"/>
  <c r="C3" i="18"/>
  <c r="M3" i="18" s="1"/>
  <c r="C11" i="18"/>
  <c r="C2" i="18"/>
  <c r="Q2" i="18" s="1"/>
  <c r="C10" i="18"/>
  <c r="K10" i="18" s="1"/>
  <c r="C9" i="18"/>
  <c r="O9" i="18" s="1"/>
  <c r="L2" i="17"/>
  <c r="L4" i="17"/>
  <c r="G6" i="17"/>
  <c r="H3" i="17" s="1"/>
  <c r="C5" i="17"/>
  <c r="K5" i="17" s="1"/>
  <c r="C2" i="17"/>
  <c r="Q2" i="17" s="1"/>
  <c r="C4" i="17"/>
  <c r="K4" i="17" s="1"/>
  <c r="C3" i="17"/>
  <c r="K3" i="17" s="1"/>
  <c r="L10" i="16"/>
  <c r="L4" i="16"/>
  <c r="C7" i="16"/>
  <c r="Q7" i="16" s="1"/>
  <c r="C6" i="16"/>
  <c r="C5" i="16"/>
  <c r="O5" i="16" s="1"/>
  <c r="L2" i="16"/>
  <c r="C8" i="16"/>
  <c r="K8" i="16" s="1"/>
  <c r="C2" i="16"/>
  <c r="Q2" i="16" s="1"/>
  <c r="L3" i="16"/>
  <c r="C3" i="16"/>
  <c r="Q3" i="16" s="1"/>
  <c r="G12" i="16"/>
  <c r="H10" i="16" s="1"/>
  <c r="C11" i="16"/>
  <c r="O11" i="16" s="1"/>
  <c r="C10" i="16"/>
  <c r="K10" i="16" s="1"/>
  <c r="C9" i="16"/>
  <c r="M9" i="16" s="1"/>
  <c r="L2" i="15"/>
  <c r="L5" i="15"/>
  <c r="Q3" i="15"/>
  <c r="M3" i="15"/>
  <c r="C2" i="15"/>
  <c r="K2" i="15" s="1"/>
  <c r="G7" i="15"/>
  <c r="C6" i="15"/>
  <c r="O6" i="15" s="1"/>
  <c r="C5" i="15"/>
  <c r="K5" i="15" s="1"/>
  <c r="C4" i="15"/>
  <c r="L3" i="14"/>
  <c r="L5" i="14"/>
  <c r="L2" i="14"/>
  <c r="L4" i="14"/>
  <c r="C2" i="14"/>
  <c r="G6" i="14"/>
  <c r="H4" i="14" s="1"/>
  <c r="C5" i="14"/>
  <c r="O5" i="14" s="1"/>
  <c r="C4" i="14"/>
  <c r="K4" i="14" s="1"/>
  <c r="C3" i="14"/>
  <c r="K3" i="14" s="1"/>
  <c r="P5" i="13"/>
  <c r="N5" i="13"/>
  <c r="J5" i="13"/>
  <c r="I5" i="13"/>
  <c r="G5" i="13"/>
  <c r="F5" i="13"/>
  <c r="E5" i="13"/>
  <c r="D5" i="13"/>
  <c r="P4" i="13"/>
  <c r="N4" i="13"/>
  <c r="J4" i="13"/>
  <c r="I4" i="13"/>
  <c r="G4" i="13"/>
  <c r="F4" i="13"/>
  <c r="E4" i="13"/>
  <c r="D4" i="13"/>
  <c r="P3" i="13"/>
  <c r="N3" i="13"/>
  <c r="J3" i="13"/>
  <c r="I3" i="13"/>
  <c r="G3" i="13"/>
  <c r="F3" i="13"/>
  <c r="E3" i="13"/>
  <c r="D3" i="13"/>
  <c r="P2" i="13"/>
  <c r="N2" i="13"/>
  <c r="J2" i="13"/>
  <c r="I2" i="13"/>
  <c r="G2" i="13"/>
  <c r="F2" i="13"/>
  <c r="E2" i="13"/>
  <c r="D2" i="13"/>
  <c r="P8" i="12"/>
  <c r="P7" i="12"/>
  <c r="P6" i="12"/>
  <c r="P5" i="12"/>
  <c r="P4" i="12"/>
  <c r="P3" i="12"/>
  <c r="P2" i="12"/>
  <c r="N8" i="12"/>
  <c r="N7" i="12"/>
  <c r="N6" i="12"/>
  <c r="N5" i="12"/>
  <c r="N4" i="12"/>
  <c r="N3" i="12"/>
  <c r="N2" i="12"/>
  <c r="J8" i="12"/>
  <c r="L8" i="12" s="1"/>
  <c r="I8" i="12"/>
  <c r="J7" i="12"/>
  <c r="I7" i="12"/>
  <c r="J6" i="12"/>
  <c r="I6" i="12"/>
  <c r="J5" i="12"/>
  <c r="I5" i="12"/>
  <c r="J4" i="12"/>
  <c r="L4" i="12" s="1"/>
  <c r="I4" i="12"/>
  <c r="J3" i="12"/>
  <c r="I3" i="12"/>
  <c r="J2" i="12"/>
  <c r="I2" i="12"/>
  <c r="G8" i="12"/>
  <c r="F8" i="12"/>
  <c r="E8" i="12"/>
  <c r="D8" i="12"/>
  <c r="G7" i="12"/>
  <c r="F7" i="12"/>
  <c r="E7" i="12"/>
  <c r="D7" i="12"/>
  <c r="G6" i="12"/>
  <c r="F6" i="12"/>
  <c r="E6" i="12"/>
  <c r="D6" i="12"/>
  <c r="G5" i="12"/>
  <c r="F5" i="12"/>
  <c r="E5" i="12"/>
  <c r="D5" i="12"/>
  <c r="G4" i="12"/>
  <c r="F4" i="12"/>
  <c r="E4" i="12"/>
  <c r="D4" i="12"/>
  <c r="G3" i="12"/>
  <c r="F3" i="12"/>
  <c r="E3" i="12"/>
  <c r="D3" i="12"/>
  <c r="G2" i="12"/>
  <c r="C4" i="12" s="1"/>
  <c r="F2" i="12"/>
  <c r="E2" i="12"/>
  <c r="D2" i="12"/>
  <c r="L7" i="12"/>
  <c r="Q4" i="16" l="1"/>
  <c r="M4" i="16"/>
  <c r="K4" i="16"/>
  <c r="O3" i="15"/>
  <c r="H3" i="20"/>
  <c r="L3" i="13"/>
  <c r="L5" i="13"/>
  <c r="C5" i="12"/>
  <c r="K5" i="12" s="1"/>
  <c r="M8" i="20"/>
  <c r="O10" i="20"/>
  <c r="Q8" i="20"/>
  <c r="Q4" i="20"/>
  <c r="K8" i="20"/>
  <c r="O4" i="20"/>
  <c r="Q2" i="20"/>
  <c r="M4" i="20"/>
  <c r="H9" i="20"/>
  <c r="K11" i="20"/>
  <c r="H8" i="20"/>
  <c r="K2" i="20"/>
  <c r="K9" i="20"/>
  <c r="O7" i="20"/>
  <c r="O11" i="20"/>
  <c r="M6" i="20"/>
  <c r="O6" i="20"/>
  <c r="M7" i="20"/>
  <c r="Q10" i="20"/>
  <c r="M11" i="20"/>
  <c r="K6" i="20"/>
  <c r="H7" i="20"/>
  <c r="Q9" i="20"/>
  <c r="M9" i="20"/>
  <c r="O2" i="20"/>
  <c r="H6" i="20"/>
  <c r="Q3" i="20"/>
  <c r="O3" i="20"/>
  <c r="M3" i="20"/>
  <c r="H10" i="20"/>
  <c r="H12" i="20"/>
  <c r="H2" i="20"/>
  <c r="H11" i="20"/>
  <c r="H4" i="20"/>
  <c r="Q7" i="20"/>
  <c r="M10" i="20"/>
  <c r="K9" i="19"/>
  <c r="Q7" i="19"/>
  <c r="M7" i="19"/>
  <c r="O2" i="19"/>
  <c r="O10" i="19"/>
  <c r="O7" i="19"/>
  <c r="K3" i="19"/>
  <c r="H3" i="19"/>
  <c r="O9" i="19"/>
  <c r="Q11" i="19"/>
  <c r="Q3" i="19"/>
  <c r="M6" i="19"/>
  <c r="M8" i="18"/>
  <c r="H5" i="19"/>
  <c r="H7" i="19"/>
  <c r="H12" i="19"/>
  <c r="H4" i="19"/>
  <c r="Q10" i="19"/>
  <c r="M11" i="19"/>
  <c r="H11" i="19"/>
  <c r="K5" i="19"/>
  <c r="Q8" i="18"/>
  <c r="O4" i="19"/>
  <c r="K4" i="19"/>
  <c r="Q9" i="19"/>
  <c r="H10" i="19"/>
  <c r="M4" i="19"/>
  <c r="M3" i="19"/>
  <c r="K2" i="19"/>
  <c r="Q2" i="19"/>
  <c r="H2" i="19"/>
  <c r="O6" i="19"/>
  <c r="H8" i="19"/>
  <c r="K11" i="19"/>
  <c r="K6" i="19"/>
  <c r="H6" i="19"/>
  <c r="M10" i="19"/>
  <c r="O5" i="19"/>
  <c r="M5" i="19"/>
  <c r="Q7" i="18"/>
  <c r="K8" i="18"/>
  <c r="H12" i="18"/>
  <c r="K3" i="18"/>
  <c r="H7" i="18"/>
  <c r="H2" i="18"/>
  <c r="K9" i="18"/>
  <c r="O6" i="18"/>
  <c r="H11" i="18"/>
  <c r="H5" i="18"/>
  <c r="H3" i="18"/>
  <c r="H9" i="18"/>
  <c r="K2" i="18"/>
  <c r="H8" i="18"/>
  <c r="O11" i="18"/>
  <c r="Q11" i="18"/>
  <c r="Q10" i="18"/>
  <c r="M11" i="18"/>
  <c r="O10" i="18"/>
  <c r="Q3" i="18"/>
  <c r="O3" i="18"/>
  <c r="M10" i="18"/>
  <c r="M2" i="18"/>
  <c r="M4" i="18"/>
  <c r="K4" i="18"/>
  <c r="M9" i="18"/>
  <c r="M6" i="18"/>
  <c r="Q9" i="18"/>
  <c r="Q6" i="18"/>
  <c r="Q4" i="18"/>
  <c r="O2" i="18"/>
  <c r="K11" i="18"/>
  <c r="M7" i="18"/>
  <c r="K7" i="18"/>
  <c r="Q3" i="17"/>
  <c r="H5" i="17"/>
  <c r="M4" i="17"/>
  <c r="Q4" i="17"/>
  <c r="O4" i="17"/>
  <c r="Q5" i="17"/>
  <c r="O5" i="17"/>
  <c r="M3" i="17"/>
  <c r="O3" i="17"/>
  <c r="O2" i="17"/>
  <c r="H4" i="17"/>
  <c r="H2" i="17"/>
  <c r="H6" i="17"/>
  <c r="M5" i="17"/>
  <c r="M2" i="17"/>
  <c r="K2" i="17"/>
  <c r="K2" i="16"/>
  <c r="M7" i="16"/>
  <c r="K11" i="16"/>
  <c r="O6" i="16"/>
  <c r="K6" i="16"/>
  <c r="Q6" i="16"/>
  <c r="H6" i="16"/>
  <c r="Q11" i="16"/>
  <c r="K7" i="16"/>
  <c r="H4" i="16"/>
  <c r="H11" i="16"/>
  <c r="O7" i="16"/>
  <c r="M5" i="16"/>
  <c r="K5" i="16"/>
  <c r="M6" i="16"/>
  <c r="H8" i="16"/>
  <c r="H7" i="16"/>
  <c r="H5" i="16"/>
  <c r="Q5" i="16"/>
  <c r="O10" i="16"/>
  <c r="Q8" i="16"/>
  <c r="O8" i="16"/>
  <c r="M11" i="16"/>
  <c r="M10" i="16"/>
  <c r="M8" i="16"/>
  <c r="M3" i="16"/>
  <c r="K3" i="16"/>
  <c r="K9" i="16"/>
  <c r="O9" i="16"/>
  <c r="Q10" i="16"/>
  <c r="O3" i="16"/>
  <c r="Q9" i="16"/>
  <c r="H9" i="16"/>
  <c r="H2" i="16"/>
  <c r="H12" i="16"/>
  <c r="H3" i="16"/>
  <c r="O2" i="16"/>
  <c r="M2" i="16"/>
  <c r="M5" i="15"/>
  <c r="Q5" i="15"/>
  <c r="Q6" i="15"/>
  <c r="H2" i="15"/>
  <c r="H7" i="15"/>
  <c r="H4" i="15"/>
  <c r="O2" i="15"/>
  <c r="Q2" i="15"/>
  <c r="O5" i="15"/>
  <c r="H3" i="15"/>
  <c r="K4" i="15"/>
  <c r="M4" i="15"/>
  <c r="H6" i="15"/>
  <c r="M2" i="15"/>
  <c r="M6" i="15"/>
  <c r="H5" i="15"/>
  <c r="Q4" i="15"/>
  <c r="K6" i="15"/>
  <c r="O4" i="15"/>
  <c r="Q5" i="14"/>
  <c r="H2" i="14"/>
  <c r="H5" i="14"/>
  <c r="M3" i="14"/>
  <c r="M4" i="14"/>
  <c r="K5" i="14"/>
  <c r="O2" i="14"/>
  <c r="Q2" i="14"/>
  <c r="M2" i="14"/>
  <c r="O4" i="14"/>
  <c r="Q4" i="14"/>
  <c r="K2" i="14"/>
  <c r="O3" i="14"/>
  <c r="Q3" i="14"/>
  <c r="J6" i="14"/>
  <c r="H6" i="14"/>
  <c r="H3" i="14"/>
  <c r="M5" i="14"/>
  <c r="L2" i="13"/>
  <c r="C2" i="13"/>
  <c r="M2" i="13" s="1"/>
  <c r="L4" i="13"/>
  <c r="G6" i="13"/>
  <c r="H5" i="13" s="1"/>
  <c r="C5" i="13"/>
  <c r="K5" i="13" s="1"/>
  <c r="C4" i="13"/>
  <c r="K4" i="13" s="1"/>
  <c r="C3" i="13"/>
  <c r="Q3" i="13" s="1"/>
  <c r="L5" i="12"/>
  <c r="L2" i="12"/>
  <c r="L3" i="12"/>
  <c r="M4" i="12"/>
  <c r="L6" i="12"/>
  <c r="Q4" i="12"/>
  <c r="K4" i="12"/>
  <c r="C3" i="12"/>
  <c r="Q3" i="12" s="1"/>
  <c r="C2" i="12"/>
  <c r="G9" i="12"/>
  <c r="O4" i="12"/>
  <c r="C8" i="12"/>
  <c r="O8" i="12" s="1"/>
  <c r="C7" i="12"/>
  <c r="O7" i="12" s="1"/>
  <c r="C6" i="12"/>
  <c r="Q6" i="12" s="1"/>
  <c r="Q5" i="12" l="1"/>
  <c r="O5" i="12"/>
  <c r="M5" i="12"/>
  <c r="J12" i="18"/>
  <c r="J12" i="20"/>
  <c r="I12" i="20"/>
  <c r="J12" i="19"/>
  <c r="I12" i="19"/>
  <c r="I12" i="18"/>
  <c r="L12" i="18" s="1"/>
  <c r="J6" i="17"/>
  <c r="I6" i="17"/>
  <c r="J12" i="16"/>
  <c r="I12" i="16"/>
  <c r="J7" i="15"/>
  <c r="I7" i="15"/>
  <c r="Q2" i="13"/>
  <c r="I6" i="14"/>
  <c r="L6" i="14" s="1"/>
  <c r="K2" i="13"/>
  <c r="H3" i="13"/>
  <c r="O2" i="13"/>
  <c r="K3" i="13"/>
  <c r="Q5" i="13"/>
  <c r="O5" i="13"/>
  <c r="H2" i="13"/>
  <c r="H6" i="13"/>
  <c r="H4" i="13"/>
  <c r="M4" i="13"/>
  <c r="O4" i="13"/>
  <c r="M3" i="13"/>
  <c r="O3" i="13"/>
  <c r="Q4" i="13"/>
  <c r="M5" i="13"/>
  <c r="M7" i="12"/>
  <c r="Q7" i="12"/>
  <c r="K3" i="12"/>
  <c r="O6" i="12"/>
  <c r="K7" i="12"/>
  <c r="M6" i="12"/>
  <c r="K8" i="12"/>
  <c r="Q8" i="12"/>
  <c r="M3" i="12"/>
  <c r="H2" i="12"/>
  <c r="H3" i="12"/>
  <c r="H9" i="12"/>
  <c r="H5" i="12"/>
  <c r="H6" i="12"/>
  <c r="H7" i="12"/>
  <c r="O2" i="12"/>
  <c r="K2" i="12"/>
  <c r="Q2" i="12"/>
  <c r="K6" i="12"/>
  <c r="H8" i="12"/>
  <c r="M8" i="12"/>
  <c r="O3" i="12"/>
  <c r="H4" i="12"/>
  <c r="M2" i="12"/>
  <c r="L6" i="17" l="1"/>
  <c r="L12" i="20"/>
  <c r="L12" i="19"/>
  <c r="L12" i="16"/>
  <c r="L7" i="15"/>
  <c r="J6" i="13"/>
  <c r="I6" i="13"/>
  <c r="J9" i="12"/>
  <c r="I9" i="12"/>
  <c r="L6" i="13" l="1"/>
  <c r="L9" i="12"/>
</calcChain>
</file>

<file path=xl/sharedStrings.xml><?xml version="1.0" encoding="utf-8"?>
<sst xmlns="http://schemas.openxmlformats.org/spreadsheetml/2006/main" count="522" uniqueCount="104">
  <si>
    <t>BsmtQual</t>
  </si>
  <si>
    <t>Group</t>
  </si>
  <si>
    <t>Fa</t>
  </si>
  <si>
    <t>Gd</t>
  </si>
  <si>
    <t>TA</t>
  </si>
  <si>
    <t>Ex</t>
  </si>
  <si>
    <t>HouseStyle</t>
  </si>
  <si>
    <t>1.5Fin</t>
  </si>
  <si>
    <t>1.5Unf</t>
  </si>
  <si>
    <t>2.5Fin</t>
  </si>
  <si>
    <t>2.5Unf</t>
  </si>
  <si>
    <t>2Story</t>
  </si>
  <si>
    <t>SFoyer</t>
  </si>
  <si>
    <t>SLvl</t>
  </si>
  <si>
    <t>1Story</t>
  </si>
  <si>
    <t>KitchenQual</t>
  </si>
  <si>
    <t>Neighborhood</t>
  </si>
  <si>
    <t>Blmngtn</t>
  </si>
  <si>
    <t>Blueste</t>
  </si>
  <si>
    <t>BrDale</t>
  </si>
  <si>
    <t>BrkSide</t>
  </si>
  <si>
    <t>ClearCr</t>
  </si>
  <si>
    <t>CollgCr</t>
  </si>
  <si>
    <t>Gilbert</t>
  </si>
  <si>
    <t>IDOTRR</t>
  </si>
  <si>
    <t>MeadowV</t>
  </si>
  <si>
    <t>Mitchel</t>
  </si>
  <si>
    <t>NAmes</t>
  </si>
  <si>
    <t>NPkVill</t>
  </si>
  <si>
    <t>NWAmes</t>
  </si>
  <si>
    <t>NoRidge</t>
  </si>
  <si>
    <t>NridgHt</t>
  </si>
  <si>
    <t>OldTown</t>
  </si>
  <si>
    <t>SWISU</t>
  </si>
  <si>
    <t>Sawyer</t>
  </si>
  <si>
    <t>SawyerW</t>
  </si>
  <si>
    <t>Somerst</t>
  </si>
  <si>
    <t>StoneBr</t>
  </si>
  <si>
    <t>Timber</t>
  </si>
  <si>
    <t>Veenker</t>
  </si>
  <si>
    <t>Edwards</t>
  </si>
  <si>
    <t>Crawfor</t>
  </si>
  <si>
    <t>OverallQual</t>
  </si>
  <si>
    <t>SaleCondition</t>
  </si>
  <si>
    <t>AdjLand</t>
  </si>
  <si>
    <t>Alloca</t>
  </si>
  <si>
    <t>Family</t>
  </si>
  <si>
    <t>Normal</t>
  </si>
  <si>
    <t>Partial</t>
  </si>
  <si>
    <t>Abnorml</t>
  </si>
  <si>
    <t>Variable</t>
  </si>
  <si>
    <t>Weight</t>
  </si>
  <si>
    <t>Offset</t>
  </si>
  <si>
    <t>SalePrice</t>
  </si>
  <si>
    <t>VariableEffect</t>
  </si>
  <si>
    <t>Model</t>
  </si>
  <si>
    <t>Value</t>
  </si>
  <si>
    <t>Minimum</t>
  </si>
  <si>
    <t>Mean</t>
  </si>
  <si>
    <t>Maximum</t>
  </si>
  <si>
    <t>BsmtFinSF1</t>
  </si>
  <si>
    <t>Fireplaces</t>
  </si>
  <si>
    <t>FullBath</t>
  </si>
  <si>
    <t>GarageCars</t>
  </si>
  <si>
    <t>GrLivArea</t>
  </si>
  <si>
    <t>KitchenAbvGr</t>
  </si>
  <si>
    <t>LotArea</t>
  </si>
  <si>
    <t>TotalBsmtSF</t>
  </si>
  <si>
    <t>YearBuilt</t>
  </si>
  <si>
    <t>Parameter</t>
  </si>
  <si>
    <t>Estimate</t>
  </si>
  <si>
    <t>Std. Error</t>
  </si>
  <si>
    <t>z value</t>
  </si>
  <si>
    <t>Pr(&gt;|z|)</t>
  </si>
  <si>
    <t>(Intercept)</t>
  </si>
  <si>
    <t>V45</t>
  </si>
  <si>
    <t>V89</t>
  </si>
  <si>
    <t>V95</t>
  </si>
  <si>
    <t>V17</t>
  </si>
  <si>
    <t>V1</t>
  </si>
  <si>
    <t>V87</t>
  </si>
  <si>
    <t>V30</t>
  </si>
  <si>
    <t>V84</t>
  </si>
  <si>
    <t>V41</t>
  </si>
  <si>
    <t>V32</t>
  </si>
  <si>
    <t>V76</t>
  </si>
  <si>
    <t>V3</t>
  </si>
  <si>
    <t>V44</t>
  </si>
  <si>
    <t>V79</t>
  </si>
  <si>
    <t>V80</t>
  </si>
  <si>
    <t>V78</t>
  </si>
  <si>
    <t>V7</t>
  </si>
  <si>
    <t>Term</t>
  </si>
  <si>
    <t>OriginalVariable</t>
  </si>
  <si>
    <t>Knot</t>
  </si>
  <si>
    <t>OriginalVariableValue</t>
  </si>
  <si>
    <t>9</t>
  </si>
  <si>
    <t>Reference</t>
  </si>
  <si>
    <t>WeightPercentage</t>
  </si>
  <si>
    <t>TargetRelativity</t>
  </si>
  <si>
    <t>Residual</t>
  </si>
  <si>
    <t>ResidualRelativity</t>
  </si>
  <si>
    <t>VariableEffectRelativity</t>
  </si>
  <si>
    <t>ModelRelativity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</si>
</sst>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&quot;$&quot;#,##0"/>
    <numFmt numFmtId="168" formatCode="0.0000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BsmtFinSF1!$A$2</c:f>
          <c:strCache>
            <c:ptCount val="1"/>
            <c:pt idx="0">
              <c:v>BsmtFinSF1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BsmtFinSF1!$H$1</c:f>
              <c:strCache>
                <c:ptCount val="1"/>
                <c:pt idx="0">
                  <c:v>WeightPercentage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BsmtFinSF1!$B$2:$B$8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BsmtFinSF1!$H$2:$H$8</c:f>
              <c:numCache>
                <c:formatCode>0.00%</c:formatCode>
                <c:ptCount val="7"/>
                <c:pt idx="0">
                  <c:v>0.39861523244312563</c:v>
                </c:pt>
                <c:pt idx="1">
                  <c:v>0.10089020771513353</c:v>
                </c:pt>
                <c:pt idx="2">
                  <c:v>9.9901088031651833E-2</c:v>
                </c:pt>
                <c:pt idx="3">
                  <c:v>9.9901088031651833E-2</c:v>
                </c:pt>
                <c:pt idx="4">
                  <c:v>9.9901088031651833E-2</c:v>
                </c:pt>
                <c:pt idx="5">
                  <c:v>9.8911968348170135E-2</c:v>
                </c:pt>
                <c:pt idx="6">
                  <c:v>0.10187932739861523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1-4C48-A389-EC0839C89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792032"/>
        <c:axId val="1375792512"/>
      </c:barChart>
      <c:lineChart>
        <c:grouping val="standard"/>
        <c:varyColors val="0"/>
        <c:ser>
          <c:idx val="1"/>
          <c:order val="1"/>
          <c:tx>
            <c:strRef>
              <c:f>BsmtFinSF1!$K$1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BsmtFinSF1!$B$2:$B$8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BsmtFinSF1!$K$2:$K$8</c:f>
              <c:numCache>
                <c:formatCode>0.0000</c:formatCode>
                <c:ptCount val="7"/>
                <c:pt idx="0">
                  <c:v>1</c:v>
                </c:pt>
                <c:pt idx="1">
                  <c:v>0.90615934122844477</c:v>
                </c:pt>
                <c:pt idx="2">
                  <c:v>0.97784648148285414</c:v>
                </c:pt>
                <c:pt idx="3">
                  <c:v>0.93796185283535283</c:v>
                </c:pt>
                <c:pt idx="4">
                  <c:v>1.0824088642691942</c:v>
                </c:pt>
                <c:pt idx="5">
                  <c:v>1.2050106862884979</c:v>
                </c:pt>
                <c:pt idx="6">
                  <c:v>1.7270871737684714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1-4C48-A389-EC0839C89B93}"/>
            </c:ext>
          </c:extLst>
        </c:ser>
        <c:ser>
          <c:idx val="2"/>
          <c:order val="2"/>
          <c:tx>
            <c:strRef>
              <c:f>BsmtFinSF1!$M$1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BsmtFinSF1!$B$2:$B$8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BsmtFinSF1!$M$2:$M$8</c:f>
              <c:numCache>
                <c:formatCode>0.0000</c:formatCode>
                <c:ptCount val="7"/>
                <c:pt idx="0">
                  <c:v>1</c:v>
                </c:pt>
                <c:pt idx="1">
                  <c:v>0.90615934122844477</c:v>
                </c:pt>
                <c:pt idx="2">
                  <c:v>0.97784648148285414</c:v>
                </c:pt>
                <c:pt idx="3">
                  <c:v>0.93796185283535283</c:v>
                </c:pt>
                <c:pt idx="4">
                  <c:v>1.0824088642691942</c:v>
                </c:pt>
                <c:pt idx="5">
                  <c:v>1.2050106862884979</c:v>
                </c:pt>
                <c:pt idx="6">
                  <c:v>1.7270871737684714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1-4C48-A389-EC0839C89B93}"/>
            </c:ext>
          </c:extLst>
        </c:ser>
        <c:ser>
          <c:idx val="3"/>
          <c:order val="3"/>
          <c:tx>
            <c:strRef>
              <c:f>BsmtFinSF1!$O$1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BsmtFinSF1!$B$2:$B$8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BsmtFinSF1!$O$2:$O$8</c:f>
              <c:numCache>
                <c:formatCode>0.0000</c:formatCode>
                <c:ptCount val="7"/>
                <c:pt idx="0">
                  <c:v>1</c:v>
                </c:pt>
                <c:pt idx="1">
                  <c:v>1.0259795036379573</c:v>
                </c:pt>
                <c:pt idx="2">
                  <c:v>1.0386945888547794</c:v>
                </c:pt>
                <c:pt idx="3">
                  <c:v>1.0504623090992204</c:v>
                </c:pt>
                <c:pt idx="4">
                  <c:v>1.0623906667488561</c:v>
                </c:pt>
                <c:pt idx="5">
                  <c:v>1.0821698399609188</c:v>
                </c:pt>
                <c:pt idx="6">
                  <c:v>1.1218578172861458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C1-4C48-A389-EC0839C89B93}"/>
            </c:ext>
          </c:extLst>
        </c:ser>
        <c:ser>
          <c:idx val="4"/>
          <c:order val="4"/>
          <c:tx>
            <c:strRef>
              <c:f>BsmtFinSF1!$Q$1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BsmtFinSF1!$B$2:$B$8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BsmtFinSF1!$Q$2:$Q$8</c:f>
              <c:numCache>
                <c:formatCode>0.0000</c:formatCode>
                <c:ptCount val="7"/>
                <c:pt idx="0">
                  <c:v>1</c:v>
                </c:pt>
                <c:pt idx="1">
                  <c:v>0.88918927497475531</c:v>
                </c:pt>
                <c:pt idx="2">
                  <c:v>0.94827394525685127</c:v>
                </c:pt>
                <c:pt idx="3">
                  <c:v>0.92425680446466607</c:v>
                </c:pt>
                <c:pt idx="4">
                  <c:v>1.0837161857132409</c:v>
                </c:pt>
                <c:pt idx="5">
                  <c:v>1.2257164217490601</c:v>
                </c:pt>
                <c:pt idx="6">
                  <c:v>1.7262908319465766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C1-4C48-A389-EC0839C89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797312"/>
        <c:axId val="1375800672"/>
      </c:lineChart>
      <c:catAx>
        <c:axId val="13757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512"/>
        <c:crosses val="autoZero"/>
        <c:auto val="1"/>
        <c:lblAlgn val="ctr"/>
        <c:lblOffset val="100"/>
        <c:noMultiLvlLbl val="0"/>
      </c:catAx>
      <c:valAx>
        <c:axId val="13757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032"/>
        <c:crosses val="autoZero"/>
        <c:crossBetween val="between"/>
      </c:valAx>
      <c:valAx>
        <c:axId val="1375800672"/>
        <c:scaling>
          <c:orientation val="minMax"/>
          <c:max val="1.7500000000000002"/>
          <c:min val="0.7500000000000001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7312"/>
        <c:crosses val="max"/>
        <c:crossBetween val="between"/>
      </c:valAx>
      <c:catAx>
        <c:axId val="137579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5800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GrLivArea!$A$2</c:f>
          <c:strCache>
            <c:ptCount val="1"/>
            <c:pt idx="0">
              <c:v>GrLivArea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GrLivArea!$K$1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GrLivArea!$E$2:$E$11</c:f>
              <c:numCache>
                <c:formatCode>#,##0</c:formatCode>
                <c:ptCount val="10"/>
                <c:pt idx="0">
                  <c:v>809.42574257425701</c:v>
                </c:pt>
                <c:pt idx="1">
                  <c:v>993.85148514851505</c:v>
                </c:pt>
                <c:pt idx="2">
                  <c:v>1140.63366336634</c:v>
                </c:pt>
                <c:pt idx="3">
                  <c:v>1284.8599999999999</c:v>
                </c:pt>
                <c:pt idx="4">
                  <c:v>1421.2959183673499</c:v>
                </c:pt>
                <c:pt idx="5">
                  <c:v>1538.84466019417</c:v>
                </c:pt>
                <c:pt idx="6">
                  <c:v>1668.3592233009699</c:v>
                </c:pt>
                <c:pt idx="7">
                  <c:v>1813.0594059405901</c:v>
                </c:pt>
                <c:pt idx="8">
                  <c:v>2048.0297029703001</c:v>
                </c:pt>
                <c:pt idx="9">
                  <c:v>2651.4411764705901</c:v>
                </c:pt>
              </c:numCache>
            </c:numRef>
          </c:xVal>
          <c:yVal>
            <c:numRef>
              <c:f>GrLivArea!$K$2:$K$11</c:f>
              <c:numCache>
                <c:formatCode>0.0000</c:formatCode>
                <c:ptCount val="10"/>
                <c:pt idx="0">
                  <c:v>0.56794635651949443</c:v>
                </c:pt>
                <c:pt idx="1">
                  <c:v>0.65836438639151174</c:v>
                </c:pt>
                <c:pt idx="2">
                  <c:v>0.7357789405084173</c:v>
                </c:pt>
                <c:pt idx="3">
                  <c:v>0.80019823455570349</c:v>
                </c:pt>
                <c:pt idx="4">
                  <c:v>0.86027935392237476</c:v>
                </c:pt>
                <c:pt idx="5">
                  <c:v>1</c:v>
                </c:pt>
                <c:pt idx="6">
                  <c:v>1.0843619288396027</c:v>
                </c:pt>
                <c:pt idx="7">
                  <c:v>1.1012759729594872</c:v>
                </c:pt>
                <c:pt idx="8">
                  <c:v>1.2749827330405035</c:v>
                </c:pt>
                <c:pt idx="9">
                  <c:v>1.5923679393085002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C-474E-849B-D4396F57ED6D}"/>
            </c:ext>
          </c:extLst>
        </c:ser>
        <c:ser>
          <c:idx val="1"/>
          <c:order val="1"/>
          <c:tx>
            <c:strRef>
              <c:f>GrLivArea!$M$1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GrLivArea!$E$2:$E$11</c:f>
              <c:numCache>
                <c:formatCode>#,##0</c:formatCode>
                <c:ptCount val="10"/>
                <c:pt idx="0">
                  <c:v>809.42574257425701</c:v>
                </c:pt>
                <c:pt idx="1">
                  <c:v>993.85148514851505</c:v>
                </c:pt>
                <c:pt idx="2">
                  <c:v>1140.63366336634</c:v>
                </c:pt>
                <c:pt idx="3">
                  <c:v>1284.8599999999999</c:v>
                </c:pt>
                <c:pt idx="4">
                  <c:v>1421.2959183673499</c:v>
                </c:pt>
                <c:pt idx="5">
                  <c:v>1538.84466019417</c:v>
                </c:pt>
                <c:pt idx="6">
                  <c:v>1668.3592233009699</c:v>
                </c:pt>
                <c:pt idx="7">
                  <c:v>1813.0594059405901</c:v>
                </c:pt>
                <c:pt idx="8">
                  <c:v>2048.0297029703001</c:v>
                </c:pt>
                <c:pt idx="9">
                  <c:v>2651.4411764705901</c:v>
                </c:pt>
              </c:numCache>
            </c:numRef>
          </c:xVal>
          <c:yVal>
            <c:numRef>
              <c:f>GrLivArea!$M$2:$M$11</c:f>
              <c:numCache>
                <c:formatCode>0.0000</c:formatCode>
                <c:ptCount val="10"/>
                <c:pt idx="0">
                  <c:v>0.56794635651949443</c:v>
                </c:pt>
                <c:pt idx="1">
                  <c:v>0.65836438639151174</c:v>
                </c:pt>
                <c:pt idx="2">
                  <c:v>0.7357789405084173</c:v>
                </c:pt>
                <c:pt idx="3">
                  <c:v>0.80019823455570349</c:v>
                </c:pt>
                <c:pt idx="4">
                  <c:v>0.86027935392237476</c:v>
                </c:pt>
                <c:pt idx="5">
                  <c:v>1</c:v>
                </c:pt>
                <c:pt idx="6">
                  <c:v>1.0843619288396027</c:v>
                </c:pt>
                <c:pt idx="7">
                  <c:v>1.1012759729594872</c:v>
                </c:pt>
                <c:pt idx="8">
                  <c:v>1.2749827330405035</c:v>
                </c:pt>
                <c:pt idx="9">
                  <c:v>1.5923679393085002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8C-474E-849B-D4396F57ED6D}"/>
            </c:ext>
          </c:extLst>
        </c:ser>
        <c:ser>
          <c:idx val="2"/>
          <c:order val="2"/>
          <c:tx>
            <c:strRef>
              <c:f>GrLivArea!$O$1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GrLivArea!$E$2:$E$11</c:f>
              <c:numCache>
                <c:formatCode>#,##0</c:formatCode>
                <c:ptCount val="10"/>
                <c:pt idx="0">
                  <c:v>809.42574257425701</c:v>
                </c:pt>
                <c:pt idx="1">
                  <c:v>993.85148514851505</c:v>
                </c:pt>
                <c:pt idx="2">
                  <c:v>1140.63366336634</c:v>
                </c:pt>
                <c:pt idx="3">
                  <c:v>1284.8599999999999</c:v>
                </c:pt>
                <c:pt idx="4">
                  <c:v>1421.2959183673499</c:v>
                </c:pt>
                <c:pt idx="5">
                  <c:v>1538.84466019417</c:v>
                </c:pt>
                <c:pt idx="6">
                  <c:v>1668.3592233009699</c:v>
                </c:pt>
                <c:pt idx="7">
                  <c:v>1813.0594059405901</c:v>
                </c:pt>
                <c:pt idx="8">
                  <c:v>2048.0297029703001</c:v>
                </c:pt>
                <c:pt idx="9">
                  <c:v>2651.4411764705901</c:v>
                </c:pt>
              </c:numCache>
            </c:numRef>
          </c:xVal>
          <c:yVal>
            <c:numRef>
              <c:f>GrLivArea!$O$2:$O$11</c:f>
              <c:numCache>
                <c:formatCode>0.0000</c:formatCode>
                <c:ptCount val="10"/>
                <c:pt idx="0">
                  <c:v>0.7961572961675718</c:v>
                </c:pt>
                <c:pt idx="1">
                  <c:v>0.8426157122560094</c:v>
                </c:pt>
                <c:pt idx="2">
                  <c:v>0.88196160608631724</c:v>
                </c:pt>
                <c:pt idx="3">
                  <c:v>0.92256637291528198</c:v>
                </c:pt>
                <c:pt idx="4">
                  <c:v>0.96303612094173352</c:v>
                </c:pt>
                <c:pt idx="5">
                  <c:v>1</c:v>
                </c:pt>
                <c:pt idx="6">
                  <c:v>1.0413674540936562</c:v>
                </c:pt>
                <c:pt idx="7">
                  <c:v>1.0876686490731733</c:v>
                </c:pt>
                <c:pt idx="8">
                  <c:v>1.1712152286456494</c:v>
                </c:pt>
                <c:pt idx="9">
                  <c:v>1.431375876142658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8C-474E-849B-D4396F57ED6D}"/>
            </c:ext>
          </c:extLst>
        </c:ser>
        <c:ser>
          <c:idx val="3"/>
          <c:order val="3"/>
          <c:tx>
            <c:strRef>
              <c:f>GrLivArea!$Q$1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GrLivArea!$E$2:$E$11</c:f>
              <c:numCache>
                <c:formatCode>#,##0</c:formatCode>
                <c:ptCount val="10"/>
                <c:pt idx="0">
                  <c:v>809.42574257425701</c:v>
                </c:pt>
                <c:pt idx="1">
                  <c:v>993.85148514851505</c:v>
                </c:pt>
                <c:pt idx="2">
                  <c:v>1140.63366336634</c:v>
                </c:pt>
                <c:pt idx="3">
                  <c:v>1284.8599999999999</c:v>
                </c:pt>
                <c:pt idx="4">
                  <c:v>1421.2959183673499</c:v>
                </c:pt>
                <c:pt idx="5">
                  <c:v>1538.84466019417</c:v>
                </c:pt>
                <c:pt idx="6">
                  <c:v>1668.3592233009699</c:v>
                </c:pt>
                <c:pt idx="7">
                  <c:v>1813.0594059405901</c:v>
                </c:pt>
                <c:pt idx="8">
                  <c:v>2048.0297029703001</c:v>
                </c:pt>
                <c:pt idx="9">
                  <c:v>2651.4411764705901</c:v>
                </c:pt>
              </c:numCache>
            </c:numRef>
          </c:xVal>
          <c:yVal>
            <c:numRef>
              <c:f>GrLivArea!$Q$2:$Q$11</c:f>
              <c:numCache>
                <c:formatCode>0.0000</c:formatCode>
                <c:ptCount val="10"/>
                <c:pt idx="0">
                  <c:v>0.59361133214947703</c:v>
                </c:pt>
                <c:pt idx="1">
                  <c:v>0.65358502338819557</c:v>
                </c:pt>
                <c:pt idx="2">
                  <c:v>0.73702152943254229</c:v>
                </c:pt>
                <c:pt idx="3">
                  <c:v>0.80394294397982569</c:v>
                </c:pt>
                <c:pt idx="4">
                  <c:v>0.8631829183130979</c:v>
                </c:pt>
                <c:pt idx="5">
                  <c:v>1</c:v>
                </c:pt>
                <c:pt idx="6">
                  <c:v>1.1125814022606026</c:v>
                </c:pt>
                <c:pt idx="7">
                  <c:v>1.1066264783521702</c:v>
                </c:pt>
                <c:pt idx="8">
                  <c:v>1.2913946106410392</c:v>
                </c:pt>
                <c:pt idx="9">
                  <c:v>1.609392938717523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8C-474E-849B-D4396F57E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828032"/>
        <c:axId val="1375828512"/>
      </c:scatterChart>
      <c:valAx>
        <c:axId val="1375828032"/>
        <c:scaling>
          <c:orientation val="minMax"/>
          <c:max val="275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GrLivArea!$A$2</c:f>
              <c:strCache>
                <c:ptCount val="1"/>
                <c:pt idx="0">
                  <c:v>GrLivArea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28512"/>
        <c:crosses val="autoZero"/>
        <c:crossBetween val="midCat"/>
      </c:valAx>
      <c:valAx>
        <c:axId val="1375828512"/>
        <c:scaling>
          <c:orientation val="minMax"/>
          <c:max val="1.750000000000000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2803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KitchenAbvGr!$A$2</c:f>
          <c:strCache>
            <c:ptCount val="1"/>
            <c:pt idx="0">
              <c:v>KitchenAbvGr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KitchenAbvGr!$H$1</c:f>
              <c:strCache>
                <c:ptCount val="1"/>
                <c:pt idx="0">
                  <c:v>WeightPercentage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KitchenAbvGr!$B$2:$B$5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KitchenAbvGr!$H$2:$H$5</c:f>
              <c:numCache>
                <c:formatCode>0.00%</c:formatCode>
                <c:ptCount val="4"/>
                <c:pt idx="0">
                  <c:v>9.8911968348170125E-4</c:v>
                </c:pt>
                <c:pt idx="1">
                  <c:v>0.95054401582591497</c:v>
                </c:pt>
                <c:pt idx="2">
                  <c:v>4.6488625123639958E-2</c:v>
                </c:pt>
                <c:pt idx="3">
                  <c:v>1.9782393669634025E-3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6-4C37-BAED-563038377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792032"/>
        <c:axId val="1375792512"/>
      </c:barChart>
      <c:lineChart>
        <c:grouping val="standard"/>
        <c:varyColors val="0"/>
        <c:ser>
          <c:idx val="1"/>
          <c:order val="1"/>
          <c:tx>
            <c:strRef>
              <c:f>KitchenAbvGr!$K$1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KitchenAbvGr!$B$2:$B$5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KitchenAbvGr!$K$2:$K$5</c:f>
              <c:numCache>
                <c:formatCode>0.0000</c:formatCode>
                <c:ptCount val="4"/>
                <c:pt idx="0">
                  <c:v>0.68178216675973091</c:v>
                </c:pt>
                <c:pt idx="1">
                  <c:v>1</c:v>
                </c:pt>
                <c:pt idx="2">
                  <c:v>0.71547204712555934</c:v>
                </c:pt>
                <c:pt idx="3">
                  <c:v>0.58553056674659243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6-4C37-BAED-563038377D85}"/>
            </c:ext>
          </c:extLst>
        </c:ser>
        <c:ser>
          <c:idx val="2"/>
          <c:order val="2"/>
          <c:tx>
            <c:strRef>
              <c:f>KitchenAbvGr!$M$1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KitchenAbvGr!$B$2:$B$5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KitchenAbvGr!$M$2:$M$5</c:f>
              <c:numCache>
                <c:formatCode>0.0000</c:formatCode>
                <c:ptCount val="4"/>
                <c:pt idx="0">
                  <c:v>0.68178216675973091</c:v>
                </c:pt>
                <c:pt idx="1">
                  <c:v>1</c:v>
                </c:pt>
                <c:pt idx="2">
                  <c:v>0.71547204712555934</c:v>
                </c:pt>
                <c:pt idx="3">
                  <c:v>0.58553056674659243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6-4C37-BAED-563038377D85}"/>
            </c:ext>
          </c:extLst>
        </c:ser>
        <c:ser>
          <c:idx val="3"/>
          <c:order val="3"/>
          <c:tx>
            <c:strRef>
              <c:f>KitchenAbvGr!$O$1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KitchenAbvGr!$B$2:$B$5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KitchenAbvGr!$O$2:$O$5</c:f>
              <c:numCache>
                <c:formatCode>0.0000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0.83119938208453403</c:v>
                </c:pt>
                <c:pt idx="3">
                  <c:v>0.69089241277771096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6-4C37-BAED-563038377D85}"/>
            </c:ext>
          </c:extLst>
        </c:ser>
        <c:ser>
          <c:idx val="4"/>
          <c:order val="4"/>
          <c:tx>
            <c:strRef>
              <c:f>KitchenAbvGr!$Q$1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KitchenAbvGr!$B$2:$B$5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KitchenAbvGr!$Q$2:$Q$5</c:f>
              <c:numCache>
                <c:formatCode>0.0000</c:formatCode>
                <c:ptCount val="4"/>
                <c:pt idx="0">
                  <c:v>0.65528576421547058</c:v>
                </c:pt>
                <c:pt idx="1">
                  <c:v>1</c:v>
                </c:pt>
                <c:pt idx="2">
                  <c:v>0.7233767838488836</c:v>
                </c:pt>
                <c:pt idx="3">
                  <c:v>0.49411354738430396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6-4C37-BAED-563038377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797312"/>
        <c:axId val="1375800672"/>
      </c:lineChart>
      <c:catAx>
        <c:axId val="13757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512"/>
        <c:crosses val="autoZero"/>
        <c:auto val="1"/>
        <c:lblAlgn val="ctr"/>
        <c:lblOffset val="100"/>
        <c:noMultiLvlLbl val="0"/>
      </c:catAx>
      <c:valAx>
        <c:axId val="13757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032"/>
        <c:crosses val="autoZero"/>
        <c:crossBetween val="between"/>
      </c:valAx>
      <c:valAx>
        <c:axId val="1375800672"/>
        <c:scaling>
          <c:orientation val="minMax"/>
          <c:max val="1.1000000000000001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7312"/>
        <c:crosses val="max"/>
        <c:crossBetween val="between"/>
        <c:majorUnit val="0.1"/>
      </c:valAx>
      <c:catAx>
        <c:axId val="137579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5800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KitchenAbvGr!$A$2</c:f>
          <c:strCache>
            <c:ptCount val="1"/>
            <c:pt idx="0">
              <c:v>KitchenAbvGr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KitchenAbvGr!$K$1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KitchenAbvGr!$E$2:$E$5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KitchenAbvGr!$K$2:$K$5</c:f>
              <c:numCache>
                <c:formatCode>0.0000</c:formatCode>
                <c:ptCount val="4"/>
                <c:pt idx="0">
                  <c:v>0.68178216675973091</c:v>
                </c:pt>
                <c:pt idx="1">
                  <c:v>1</c:v>
                </c:pt>
                <c:pt idx="2">
                  <c:v>0.71547204712555934</c:v>
                </c:pt>
                <c:pt idx="3">
                  <c:v>0.58553056674659243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1-4C5B-84E0-4F6B3837D169}"/>
            </c:ext>
          </c:extLst>
        </c:ser>
        <c:ser>
          <c:idx val="1"/>
          <c:order val="1"/>
          <c:tx>
            <c:strRef>
              <c:f>KitchenAbvGr!$M$1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KitchenAbvGr!$E$2:$E$5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KitchenAbvGr!$M$2:$M$5</c:f>
              <c:numCache>
                <c:formatCode>0.0000</c:formatCode>
                <c:ptCount val="4"/>
                <c:pt idx="0">
                  <c:v>0.68178216675973091</c:v>
                </c:pt>
                <c:pt idx="1">
                  <c:v>1</c:v>
                </c:pt>
                <c:pt idx="2">
                  <c:v>0.71547204712555934</c:v>
                </c:pt>
                <c:pt idx="3">
                  <c:v>0.58553056674659243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1-4C5B-84E0-4F6B3837D169}"/>
            </c:ext>
          </c:extLst>
        </c:ser>
        <c:ser>
          <c:idx val="2"/>
          <c:order val="2"/>
          <c:tx>
            <c:strRef>
              <c:f>KitchenAbvGr!$O$1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KitchenAbvGr!$E$2:$E$5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KitchenAbvGr!$O$2:$O$5</c:f>
              <c:numCache>
                <c:formatCode>0.0000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0.83119938208453403</c:v>
                </c:pt>
                <c:pt idx="3">
                  <c:v>0.69089241277771096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1-4C5B-84E0-4F6B3837D169}"/>
            </c:ext>
          </c:extLst>
        </c:ser>
        <c:ser>
          <c:idx val="3"/>
          <c:order val="3"/>
          <c:tx>
            <c:strRef>
              <c:f>KitchenAbvGr!$Q$1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KitchenAbvGr!$E$2:$E$5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KitchenAbvGr!$Q$2:$Q$5</c:f>
              <c:numCache>
                <c:formatCode>0.0000</c:formatCode>
                <c:ptCount val="4"/>
                <c:pt idx="0">
                  <c:v>0.65528576421547058</c:v>
                </c:pt>
                <c:pt idx="1">
                  <c:v>1</c:v>
                </c:pt>
                <c:pt idx="2">
                  <c:v>0.7233767838488836</c:v>
                </c:pt>
                <c:pt idx="3">
                  <c:v>0.49411354738430396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E1-4C5B-84E0-4F6B3837D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828032"/>
        <c:axId val="1375828512"/>
      </c:scatterChart>
      <c:valAx>
        <c:axId val="137582803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KitchenAbvGr!$A$2</c:f>
              <c:strCache>
                <c:ptCount val="1"/>
                <c:pt idx="0">
                  <c:v>KitchenAbvGr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28512"/>
        <c:crosses val="autoZero"/>
        <c:crossBetween val="midCat"/>
        <c:majorUnit val="1"/>
      </c:valAx>
      <c:valAx>
        <c:axId val="1375828512"/>
        <c:scaling>
          <c:orientation val="minMax"/>
          <c:max val="1.100000000000000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2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LotArea!$A$2</c:f>
          <c:strCache>
            <c:ptCount val="1"/>
            <c:pt idx="0">
              <c:v>LotArea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LotArea!$H$1</c:f>
              <c:strCache>
                <c:ptCount val="1"/>
                <c:pt idx="0">
                  <c:v>WeightPercentage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LotArea!$B$2:$B$11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LotArea!$H$2:$H$11</c:f>
              <c:numCache>
                <c:formatCode>0.00%</c:formatCode>
                <c:ptCount val="10"/>
                <c:pt idx="0">
                  <c:v>9.9901088031651833E-2</c:v>
                </c:pt>
                <c:pt idx="1">
                  <c:v>9.9901088031651833E-2</c:v>
                </c:pt>
                <c:pt idx="2">
                  <c:v>9.9901088031651833E-2</c:v>
                </c:pt>
                <c:pt idx="3">
                  <c:v>9.8911968348170135E-2</c:v>
                </c:pt>
                <c:pt idx="4">
                  <c:v>0.10089020771513353</c:v>
                </c:pt>
                <c:pt idx="5">
                  <c:v>9.9901088031651833E-2</c:v>
                </c:pt>
                <c:pt idx="6">
                  <c:v>9.9901088031651833E-2</c:v>
                </c:pt>
                <c:pt idx="7">
                  <c:v>9.8911968348170135E-2</c:v>
                </c:pt>
                <c:pt idx="8">
                  <c:v>0.10089020771513353</c:v>
                </c:pt>
                <c:pt idx="9">
                  <c:v>0.10089020771513353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4-4E8D-8129-73F37C7ED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792032"/>
        <c:axId val="1375792512"/>
      </c:barChart>
      <c:lineChart>
        <c:grouping val="standard"/>
        <c:varyColors val="0"/>
        <c:ser>
          <c:idx val="1"/>
          <c:order val="1"/>
          <c:tx>
            <c:strRef>
              <c:f>LotArea!$K$1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LotArea!$B$2:$B$11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LotArea!$K$2:$K$11</c:f>
              <c:numCache>
                <c:formatCode>0.0000</c:formatCode>
                <c:ptCount val="10"/>
                <c:pt idx="0">
                  <c:v>0.85896178519264732</c:v>
                </c:pt>
                <c:pt idx="1">
                  <c:v>0.80760755876024515</c:v>
                </c:pt>
                <c:pt idx="2">
                  <c:v>0.86373552724203373</c:v>
                </c:pt>
                <c:pt idx="3">
                  <c:v>0.90484405299532433</c:v>
                </c:pt>
                <c:pt idx="4">
                  <c:v>1</c:v>
                </c:pt>
                <c:pt idx="5">
                  <c:v>1.0406068522152094</c:v>
                </c:pt>
                <c:pt idx="6">
                  <c:v>1.0940530207025099</c:v>
                </c:pt>
                <c:pt idx="7">
                  <c:v>1.2879057339146975</c:v>
                </c:pt>
                <c:pt idx="8">
                  <c:v>1.366792162481081</c:v>
                </c:pt>
                <c:pt idx="9">
                  <c:v>1.4789414582987284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4-4E8D-8129-73F37C7ED102}"/>
            </c:ext>
          </c:extLst>
        </c:ser>
        <c:ser>
          <c:idx val="2"/>
          <c:order val="2"/>
          <c:tx>
            <c:strRef>
              <c:f>LotArea!$M$1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LotArea!$B$2:$B$11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LotArea!$M$2:$M$11</c:f>
              <c:numCache>
                <c:formatCode>0.0000</c:formatCode>
                <c:ptCount val="10"/>
                <c:pt idx="0">
                  <c:v>0.85896178519264732</c:v>
                </c:pt>
                <c:pt idx="1">
                  <c:v>0.80760755876024515</c:v>
                </c:pt>
                <c:pt idx="2">
                  <c:v>0.86373552724203373</c:v>
                </c:pt>
                <c:pt idx="3">
                  <c:v>0.90484405299532433</c:v>
                </c:pt>
                <c:pt idx="4">
                  <c:v>1</c:v>
                </c:pt>
                <c:pt idx="5">
                  <c:v>1.0406068522152094</c:v>
                </c:pt>
                <c:pt idx="6">
                  <c:v>1.0940530207025099</c:v>
                </c:pt>
                <c:pt idx="7">
                  <c:v>1.2879057339146975</c:v>
                </c:pt>
                <c:pt idx="8">
                  <c:v>1.366792162481081</c:v>
                </c:pt>
                <c:pt idx="9">
                  <c:v>1.4789414582987284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4-4E8D-8129-73F37C7ED102}"/>
            </c:ext>
          </c:extLst>
        </c:ser>
        <c:ser>
          <c:idx val="3"/>
          <c:order val="3"/>
          <c:tx>
            <c:strRef>
              <c:f>LotArea!$O$1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LotArea!$B$2:$B$11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LotArea!$O$2:$O$11</c:f>
              <c:numCache>
                <c:formatCode>0.0000</c:formatCode>
                <c:ptCount val="10"/>
                <c:pt idx="0">
                  <c:v>0.95714236544395803</c:v>
                </c:pt>
                <c:pt idx="1">
                  <c:v>0.97866124629823947</c:v>
                </c:pt>
                <c:pt idx="2">
                  <c:v>0.98835758752282343</c:v>
                </c:pt>
                <c:pt idx="3">
                  <c:v>0.99495181964427359</c:v>
                </c:pt>
                <c:pt idx="4">
                  <c:v>1</c:v>
                </c:pt>
                <c:pt idx="5">
                  <c:v>1.0053279582781769</c:v>
                </c:pt>
                <c:pt idx="6">
                  <c:v>1.0119160692593852</c:v>
                </c:pt>
                <c:pt idx="7">
                  <c:v>1.0198215721237129</c:v>
                </c:pt>
                <c:pt idx="8">
                  <c:v>1.0315750190957822</c:v>
                </c:pt>
                <c:pt idx="9">
                  <c:v>1.0821398484181846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4-4E8D-8129-73F37C7ED102}"/>
            </c:ext>
          </c:extLst>
        </c:ser>
        <c:ser>
          <c:idx val="4"/>
          <c:order val="4"/>
          <c:tx>
            <c:strRef>
              <c:f>LotArea!$Q$1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LotArea!$B$2:$B$11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LotArea!$Q$2:$Q$11</c:f>
              <c:numCache>
                <c:formatCode>0.0000</c:formatCode>
                <c:ptCount val="10"/>
                <c:pt idx="0">
                  <c:v>0.90259760616719442</c:v>
                </c:pt>
                <c:pt idx="1">
                  <c:v>0.81139054611574923</c:v>
                </c:pt>
                <c:pt idx="2">
                  <c:v>0.85107542845345185</c:v>
                </c:pt>
                <c:pt idx="3">
                  <c:v>0.91232759868829261</c:v>
                </c:pt>
                <c:pt idx="4">
                  <c:v>1</c:v>
                </c:pt>
                <c:pt idx="5">
                  <c:v>1.0561187301041668</c:v>
                </c:pt>
                <c:pt idx="6">
                  <c:v>1.1073771103471612</c:v>
                </c:pt>
                <c:pt idx="7">
                  <c:v>1.2918275314479801</c:v>
                </c:pt>
                <c:pt idx="8">
                  <c:v>1.3399550779755969</c:v>
                </c:pt>
                <c:pt idx="9">
                  <c:v>1.5217561871805778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64-4E8D-8129-73F37C7ED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797312"/>
        <c:axId val="1375800672"/>
      </c:lineChart>
      <c:catAx>
        <c:axId val="13757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512"/>
        <c:crosses val="autoZero"/>
        <c:auto val="1"/>
        <c:lblAlgn val="ctr"/>
        <c:lblOffset val="100"/>
        <c:noMultiLvlLbl val="0"/>
      </c:catAx>
      <c:valAx>
        <c:axId val="13757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032"/>
        <c:crosses val="autoZero"/>
        <c:crossBetween val="between"/>
      </c:valAx>
      <c:valAx>
        <c:axId val="1375800672"/>
        <c:scaling>
          <c:orientation val="minMax"/>
          <c:max val="1.6"/>
          <c:min val="0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7312"/>
        <c:crosses val="max"/>
        <c:crossBetween val="between"/>
        <c:majorUnit val="0.25"/>
      </c:valAx>
      <c:catAx>
        <c:axId val="137579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5800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LotArea!$A$2</c:f>
          <c:strCache>
            <c:ptCount val="1"/>
            <c:pt idx="0">
              <c:v>LotArea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LotArea!$K$1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LotArea!$E$2:$E$11</c:f>
              <c:numCache>
                <c:formatCode>#,##0</c:formatCode>
                <c:ptCount val="10"/>
                <c:pt idx="0">
                  <c:v>3295.8613861386102</c:v>
                </c:pt>
                <c:pt idx="1">
                  <c:v>6264.7029702970303</c:v>
                </c:pt>
                <c:pt idx="2">
                  <c:v>7581.0396039604002</c:v>
                </c:pt>
                <c:pt idx="3">
                  <c:v>8468.36</c:v>
                </c:pt>
                <c:pt idx="4">
                  <c:v>9143.51960784314</c:v>
                </c:pt>
                <c:pt idx="5">
                  <c:v>9852.3762376237592</c:v>
                </c:pt>
                <c:pt idx="6">
                  <c:v>10723.663366336599</c:v>
                </c:pt>
                <c:pt idx="7">
                  <c:v>11761.7</c:v>
                </c:pt>
                <c:pt idx="8">
                  <c:v>13289.3039215686</c:v>
                </c:pt>
                <c:pt idx="9">
                  <c:v>23760.166666666701</c:v>
                </c:pt>
              </c:numCache>
            </c:numRef>
          </c:xVal>
          <c:yVal>
            <c:numRef>
              <c:f>LotArea!$K$2:$K$11</c:f>
              <c:numCache>
                <c:formatCode>0.0000</c:formatCode>
                <c:ptCount val="10"/>
                <c:pt idx="0">
                  <c:v>0.85896178519264732</c:v>
                </c:pt>
                <c:pt idx="1">
                  <c:v>0.80760755876024515</c:v>
                </c:pt>
                <c:pt idx="2">
                  <c:v>0.86373552724203373</c:v>
                </c:pt>
                <c:pt idx="3">
                  <c:v>0.90484405299532433</c:v>
                </c:pt>
                <c:pt idx="4">
                  <c:v>1</c:v>
                </c:pt>
                <c:pt idx="5">
                  <c:v>1.0406068522152094</c:v>
                </c:pt>
                <c:pt idx="6">
                  <c:v>1.0940530207025099</c:v>
                </c:pt>
                <c:pt idx="7">
                  <c:v>1.2879057339146975</c:v>
                </c:pt>
                <c:pt idx="8">
                  <c:v>1.366792162481081</c:v>
                </c:pt>
                <c:pt idx="9">
                  <c:v>1.4789414582987284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E7-48DD-BA1A-6F587714C893}"/>
            </c:ext>
          </c:extLst>
        </c:ser>
        <c:ser>
          <c:idx val="1"/>
          <c:order val="1"/>
          <c:tx>
            <c:strRef>
              <c:f>LotArea!$M$1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LotArea!$E$2:$E$11</c:f>
              <c:numCache>
                <c:formatCode>#,##0</c:formatCode>
                <c:ptCount val="10"/>
                <c:pt idx="0">
                  <c:v>3295.8613861386102</c:v>
                </c:pt>
                <c:pt idx="1">
                  <c:v>6264.7029702970303</c:v>
                </c:pt>
                <c:pt idx="2">
                  <c:v>7581.0396039604002</c:v>
                </c:pt>
                <c:pt idx="3">
                  <c:v>8468.36</c:v>
                </c:pt>
                <c:pt idx="4">
                  <c:v>9143.51960784314</c:v>
                </c:pt>
                <c:pt idx="5">
                  <c:v>9852.3762376237592</c:v>
                </c:pt>
                <c:pt idx="6">
                  <c:v>10723.663366336599</c:v>
                </c:pt>
                <c:pt idx="7">
                  <c:v>11761.7</c:v>
                </c:pt>
                <c:pt idx="8">
                  <c:v>13289.3039215686</c:v>
                </c:pt>
                <c:pt idx="9">
                  <c:v>23760.166666666701</c:v>
                </c:pt>
              </c:numCache>
            </c:numRef>
          </c:xVal>
          <c:yVal>
            <c:numRef>
              <c:f>LotArea!$M$2:$M$11</c:f>
              <c:numCache>
                <c:formatCode>0.0000</c:formatCode>
                <c:ptCount val="10"/>
                <c:pt idx="0">
                  <c:v>0.85896178519264732</c:v>
                </c:pt>
                <c:pt idx="1">
                  <c:v>0.80760755876024515</c:v>
                </c:pt>
                <c:pt idx="2">
                  <c:v>0.86373552724203373</c:v>
                </c:pt>
                <c:pt idx="3">
                  <c:v>0.90484405299532433</c:v>
                </c:pt>
                <c:pt idx="4">
                  <c:v>1</c:v>
                </c:pt>
                <c:pt idx="5">
                  <c:v>1.0406068522152094</c:v>
                </c:pt>
                <c:pt idx="6">
                  <c:v>1.0940530207025099</c:v>
                </c:pt>
                <c:pt idx="7">
                  <c:v>1.2879057339146975</c:v>
                </c:pt>
                <c:pt idx="8">
                  <c:v>1.366792162481081</c:v>
                </c:pt>
                <c:pt idx="9">
                  <c:v>1.4789414582987284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E7-48DD-BA1A-6F587714C893}"/>
            </c:ext>
          </c:extLst>
        </c:ser>
        <c:ser>
          <c:idx val="2"/>
          <c:order val="2"/>
          <c:tx>
            <c:strRef>
              <c:f>LotArea!$O$1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LotArea!$E$2:$E$11</c:f>
              <c:numCache>
                <c:formatCode>#,##0</c:formatCode>
                <c:ptCount val="10"/>
                <c:pt idx="0">
                  <c:v>3295.8613861386102</c:v>
                </c:pt>
                <c:pt idx="1">
                  <c:v>6264.7029702970303</c:v>
                </c:pt>
                <c:pt idx="2">
                  <c:v>7581.0396039604002</c:v>
                </c:pt>
                <c:pt idx="3">
                  <c:v>8468.36</c:v>
                </c:pt>
                <c:pt idx="4">
                  <c:v>9143.51960784314</c:v>
                </c:pt>
                <c:pt idx="5">
                  <c:v>9852.3762376237592</c:v>
                </c:pt>
                <c:pt idx="6">
                  <c:v>10723.663366336599</c:v>
                </c:pt>
                <c:pt idx="7">
                  <c:v>11761.7</c:v>
                </c:pt>
                <c:pt idx="8">
                  <c:v>13289.3039215686</c:v>
                </c:pt>
                <c:pt idx="9">
                  <c:v>23760.166666666701</c:v>
                </c:pt>
              </c:numCache>
            </c:numRef>
          </c:xVal>
          <c:yVal>
            <c:numRef>
              <c:f>LotArea!$O$2:$O$11</c:f>
              <c:numCache>
                <c:formatCode>0.0000</c:formatCode>
                <c:ptCount val="10"/>
                <c:pt idx="0">
                  <c:v>0.95714236544395803</c:v>
                </c:pt>
                <c:pt idx="1">
                  <c:v>0.97866124629823947</c:v>
                </c:pt>
                <c:pt idx="2">
                  <c:v>0.98835758752282343</c:v>
                </c:pt>
                <c:pt idx="3">
                  <c:v>0.99495181964427359</c:v>
                </c:pt>
                <c:pt idx="4">
                  <c:v>1</c:v>
                </c:pt>
                <c:pt idx="5">
                  <c:v>1.0053279582781769</c:v>
                </c:pt>
                <c:pt idx="6">
                  <c:v>1.0119160692593852</c:v>
                </c:pt>
                <c:pt idx="7">
                  <c:v>1.0198215721237129</c:v>
                </c:pt>
                <c:pt idx="8">
                  <c:v>1.0315750190957822</c:v>
                </c:pt>
                <c:pt idx="9">
                  <c:v>1.0821398484181846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E7-48DD-BA1A-6F587714C893}"/>
            </c:ext>
          </c:extLst>
        </c:ser>
        <c:ser>
          <c:idx val="3"/>
          <c:order val="3"/>
          <c:tx>
            <c:strRef>
              <c:f>LotArea!$Q$1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LotArea!$E$2:$E$11</c:f>
              <c:numCache>
                <c:formatCode>#,##0</c:formatCode>
                <c:ptCount val="10"/>
                <c:pt idx="0">
                  <c:v>3295.8613861386102</c:v>
                </c:pt>
                <c:pt idx="1">
                  <c:v>6264.7029702970303</c:v>
                </c:pt>
                <c:pt idx="2">
                  <c:v>7581.0396039604002</c:v>
                </c:pt>
                <c:pt idx="3">
                  <c:v>8468.36</c:v>
                </c:pt>
                <c:pt idx="4">
                  <c:v>9143.51960784314</c:v>
                </c:pt>
                <c:pt idx="5">
                  <c:v>9852.3762376237592</c:v>
                </c:pt>
                <c:pt idx="6">
                  <c:v>10723.663366336599</c:v>
                </c:pt>
                <c:pt idx="7">
                  <c:v>11761.7</c:v>
                </c:pt>
                <c:pt idx="8">
                  <c:v>13289.3039215686</c:v>
                </c:pt>
                <c:pt idx="9">
                  <c:v>23760.166666666701</c:v>
                </c:pt>
              </c:numCache>
            </c:numRef>
          </c:xVal>
          <c:yVal>
            <c:numRef>
              <c:f>LotArea!$Q$2:$Q$11</c:f>
              <c:numCache>
                <c:formatCode>0.0000</c:formatCode>
                <c:ptCount val="10"/>
                <c:pt idx="0">
                  <c:v>0.90259760616719442</c:v>
                </c:pt>
                <c:pt idx="1">
                  <c:v>0.81139054611574923</c:v>
                </c:pt>
                <c:pt idx="2">
                  <c:v>0.85107542845345185</c:v>
                </c:pt>
                <c:pt idx="3">
                  <c:v>0.91232759868829261</c:v>
                </c:pt>
                <c:pt idx="4">
                  <c:v>1</c:v>
                </c:pt>
                <c:pt idx="5">
                  <c:v>1.0561187301041668</c:v>
                </c:pt>
                <c:pt idx="6">
                  <c:v>1.1073771103471612</c:v>
                </c:pt>
                <c:pt idx="7">
                  <c:v>1.2918275314479801</c:v>
                </c:pt>
                <c:pt idx="8">
                  <c:v>1.3399550779755969</c:v>
                </c:pt>
                <c:pt idx="9">
                  <c:v>1.5217561871805778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E7-48DD-BA1A-6F587714C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828032"/>
        <c:axId val="1375828512"/>
      </c:scatterChart>
      <c:valAx>
        <c:axId val="1375828032"/>
        <c:scaling>
          <c:orientation val="minMax"/>
          <c:max val="240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LotArea!$A$2</c:f>
              <c:strCache>
                <c:ptCount val="1"/>
                <c:pt idx="0">
                  <c:v>LotArea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28512"/>
        <c:crosses val="autoZero"/>
        <c:crossBetween val="midCat"/>
        <c:majorUnit val="7000"/>
      </c:valAx>
      <c:valAx>
        <c:axId val="1375828512"/>
        <c:scaling>
          <c:orientation val="minMax"/>
          <c:max val="1.6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2803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TotalBsmtSF!$A$2</c:f>
          <c:strCache>
            <c:ptCount val="1"/>
            <c:pt idx="0">
              <c:v>TotalBsmtSF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TotalBsmtSF!$H$1</c:f>
              <c:strCache>
                <c:ptCount val="1"/>
                <c:pt idx="0">
                  <c:v>WeightPercentage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TotalBsmtSF!$B$2:$B$11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TotalBsmtSF!$H$2:$H$11</c:f>
              <c:numCache>
                <c:formatCode>0.00%</c:formatCode>
                <c:ptCount val="10"/>
                <c:pt idx="0">
                  <c:v>9.9901088031651833E-2</c:v>
                </c:pt>
                <c:pt idx="1">
                  <c:v>9.5944609297725025E-2</c:v>
                </c:pt>
                <c:pt idx="2">
                  <c:v>9.9901088031651833E-2</c:v>
                </c:pt>
                <c:pt idx="3">
                  <c:v>9.8911968348170135E-2</c:v>
                </c:pt>
                <c:pt idx="4">
                  <c:v>0.10484668644906034</c:v>
                </c:pt>
                <c:pt idx="5">
                  <c:v>9.8911968348170135E-2</c:v>
                </c:pt>
                <c:pt idx="6">
                  <c:v>9.9901088031651833E-2</c:v>
                </c:pt>
                <c:pt idx="7">
                  <c:v>0.10089020771513353</c:v>
                </c:pt>
                <c:pt idx="8">
                  <c:v>9.9901088031651833E-2</c:v>
                </c:pt>
                <c:pt idx="9">
                  <c:v>0.10089020771513353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9-4C89-8A94-1C22EF4D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792032"/>
        <c:axId val="1375792512"/>
      </c:barChart>
      <c:lineChart>
        <c:grouping val="standard"/>
        <c:varyColors val="0"/>
        <c:ser>
          <c:idx val="1"/>
          <c:order val="1"/>
          <c:tx>
            <c:strRef>
              <c:f>TotalBsmtSF!$K$1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TotalBsmtSF!$B$2:$B$11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TotalBsmtSF!$K$2:$K$11</c:f>
              <c:numCache>
                <c:formatCode>0.0000</c:formatCode>
                <c:ptCount val="10"/>
                <c:pt idx="0">
                  <c:v>0.77834765299074948</c:v>
                </c:pt>
                <c:pt idx="1">
                  <c:v>0.90846607060765838</c:v>
                </c:pt>
                <c:pt idx="2">
                  <c:v>1.0157002946080167</c:v>
                </c:pt>
                <c:pt idx="3">
                  <c:v>0.98089781370001983</c:v>
                </c:pt>
                <c:pt idx="4">
                  <c:v>1</c:v>
                </c:pt>
                <c:pt idx="5">
                  <c:v>1.0877099812086897</c:v>
                </c:pt>
                <c:pt idx="6">
                  <c:v>1.2410138740192294</c:v>
                </c:pt>
                <c:pt idx="7">
                  <c:v>1.3462744746335611</c:v>
                </c:pt>
                <c:pt idx="8">
                  <c:v>1.497867149484158</c:v>
                </c:pt>
                <c:pt idx="9">
                  <c:v>1.9693384459152503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9-4C89-8A94-1C22EF4D7A19}"/>
            </c:ext>
          </c:extLst>
        </c:ser>
        <c:ser>
          <c:idx val="2"/>
          <c:order val="2"/>
          <c:tx>
            <c:strRef>
              <c:f>TotalBsmtSF!$M$1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TotalBsmtSF!$B$2:$B$11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TotalBsmtSF!$M$2:$M$11</c:f>
              <c:numCache>
                <c:formatCode>0.0000</c:formatCode>
                <c:ptCount val="10"/>
                <c:pt idx="0">
                  <c:v>0.77834765299074948</c:v>
                </c:pt>
                <c:pt idx="1">
                  <c:v>0.90846607060765838</c:v>
                </c:pt>
                <c:pt idx="2">
                  <c:v>1.0157002946080167</c:v>
                </c:pt>
                <c:pt idx="3">
                  <c:v>0.98089781370001983</c:v>
                </c:pt>
                <c:pt idx="4">
                  <c:v>1</c:v>
                </c:pt>
                <c:pt idx="5">
                  <c:v>1.0877099812086897</c:v>
                </c:pt>
                <c:pt idx="6">
                  <c:v>1.2410138740192294</c:v>
                </c:pt>
                <c:pt idx="7">
                  <c:v>1.3462744746335611</c:v>
                </c:pt>
                <c:pt idx="8">
                  <c:v>1.497867149484158</c:v>
                </c:pt>
                <c:pt idx="9">
                  <c:v>1.9693384459152503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9-4C89-8A94-1C22EF4D7A19}"/>
            </c:ext>
          </c:extLst>
        </c:ser>
        <c:ser>
          <c:idx val="3"/>
          <c:order val="3"/>
          <c:tx>
            <c:strRef>
              <c:f>TotalBsmtSF!$O$1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TotalBsmtSF!$B$2:$B$11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TotalBsmtSF!$O$2:$O$11</c:f>
              <c:numCache>
                <c:formatCode>0.0000</c:formatCode>
                <c:ptCount val="10"/>
                <c:pt idx="0">
                  <c:v>0.93190625641545632</c:v>
                </c:pt>
                <c:pt idx="1">
                  <c:v>0.96886207891863241</c:v>
                </c:pt>
                <c:pt idx="2">
                  <c:v>0.97962869602398506</c:v>
                </c:pt>
                <c:pt idx="3">
                  <c:v>0.98918823814586065</c:v>
                </c:pt>
                <c:pt idx="4">
                  <c:v>1</c:v>
                </c:pt>
                <c:pt idx="5">
                  <c:v>1.0123714956728642</c:v>
                </c:pt>
                <c:pt idx="6">
                  <c:v>1.0259702953844727</c:v>
                </c:pt>
                <c:pt idx="7">
                  <c:v>1.0468099323289135</c:v>
                </c:pt>
                <c:pt idx="8">
                  <c:v>1.07300140222732</c:v>
                </c:pt>
                <c:pt idx="9">
                  <c:v>1.1079209944275756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9-4C89-8A94-1C22EF4D7A19}"/>
            </c:ext>
          </c:extLst>
        </c:ser>
        <c:ser>
          <c:idx val="4"/>
          <c:order val="4"/>
          <c:tx>
            <c:strRef>
              <c:f>TotalBsmtSF!$Q$1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TotalBsmtSF!$B$2:$B$11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TotalBsmtSF!$Q$2:$Q$11</c:f>
              <c:numCache>
                <c:formatCode>0.0000</c:formatCode>
                <c:ptCount val="10"/>
                <c:pt idx="0">
                  <c:v>0.79502068302645412</c:v>
                </c:pt>
                <c:pt idx="1">
                  <c:v>0.92444308337823167</c:v>
                </c:pt>
                <c:pt idx="2">
                  <c:v>1.0035324762835121</c:v>
                </c:pt>
                <c:pt idx="3">
                  <c:v>0.97060008805081766</c:v>
                </c:pt>
                <c:pt idx="4">
                  <c:v>1</c:v>
                </c:pt>
                <c:pt idx="5">
                  <c:v>1.0443648077277081</c:v>
                </c:pt>
                <c:pt idx="6">
                  <c:v>1.2171508507596365</c:v>
                </c:pt>
                <c:pt idx="7">
                  <c:v>1.328439198599568</c:v>
                </c:pt>
                <c:pt idx="8">
                  <c:v>1.4854888222016187</c:v>
                </c:pt>
                <c:pt idx="9">
                  <c:v>1.9681762607602886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B9-4C89-8A94-1C22EF4D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797312"/>
        <c:axId val="1375800672"/>
      </c:lineChart>
      <c:catAx>
        <c:axId val="13757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512"/>
        <c:crosses val="autoZero"/>
        <c:auto val="1"/>
        <c:lblAlgn val="ctr"/>
        <c:lblOffset val="100"/>
        <c:noMultiLvlLbl val="0"/>
      </c:catAx>
      <c:valAx>
        <c:axId val="13757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032"/>
        <c:crosses val="autoZero"/>
        <c:crossBetween val="between"/>
      </c:valAx>
      <c:valAx>
        <c:axId val="1375800672"/>
        <c:scaling>
          <c:orientation val="minMax"/>
          <c:max val="2"/>
          <c:min val="0.7500000000000001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7312"/>
        <c:crosses val="max"/>
        <c:crossBetween val="between"/>
        <c:majorUnit val="0.25"/>
      </c:valAx>
      <c:catAx>
        <c:axId val="137579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5800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TotalBsmtSF!$A$2</c:f>
          <c:strCache>
            <c:ptCount val="1"/>
            <c:pt idx="0">
              <c:v>TotalBsmtSF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TotalBsmtSF!$K$1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TotalBsmtSF!$E$2:$E$11</c:f>
              <c:numCache>
                <c:formatCode>#,##0</c:formatCode>
                <c:ptCount val="10"/>
                <c:pt idx="0">
                  <c:v>401.72277227722799</c:v>
                </c:pt>
                <c:pt idx="1">
                  <c:v>708.16494845360796</c:v>
                </c:pt>
                <c:pt idx="2">
                  <c:v>794.18811881188105</c:v>
                </c:pt>
                <c:pt idx="3">
                  <c:v>869.77</c:v>
                </c:pt>
                <c:pt idx="4">
                  <c:v>954.34905660377399</c:v>
                </c:pt>
                <c:pt idx="5">
                  <c:v>1050.04</c:v>
                </c:pt>
                <c:pt idx="6">
                  <c:v>1153.8316831683201</c:v>
                </c:pt>
                <c:pt idx="7">
                  <c:v>1310.23529411765</c:v>
                </c:pt>
                <c:pt idx="8">
                  <c:v>1502.5148514851501</c:v>
                </c:pt>
                <c:pt idx="9">
                  <c:v>1920.48039215686</c:v>
                </c:pt>
              </c:numCache>
            </c:numRef>
          </c:xVal>
          <c:yVal>
            <c:numRef>
              <c:f>TotalBsmtSF!$K$2:$K$11</c:f>
              <c:numCache>
                <c:formatCode>0.0000</c:formatCode>
                <c:ptCount val="10"/>
                <c:pt idx="0">
                  <c:v>0.77834765299074948</c:v>
                </c:pt>
                <c:pt idx="1">
                  <c:v>0.90846607060765838</c:v>
                </c:pt>
                <c:pt idx="2">
                  <c:v>1.0157002946080167</c:v>
                </c:pt>
                <c:pt idx="3">
                  <c:v>0.98089781370001983</c:v>
                </c:pt>
                <c:pt idx="4">
                  <c:v>1</c:v>
                </c:pt>
                <c:pt idx="5">
                  <c:v>1.0877099812086897</c:v>
                </c:pt>
                <c:pt idx="6">
                  <c:v>1.2410138740192294</c:v>
                </c:pt>
                <c:pt idx="7">
                  <c:v>1.3462744746335611</c:v>
                </c:pt>
                <c:pt idx="8">
                  <c:v>1.497867149484158</c:v>
                </c:pt>
                <c:pt idx="9">
                  <c:v>1.9693384459152503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90-4298-9ED1-5C5D6B38848B}"/>
            </c:ext>
          </c:extLst>
        </c:ser>
        <c:ser>
          <c:idx val="1"/>
          <c:order val="1"/>
          <c:tx>
            <c:strRef>
              <c:f>TotalBsmtSF!$M$1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TotalBsmtSF!$E$2:$E$11</c:f>
              <c:numCache>
                <c:formatCode>#,##0</c:formatCode>
                <c:ptCount val="10"/>
                <c:pt idx="0">
                  <c:v>401.72277227722799</c:v>
                </c:pt>
                <c:pt idx="1">
                  <c:v>708.16494845360796</c:v>
                </c:pt>
                <c:pt idx="2">
                  <c:v>794.18811881188105</c:v>
                </c:pt>
                <c:pt idx="3">
                  <c:v>869.77</c:v>
                </c:pt>
                <c:pt idx="4">
                  <c:v>954.34905660377399</c:v>
                </c:pt>
                <c:pt idx="5">
                  <c:v>1050.04</c:v>
                </c:pt>
                <c:pt idx="6">
                  <c:v>1153.8316831683201</c:v>
                </c:pt>
                <c:pt idx="7">
                  <c:v>1310.23529411765</c:v>
                </c:pt>
                <c:pt idx="8">
                  <c:v>1502.5148514851501</c:v>
                </c:pt>
                <c:pt idx="9">
                  <c:v>1920.48039215686</c:v>
                </c:pt>
              </c:numCache>
            </c:numRef>
          </c:xVal>
          <c:yVal>
            <c:numRef>
              <c:f>TotalBsmtSF!$M$2:$M$11</c:f>
              <c:numCache>
                <c:formatCode>0.0000</c:formatCode>
                <c:ptCount val="10"/>
                <c:pt idx="0">
                  <c:v>0.77834765299074948</c:v>
                </c:pt>
                <c:pt idx="1">
                  <c:v>0.90846607060765838</c:v>
                </c:pt>
                <c:pt idx="2">
                  <c:v>1.0157002946080167</c:v>
                </c:pt>
                <c:pt idx="3">
                  <c:v>0.98089781370001983</c:v>
                </c:pt>
                <c:pt idx="4">
                  <c:v>1</c:v>
                </c:pt>
                <c:pt idx="5">
                  <c:v>1.0877099812086897</c:v>
                </c:pt>
                <c:pt idx="6">
                  <c:v>1.2410138740192294</c:v>
                </c:pt>
                <c:pt idx="7">
                  <c:v>1.3462744746335611</c:v>
                </c:pt>
                <c:pt idx="8">
                  <c:v>1.497867149484158</c:v>
                </c:pt>
                <c:pt idx="9">
                  <c:v>1.9693384459152503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90-4298-9ED1-5C5D6B38848B}"/>
            </c:ext>
          </c:extLst>
        </c:ser>
        <c:ser>
          <c:idx val="2"/>
          <c:order val="2"/>
          <c:tx>
            <c:strRef>
              <c:f>TotalBsmtSF!$O$1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TotalBsmtSF!$E$2:$E$11</c:f>
              <c:numCache>
                <c:formatCode>#,##0</c:formatCode>
                <c:ptCount val="10"/>
                <c:pt idx="0">
                  <c:v>401.72277227722799</c:v>
                </c:pt>
                <c:pt idx="1">
                  <c:v>708.16494845360796</c:v>
                </c:pt>
                <c:pt idx="2">
                  <c:v>794.18811881188105</c:v>
                </c:pt>
                <c:pt idx="3">
                  <c:v>869.77</c:v>
                </c:pt>
                <c:pt idx="4">
                  <c:v>954.34905660377399</c:v>
                </c:pt>
                <c:pt idx="5">
                  <c:v>1050.04</c:v>
                </c:pt>
                <c:pt idx="6">
                  <c:v>1153.8316831683201</c:v>
                </c:pt>
                <c:pt idx="7">
                  <c:v>1310.23529411765</c:v>
                </c:pt>
                <c:pt idx="8">
                  <c:v>1502.5148514851501</c:v>
                </c:pt>
                <c:pt idx="9">
                  <c:v>1920.48039215686</c:v>
                </c:pt>
              </c:numCache>
            </c:numRef>
          </c:xVal>
          <c:yVal>
            <c:numRef>
              <c:f>TotalBsmtSF!$O$2:$O$11</c:f>
              <c:numCache>
                <c:formatCode>0.0000</c:formatCode>
                <c:ptCount val="10"/>
                <c:pt idx="0">
                  <c:v>0.93190625641545632</c:v>
                </c:pt>
                <c:pt idx="1">
                  <c:v>0.96886207891863241</c:v>
                </c:pt>
                <c:pt idx="2">
                  <c:v>0.97962869602398506</c:v>
                </c:pt>
                <c:pt idx="3">
                  <c:v>0.98918823814586065</c:v>
                </c:pt>
                <c:pt idx="4">
                  <c:v>1</c:v>
                </c:pt>
                <c:pt idx="5">
                  <c:v>1.0123714956728642</c:v>
                </c:pt>
                <c:pt idx="6">
                  <c:v>1.0259702953844727</c:v>
                </c:pt>
                <c:pt idx="7">
                  <c:v>1.0468099323289135</c:v>
                </c:pt>
                <c:pt idx="8">
                  <c:v>1.07300140222732</c:v>
                </c:pt>
                <c:pt idx="9">
                  <c:v>1.1079209944275756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90-4298-9ED1-5C5D6B38848B}"/>
            </c:ext>
          </c:extLst>
        </c:ser>
        <c:ser>
          <c:idx val="3"/>
          <c:order val="3"/>
          <c:tx>
            <c:strRef>
              <c:f>TotalBsmtSF!$Q$1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TotalBsmtSF!$E$2:$E$11</c:f>
              <c:numCache>
                <c:formatCode>#,##0</c:formatCode>
                <c:ptCount val="10"/>
                <c:pt idx="0">
                  <c:v>401.72277227722799</c:v>
                </c:pt>
                <c:pt idx="1">
                  <c:v>708.16494845360796</c:v>
                </c:pt>
                <c:pt idx="2">
                  <c:v>794.18811881188105</c:v>
                </c:pt>
                <c:pt idx="3">
                  <c:v>869.77</c:v>
                </c:pt>
                <c:pt idx="4">
                  <c:v>954.34905660377399</c:v>
                </c:pt>
                <c:pt idx="5">
                  <c:v>1050.04</c:v>
                </c:pt>
                <c:pt idx="6">
                  <c:v>1153.8316831683201</c:v>
                </c:pt>
                <c:pt idx="7">
                  <c:v>1310.23529411765</c:v>
                </c:pt>
                <c:pt idx="8">
                  <c:v>1502.5148514851501</c:v>
                </c:pt>
                <c:pt idx="9">
                  <c:v>1920.48039215686</c:v>
                </c:pt>
              </c:numCache>
            </c:numRef>
          </c:xVal>
          <c:yVal>
            <c:numRef>
              <c:f>TotalBsmtSF!$Q$2:$Q$11</c:f>
              <c:numCache>
                <c:formatCode>0.0000</c:formatCode>
                <c:ptCount val="10"/>
                <c:pt idx="0">
                  <c:v>0.79502068302645412</c:v>
                </c:pt>
                <c:pt idx="1">
                  <c:v>0.92444308337823167</c:v>
                </c:pt>
                <c:pt idx="2">
                  <c:v>1.0035324762835121</c:v>
                </c:pt>
                <c:pt idx="3">
                  <c:v>0.97060008805081766</c:v>
                </c:pt>
                <c:pt idx="4">
                  <c:v>1</c:v>
                </c:pt>
                <c:pt idx="5">
                  <c:v>1.0443648077277081</c:v>
                </c:pt>
                <c:pt idx="6">
                  <c:v>1.2171508507596365</c:v>
                </c:pt>
                <c:pt idx="7">
                  <c:v>1.328439198599568</c:v>
                </c:pt>
                <c:pt idx="8">
                  <c:v>1.4854888222016187</c:v>
                </c:pt>
                <c:pt idx="9">
                  <c:v>1.9681762607602886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90-4298-9ED1-5C5D6B388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828032"/>
        <c:axId val="1375828512"/>
      </c:scatterChart>
      <c:valAx>
        <c:axId val="1375828032"/>
        <c:scaling>
          <c:orientation val="minMax"/>
          <c:max val="20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TotalBsmtSF!$A$2</c:f>
              <c:strCache>
                <c:ptCount val="1"/>
                <c:pt idx="0">
                  <c:v>TotalBsmtSF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28512"/>
        <c:crosses val="autoZero"/>
        <c:crossBetween val="midCat"/>
        <c:majorUnit val="400"/>
      </c:valAx>
      <c:valAx>
        <c:axId val="1375828512"/>
        <c:scaling>
          <c:orientation val="minMax"/>
          <c:max val="2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2803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YearBuilt!$A$2</c:f>
          <c:strCache>
            <c:ptCount val="1"/>
            <c:pt idx="0">
              <c:v>YearBuilt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YearBuilt!$H$1</c:f>
              <c:strCache>
                <c:ptCount val="1"/>
                <c:pt idx="0">
                  <c:v>WeightPercentage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YearBuilt!$B$2:$B$11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YearBuilt!$H$2:$H$11</c:f>
              <c:numCache>
                <c:formatCode>0.00%</c:formatCode>
                <c:ptCount val="10"/>
                <c:pt idx="0">
                  <c:v>9.9901088031651833E-2</c:v>
                </c:pt>
                <c:pt idx="1">
                  <c:v>9.0009891196834821E-2</c:v>
                </c:pt>
                <c:pt idx="2">
                  <c:v>9.6933728981206724E-2</c:v>
                </c:pt>
                <c:pt idx="3">
                  <c:v>0.10880316518298715</c:v>
                </c:pt>
                <c:pt idx="4">
                  <c:v>0.10187932739861523</c:v>
                </c:pt>
                <c:pt idx="5">
                  <c:v>0.10089020771513353</c:v>
                </c:pt>
                <c:pt idx="6">
                  <c:v>9.5944609297725025E-2</c:v>
                </c:pt>
                <c:pt idx="7">
                  <c:v>8.3086053412462904E-2</c:v>
                </c:pt>
                <c:pt idx="8">
                  <c:v>0.10781404549950543</c:v>
                </c:pt>
                <c:pt idx="9">
                  <c:v>0.11473788328387735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4-494F-8885-AF3B91A66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792032"/>
        <c:axId val="1375792512"/>
      </c:barChart>
      <c:lineChart>
        <c:grouping val="standard"/>
        <c:varyColors val="0"/>
        <c:ser>
          <c:idx val="1"/>
          <c:order val="1"/>
          <c:tx>
            <c:strRef>
              <c:f>YearBuilt!$K$1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YearBuilt!$B$2:$B$11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YearBuilt!$K$2:$K$11</c:f>
              <c:numCache>
                <c:formatCode>0.0000</c:formatCode>
                <c:ptCount val="10"/>
                <c:pt idx="0">
                  <c:v>0.49485134174629997</c:v>
                </c:pt>
                <c:pt idx="1">
                  <c:v>0.48427182276571962</c:v>
                </c:pt>
                <c:pt idx="2">
                  <c:v>0.50465012657427044</c:v>
                </c:pt>
                <c:pt idx="3">
                  <c:v>0.54042865479266122</c:v>
                </c:pt>
                <c:pt idx="4">
                  <c:v>0.55124641042782374</c:v>
                </c:pt>
                <c:pt idx="5">
                  <c:v>0.59689940376170636</c:v>
                </c:pt>
                <c:pt idx="6">
                  <c:v>0.83625099029012939</c:v>
                </c:pt>
                <c:pt idx="7">
                  <c:v>0.80567148234308361</c:v>
                </c:pt>
                <c:pt idx="8">
                  <c:v>0.81710529094298434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4-494F-8885-AF3B91A6624A}"/>
            </c:ext>
          </c:extLst>
        </c:ser>
        <c:ser>
          <c:idx val="2"/>
          <c:order val="2"/>
          <c:tx>
            <c:strRef>
              <c:f>YearBuilt!$M$1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YearBuilt!$B$2:$B$11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YearBuilt!$M$2:$M$11</c:f>
              <c:numCache>
                <c:formatCode>0.0000</c:formatCode>
                <c:ptCount val="10"/>
                <c:pt idx="0">
                  <c:v>0.49485134174629997</c:v>
                </c:pt>
                <c:pt idx="1">
                  <c:v>0.48427182276571962</c:v>
                </c:pt>
                <c:pt idx="2">
                  <c:v>0.50465012657427044</c:v>
                </c:pt>
                <c:pt idx="3">
                  <c:v>0.54042865479266122</c:v>
                </c:pt>
                <c:pt idx="4">
                  <c:v>0.55124641042782374</c:v>
                </c:pt>
                <c:pt idx="5">
                  <c:v>0.59689940376170636</c:v>
                </c:pt>
                <c:pt idx="6">
                  <c:v>0.83625099029012939</c:v>
                </c:pt>
                <c:pt idx="7">
                  <c:v>0.80567148234308361</c:v>
                </c:pt>
                <c:pt idx="8">
                  <c:v>0.81710529094298434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4-494F-8885-AF3B91A6624A}"/>
            </c:ext>
          </c:extLst>
        </c:ser>
        <c:ser>
          <c:idx val="3"/>
          <c:order val="3"/>
          <c:tx>
            <c:strRef>
              <c:f>YearBuilt!$O$1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YearBuilt!$B$2:$B$11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YearBuilt!$O$2:$O$11</c:f>
              <c:numCache>
                <c:formatCode>0.0000</c:formatCode>
                <c:ptCount val="10"/>
                <c:pt idx="0">
                  <c:v>0.69057817744804084</c:v>
                </c:pt>
                <c:pt idx="1">
                  <c:v>0.63138689739061671</c:v>
                </c:pt>
                <c:pt idx="2">
                  <c:v>0.63215232996757387</c:v>
                </c:pt>
                <c:pt idx="3">
                  <c:v>0.65094929457212314</c:v>
                </c:pt>
                <c:pt idx="4">
                  <c:v>0.69200987629051336</c:v>
                </c:pt>
                <c:pt idx="5">
                  <c:v>0.73426792577519495</c:v>
                </c:pt>
                <c:pt idx="6">
                  <c:v>0.90403131019615335</c:v>
                </c:pt>
                <c:pt idx="7">
                  <c:v>0.90521341098099795</c:v>
                </c:pt>
                <c:pt idx="8">
                  <c:v>0.8922076027135869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E4-494F-8885-AF3B91A6624A}"/>
            </c:ext>
          </c:extLst>
        </c:ser>
        <c:ser>
          <c:idx val="4"/>
          <c:order val="4"/>
          <c:tx>
            <c:strRef>
              <c:f>YearBuilt!$Q$1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YearBuilt!$B$2:$B$11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YearBuilt!$Q$2:$Q$11</c:f>
              <c:numCache>
                <c:formatCode>0.0000</c:formatCode>
                <c:ptCount val="10"/>
                <c:pt idx="0">
                  <c:v>0.51849681751087995</c:v>
                </c:pt>
                <c:pt idx="1">
                  <c:v>0.48789475992708387</c:v>
                </c:pt>
                <c:pt idx="2">
                  <c:v>0.50102479894650487</c:v>
                </c:pt>
                <c:pt idx="3">
                  <c:v>0.53391059871135316</c:v>
                </c:pt>
                <c:pt idx="4">
                  <c:v>0.56436397677746708</c:v>
                </c:pt>
                <c:pt idx="5">
                  <c:v>0.61507340736337046</c:v>
                </c:pt>
                <c:pt idx="6">
                  <c:v>0.85374335524541867</c:v>
                </c:pt>
                <c:pt idx="7">
                  <c:v>0.82097150321431789</c:v>
                </c:pt>
                <c:pt idx="8">
                  <c:v>0.83998062179532529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E4-494F-8885-AF3B91A66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797312"/>
        <c:axId val="1375800672"/>
      </c:lineChart>
      <c:catAx>
        <c:axId val="13757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512"/>
        <c:crosses val="autoZero"/>
        <c:auto val="1"/>
        <c:lblAlgn val="ctr"/>
        <c:lblOffset val="100"/>
        <c:noMultiLvlLbl val="0"/>
      </c:catAx>
      <c:valAx>
        <c:axId val="13757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032"/>
        <c:crosses val="autoZero"/>
        <c:crossBetween val="between"/>
      </c:valAx>
      <c:valAx>
        <c:axId val="1375800672"/>
        <c:scaling>
          <c:orientation val="minMax"/>
          <c:max val="1.1000000000000001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7312"/>
        <c:crosses val="max"/>
        <c:crossBetween val="between"/>
        <c:majorUnit val="0.1"/>
      </c:valAx>
      <c:catAx>
        <c:axId val="137579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5800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YearBuilt!$A$2</c:f>
          <c:strCache>
            <c:ptCount val="1"/>
            <c:pt idx="0">
              <c:v>YearBuilt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YearBuilt!$K$1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YearBuilt!$E$2:$E$11</c:f>
              <c:numCache>
                <c:formatCode>#,##0</c:formatCode>
                <c:ptCount val="10"/>
                <c:pt idx="0">
                  <c:v>1912.1485148514901</c:v>
                </c:pt>
                <c:pt idx="1">
                  <c:v>1934.8021978022</c:v>
                </c:pt>
                <c:pt idx="2">
                  <c:v>1952.8367346938801</c:v>
                </c:pt>
                <c:pt idx="3">
                  <c:v>1961.23636363636</c:v>
                </c:pt>
                <c:pt idx="4">
                  <c:v>1969.2912621359201</c:v>
                </c:pt>
                <c:pt idx="5">
                  <c:v>1978.00980392157</c:v>
                </c:pt>
                <c:pt idx="6">
                  <c:v>1992.7422680412401</c:v>
                </c:pt>
                <c:pt idx="7">
                  <c:v>2000.0357142857099</c:v>
                </c:pt>
                <c:pt idx="8">
                  <c:v>2004.0091743119301</c:v>
                </c:pt>
                <c:pt idx="9">
                  <c:v>2007.01724137931</c:v>
                </c:pt>
              </c:numCache>
            </c:numRef>
          </c:xVal>
          <c:yVal>
            <c:numRef>
              <c:f>YearBuilt!$K$2:$K$11</c:f>
              <c:numCache>
                <c:formatCode>0.0000</c:formatCode>
                <c:ptCount val="10"/>
                <c:pt idx="0">
                  <c:v>0.49485134174629997</c:v>
                </c:pt>
                <c:pt idx="1">
                  <c:v>0.48427182276571962</c:v>
                </c:pt>
                <c:pt idx="2">
                  <c:v>0.50465012657427044</c:v>
                </c:pt>
                <c:pt idx="3">
                  <c:v>0.54042865479266122</c:v>
                </c:pt>
                <c:pt idx="4">
                  <c:v>0.55124641042782374</c:v>
                </c:pt>
                <c:pt idx="5">
                  <c:v>0.59689940376170636</c:v>
                </c:pt>
                <c:pt idx="6">
                  <c:v>0.83625099029012939</c:v>
                </c:pt>
                <c:pt idx="7">
                  <c:v>0.80567148234308361</c:v>
                </c:pt>
                <c:pt idx="8">
                  <c:v>0.81710529094298434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F9-4B8C-9302-E2F21130F373}"/>
            </c:ext>
          </c:extLst>
        </c:ser>
        <c:ser>
          <c:idx val="1"/>
          <c:order val="1"/>
          <c:tx>
            <c:strRef>
              <c:f>YearBuilt!$M$1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YearBuilt!$E$2:$E$11</c:f>
              <c:numCache>
                <c:formatCode>#,##0</c:formatCode>
                <c:ptCount val="10"/>
                <c:pt idx="0">
                  <c:v>1912.1485148514901</c:v>
                </c:pt>
                <c:pt idx="1">
                  <c:v>1934.8021978022</c:v>
                </c:pt>
                <c:pt idx="2">
                  <c:v>1952.8367346938801</c:v>
                </c:pt>
                <c:pt idx="3">
                  <c:v>1961.23636363636</c:v>
                </c:pt>
                <c:pt idx="4">
                  <c:v>1969.2912621359201</c:v>
                </c:pt>
                <c:pt idx="5">
                  <c:v>1978.00980392157</c:v>
                </c:pt>
                <c:pt idx="6">
                  <c:v>1992.7422680412401</c:v>
                </c:pt>
                <c:pt idx="7">
                  <c:v>2000.0357142857099</c:v>
                </c:pt>
                <c:pt idx="8">
                  <c:v>2004.0091743119301</c:v>
                </c:pt>
                <c:pt idx="9">
                  <c:v>2007.01724137931</c:v>
                </c:pt>
              </c:numCache>
            </c:numRef>
          </c:xVal>
          <c:yVal>
            <c:numRef>
              <c:f>YearBuilt!$M$2:$M$11</c:f>
              <c:numCache>
                <c:formatCode>0.0000</c:formatCode>
                <c:ptCount val="10"/>
                <c:pt idx="0">
                  <c:v>0.49485134174629997</c:v>
                </c:pt>
                <c:pt idx="1">
                  <c:v>0.48427182276571962</c:v>
                </c:pt>
                <c:pt idx="2">
                  <c:v>0.50465012657427044</c:v>
                </c:pt>
                <c:pt idx="3">
                  <c:v>0.54042865479266122</c:v>
                </c:pt>
                <c:pt idx="4">
                  <c:v>0.55124641042782374</c:v>
                </c:pt>
                <c:pt idx="5">
                  <c:v>0.59689940376170636</c:v>
                </c:pt>
                <c:pt idx="6">
                  <c:v>0.83625099029012939</c:v>
                </c:pt>
                <c:pt idx="7">
                  <c:v>0.80567148234308361</c:v>
                </c:pt>
                <c:pt idx="8">
                  <c:v>0.81710529094298434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F9-4B8C-9302-E2F21130F373}"/>
            </c:ext>
          </c:extLst>
        </c:ser>
        <c:ser>
          <c:idx val="2"/>
          <c:order val="2"/>
          <c:tx>
            <c:strRef>
              <c:f>YearBuilt!$O$1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YearBuilt!$E$2:$E$11</c:f>
              <c:numCache>
                <c:formatCode>#,##0</c:formatCode>
                <c:ptCount val="10"/>
                <c:pt idx="0">
                  <c:v>1912.1485148514901</c:v>
                </c:pt>
                <c:pt idx="1">
                  <c:v>1934.8021978022</c:v>
                </c:pt>
                <c:pt idx="2">
                  <c:v>1952.8367346938801</c:v>
                </c:pt>
                <c:pt idx="3">
                  <c:v>1961.23636363636</c:v>
                </c:pt>
                <c:pt idx="4">
                  <c:v>1969.2912621359201</c:v>
                </c:pt>
                <c:pt idx="5">
                  <c:v>1978.00980392157</c:v>
                </c:pt>
                <c:pt idx="6">
                  <c:v>1992.7422680412401</c:v>
                </c:pt>
                <c:pt idx="7">
                  <c:v>2000.0357142857099</c:v>
                </c:pt>
                <c:pt idx="8">
                  <c:v>2004.0091743119301</c:v>
                </c:pt>
                <c:pt idx="9">
                  <c:v>2007.01724137931</c:v>
                </c:pt>
              </c:numCache>
            </c:numRef>
          </c:xVal>
          <c:yVal>
            <c:numRef>
              <c:f>YearBuilt!$O$2:$O$11</c:f>
              <c:numCache>
                <c:formatCode>0.0000</c:formatCode>
                <c:ptCount val="10"/>
                <c:pt idx="0">
                  <c:v>0.69057817744804084</c:v>
                </c:pt>
                <c:pt idx="1">
                  <c:v>0.63138689739061671</c:v>
                </c:pt>
                <c:pt idx="2">
                  <c:v>0.63215232996757387</c:v>
                </c:pt>
                <c:pt idx="3">
                  <c:v>0.65094929457212314</c:v>
                </c:pt>
                <c:pt idx="4">
                  <c:v>0.69200987629051336</c:v>
                </c:pt>
                <c:pt idx="5">
                  <c:v>0.73426792577519495</c:v>
                </c:pt>
                <c:pt idx="6">
                  <c:v>0.90403131019615335</c:v>
                </c:pt>
                <c:pt idx="7">
                  <c:v>0.90521341098099795</c:v>
                </c:pt>
                <c:pt idx="8">
                  <c:v>0.8922076027135869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F9-4B8C-9302-E2F21130F373}"/>
            </c:ext>
          </c:extLst>
        </c:ser>
        <c:ser>
          <c:idx val="3"/>
          <c:order val="3"/>
          <c:tx>
            <c:strRef>
              <c:f>YearBuilt!$Q$1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YearBuilt!$E$2:$E$11</c:f>
              <c:numCache>
                <c:formatCode>#,##0</c:formatCode>
                <c:ptCount val="10"/>
                <c:pt idx="0">
                  <c:v>1912.1485148514901</c:v>
                </c:pt>
                <c:pt idx="1">
                  <c:v>1934.8021978022</c:v>
                </c:pt>
                <c:pt idx="2">
                  <c:v>1952.8367346938801</c:v>
                </c:pt>
                <c:pt idx="3">
                  <c:v>1961.23636363636</c:v>
                </c:pt>
                <c:pt idx="4">
                  <c:v>1969.2912621359201</c:v>
                </c:pt>
                <c:pt idx="5">
                  <c:v>1978.00980392157</c:v>
                </c:pt>
                <c:pt idx="6">
                  <c:v>1992.7422680412401</c:v>
                </c:pt>
                <c:pt idx="7">
                  <c:v>2000.0357142857099</c:v>
                </c:pt>
                <c:pt idx="8">
                  <c:v>2004.0091743119301</c:v>
                </c:pt>
                <c:pt idx="9">
                  <c:v>2007.01724137931</c:v>
                </c:pt>
              </c:numCache>
            </c:numRef>
          </c:xVal>
          <c:yVal>
            <c:numRef>
              <c:f>YearBuilt!$Q$2:$Q$11</c:f>
              <c:numCache>
                <c:formatCode>0.0000</c:formatCode>
                <c:ptCount val="10"/>
                <c:pt idx="0">
                  <c:v>0.51849681751087995</c:v>
                </c:pt>
                <c:pt idx="1">
                  <c:v>0.48789475992708387</c:v>
                </c:pt>
                <c:pt idx="2">
                  <c:v>0.50102479894650487</c:v>
                </c:pt>
                <c:pt idx="3">
                  <c:v>0.53391059871135316</c:v>
                </c:pt>
                <c:pt idx="4">
                  <c:v>0.56436397677746708</c:v>
                </c:pt>
                <c:pt idx="5">
                  <c:v>0.61507340736337046</c:v>
                </c:pt>
                <c:pt idx="6">
                  <c:v>0.85374335524541867</c:v>
                </c:pt>
                <c:pt idx="7">
                  <c:v>0.82097150321431789</c:v>
                </c:pt>
                <c:pt idx="8">
                  <c:v>0.83998062179532529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F9-4B8C-9302-E2F21130F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828032"/>
        <c:axId val="1375828512"/>
      </c:scatterChart>
      <c:valAx>
        <c:axId val="1375828032"/>
        <c:scaling>
          <c:orientation val="minMax"/>
          <c:max val="2010"/>
          <c:min val="19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YearBuilt!$A$2</c:f>
              <c:strCache>
                <c:ptCount val="1"/>
                <c:pt idx="0">
                  <c:v>YearBuilt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28512"/>
        <c:crosses val="autoZero"/>
        <c:crossBetween val="midCat"/>
      </c:valAx>
      <c:valAx>
        <c:axId val="13758285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2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BsmtQual!$A$2</c:f>
          <c:strCache>
            <c:ptCount val="1"/>
            <c:pt idx="0">
              <c:v>BsmtQual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BsmtQual!$E$1</c:f>
              <c:strCache>
                <c:ptCount val="1"/>
                <c:pt idx="0">
                  <c:v>WeightPercentage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BsmtQual!$B$2:$B$3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BsmtQual!$E$2:$E$3</c:f>
              <c:numCache>
                <c:formatCode>0.00%</c:formatCode>
                <c:ptCount val="2"/>
                <c:pt idx="0">
                  <c:v>0.91691394658753711</c:v>
                </c:pt>
                <c:pt idx="1">
                  <c:v>8.3086053412462904E-2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D-4243-B178-75FAE10A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792032"/>
        <c:axId val="1375792512"/>
      </c:barChart>
      <c:lineChart>
        <c:grouping val="standard"/>
        <c:varyColors val="0"/>
        <c:ser>
          <c:idx val="1"/>
          <c:order val="1"/>
          <c:tx>
            <c:strRef>
              <c:f>BsmtQual!$H$1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BsmtQual!$B$2:$B$3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BsmtQual!$H$2:$H$3</c:f>
              <c:numCache>
                <c:formatCode>0.0000</c:formatCode>
                <c:ptCount val="2"/>
                <c:pt idx="0">
                  <c:v>1</c:v>
                </c:pt>
                <c:pt idx="1">
                  <c:v>1.9842561213122787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D-4243-B178-75FAE10ADC88}"/>
            </c:ext>
          </c:extLst>
        </c:ser>
        <c:ser>
          <c:idx val="2"/>
          <c:order val="2"/>
          <c:tx>
            <c:strRef>
              <c:f>BsmtQual!$J$1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BsmtQual!$B$2:$B$3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BsmtQual!$J$2:$J$3</c:f>
              <c:numCache>
                <c:formatCode>0.0000</c:formatCode>
                <c:ptCount val="2"/>
                <c:pt idx="0">
                  <c:v>1</c:v>
                </c:pt>
                <c:pt idx="1">
                  <c:v>1.9842561213122787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D-4243-B178-75FAE10ADC88}"/>
            </c:ext>
          </c:extLst>
        </c:ser>
        <c:ser>
          <c:idx val="3"/>
          <c:order val="3"/>
          <c:tx>
            <c:strRef>
              <c:f>BsmtQual!$L$1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BsmtQual!$B$2:$B$3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BsmtQual!$L$2:$L$3</c:f>
              <c:numCache>
                <c:formatCode>0.0000</c:formatCode>
                <c:ptCount val="2"/>
                <c:pt idx="0">
                  <c:v>1</c:v>
                </c:pt>
                <c:pt idx="1">
                  <c:v>1.05573167769427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DD-4243-B178-75FAE10ADC88}"/>
            </c:ext>
          </c:extLst>
        </c:ser>
        <c:ser>
          <c:idx val="4"/>
          <c:order val="4"/>
          <c:tx>
            <c:strRef>
              <c:f>BsmtQual!$N$1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BsmtQual!$B$2:$B$3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BsmtQual!$N$2:$N$3</c:f>
              <c:numCache>
                <c:formatCode>0.0000</c:formatCode>
                <c:ptCount val="2"/>
                <c:pt idx="0">
                  <c:v>1</c:v>
                </c:pt>
                <c:pt idx="1">
                  <c:v>1.9499237609837807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DD-4243-B178-75FAE10A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797312"/>
        <c:axId val="1375800672"/>
      </c:lineChart>
      <c:catAx>
        <c:axId val="13757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512"/>
        <c:crosses val="autoZero"/>
        <c:auto val="1"/>
        <c:lblAlgn val="ctr"/>
        <c:lblOffset val="100"/>
        <c:noMultiLvlLbl val="0"/>
      </c:catAx>
      <c:valAx>
        <c:axId val="13757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032"/>
        <c:crosses val="autoZero"/>
        <c:crossBetween val="between"/>
      </c:valAx>
      <c:valAx>
        <c:axId val="1375800672"/>
        <c:scaling>
          <c:orientation val="minMax"/>
          <c:min val="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7312"/>
        <c:crosses val="max"/>
        <c:crossBetween val="between"/>
      </c:valAx>
      <c:catAx>
        <c:axId val="137579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5800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BsmtFinSF1!$A$2</c:f>
          <c:strCache>
            <c:ptCount val="1"/>
            <c:pt idx="0">
              <c:v>BsmtFinSF1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BsmtFinSF1!$K$1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BsmtFinSF1!$E$2:$E$8</c:f>
              <c:numCache>
                <c:formatCode>#,##0</c:formatCode>
                <c:ptCount val="7"/>
                <c:pt idx="0">
                  <c:v>26.1712158808933</c:v>
                </c:pt>
                <c:pt idx="1">
                  <c:v>328.02941176470603</c:v>
                </c:pt>
                <c:pt idx="2">
                  <c:v>472.94059405940601</c:v>
                </c:pt>
                <c:pt idx="3">
                  <c:v>605.52475247524796</c:v>
                </c:pt>
                <c:pt idx="4">
                  <c:v>738.336633663366</c:v>
                </c:pt>
                <c:pt idx="5">
                  <c:v>955.25</c:v>
                </c:pt>
                <c:pt idx="6">
                  <c:v>1368.4368932038799</c:v>
                </c:pt>
              </c:numCache>
            </c:numRef>
          </c:xVal>
          <c:yVal>
            <c:numRef>
              <c:f>BsmtFinSF1!$K$2:$K$8</c:f>
              <c:numCache>
                <c:formatCode>0.0000</c:formatCode>
                <c:ptCount val="7"/>
                <c:pt idx="0">
                  <c:v>1</c:v>
                </c:pt>
                <c:pt idx="1">
                  <c:v>0.90615934122844477</c:v>
                </c:pt>
                <c:pt idx="2">
                  <c:v>0.97784648148285414</c:v>
                </c:pt>
                <c:pt idx="3">
                  <c:v>0.93796185283535283</c:v>
                </c:pt>
                <c:pt idx="4">
                  <c:v>1.0824088642691942</c:v>
                </c:pt>
                <c:pt idx="5">
                  <c:v>1.2050106862884979</c:v>
                </c:pt>
                <c:pt idx="6">
                  <c:v>1.7270871737684714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3-489B-BAB9-6C0CD3FDF44F}"/>
            </c:ext>
          </c:extLst>
        </c:ser>
        <c:ser>
          <c:idx val="1"/>
          <c:order val="1"/>
          <c:tx>
            <c:strRef>
              <c:f>BsmtFinSF1!$M$1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BsmtFinSF1!$E$2:$E$8</c:f>
              <c:numCache>
                <c:formatCode>#,##0</c:formatCode>
                <c:ptCount val="7"/>
                <c:pt idx="0">
                  <c:v>26.1712158808933</c:v>
                </c:pt>
                <c:pt idx="1">
                  <c:v>328.02941176470603</c:v>
                </c:pt>
                <c:pt idx="2">
                  <c:v>472.94059405940601</c:v>
                </c:pt>
                <c:pt idx="3">
                  <c:v>605.52475247524796</c:v>
                </c:pt>
                <c:pt idx="4">
                  <c:v>738.336633663366</c:v>
                </c:pt>
                <c:pt idx="5">
                  <c:v>955.25</c:v>
                </c:pt>
                <c:pt idx="6">
                  <c:v>1368.4368932038799</c:v>
                </c:pt>
              </c:numCache>
            </c:numRef>
          </c:xVal>
          <c:yVal>
            <c:numRef>
              <c:f>BsmtFinSF1!$M$2:$M$8</c:f>
              <c:numCache>
                <c:formatCode>0.0000</c:formatCode>
                <c:ptCount val="7"/>
                <c:pt idx="0">
                  <c:v>1</c:v>
                </c:pt>
                <c:pt idx="1">
                  <c:v>0.90615934122844477</c:v>
                </c:pt>
                <c:pt idx="2">
                  <c:v>0.97784648148285414</c:v>
                </c:pt>
                <c:pt idx="3">
                  <c:v>0.93796185283535283</c:v>
                </c:pt>
                <c:pt idx="4">
                  <c:v>1.0824088642691942</c:v>
                </c:pt>
                <c:pt idx="5">
                  <c:v>1.2050106862884979</c:v>
                </c:pt>
                <c:pt idx="6">
                  <c:v>1.7270871737684714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3-489B-BAB9-6C0CD3FDF44F}"/>
            </c:ext>
          </c:extLst>
        </c:ser>
        <c:ser>
          <c:idx val="2"/>
          <c:order val="2"/>
          <c:tx>
            <c:strRef>
              <c:f>BsmtFinSF1!$O$1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BsmtFinSF1!$E$2:$E$8</c:f>
              <c:numCache>
                <c:formatCode>#,##0</c:formatCode>
                <c:ptCount val="7"/>
                <c:pt idx="0">
                  <c:v>26.1712158808933</c:v>
                </c:pt>
                <c:pt idx="1">
                  <c:v>328.02941176470603</c:v>
                </c:pt>
                <c:pt idx="2">
                  <c:v>472.94059405940601</c:v>
                </c:pt>
                <c:pt idx="3">
                  <c:v>605.52475247524796</c:v>
                </c:pt>
                <c:pt idx="4">
                  <c:v>738.336633663366</c:v>
                </c:pt>
                <c:pt idx="5">
                  <c:v>955.25</c:v>
                </c:pt>
                <c:pt idx="6">
                  <c:v>1368.4368932038799</c:v>
                </c:pt>
              </c:numCache>
            </c:numRef>
          </c:xVal>
          <c:yVal>
            <c:numRef>
              <c:f>BsmtFinSF1!$O$2:$O$8</c:f>
              <c:numCache>
                <c:formatCode>0.0000</c:formatCode>
                <c:ptCount val="7"/>
                <c:pt idx="0">
                  <c:v>1</c:v>
                </c:pt>
                <c:pt idx="1">
                  <c:v>1.0259795036379573</c:v>
                </c:pt>
                <c:pt idx="2">
                  <c:v>1.0386945888547794</c:v>
                </c:pt>
                <c:pt idx="3">
                  <c:v>1.0504623090992204</c:v>
                </c:pt>
                <c:pt idx="4">
                  <c:v>1.0623906667488561</c:v>
                </c:pt>
                <c:pt idx="5">
                  <c:v>1.0821698399609188</c:v>
                </c:pt>
                <c:pt idx="6">
                  <c:v>1.1218578172861458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33-489B-BAB9-6C0CD3FDF44F}"/>
            </c:ext>
          </c:extLst>
        </c:ser>
        <c:ser>
          <c:idx val="3"/>
          <c:order val="3"/>
          <c:tx>
            <c:strRef>
              <c:f>BsmtFinSF1!$Q$1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BsmtFinSF1!$E$2:$E$8</c:f>
              <c:numCache>
                <c:formatCode>#,##0</c:formatCode>
                <c:ptCount val="7"/>
                <c:pt idx="0">
                  <c:v>26.1712158808933</c:v>
                </c:pt>
                <c:pt idx="1">
                  <c:v>328.02941176470603</c:v>
                </c:pt>
                <c:pt idx="2">
                  <c:v>472.94059405940601</c:v>
                </c:pt>
                <c:pt idx="3">
                  <c:v>605.52475247524796</c:v>
                </c:pt>
                <c:pt idx="4">
                  <c:v>738.336633663366</c:v>
                </c:pt>
                <c:pt idx="5">
                  <c:v>955.25</c:v>
                </c:pt>
                <c:pt idx="6">
                  <c:v>1368.4368932038799</c:v>
                </c:pt>
              </c:numCache>
            </c:numRef>
          </c:xVal>
          <c:yVal>
            <c:numRef>
              <c:f>BsmtFinSF1!$Q$2:$Q$8</c:f>
              <c:numCache>
                <c:formatCode>0.0000</c:formatCode>
                <c:ptCount val="7"/>
                <c:pt idx="0">
                  <c:v>1</c:v>
                </c:pt>
                <c:pt idx="1">
                  <c:v>0.88918927497475531</c:v>
                </c:pt>
                <c:pt idx="2">
                  <c:v>0.94827394525685127</c:v>
                </c:pt>
                <c:pt idx="3">
                  <c:v>0.92425680446466607</c:v>
                </c:pt>
                <c:pt idx="4">
                  <c:v>1.0837161857132409</c:v>
                </c:pt>
                <c:pt idx="5">
                  <c:v>1.2257164217490601</c:v>
                </c:pt>
                <c:pt idx="6">
                  <c:v>1.7262908319465766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33-489B-BAB9-6C0CD3FDF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828032"/>
        <c:axId val="1375828512"/>
      </c:scatterChart>
      <c:valAx>
        <c:axId val="137582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BsmtFinSF1!$A$2</c:f>
              <c:strCache>
                <c:ptCount val="1"/>
                <c:pt idx="0">
                  <c:v>BsmtFinSF1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28512"/>
        <c:crosses val="autoZero"/>
        <c:crossBetween val="midCat"/>
      </c:valAx>
      <c:valAx>
        <c:axId val="1375828512"/>
        <c:scaling>
          <c:orientation val="minMax"/>
          <c:max val="1.7500000000000002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2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HouseStyle!$A$2</c:f>
          <c:strCache>
            <c:ptCount val="1"/>
            <c:pt idx="0">
              <c:v>HouseStyle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HouseStyle!$E$1</c:f>
              <c:strCache>
                <c:ptCount val="1"/>
                <c:pt idx="0">
                  <c:v>WeightPercentage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HouseStyle!$B$2:$B$3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HouseStyle!$E$2:$E$3</c:f>
              <c:numCache>
                <c:formatCode>0.00%</c:formatCode>
                <c:ptCount val="2"/>
                <c:pt idx="0">
                  <c:v>0.51038575667655783</c:v>
                </c:pt>
                <c:pt idx="1">
                  <c:v>0.48961424332344211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3-4D86-8A37-8FE8BCA75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792032"/>
        <c:axId val="1375792512"/>
      </c:barChart>
      <c:lineChart>
        <c:grouping val="standard"/>
        <c:varyColors val="0"/>
        <c:ser>
          <c:idx val="1"/>
          <c:order val="1"/>
          <c:tx>
            <c:strRef>
              <c:f>HouseStyle!$H$1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HouseStyle!$B$2:$B$3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HouseStyle!$H$2:$H$3</c:f>
              <c:numCache>
                <c:formatCode>0.0000</c:formatCode>
                <c:ptCount val="2"/>
                <c:pt idx="0">
                  <c:v>1</c:v>
                </c:pt>
                <c:pt idx="1">
                  <c:v>0.9452209139293879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3-4D86-8A37-8FE8BCA75BB1}"/>
            </c:ext>
          </c:extLst>
        </c:ser>
        <c:ser>
          <c:idx val="2"/>
          <c:order val="2"/>
          <c:tx>
            <c:strRef>
              <c:f>HouseStyle!$J$1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HouseStyle!$B$2:$B$3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HouseStyle!$J$2:$J$3</c:f>
              <c:numCache>
                <c:formatCode>0.0000</c:formatCode>
                <c:ptCount val="2"/>
                <c:pt idx="0">
                  <c:v>1</c:v>
                </c:pt>
                <c:pt idx="1">
                  <c:v>0.9452209139293879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3-4D86-8A37-8FE8BCA75BB1}"/>
            </c:ext>
          </c:extLst>
        </c:ser>
        <c:ser>
          <c:idx val="3"/>
          <c:order val="3"/>
          <c:tx>
            <c:strRef>
              <c:f>HouseStyle!$L$1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HouseStyle!$B$2:$B$3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HouseStyle!$L$2:$L$3</c:f>
              <c:numCache>
                <c:formatCode>0.0000</c:formatCode>
                <c:ptCount val="2"/>
                <c:pt idx="0">
                  <c:v>1</c:v>
                </c:pt>
                <c:pt idx="1">
                  <c:v>1.0094574968208501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B3-4D86-8A37-8FE8BCA75BB1}"/>
            </c:ext>
          </c:extLst>
        </c:ser>
        <c:ser>
          <c:idx val="4"/>
          <c:order val="4"/>
          <c:tx>
            <c:strRef>
              <c:f>HouseStyle!$N$1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HouseStyle!$B$2:$B$3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HouseStyle!$N$2:$N$3</c:f>
              <c:numCache>
                <c:formatCode>0.0000</c:formatCode>
                <c:ptCount val="2"/>
                <c:pt idx="0">
                  <c:v>1</c:v>
                </c:pt>
                <c:pt idx="1">
                  <c:v>0.95097833557647338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B3-4D86-8A37-8FE8BCA75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797312"/>
        <c:axId val="1375800672"/>
      </c:lineChart>
      <c:catAx>
        <c:axId val="13757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512"/>
        <c:crosses val="autoZero"/>
        <c:auto val="1"/>
        <c:lblAlgn val="ctr"/>
        <c:lblOffset val="100"/>
        <c:noMultiLvlLbl val="0"/>
      </c:catAx>
      <c:valAx>
        <c:axId val="13757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032"/>
        <c:crosses val="autoZero"/>
        <c:crossBetween val="between"/>
      </c:valAx>
      <c:valAx>
        <c:axId val="1375800672"/>
        <c:scaling>
          <c:orientation val="minMax"/>
          <c:max val="1.0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7312"/>
        <c:crosses val="max"/>
        <c:crossBetween val="between"/>
      </c:valAx>
      <c:catAx>
        <c:axId val="137579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5800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KitchenQual!$A$2</c:f>
          <c:strCache>
            <c:ptCount val="1"/>
            <c:pt idx="0">
              <c:v>KitchenQual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KitchenQual!$E$1</c:f>
              <c:strCache>
                <c:ptCount val="1"/>
                <c:pt idx="0">
                  <c:v>WeightPercentage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KitchenQual!$B$2:$B$3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KitchenQual!$E$2:$E$3</c:f>
              <c:numCache>
                <c:formatCode>0.00%</c:formatCode>
                <c:ptCount val="2"/>
                <c:pt idx="0">
                  <c:v>0.50840751730959444</c:v>
                </c:pt>
                <c:pt idx="1">
                  <c:v>0.49159248269040556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0-43BB-988D-964051563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792032"/>
        <c:axId val="1375792512"/>
      </c:barChart>
      <c:lineChart>
        <c:grouping val="standard"/>
        <c:varyColors val="0"/>
        <c:ser>
          <c:idx val="1"/>
          <c:order val="1"/>
          <c:tx>
            <c:strRef>
              <c:f>KitchenQual!$H$1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KitchenQual!$B$2:$B$3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KitchenQual!$H$2:$H$3</c:f>
              <c:numCache>
                <c:formatCode>0.0000</c:formatCode>
                <c:ptCount val="2"/>
                <c:pt idx="0">
                  <c:v>1</c:v>
                </c:pt>
                <c:pt idx="1">
                  <c:v>0.61976446721955691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0-43BB-988D-964051563B78}"/>
            </c:ext>
          </c:extLst>
        </c:ser>
        <c:ser>
          <c:idx val="2"/>
          <c:order val="2"/>
          <c:tx>
            <c:strRef>
              <c:f>KitchenQual!$J$1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KitchenQual!$B$2:$B$3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KitchenQual!$J$2:$J$3</c:f>
              <c:numCache>
                <c:formatCode>0.0000</c:formatCode>
                <c:ptCount val="2"/>
                <c:pt idx="0">
                  <c:v>1</c:v>
                </c:pt>
                <c:pt idx="1">
                  <c:v>0.61976446721955691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0-43BB-988D-964051563B78}"/>
            </c:ext>
          </c:extLst>
        </c:ser>
        <c:ser>
          <c:idx val="3"/>
          <c:order val="3"/>
          <c:tx>
            <c:strRef>
              <c:f>KitchenQual!$L$1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KitchenQual!$B$2:$B$3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KitchenQual!$L$2:$L$3</c:f>
              <c:numCache>
                <c:formatCode>0.0000</c:formatCode>
                <c:ptCount val="2"/>
                <c:pt idx="0">
                  <c:v>1</c:v>
                </c:pt>
                <c:pt idx="1">
                  <c:v>0.93255746117870197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50-43BB-988D-964051563B78}"/>
            </c:ext>
          </c:extLst>
        </c:ser>
        <c:ser>
          <c:idx val="4"/>
          <c:order val="4"/>
          <c:tx>
            <c:strRef>
              <c:f>KitchenQual!$N$1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KitchenQual!$B$2:$B$3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KitchenQual!$N$2:$N$3</c:f>
              <c:numCache>
                <c:formatCode>0.0000</c:formatCode>
                <c:ptCount val="2"/>
                <c:pt idx="0">
                  <c:v>1</c:v>
                </c:pt>
                <c:pt idx="1">
                  <c:v>0.61976446721909217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50-43BB-988D-964051563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797312"/>
        <c:axId val="1375800672"/>
      </c:lineChart>
      <c:catAx>
        <c:axId val="13757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512"/>
        <c:crosses val="autoZero"/>
        <c:auto val="1"/>
        <c:lblAlgn val="ctr"/>
        <c:lblOffset val="100"/>
        <c:noMultiLvlLbl val="0"/>
      </c:catAx>
      <c:valAx>
        <c:axId val="13757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032"/>
        <c:crosses val="autoZero"/>
        <c:crossBetween val="between"/>
      </c:valAx>
      <c:valAx>
        <c:axId val="1375800672"/>
        <c:scaling>
          <c:orientation val="minMax"/>
          <c:max val="1"/>
          <c:min val="0.6000000000000000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7312"/>
        <c:crosses val="max"/>
        <c:crossBetween val="between"/>
      </c:valAx>
      <c:catAx>
        <c:axId val="137579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5800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Neighborhood!$A$2</c:f>
          <c:strCache>
            <c:ptCount val="1"/>
            <c:pt idx="0">
              <c:v>Neighborhood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Neighborhood!$E$1</c:f>
              <c:strCache>
                <c:ptCount val="1"/>
                <c:pt idx="0">
                  <c:v>WeightPercentage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Neighborhood!$B$2:$B$4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Neighborhood!$E$2:$E$4</c:f>
              <c:numCache>
                <c:formatCode>0.00%</c:formatCode>
                <c:ptCount val="3"/>
                <c:pt idx="0">
                  <c:v>0.89218595450049454</c:v>
                </c:pt>
                <c:pt idx="1">
                  <c:v>6.9238377843719084E-2</c:v>
                </c:pt>
                <c:pt idx="2">
                  <c:v>3.857566765578635E-2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8-4853-9C6B-88F2C3E26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792032"/>
        <c:axId val="1375792512"/>
      </c:barChart>
      <c:lineChart>
        <c:grouping val="standard"/>
        <c:varyColors val="0"/>
        <c:ser>
          <c:idx val="1"/>
          <c:order val="1"/>
          <c:tx>
            <c:strRef>
              <c:f>Neighborhood!$H$1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Neighborhood!$B$2:$B$4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Neighborhood!$H$2:$H$4</c:f>
              <c:numCache>
                <c:formatCode>0.0000</c:formatCode>
                <c:ptCount val="3"/>
                <c:pt idx="0">
                  <c:v>1</c:v>
                </c:pt>
                <c:pt idx="1">
                  <c:v>0.70921495732861228</c:v>
                </c:pt>
                <c:pt idx="2">
                  <c:v>1.12499146443811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8-4853-9C6B-88F2C3E2679E}"/>
            </c:ext>
          </c:extLst>
        </c:ser>
        <c:ser>
          <c:idx val="2"/>
          <c:order val="2"/>
          <c:tx>
            <c:strRef>
              <c:f>Neighborhood!$J$1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Neighborhood!$B$2:$B$4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Neighborhood!$J$2:$J$4</c:f>
              <c:numCache>
                <c:formatCode>0.0000</c:formatCode>
                <c:ptCount val="3"/>
                <c:pt idx="0">
                  <c:v>1</c:v>
                </c:pt>
                <c:pt idx="1">
                  <c:v>0.70921495732861228</c:v>
                </c:pt>
                <c:pt idx="2">
                  <c:v>1.12499146443811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8-4853-9C6B-88F2C3E2679E}"/>
            </c:ext>
          </c:extLst>
        </c:ser>
        <c:ser>
          <c:idx val="3"/>
          <c:order val="3"/>
          <c:tx>
            <c:strRef>
              <c:f>Neighborhood!$L$1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Neighborhood!$B$2:$B$4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Neighborhood!$L$2:$L$4</c:f>
              <c:numCache>
                <c:formatCode>0.0000</c:formatCode>
                <c:ptCount val="3"/>
                <c:pt idx="0">
                  <c:v>1</c:v>
                </c:pt>
                <c:pt idx="1">
                  <c:v>0.97643779700812905</c:v>
                </c:pt>
                <c:pt idx="2">
                  <c:v>1.16697166842033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D8-4853-9C6B-88F2C3E2679E}"/>
            </c:ext>
          </c:extLst>
        </c:ser>
        <c:ser>
          <c:idx val="4"/>
          <c:order val="4"/>
          <c:tx>
            <c:strRef>
              <c:f>Neighborhood!$N$1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Neighborhood!$B$2:$B$4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Neighborhood!$N$2:$N$4</c:f>
              <c:numCache>
                <c:formatCode>0.0000</c:formatCode>
                <c:ptCount val="3"/>
                <c:pt idx="0">
                  <c:v>1</c:v>
                </c:pt>
                <c:pt idx="1">
                  <c:v>0.74294474220143214</c:v>
                </c:pt>
                <c:pt idx="2">
                  <c:v>1.1277826316000257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D8-4853-9C6B-88F2C3E26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797312"/>
        <c:axId val="1375800672"/>
      </c:lineChart>
      <c:catAx>
        <c:axId val="13757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512"/>
        <c:crosses val="autoZero"/>
        <c:auto val="1"/>
        <c:lblAlgn val="ctr"/>
        <c:lblOffset val="100"/>
        <c:noMultiLvlLbl val="0"/>
      </c:catAx>
      <c:valAx>
        <c:axId val="13757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032"/>
        <c:crosses val="autoZero"/>
        <c:crossBetween val="between"/>
      </c:valAx>
      <c:valAx>
        <c:axId val="1375800672"/>
        <c:scaling>
          <c:orientation val="minMax"/>
          <c:min val="0.7000000000000000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7312"/>
        <c:crosses val="max"/>
        <c:crossBetween val="between"/>
      </c:valAx>
      <c:catAx>
        <c:axId val="137579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5800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OverallQual!$A$2</c:f>
          <c:strCache>
            <c:ptCount val="1"/>
            <c:pt idx="0">
              <c:v>OverallQual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OverallQual!$E$1</c:f>
              <c:strCache>
                <c:ptCount val="1"/>
                <c:pt idx="0">
                  <c:v>WeightPercentage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OverallQual!$B$2:$B$3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OverallQual!$E$2:$E$3</c:f>
              <c:numCache>
                <c:formatCode>0.00%</c:formatCode>
                <c:ptCount val="2"/>
                <c:pt idx="0">
                  <c:v>0.96933728981206724</c:v>
                </c:pt>
                <c:pt idx="1">
                  <c:v>3.0662710187932742E-2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E-41FB-9C30-895666F7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792032"/>
        <c:axId val="1375792512"/>
      </c:barChart>
      <c:lineChart>
        <c:grouping val="standard"/>
        <c:varyColors val="0"/>
        <c:ser>
          <c:idx val="1"/>
          <c:order val="1"/>
          <c:tx>
            <c:strRef>
              <c:f>OverallQual!$H$1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OverallQual!$B$2:$B$3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OverallQual!$H$2:$H$3</c:f>
              <c:numCache>
                <c:formatCode>0.0000</c:formatCode>
                <c:ptCount val="2"/>
                <c:pt idx="0">
                  <c:v>1</c:v>
                </c:pt>
                <c:pt idx="1">
                  <c:v>2.0860672515695193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E-41FB-9C30-895666F7706B}"/>
            </c:ext>
          </c:extLst>
        </c:ser>
        <c:ser>
          <c:idx val="2"/>
          <c:order val="2"/>
          <c:tx>
            <c:strRef>
              <c:f>OverallQual!$J$1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OverallQual!$B$2:$B$3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OverallQual!$J$2:$J$3</c:f>
              <c:numCache>
                <c:formatCode>0.0000</c:formatCode>
                <c:ptCount val="2"/>
                <c:pt idx="0">
                  <c:v>1</c:v>
                </c:pt>
                <c:pt idx="1">
                  <c:v>2.0860672515695193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2E-41FB-9C30-895666F7706B}"/>
            </c:ext>
          </c:extLst>
        </c:ser>
        <c:ser>
          <c:idx val="3"/>
          <c:order val="3"/>
          <c:tx>
            <c:strRef>
              <c:f>OverallQual!$L$1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OverallQual!$B$2:$B$3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OverallQual!$L$2:$L$3</c:f>
              <c:numCache>
                <c:formatCode>0.0000</c:formatCode>
                <c:ptCount val="2"/>
                <c:pt idx="0">
                  <c:v>1</c:v>
                </c:pt>
                <c:pt idx="1">
                  <c:v>1.07115565615074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2E-41FB-9C30-895666F7706B}"/>
            </c:ext>
          </c:extLst>
        </c:ser>
        <c:ser>
          <c:idx val="4"/>
          <c:order val="4"/>
          <c:tx>
            <c:strRef>
              <c:f>OverallQual!$N$1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OverallQual!$B$2:$B$3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OverallQual!$N$2:$N$3</c:f>
              <c:numCache>
                <c:formatCode>0.0000</c:formatCode>
                <c:ptCount val="2"/>
                <c:pt idx="0">
                  <c:v>1</c:v>
                </c:pt>
                <c:pt idx="1">
                  <c:v>2.0721067614745019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2E-41FB-9C30-895666F7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797312"/>
        <c:axId val="1375800672"/>
      </c:lineChart>
      <c:catAx>
        <c:axId val="13757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512"/>
        <c:crosses val="autoZero"/>
        <c:auto val="1"/>
        <c:lblAlgn val="ctr"/>
        <c:lblOffset val="100"/>
        <c:noMultiLvlLbl val="0"/>
      </c:catAx>
      <c:valAx>
        <c:axId val="13757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032"/>
        <c:crosses val="autoZero"/>
        <c:crossBetween val="between"/>
      </c:valAx>
      <c:valAx>
        <c:axId val="1375800672"/>
        <c:scaling>
          <c:orientation val="minMax"/>
          <c:max val="2.1"/>
          <c:min val="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7312"/>
        <c:crosses val="max"/>
        <c:crossBetween val="between"/>
        <c:majorUnit val="0.2"/>
      </c:valAx>
      <c:catAx>
        <c:axId val="137579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5800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SaleCondition!$A$2</c:f>
          <c:strCache>
            <c:ptCount val="1"/>
            <c:pt idx="0">
              <c:v>SaleCondition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SaleCondition!$E$1</c:f>
              <c:strCache>
                <c:ptCount val="1"/>
                <c:pt idx="0">
                  <c:v>WeightPercentage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SaleCondition!$B$2:$B$3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SaleCondition!$E$2:$E$3</c:f>
              <c:numCache>
                <c:formatCode>0.00%</c:formatCode>
                <c:ptCount val="2"/>
                <c:pt idx="0">
                  <c:v>0.92779426310583579</c:v>
                </c:pt>
                <c:pt idx="1">
                  <c:v>7.2205736894164194E-2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7-4B99-B1E3-C5A770469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792032"/>
        <c:axId val="1375792512"/>
      </c:barChart>
      <c:lineChart>
        <c:grouping val="standard"/>
        <c:varyColors val="0"/>
        <c:ser>
          <c:idx val="1"/>
          <c:order val="1"/>
          <c:tx>
            <c:strRef>
              <c:f>SaleCondition!$H$1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SaleCondition!$B$2:$B$3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SaleCondition!$H$2:$H$3</c:f>
              <c:numCache>
                <c:formatCode>0.0000</c:formatCode>
                <c:ptCount val="2"/>
                <c:pt idx="0">
                  <c:v>1</c:v>
                </c:pt>
                <c:pt idx="1">
                  <c:v>0.80037774842605702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7-4B99-B1E3-C5A770469E9B}"/>
            </c:ext>
          </c:extLst>
        </c:ser>
        <c:ser>
          <c:idx val="2"/>
          <c:order val="2"/>
          <c:tx>
            <c:strRef>
              <c:f>SaleCondition!$J$1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SaleCondition!$B$2:$B$3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SaleCondition!$J$2:$J$3</c:f>
              <c:numCache>
                <c:formatCode>0.0000</c:formatCode>
                <c:ptCount val="2"/>
                <c:pt idx="0">
                  <c:v>1</c:v>
                </c:pt>
                <c:pt idx="1">
                  <c:v>0.80037774842605702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7-4B99-B1E3-C5A770469E9B}"/>
            </c:ext>
          </c:extLst>
        </c:ser>
        <c:ser>
          <c:idx val="3"/>
          <c:order val="3"/>
          <c:tx>
            <c:strRef>
              <c:f>SaleCondition!$L$1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SaleCondition!$B$2:$B$3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SaleCondition!$L$2:$L$3</c:f>
              <c:numCache>
                <c:formatCode>0.0000</c:formatCode>
                <c:ptCount val="2"/>
                <c:pt idx="0">
                  <c:v>1</c:v>
                </c:pt>
                <c:pt idx="1">
                  <c:v>0.90131513188496903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E7-4B99-B1E3-C5A770469E9B}"/>
            </c:ext>
          </c:extLst>
        </c:ser>
        <c:ser>
          <c:idx val="4"/>
          <c:order val="4"/>
          <c:tx>
            <c:strRef>
              <c:f>SaleCondition!$N$1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SaleCondition!$B$2:$B$3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SaleCondition!$N$2:$N$3</c:f>
              <c:numCache>
                <c:formatCode>0.0000</c:formatCode>
                <c:ptCount val="2"/>
                <c:pt idx="0">
                  <c:v>1</c:v>
                </c:pt>
                <c:pt idx="1">
                  <c:v>0.80037774842565901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7-4B99-B1E3-C5A770469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797312"/>
        <c:axId val="1375800672"/>
      </c:lineChart>
      <c:catAx>
        <c:axId val="13757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512"/>
        <c:crosses val="autoZero"/>
        <c:auto val="1"/>
        <c:lblAlgn val="ctr"/>
        <c:lblOffset val="100"/>
        <c:noMultiLvlLbl val="0"/>
      </c:catAx>
      <c:valAx>
        <c:axId val="13757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032"/>
        <c:crosses val="autoZero"/>
        <c:crossBetween val="between"/>
      </c:valAx>
      <c:valAx>
        <c:axId val="1375800672"/>
        <c:scaling>
          <c:orientation val="minMax"/>
          <c:max val="1"/>
          <c:min val="0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7312"/>
        <c:crosses val="max"/>
        <c:crossBetween val="between"/>
      </c:valAx>
      <c:catAx>
        <c:axId val="137579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5800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Fireplaces!$A$2</c:f>
          <c:strCache>
            <c:ptCount val="1"/>
            <c:pt idx="0">
              <c:v>Fireplaces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Fireplaces!$H$1</c:f>
              <c:strCache>
                <c:ptCount val="1"/>
                <c:pt idx="0">
                  <c:v>WeightPercentage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Fireplaces!$B$2:$B$5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Fireplaces!$H$2:$H$5</c:f>
              <c:numCache>
                <c:formatCode>0.00%</c:formatCode>
                <c:ptCount val="4"/>
                <c:pt idx="0">
                  <c:v>0.45796241345202771</c:v>
                </c:pt>
                <c:pt idx="1">
                  <c:v>0.4599406528189911</c:v>
                </c:pt>
                <c:pt idx="2">
                  <c:v>7.8140454995054398E-2</c:v>
                </c:pt>
                <c:pt idx="3">
                  <c:v>3.956478733926805E-3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D-45CE-90AB-228CEC0D0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792032"/>
        <c:axId val="1375792512"/>
      </c:barChart>
      <c:lineChart>
        <c:grouping val="standard"/>
        <c:varyColors val="0"/>
        <c:ser>
          <c:idx val="1"/>
          <c:order val="1"/>
          <c:tx>
            <c:strRef>
              <c:f>Fireplaces!$K$1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Fireplaces!$B$2:$B$5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Fireplaces!$K$2:$K$5</c:f>
              <c:numCache>
                <c:formatCode>0.0000</c:formatCode>
                <c:ptCount val="4"/>
                <c:pt idx="0">
                  <c:v>0.66864712664822257</c:v>
                </c:pt>
                <c:pt idx="1">
                  <c:v>1</c:v>
                </c:pt>
                <c:pt idx="2">
                  <c:v>1.1372190303707967</c:v>
                </c:pt>
                <c:pt idx="3">
                  <c:v>1.2304154454392611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D-45CE-90AB-228CEC0D0B72}"/>
            </c:ext>
          </c:extLst>
        </c:ser>
        <c:ser>
          <c:idx val="2"/>
          <c:order val="2"/>
          <c:tx>
            <c:strRef>
              <c:f>Fireplaces!$M$1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Fireplaces!$B$2:$B$5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Fireplaces!$M$2:$M$5</c:f>
              <c:numCache>
                <c:formatCode>0.0000</c:formatCode>
                <c:ptCount val="4"/>
                <c:pt idx="0">
                  <c:v>0.66864712664822257</c:v>
                </c:pt>
                <c:pt idx="1">
                  <c:v>1</c:v>
                </c:pt>
                <c:pt idx="2">
                  <c:v>1.1372190303707967</c:v>
                </c:pt>
                <c:pt idx="3">
                  <c:v>1.2304154454392611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D-45CE-90AB-228CEC0D0B72}"/>
            </c:ext>
          </c:extLst>
        </c:ser>
        <c:ser>
          <c:idx val="3"/>
          <c:order val="3"/>
          <c:tx>
            <c:strRef>
              <c:f>Fireplaces!$O$1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Fireplaces!$B$2:$B$5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Fireplaces!$O$2:$O$5</c:f>
              <c:numCache>
                <c:formatCode>0.0000</c:formatCode>
                <c:ptCount val="4"/>
                <c:pt idx="0">
                  <c:v>0.95390704536127779</c:v>
                </c:pt>
                <c:pt idx="1">
                  <c:v>1</c:v>
                </c:pt>
                <c:pt idx="2">
                  <c:v>1.0483201742380182</c:v>
                </c:pt>
                <c:pt idx="3">
                  <c:v>1.0989751877144196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BD-45CE-90AB-228CEC0D0B72}"/>
            </c:ext>
          </c:extLst>
        </c:ser>
        <c:ser>
          <c:idx val="4"/>
          <c:order val="4"/>
          <c:tx>
            <c:strRef>
              <c:f>Fireplaces!$Q$1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Fireplaces!$B$2:$B$5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Fireplaces!$Q$2:$Q$5</c:f>
              <c:numCache>
                <c:formatCode>0.0000</c:formatCode>
                <c:ptCount val="4"/>
                <c:pt idx="0">
                  <c:v>0.67034698518887648</c:v>
                </c:pt>
                <c:pt idx="1">
                  <c:v>1</c:v>
                </c:pt>
                <c:pt idx="2">
                  <c:v>1.1443321142112619</c:v>
                </c:pt>
                <c:pt idx="3">
                  <c:v>1.2191947819882012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BD-45CE-90AB-228CEC0D0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797312"/>
        <c:axId val="1375800672"/>
      </c:lineChart>
      <c:catAx>
        <c:axId val="13757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512"/>
        <c:crosses val="autoZero"/>
        <c:auto val="1"/>
        <c:lblAlgn val="ctr"/>
        <c:lblOffset val="100"/>
        <c:noMultiLvlLbl val="0"/>
      </c:catAx>
      <c:valAx>
        <c:axId val="13757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032"/>
        <c:crosses val="autoZero"/>
        <c:crossBetween val="between"/>
      </c:valAx>
      <c:valAx>
        <c:axId val="1375800672"/>
        <c:scaling>
          <c:orientation val="minMax"/>
          <c:max val="1.25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7312"/>
        <c:crosses val="max"/>
        <c:crossBetween val="between"/>
        <c:majorUnit val="0.25"/>
      </c:valAx>
      <c:catAx>
        <c:axId val="137579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5800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Fireplaces!$A$2</c:f>
          <c:strCache>
            <c:ptCount val="1"/>
            <c:pt idx="0">
              <c:v>Fireplaces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Fireplaces!$K$1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Fireplaces!$E$2:$E$5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Fireplaces!$K$2:$K$5</c:f>
              <c:numCache>
                <c:formatCode>0.0000</c:formatCode>
                <c:ptCount val="4"/>
                <c:pt idx="0">
                  <c:v>0.66864712664822257</c:v>
                </c:pt>
                <c:pt idx="1">
                  <c:v>1</c:v>
                </c:pt>
                <c:pt idx="2">
                  <c:v>1.1372190303707967</c:v>
                </c:pt>
                <c:pt idx="3">
                  <c:v>1.2304154454392611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0-4184-B077-0E2D90238FB4}"/>
            </c:ext>
          </c:extLst>
        </c:ser>
        <c:ser>
          <c:idx val="1"/>
          <c:order val="1"/>
          <c:tx>
            <c:strRef>
              <c:f>Fireplaces!$M$1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Fireplaces!$E$2:$E$5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Fireplaces!$M$2:$M$5</c:f>
              <c:numCache>
                <c:formatCode>0.0000</c:formatCode>
                <c:ptCount val="4"/>
                <c:pt idx="0">
                  <c:v>0.66864712664822257</c:v>
                </c:pt>
                <c:pt idx="1">
                  <c:v>1</c:v>
                </c:pt>
                <c:pt idx="2">
                  <c:v>1.1372190303707967</c:v>
                </c:pt>
                <c:pt idx="3">
                  <c:v>1.2304154454392611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20-4184-B077-0E2D90238FB4}"/>
            </c:ext>
          </c:extLst>
        </c:ser>
        <c:ser>
          <c:idx val="2"/>
          <c:order val="2"/>
          <c:tx>
            <c:strRef>
              <c:f>Fireplaces!$O$1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Fireplaces!$E$2:$E$5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Fireplaces!$O$2:$O$5</c:f>
              <c:numCache>
                <c:formatCode>0.0000</c:formatCode>
                <c:ptCount val="4"/>
                <c:pt idx="0">
                  <c:v>0.95390704536127779</c:v>
                </c:pt>
                <c:pt idx="1">
                  <c:v>1</c:v>
                </c:pt>
                <c:pt idx="2">
                  <c:v>1.0483201742380182</c:v>
                </c:pt>
                <c:pt idx="3">
                  <c:v>1.0989751877144196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20-4184-B077-0E2D90238FB4}"/>
            </c:ext>
          </c:extLst>
        </c:ser>
        <c:ser>
          <c:idx val="3"/>
          <c:order val="3"/>
          <c:tx>
            <c:strRef>
              <c:f>Fireplaces!$Q$1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Fireplaces!$E$2:$E$5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Fireplaces!$Q$2:$Q$5</c:f>
              <c:numCache>
                <c:formatCode>0.0000</c:formatCode>
                <c:ptCount val="4"/>
                <c:pt idx="0">
                  <c:v>0.67034698518887648</c:v>
                </c:pt>
                <c:pt idx="1">
                  <c:v>1</c:v>
                </c:pt>
                <c:pt idx="2">
                  <c:v>1.1443321142112619</c:v>
                </c:pt>
                <c:pt idx="3">
                  <c:v>1.2191947819882012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20-4184-B077-0E2D90238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828032"/>
        <c:axId val="1375828512"/>
      </c:scatterChart>
      <c:valAx>
        <c:axId val="1375828032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Fireplaces!$A$2</c:f>
              <c:strCache>
                <c:ptCount val="1"/>
                <c:pt idx="0">
                  <c:v>Fireplaces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28512"/>
        <c:crosses val="autoZero"/>
        <c:crossBetween val="midCat"/>
        <c:majorUnit val="1"/>
      </c:valAx>
      <c:valAx>
        <c:axId val="1375828512"/>
        <c:scaling>
          <c:orientation val="minMax"/>
          <c:max val="1.2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2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FullBath!$A$2</c:f>
          <c:strCache>
            <c:ptCount val="1"/>
            <c:pt idx="0">
              <c:v>FullBath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FullBath!$H$1</c:f>
              <c:strCache>
                <c:ptCount val="1"/>
                <c:pt idx="0">
                  <c:v>WeightPercentage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FullBath!$B$2:$B$5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FullBath!$H$2:$H$5</c:f>
              <c:numCache>
                <c:formatCode>0.00%</c:formatCode>
                <c:ptCount val="4"/>
                <c:pt idx="0">
                  <c:v>5.9347181008902079E-3</c:v>
                </c:pt>
                <c:pt idx="1">
                  <c:v>0.43818001978239368</c:v>
                </c:pt>
                <c:pt idx="2">
                  <c:v>0.53412462908011871</c:v>
                </c:pt>
                <c:pt idx="3">
                  <c:v>2.1760633036597428E-2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A-4360-B7E8-157F314F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792032"/>
        <c:axId val="1375792512"/>
      </c:barChart>
      <c:lineChart>
        <c:grouping val="standard"/>
        <c:varyColors val="0"/>
        <c:ser>
          <c:idx val="1"/>
          <c:order val="1"/>
          <c:tx>
            <c:strRef>
              <c:f>FullBath!$K$1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FullBath!$B$2:$B$5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FullBath!$K$2:$K$5</c:f>
              <c:numCache>
                <c:formatCode>0.0000</c:formatCode>
                <c:ptCount val="4"/>
                <c:pt idx="0">
                  <c:v>0.65367049869293359</c:v>
                </c:pt>
                <c:pt idx="1">
                  <c:v>0.63705867333766653</c:v>
                </c:pt>
                <c:pt idx="2">
                  <c:v>1</c:v>
                </c:pt>
                <c:pt idx="3">
                  <c:v>1.6316240036308682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A-4360-B7E8-157F314FF9AB}"/>
            </c:ext>
          </c:extLst>
        </c:ser>
        <c:ser>
          <c:idx val="2"/>
          <c:order val="2"/>
          <c:tx>
            <c:strRef>
              <c:f>FullBath!$M$1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FullBath!$B$2:$B$5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FullBath!$M$2:$M$5</c:f>
              <c:numCache>
                <c:formatCode>0.0000</c:formatCode>
                <c:ptCount val="4"/>
                <c:pt idx="0">
                  <c:v>0.65367049869293359</c:v>
                </c:pt>
                <c:pt idx="1">
                  <c:v>0.63705867333766653</c:v>
                </c:pt>
                <c:pt idx="2">
                  <c:v>1</c:v>
                </c:pt>
                <c:pt idx="3">
                  <c:v>1.6316240036308682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1A-4360-B7E8-157F314FF9AB}"/>
            </c:ext>
          </c:extLst>
        </c:ser>
        <c:ser>
          <c:idx val="3"/>
          <c:order val="3"/>
          <c:tx>
            <c:strRef>
              <c:f>FullBath!$O$1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FullBath!$B$2:$B$5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FullBath!$O$2:$O$5</c:f>
              <c:numCache>
                <c:formatCode>0.0000</c:formatCode>
                <c:ptCount val="4"/>
                <c:pt idx="0">
                  <c:v>0.98894728367261098</c:v>
                </c:pt>
                <c:pt idx="1">
                  <c:v>0.99445828654228097</c:v>
                </c:pt>
                <c:pt idx="2">
                  <c:v>1</c:v>
                </c:pt>
                <c:pt idx="3">
                  <c:v>1.0055725951834318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1A-4360-B7E8-157F314FF9AB}"/>
            </c:ext>
          </c:extLst>
        </c:ser>
        <c:ser>
          <c:idx val="4"/>
          <c:order val="4"/>
          <c:tx>
            <c:strRef>
              <c:f>FullBath!$Q$1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FullBath!$B$2:$B$5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FullBath!$Q$2:$Q$5</c:f>
              <c:numCache>
                <c:formatCode>0.0000</c:formatCode>
                <c:ptCount val="4"/>
                <c:pt idx="0">
                  <c:v>0.68021878635934163</c:v>
                </c:pt>
                <c:pt idx="1">
                  <c:v>0.63117675166953979</c:v>
                </c:pt>
                <c:pt idx="2">
                  <c:v>1</c:v>
                </c:pt>
                <c:pt idx="3">
                  <c:v>1.5766575022526821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1A-4360-B7E8-157F314F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797312"/>
        <c:axId val="1375800672"/>
      </c:lineChart>
      <c:catAx>
        <c:axId val="13757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512"/>
        <c:crosses val="autoZero"/>
        <c:auto val="1"/>
        <c:lblAlgn val="ctr"/>
        <c:lblOffset val="100"/>
        <c:noMultiLvlLbl val="0"/>
      </c:catAx>
      <c:valAx>
        <c:axId val="13757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032"/>
        <c:crosses val="autoZero"/>
        <c:crossBetween val="between"/>
      </c:valAx>
      <c:valAx>
        <c:axId val="1375800672"/>
        <c:scaling>
          <c:orientation val="minMax"/>
          <c:max val="1.7500000000000002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7312"/>
        <c:crosses val="max"/>
        <c:crossBetween val="between"/>
        <c:majorUnit val="0.25"/>
      </c:valAx>
      <c:catAx>
        <c:axId val="137579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5800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FullBath!$A$2</c:f>
          <c:strCache>
            <c:ptCount val="1"/>
            <c:pt idx="0">
              <c:v>FullBath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FullBath!$K$1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FullBath!$E$2:$E$5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FullBath!$K$2:$K$5</c:f>
              <c:numCache>
                <c:formatCode>0.0000</c:formatCode>
                <c:ptCount val="4"/>
                <c:pt idx="0">
                  <c:v>0.65367049869293359</c:v>
                </c:pt>
                <c:pt idx="1">
                  <c:v>0.63705867333766653</c:v>
                </c:pt>
                <c:pt idx="2">
                  <c:v>1</c:v>
                </c:pt>
                <c:pt idx="3">
                  <c:v>1.6316240036308682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E4-485B-9C16-75914D5AD28F}"/>
            </c:ext>
          </c:extLst>
        </c:ser>
        <c:ser>
          <c:idx val="1"/>
          <c:order val="1"/>
          <c:tx>
            <c:strRef>
              <c:f>FullBath!$M$1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FullBath!$E$2:$E$5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FullBath!$M$2:$M$5</c:f>
              <c:numCache>
                <c:formatCode>0.0000</c:formatCode>
                <c:ptCount val="4"/>
                <c:pt idx="0">
                  <c:v>0.65367049869293359</c:v>
                </c:pt>
                <c:pt idx="1">
                  <c:v>0.63705867333766653</c:v>
                </c:pt>
                <c:pt idx="2">
                  <c:v>1</c:v>
                </c:pt>
                <c:pt idx="3">
                  <c:v>1.6316240036308682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E4-485B-9C16-75914D5AD28F}"/>
            </c:ext>
          </c:extLst>
        </c:ser>
        <c:ser>
          <c:idx val="2"/>
          <c:order val="2"/>
          <c:tx>
            <c:strRef>
              <c:f>FullBath!$O$1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FullBath!$E$2:$E$5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FullBath!$O$2:$O$5</c:f>
              <c:numCache>
                <c:formatCode>0.0000</c:formatCode>
                <c:ptCount val="4"/>
                <c:pt idx="0">
                  <c:v>0.98894728367261098</c:v>
                </c:pt>
                <c:pt idx="1">
                  <c:v>0.99445828654228097</c:v>
                </c:pt>
                <c:pt idx="2">
                  <c:v>1</c:v>
                </c:pt>
                <c:pt idx="3">
                  <c:v>1.0055725951834318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E4-485B-9C16-75914D5AD28F}"/>
            </c:ext>
          </c:extLst>
        </c:ser>
        <c:ser>
          <c:idx val="3"/>
          <c:order val="3"/>
          <c:tx>
            <c:strRef>
              <c:f>FullBath!$Q$1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FullBath!$E$2:$E$5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FullBath!$Q$2:$Q$5</c:f>
              <c:numCache>
                <c:formatCode>0.0000</c:formatCode>
                <c:ptCount val="4"/>
                <c:pt idx="0">
                  <c:v>0.68021878635934163</c:v>
                </c:pt>
                <c:pt idx="1">
                  <c:v>0.63117675166953979</c:v>
                </c:pt>
                <c:pt idx="2">
                  <c:v>1</c:v>
                </c:pt>
                <c:pt idx="3">
                  <c:v>1.5766575022526821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E4-485B-9C16-75914D5AD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828032"/>
        <c:axId val="1375828512"/>
      </c:scatterChart>
      <c:valAx>
        <c:axId val="1375828032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FullBath!$A$2</c:f>
              <c:strCache>
                <c:ptCount val="1"/>
                <c:pt idx="0">
                  <c:v>FullBath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28512"/>
        <c:crosses val="autoZero"/>
        <c:crossBetween val="midCat"/>
        <c:majorUnit val="1"/>
      </c:valAx>
      <c:valAx>
        <c:axId val="1375828512"/>
        <c:scaling>
          <c:orientation val="minMax"/>
          <c:max val="1.750000000000000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2803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GarageCars!$A$2</c:f>
          <c:strCache>
            <c:ptCount val="1"/>
            <c:pt idx="0">
              <c:v>GarageCars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GarageCars!$H$1</c:f>
              <c:strCache>
                <c:ptCount val="1"/>
                <c:pt idx="0">
                  <c:v>WeightPercentage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GarageCars!$B$2:$B$6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GarageCars!$H$2:$H$6</c:f>
              <c:numCache>
                <c:formatCode>0.00%</c:formatCode>
                <c:ptCount val="5"/>
                <c:pt idx="0">
                  <c:v>4.9455984174085067E-2</c:v>
                </c:pt>
                <c:pt idx="1">
                  <c:v>0.24629080118694363</c:v>
                </c:pt>
                <c:pt idx="2">
                  <c:v>0.56478733926805147</c:v>
                </c:pt>
                <c:pt idx="3">
                  <c:v>0.13452027695351138</c:v>
                </c:pt>
                <c:pt idx="4">
                  <c:v>4.945598417408506E-3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B-4F6B-8665-3B45BE3F4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792032"/>
        <c:axId val="1375792512"/>
      </c:barChart>
      <c:lineChart>
        <c:grouping val="standard"/>
        <c:varyColors val="0"/>
        <c:ser>
          <c:idx val="1"/>
          <c:order val="1"/>
          <c:tx>
            <c:strRef>
              <c:f>GarageCars!$K$1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GarageCars!$B$2:$B$6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GarageCars!$K$2:$K$6</c:f>
              <c:numCache>
                <c:formatCode>0.0000</c:formatCode>
                <c:ptCount val="5"/>
                <c:pt idx="0">
                  <c:v>0.54697822798832618</c:v>
                </c:pt>
                <c:pt idx="1">
                  <c:v>0.69505607954811821</c:v>
                </c:pt>
                <c:pt idx="2">
                  <c:v>1</c:v>
                </c:pt>
                <c:pt idx="3">
                  <c:v>1.6593773076640244</c:v>
                </c:pt>
                <c:pt idx="4">
                  <c:v>1.0361805730211051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B-4F6B-8665-3B45BE3F4293}"/>
            </c:ext>
          </c:extLst>
        </c:ser>
        <c:ser>
          <c:idx val="2"/>
          <c:order val="2"/>
          <c:tx>
            <c:strRef>
              <c:f>GarageCars!$M$1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GarageCars!$B$2:$B$6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GarageCars!$M$2:$M$6</c:f>
              <c:numCache>
                <c:formatCode>0.0000</c:formatCode>
                <c:ptCount val="5"/>
                <c:pt idx="0">
                  <c:v>0.54697822798832618</c:v>
                </c:pt>
                <c:pt idx="1">
                  <c:v>0.69505607954811821</c:v>
                </c:pt>
                <c:pt idx="2">
                  <c:v>1</c:v>
                </c:pt>
                <c:pt idx="3">
                  <c:v>1.6593773076640244</c:v>
                </c:pt>
                <c:pt idx="4">
                  <c:v>1.0361805730211051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B-4F6B-8665-3B45BE3F4293}"/>
            </c:ext>
          </c:extLst>
        </c:ser>
        <c:ser>
          <c:idx val="3"/>
          <c:order val="3"/>
          <c:tx>
            <c:strRef>
              <c:f>GarageCars!$O$1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GarageCars!$B$2:$B$6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GarageCars!$O$2:$O$6</c:f>
              <c:numCache>
                <c:formatCode>0.0000</c:formatCode>
                <c:ptCount val="5"/>
                <c:pt idx="0">
                  <c:v>0.87872966746821668</c:v>
                </c:pt>
                <c:pt idx="1">
                  <c:v>0.93740581791891198</c:v>
                </c:pt>
                <c:pt idx="2">
                  <c:v>1</c:v>
                </c:pt>
                <c:pt idx="3">
                  <c:v>1.0840761648264572</c:v>
                </c:pt>
                <c:pt idx="4">
                  <c:v>1.1380064165594734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FB-4F6B-8665-3B45BE3F4293}"/>
            </c:ext>
          </c:extLst>
        </c:ser>
        <c:ser>
          <c:idx val="4"/>
          <c:order val="4"/>
          <c:tx>
            <c:strRef>
              <c:f>GarageCars!$Q$1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GarageCars!$B$2:$B$6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GarageCars!$Q$2:$Q$6</c:f>
              <c:numCache>
                <c:formatCode>0.0000</c:formatCode>
                <c:ptCount val="5"/>
                <c:pt idx="0">
                  <c:v>0.57442761895018568</c:v>
                </c:pt>
                <c:pt idx="1">
                  <c:v>0.68143308658329094</c:v>
                </c:pt>
                <c:pt idx="2">
                  <c:v>1</c:v>
                </c:pt>
                <c:pt idx="3">
                  <c:v>1.6514258363182079</c:v>
                </c:pt>
                <c:pt idx="4">
                  <c:v>1.0772123992587135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FB-4F6B-8665-3B45BE3F4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797312"/>
        <c:axId val="1375800672"/>
      </c:lineChart>
      <c:catAx>
        <c:axId val="13757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512"/>
        <c:crosses val="autoZero"/>
        <c:auto val="1"/>
        <c:lblAlgn val="ctr"/>
        <c:lblOffset val="100"/>
        <c:noMultiLvlLbl val="0"/>
      </c:catAx>
      <c:valAx>
        <c:axId val="13757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032"/>
        <c:crosses val="autoZero"/>
        <c:crossBetween val="between"/>
      </c:valAx>
      <c:valAx>
        <c:axId val="1375800672"/>
        <c:scaling>
          <c:orientation val="minMax"/>
          <c:max val="1.7500000000000002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7312"/>
        <c:crosses val="max"/>
        <c:crossBetween val="between"/>
        <c:majorUnit val="0.25"/>
      </c:valAx>
      <c:catAx>
        <c:axId val="137579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5800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GarageCars!$A$2</c:f>
          <c:strCache>
            <c:ptCount val="1"/>
            <c:pt idx="0">
              <c:v>GarageCars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GarageCars!$K$1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GarageCars!$E$2:$E$6</c:f>
              <c:numCache>
                <c:formatCode>#,##0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GarageCars!$K$2:$K$6</c:f>
              <c:numCache>
                <c:formatCode>0.0000</c:formatCode>
                <c:ptCount val="5"/>
                <c:pt idx="0">
                  <c:v>0.54697822798832618</c:v>
                </c:pt>
                <c:pt idx="1">
                  <c:v>0.69505607954811821</c:v>
                </c:pt>
                <c:pt idx="2">
                  <c:v>1</c:v>
                </c:pt>
                <c:pt idx="3">
                  <c:v>1.6593773076640244</c:v>
                </c:pt>
                <c:pt idx="4">
                  <c:v>1.0361805730211051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F-4514-8672-AC44B0581078}"/>
            </c:ext>
          </c:extLst>
        </c:ser>
        <c:ser>
          <c:idx val="1"/>
          <c:order val="1"/>
          <c:tx>
            <c:strRef>
              <c:f>GarageCars!$M$1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GarageCars!$E$2:$E$6</c:f>
              <c:numCache>
                <c:formatCode>#,##0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GarageCars!$M$2:$M$6</c:f>
              <c:numCache>
                <c:formatCode>0.0000</c:formatCode>
                <c:ptCount val="5"/>
                <c:pt idx="0">
                  <c:v>0.54697822798832618</c:v>
                </c:pt>
                <c:pt idx="1">
                  <c:v>0.69505607954811821</c:v>
                </c:pt>
                <c:pt idx="2">
                  <c:v>1</c:v>
                </c:pt>
                <c:pt idx="3">
                  <c:v>1.6593773076640244</c:v>
                </c:pt>
                <c:pt idx="4">
                  <c:v>1.0361805730211051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F-4514-8672-AC44B0581078}"/>
            </c:ext>
          </c:extLst>
        </c:ser>
        <c:ser>
          <c:idx val="2"/>
          <c:order val="2"/>
          <c:tx>
            <c:strRef>
              <c:f>GarageCars!$O$1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GarageCars!$E$2:$E$6</c:f>
              <c:numCache>
                <c:formatCode>#,##0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GarageCars!$O$2:$O$6</c:f>
              <c:numCache>
                <c:formatCode>0.0000</c:formatCode>
                <c:ptCount val="5"/>
                <c:pt idx="0">
                  <c:v>0.87872966746821668</c:v>
                </c:pt>
                <c:pt idx="1">
                  <c:v>0.93740581791891198</c:v>
                </c:pt>
                <c:pt idx="2">
                  <c:v>1</c:v>
                </c:pt>
                <c:pt idx="3">
                  <c:v>1.0840761648264572</c:v>
                </c:pt>
                <c:pt idx="4">
                  <c:v>1.1380064165594734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DF-4514-8672-AC44B0581078}"/>
            </c:ext>
          </c:extLst>
        </c:ser>
        <c:ser>
          <c:idx val="3"/>
          <c:order val="3"/>
          <c:tx>
            <c:strRef>
              <c:f>GarageCars!$Q$1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GarageCars!$E$2:$E$6</c:f>
              <c:numCache>
                <c:formatCode>#,##0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GarageCars!$Q$2:$Q$6</c:f>
              <c:numCache>
                <c:formatCode>0.0000</c:formatCode>
                <c:ptCount val="5"/>
                <c:pt idx="0">
                  <c:v>0.57442761895018568</c:v>
                </c:pt>
                <c:pt idx="1">
                  <c:v>0.68143308658329094</c:v>
                </c:pt>
                <c:pt idx="2">
                  <c:v>1</c:v>
                </c:pt>
                <c:pt idx="3">
                  <c:v>1.6514258363182079</c:v>
                </c:pt>
                <c:pt idx="4">
                  <c:v>1.0772123992587135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DF-4514-8672-AC44B0581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828032"/>
        <c:axId val="1375828512"/>
      </c:scatterChart>
      <c:valAx>
        <c:axId val="1375828032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GarageCars!$A$2</c:f>
              <c:strCache>
                <c:ptCount val="1"/>
                <c:pt idx="0">
                  <c:v>GarageCars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28512"/>
        <c:crosses val="autoZero"/>
        <c:crossBetween val="midCat"/>
        <c:majorUnit val="1"/>
      </c:valAx>
      <c:valAx>
        <c:axId val="1375828512"/>
        <c:scaling>
          <c:orientation val="minMax"/>
          <c:max val="1.750000000000000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2803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GrLivArea!$A$2</c:f>
          <c:strCache>
            <c:ptCount val="1"/>
            <c:pt idx="0">
              <c:v>GrLivArea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GrLivArea!$H$1</c:f>
              <c:strCache>
                <c:ptCount val="1"/>
                <c:pt idx="0">
                  <c:v>WeightPercentage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GrLivArea!$B$2:$B$11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GrLivArea!$H$2:$H$11</c:f>
              <c:numCache>
                <c:formatCode>0.00%</c:formatCode>
                <c:ptCount val="10"/>
                <c:pt idx="0">
                  <c:v>9.9901088031651833E-2</c:v>
                </c:pt>
                <c:pt idx="1">
                  <c:v>9.9901088031651833E-2</c:v>
                </c:pt>
                <c:pt idx="2">
                  <c:v>9.9901088031651833E-2</c:v>
                </c:pt>
                <c:pt idx="3">
                  <c:v>9.8911968348170135E-2</c:v>
                </c:pt>
                <c:pt idx="4">
                  <c:v>9.6933728981206724E-2</c:v>
                </c:pt>
                <c:pt idx="5">
                  <c:v>0.10187932739861523</c:v>
                </c:pt>
                <c:pt idx="6">
                  <c:v>0.10187932739861523</c:v>
                </c:pt>
                <c:pt idx="7">
                  <c:v>9.9901088031651833E-2</c:v>
                </c:pt>
                <c:pt idx="8">
                  <c:v>9.9901088031651833E-2</c:v>
                </c:pt>
                <c:pt idx="9">
                  <c:v>0.10089020771513353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6-4743-BEBA-9E2102F1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5792032"/>
        <c:axId val="1375792512"/>
      </c:barChart>
      <c:lineChart>
        <c:grouping val="standard"/>
        <c:varyColors val="0"/>
        <c:ser>
          <c:idx val="1"/>
          <c:order val="1"/>
          <c:tx>
            <c:strRef>
              <c:f>GrLivArea!$K$1</c:f>
              <c:strCache>
                <c:ptCount val="1"/>
                <c:pt idx="0">
                  <c:v>TargetRelativity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GrLivArea!$B$2:$B$11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GrLivArea!$K$2:$K$11</c:f>
              <c:numCache>
                <c:formatCode>0.0000</c:formatCode>
                <c:ptCount val="10"/>
                <c:pt idx="0">
                  <c:v>0.56794635651949443</c:v>
                </c:pt>
                <c:pt idx="1">
                  <c:v>0.65836438639151174</c:v>
                </c:pt>
                <c:pt idx="2">
                  <c:v>0.7357789405084173</c:v>
                </c:pt>
                <c:pt idx="3">
                  <c:v>0.80019823455570349</c:v>
                </c:pt>
                <c:pt idx="4">
                  <c:v>0.86027935392237476</c:v>
                </c:pt>
                <c:pt idx="5">
                  <c:v>1</c:v>
                </c:pt>
                <c:pt idx="6">
                  <c:v>1.0843619288396027</c:v>
                </c:pt>
                <c:pt idx="7">
                  <c:v>1.1012759729594872</c:v>
                </c:pt>
                <c:pt idx="8">
                  <c:v>1.2749827330405035</c:v>
                </c:pt>
                <c:pt idx="9">
                  <c:v>1.5923679393085002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6-4743-BEBA-9E2102F111A6}"/>
            </c:ext>
          </c:extLst>
        </c:ser>
        <c:ser>
          <c:idx val="2"/>
          <c:order val="2"/>
          <c:tx>
            <c:strRef>
              <c:f>GrLivArea!$M$1</c:f>
              <c:strCache>
                <c:ptCount val="1"/>
                <c:pt idx="0">
                  <c:v>ResidualRelativity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GrLivArea!$B$2:$B$11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GrLivArea!$M$2:$M$11</c:f>
              <c:numCache>
                <c:formatCode>0.0000</c:formatCode>
                <c:ptCount val="10"/>
                <c:pt idx="0">
                  <c:v>0.56794635651949443</c:v>
                </c:pt>
                <c:pt idx="1">
                  <c:v>0.65836438639151174</c:v>
                </c:pt>
                <c:pt idx="2">
                  <c:v>0.7357789405084173</c:v>
                </c:pt>
                <c:pt idx="3">
                  <c:v>0.80019823455570349</c:v>
                </c:pt>
                <c:pt idx="4">
                  <c:v>0.86027935392237476</c:v>
                </c:pt>
                <c:pt idx="5">
                  <c:v>1</c:v>
                </c:pt>
                <c:pt idx="6">
                  <c:v>1.0843619288396027</c:v>
                </c:pt>
                <c:pt idx="7">
                  <c:v>1.1012759729594872</c:v>
                </c:pt>
                <c:pt idx="8">
                  <c:v>1.2749827330405035</c:v>
                </c:pt>
                <c:pt idx="9">
                  <c:v>1.5923679393085002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6-4743-BEBA-9E2102F111A6}"/>
            </c:ext>
          </c:extLst>
        </c:ser>
        <c:ser>
          <c:idx val="3"/>
          <c:order val="3"/>
          <c:tx>
            <c:strRef>
              <c:f>GrLivArea!$O$1</c:f>
              <c:strCache>
                <c:ptCount val="1"/>
                <c:pt idx="0">
                  <c:v>VariableEffectRelativity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GrLivArea!$B$2:$B$11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GrLivArea!$O$2:$O$11</c:f>
              <c:numCache>
                <c:formatCode>0.0000</c:formatCode>
                <c:ptCount val="10"/>
                <c:pt idx="0">
                  <c:v>0.7961572961675718</c:v>
                </c:pt>
                <c:pt idx="1">
                  <c:v>0.8426157122560094</c:v>
                </c:pt>
                <c:pt idx="2">
                  <c:v>0.88196160608631724</c:v>
                </c:pt>
                <c:pt idx="3">
                  <c:v>0.92256637291528198</c:v>
                </c:pt>
                <c:pt idx="4">
                  <c:v>0.96303612094173352</c:v>
                </c:pt>
                <c:pt idx="5">
                  <c:v>1</c:v>
                </c:pt>
                <c:pt idx="6">
                  <c:v>1.0413674540936562</c:v>
                </c:pt>
                <c:pt idx="7">
                  <c:v>1.0876686490731733</c:v>
                </c:pt>
                <c:pt idx="8">
                  <c:v>1.1712152286456494</c:v>
                </c:pt>
                <c:pt idx="9">
                  <c:v>1.431375876142658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6-4743-BEBA-9E2102F111A6}"/>
            </c:ext>
          </c:extLst>
        </c:ser>
        <c:ser>
          <c:idx val="4"/>
          <c:order val="4"/>
          <c:tx>
            <c:strRef>
              <c:f>GrLivArea!$Q$1</c:f>
              <c:strCache>
                <c:ptCount val="1"/>
                <c:pt idx="0">
                  <c:v>ModelRelativity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GrLivArea!$B$2:$B$11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GrLivArea!$Q$2:$Q$11</c:f>
              <c:numCache>
                <c:formatCode>0.0000</c:formatCode>
                <c:ptCount val="10"/>
                <c:pt idx="0">
                  <c:v>0.59361133214947703</c:v>
                </c:pt>
                <c:pt idx="1">
                  <c:v>0.65358502338819557</c:v>
                </c:pt>
                <c:pt idx="2">
                  <c:v>0.73702152943254229</c:v>
                </c:pt>
                <c:pt idx="3">
                  <c:v>0.80394294397982569</c:v>
                </c:pt>
                <c:pt idx="4">
                  <c:v>0.8631829183130979</c:v>
                </c:pt>
                <c:pt idx="5">
                  <c:v>1</c:v>
                </c:pt>
                <c:pt idx="6">
                  <c:v>1.1125814022606026</c:v>
                </c:pt>
                <c:pt idx="7">
                  <c:v>1.1066264783521702</c:v>
                </c:pt>
                <c:pt idx="8">
                  <c:v>1.2913946106410392</c:v>
                </c:pt>
                <c:pt idx="9">
                  <c:v>1.609392938717523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26-4743-BEBA-9E2102F1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797312"/>
        <c:axId val="1375800672"/>
      </c:lineChart>
      <c:catAx>
        <c:axId val="137579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512"/>
        <c:crosses val="autoZero"/>
        <c:auto val="1"/>
        <c:lblAlgn val="ctr"/>
        <c:lblOffset val="100"/>
        <c:noMultiLvlLbl val="0"/>
      </c:catAx>
      <c:valAx>
        <c:axId val="13757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2032"/>
        <c:crosses val="autoZero"/>
        <c:crossBetween val="between"/>
      </c:valAx>
      <c:valAx>
        <c:axId val="1375800672"/>
        <c:scaling>
          <c:orientation val="minMax"/>
          <c:max val="1.7500000000000002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7312"/>
        <c:crosses val="max"/>
        <c:crossBetween val="between"/>
        <c:majorUnit val="0.25"/>
      </c:valAx>
      <c:catAx>
        <c:axId val="137579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5800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12</xdr:col>
      <xdr:colOff>66675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D135B6-7946-43E4-B94C-5AA710139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10</xdr:row>
      <xdr:rowOff>0</xdr:rowOff>
    </xdr:from>
    <xdr:to>
      <xdr:col>17</xdr:col>
      <xdr:colOff>571500</xdr:colOff>
      <xdr:row>24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B6D3D6-3076-42C2-9C54-03655BCE0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9</xdr:col>
      <xdr:colOff>66675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3E12C4-9715-479F-B4C8-0FB98ABB3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9</xdr:col>
      <xdr:colOff>66675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76637-B02D-4BA3-B963-3689003F1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9</xdr:col>
      <xdr:colOff>66675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4A66B-5FC4-47FD-9DF1-937E1BA7A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66675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12F26-9043-4FFF-A7EC-3A3ED2E98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9</xdr:col>
      <xdr:colOff>66675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4F3D9-E182-4DA1-86E2-A67F72A46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9</xdr:col>
      <xdr:colOff>66675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B2722-FFA6-488F-9E13-88E5FFC24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66675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4C9DA-0DCB-411A-B13F-E9779B485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</xdr:row>
      <xdr:rowOff>0</xdr:rowOff>
    </xdr:from>
    <xdr:to>
      <xdr:col>17</xdr:col>
      <xdr:colOff>571500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5A1EE-C74A-4104-8167-45DDC117B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66675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D8389-0CC4-4F06-BB7D-15DF0208A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</xdr:row>
      <xdr:rowOff>0</xdr:rowOff>
    </xdr:from>
    <xdr:to>
      <xdr:col>17</xdr:col>
      <xdr:colOff>571500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8F8DE-4C25-44BD-BE6F-F13A1ED13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12</xdr:col>
      <xdr:colOff>66675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5CA35-1D94-43E3-9C07-90C2BD62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8</xdr:row>
      <xdr:rowOff>0</xdr:rowOff>
    </xdr:from>
    <xdr:to>
      <xdr:col>17</xdr:col>
      <xdr:colOff>571500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B53CB1-62C0-4816-9033-73FF811A4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0</xdr:rowOff>
    </xdr:from>
    <xdr:to>
      <xdr:col>12</xdr:col>
      <xdr:colOff>66675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92DEF-391B-4E02-9783-D612AA72B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17</xdr:col>
      <xdr:colOff>571500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C0AAB8-589D-452E-A717-8E21EA93A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66675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1BFC7-E74D-4519-9C0E-FE10D0304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</xdr:row>
      <xdr:rowOff>0</xdr:rowOff>
    </xdr:from>
    <xdr:to>
      <xdr:col>17</xdr:col>
      <xdr:colOff>571500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A0A3F6-7B4B-4F12-BDA6-B476AECB0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0</xdr:rowOff>
    </xdr:from>
    <xdr:to>
      <xdr:col>12</xdr:col>
      <xdr:colOff>66675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8C896-356A-45F3-B5B0-050763A47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17</xdr:col>
      <xdr:colOff>571500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ED050E-BE5A-4555-BAB2-387E13F54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0</xdr:rowOff>
    </xdr:from>
    <xdr:to>
      <xdr:col>12</xdr:col>
      <xdr:colOff>66675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C0A7E-5DD4-40CF-8B52-84569A920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17</xdr:col>
      <xdr:colOff>571500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12891-9695-4A67-8F42-796C27FBA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0</xdr:rowOff>
    </xdr:from>
    <xdr:to>
      <xdr:col>12</xdr:col>
      <xdr:colOff>66675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48660-A1BB-4559-A730-A5640166F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17</xdr:col>
      <xdr:colOff>571500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DEFC5-84D3-4A0B-99F0-BE7AF5D9A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196EE-2C45-453A-9E46-676DCB89B26A}">
  <dimension ref="A1:Q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11.140625" bestFit="1" customWidth="1"/>
    <col min="2" max="2" width="6.140625" bestFit="1" customWidth="1"/>
    <col min="3" max="3" width="10.140625" bestFit="1" customWidth="1"/>
    <col min="4" max="4" width="9.5703125" bestFit="1" customWidth="1"/>
    <col min="5" max="5" width="6" bestFit="1" customWidth="1"/>
    <col min="6" max="6" width="9.85546875" bestFit="1" customWidth="1"/>
    <col min="7" max="7" width="7.42578125" bestFit="1" customWidth="1"/>
    <col min="8" max="8" width="17.7109375" bestFit="1" customWidth="1"/>
    <col min="9" max="9" width="6.5703125" bestFit="1" customWidth="1"/>
    <col min="11" max="11" width="15.140625" bestFit="1" customWidth="1"/>
    <col min="12" max="12" width="11.5703125" bestFit="1" customWidth="1"/>
    <col min="13" max="13" width="17.28515625" bestFit="1" customWidth="1"/>
    <col min="14" max="14" width="13.7109375" bestFit="1" customWidth="1"/>
    <col min="15" max="15" width="22.42578125" bestFit="1" customWidth="1"/>
    <col min="16" max="16" width="8.5703125" bestFit="1" customWidth="1"/>
    <col min="17" max="17" width="15.28515625" bestFit="1" customWidth="1"/>
  </cols>
  <sheetData>
    <row r="1" spans="1:17" x14ac:dyDescent="0.25">
      <c r="A1" t="s">
        <v>50</v>
      </c>
      <c r="B1" t="s">
        <v>56</v>
      </c>
      <c r="C1" t="s">
        <v>97</v>
      </c>
      <c r="D1" t="s">
        <v>57</v>
      </c>
      <c r="E1" t="s">
        <v>58</v>
      </c>
      <c r="F1" t="s">
        <v>59</v>
      </c>
      <c r="G1" t="s">
        <v>51</v>
      </c>
      <c r="H1" t="s">
        <v>98</v>
      </c>
      <c r="I1" t="s">
        <v>52</v>
      </c>
      <c r="J1" t="s">
        <v>53</v>
      </c>
      <c r="K1" t="s">
        <v>99</v>
      </c>
      <c r="L1" t="s">
        <v>100</v>
      </c>
      <c r="M1" t="s">
        <v>101</v>
      </c>
      <c r="N1" t="s">
        <v>54</v>
      </c>
      <c r="O1" t="s">
        <v>102</v>
      </c>
      <c r="P1" t="s">
        <v>55</v>
      </c>
      <c r="Q1" t="s">
        <v>103</v>
      </c>
    </row>
    <row r="2" spans="1:17" x14ac:dyDescent="0.25">
      <c r="A2" t="s">
        <v>60</v>
      </c>
      <c r="B2">
        <v>1</v>
      </c>
      <c r="C2">
        <f ca="1">OFFSET(B$1,MATCH(MAX(G$2:G$8),G$2:G$8,0),0)</f>
        <v>1</v>
      </c>
      <c r="D2">
        <f>SUMIFS(ContinuousSummary!C$2:C$72,ContinuousSummary!$A$2:$A$72,$A2,ContinuousSummary!$B$2:$B$72,$B2)</f>
        <v>0</v>
      </c>
      <c r="E2" s="1">
        <f>SUMIFS(ContinuousSummary!D$2:D$72,ContinuousSummary!$A$2:$A$72,$A2,ContinuousSummary!$B$2:$B$72,$B2)</f>
        <v>26.1712158808933</v>
      </c>
      <c r="F2">
        <f>SUMIFS(ContinuousSummary!E$2:E$72,ContinuousSummary!$A$2:$A$72,$A2,ContinuousSummary!$B$2:$B$72,$B2)</f>
        <v>240</v>
      </c>
      <c r="G2">
        <f>SUMIFS(ContinuousSummary!F$2:F$72,ContinuousSummary!$A$2:$A$72,$A2,ContinuousSummary!$B$2:$B$72,$B2)</f>
        <v>403</v>
      </c>
      <c r="H2" s="2">
        <f>G2/G$9</f>
        <v>0.39861523244312563</v>
      </c>
      <c r="I2" s="3">
        <f>SUMIFS(ContinuousSummary!G$2:G$72,ContinuousSummary!$A$2:$A$72,$A2,ContinuousSummary!$B$2:$B$72,$B2)</f>
        <v>1</v>
      </c>
      <c r="J2" s="4">
        <f>SUMIFS(ContinuousSummary!H$2:H$72,ContinuousSummary!$A$2:$A$72,$A2,ContinuousSummary!$B$2:$B$72,$B2)</f>
        <v>169929.729528536</v>
      </c>
      <c r="K2" s="3">
        <f ca="1">J2/SUMIFS(J$2:J$8,B$2:B$8,C2)</f>
        <v>1</v>
      </c>
      <c r="L2" s="3">
        <f>J2/I2</f>
        <v>169929.729528536</v>
      </c>
      <c r="M2" s="3">
        <f ca="1">L2/SUMIFS(L$2:L$8,B$2:B$8,C2)</f>
        <v>1</v>
      </c>
      <c r="N2" s="3">
        <f>SUMIFS(ContinuousSummary!I$2:I$72,ContinuousSummary!$A$2:$A$72,$A2,ContinuousSummary!$B$2:$B$72,$B2)</f>
        <v>1.0022406972082301</v>
      </c>
      <c r="O2" s="3">
        <f ca="1">N2/SUMIFS(N$2:N$8,B$2:B$8,C2)</f>
        <v>1</v>
      </c>
      <c r="P2" s="4">
        <f>SUMIFS(ContinuousSummary!J$2:J$72,ContinuousSummary!$A$2:$A$72,$A2,ContinuousSummary!$B$2:$B$72,$B2)</f>
        <v>170548.914242981</v>
      </c>
      <c r="Q2" s="3">
        <f ca="1">P2/SUMIFS(P$2:P$8,B$2:B$8,C2)</f>
        <v>1</v>
      </c>
    </row>
    <row r="3" spans="1:17" x14ac:dyDescent="0.25">
      <c r="A3" t="s">
        <v>60</v>
      </c>
      <c r="B3">
        <v>2</v>
      </c>
      <c r="C3">
        <f t="shared" ref="C3:C5" ca="1" si="0">OFFSET(B$1,MATCH(MAX(G$2:G$8),G$2:G$8,0),0)</f>
        <v>1</v>
      </c>
      <c r="D3">
        <f>SUMIFS(ContinuousSummary!C$2:C$72,ContinuousSummary!$A$2:$A$72,$A3,ContinuousSummary!$B$2:$B$72,$B3)</f>
        <v>247</v>
      </c>
      <c r="E3" s="1">
        <f>SUMIFS(ContinuousSummary!D$2:D$72,ContinuousSummary!$A$2:$A$72,$A3,ContinuousSummary!$B$2:$B$72,$B3)</f>
        <v>328.02941176470603</v>
      </c>
      <c r="F3">
        <f>SUMIFS(ContinuousSummary!E$2:E$72,ContinuousSummary!$A$2:$A$72,$A3,ContinuousSummary!$B$2:$B$72,$B3)</f>
        <v>397</v>
      </c>
      <c r="G3">
        <f>SUMIFS(ContinuousSummary!F$2:F$72,ContinuousSummary!$A$2:$A$72,$A3,ContinuousSummary!$B$2:$B$72,$B3)</f>
        <v>102</v>
      </c>
      <c r="H3" s="2">
        <f t="shared" ref="H3:H5" si="1">G3/G$9</f>
        <v>0.10089020771513353</v>
      </c>
      <c r="I3" s="3">
        <f>SUMIFS(ContinuousSummary!G$2:G$72,ContinuousSummary!$A$2:$A$72,$A3,ContinuousSummary!$B$2:$B$72,$B3)</f>
        <v>1</v>
      </c>
      <c r="J3" s="4">
        <f>SUMIFS(ContinuousSummary!H$2:H$72,ContinuousSummary!$A$2:$A$72,$A3,ContinuousSummary!$B$2:$B$72,$B3)</f>
        <v>153983.41176470599</v>
      </c>
      <c r="K3" s="3">
        <f t="shared" ref="K3:K5" ca="1" si="2">J3/SUMIFS(J$2:J$8,B$2:B$8,C3)</f>
        <v>0.90615934122844477</v>
      </c>
      <c r="L3" s="3">
        <f t="shared" ref="L3:L9" si="3">J3/I3</f>
        <v>153983.41176470599</v>
      </c>
      <c r="M3" s="3">
        <f t="shared" ref="M3:M5" ca="1" si="4">L3/SUMIFS(L$2:L$8,B$2:B$8,C3)</f>
        <v>0.90615934122844477</v>
      </c>
      <c r="N3" s="3">
        <f>SUMIFS(ContinuousSummary!I$2:I$72,ContinuousSummary!$A$2:$A$72,$A3,ContinuousSummary!$B$2:$B$72,$B3)</f>
        <v>1.02827841304746</v>
      </c>
      <c r="O3" s="3">
        <f t="shared" ref="O3:O5" ca="1" si="5">N3/SUMIFS(N$2:N$8,B$2:B$8,C3)</f>
        <v>1.0259795036379573</v>
      </c>
      <c r="P3" s="4">
        <f>SUMIFS(ContinuousSummary!J$2:J$72,ContinuousSummary!$A$2:$A$72,$A3,ContinuousSummary!$B$2:$B$72,$B3)</f>
        <v>151650.26540344799</v>
      </c>
      <c r="Q3" s="3">
        <f t="shared" ref="Q3:Q5" ca="1" si="6">P3/SUMIFS(P$2:P$8,B$2:B$8,C3)</f>
        <v>0.88918927497475531</v>
      </c>
    </row>
    <row r="4" spans="1:17" x14ac:dyDescent="0.25">
      <c r="A4" t="s">
        <v>60</v>
      </c>
      <c r="B4">
        <v>3</v>
      </c>
      <c r="C4">
        <f t="shared" ca="1" si="0"/>
        <v>1</v>
      </c>
      <c r="D4">
        <f>SUMIFS(ContinuousSummary!C$2:C$72,ContinuousSummary!$A$2:$A$72,$A4,ContinuousSummary!$B$2:$B$72,$B4)</f>
        <v>398</v>
      </c>
      <c r="E4" s="1">
        <f>SUMIFS(ContinuousSummary!D$2:D$72,ContinuousSummary!$A$2:$A$72,$A4,ContinuousSummary!$B$2:$B$72,$B4)</f>
        <v>472.94059405940601</v>
      </c>
      <c r="F4">
        <f>SUMIFS(ContinuousSummary!E$2:E$72,ContinuousSummary!$A$2:$A$72,$A4,ContinuousSummary!$B$2:$B$72,$B4)</f>
        <v>546</v>
      </c>
      <c r="G4">
        <f>SUMIFS(ContinuousSummary!F$2:F$72,ContinuousSummary!$A$2:$A$72,$A4,ContinuousSummary!$B$2:$B$72,$B4)</f>
        <v>101</v>
      </c>
      <c r="H4" s="2">
        <f t="shared" si="1"/>
        <v>9.9901088031651833E-2</v>
      </c>
      <c r="I4" s="3">
        <f>SUMIFS(ContinuousSummary!G$2:G$72,ContinuousSummary!$A$2:$A$72,$A4,ContinuousSummary!$B$2:$B$72,$B4)</f>
        <v>1</v>
      </c>
      <c r="J4" s="4">
        <f>SUMIFS(ContinuousSummary!H$2:H$72,ContinuousSummary!$A$2:$A$72,$A4,ContinuousSummary!$B$2:$B$72,$B4)</f>
        <v>166165.18811881199</v>
      </c>
      <c r="K4" s="3">
        <f t="shared" ca="1" si="2"/>
        <v>0.97784648148285414</v>
      </c>
      <c r="L4" s="3">
        <f t="shared" si="3"/>
        <v>166165.18811881199</v>
      </c>
      <c r="M4" s="3">
        <f t="shared" ca="1" si="4"/>
        <v>0.97784648148285414</v>
      </c>
      <c r="N4" s="3">
        <f>SUMIFS(ContinuousSummary!I$2:I$72,ContinuousSummary!$A$2:$A$72,$A4,ContinuousSummary!$B$2:$B$72,$B4)</f>
        <v>1.0410219889202299</v>
      </c>
      <c r="O4" s="3">
        <f t="shared" ca="1" si="5"/>
        <v>1.0386945888547794</v>
      </c>
      <c r="P4" s="4">
        <f>SUMIFS(ContinuousSummary!J$2:J$72,ContinuousSummary!$A$2:$A$72,$A4,ContinuousSummary!$B$2:$B$72,$B4)</f>
        <v>161727.09176846399</v>
      </c>
      <c r="Q4" s="3">
        <f t="shared" ca="1" si="6"/>
        <v>0.94827394525685127</v>
      </c>
    </row>
    <row r="5" spans="1:17" x14ac:dyDescent="0.25">
      <c r="A5" t="s">
        <v>60</v>
      </c>
      <c r="B5">
        <v>4</v>
      </c>
      <c r="C5">
        <f t="shared" ca="1" si="0"/>
        <v>1</v>
      </c>
      <c r="D5">
        <f>SUMIFS(ContinuousSummary!C$2:C$72,ContinuousSummary!$A$2:$A$72,$A5,ContinuousSummary!$B$2:$B$72,$B5)</f>
        <v>547</v>
      </c>
      <c r="E5" s="1">
        <f>SUMIFS(ContinuousSummary!D$2:D$72,ContinuousSummary!$A$2:$A$72,$A5,ContinuousSummary!$B$2:$B$72,$B5)</f>
        <v>605.52475247524796</v>
      </c>
      <c r="F5">
        <f>SUMIFS(ContinuousSummary!E$2:E$72,ContinuousSummary!$A$2:$A$72,$A5,ContinuousSummary!$B$2:$B$72,$B5)</f>
        <v>663</v>
      </c>
      <c r="G5">
        <f>SUMIFS(ContinuousSummary!F$2:F$72,ContinuousSummary!$A$2:$A$72,$A5,ContinuousSummary!$B$2:$B$72,$B5)</f>
        <v>101</v>
      </c>
      <c r="H5" s="2">
        <f t="shared" si="1"/>
        <v>9.9901088031651833E-2</v>
      </c>
      <c r="I5" s="3">
        <f>SUMIFS(ContinuousSummary!G$2:G$72,ContinuousSummary!$A$2:$A$72,$A5,ContinuousSummary!$B$2:$B$72,$B5)</f>
        <v>1</v>
      </c>
      <c r="J5" s="4">
        <f>SUMIFS(ContinuousSummary!H$2:H$72,ContinuousSummary!$A$2:$A$72,$A5,ContinuousSummary!$B$2:$B$72,$B5)</f>
        <v>159387.60396039599</v>
      </c>
      <c r="K5" s="3">
        <f t="shared" ca="1" si="2"/>
        <v>0.93796185283535283</v>
      </c>
      <c r="L5" s="3">
        <f t="shared" si="3"/>
        <v>159387.60396039599</v>
      </c>
      <c r="M5" s="3">
        <f t="shared" ca="1" si="4"/>
        <v>0.93796185283535283</v>
      </c>
      <c r="N5" s="3">
        <f>SUMIFS(ContinuousSummary!I$2:I$72,ContinuousSummary!$A$2:$A$72,$A5,ContinuousSummary!$B$2:$B$72,$B5)</f>
        <v>1.0528160770625701</v>
      </c>
      <c r="O5" s="3">
        <f t="shared" ca="1" si="5"/>
        <v>1.0504623090992204</v>
      </c>
      <c r="P5" s="4">
        <f>SUMIFS(ContinuousSummary!J$2:J$72,ContinuousSummary!$A$2:$A$72,$A5,ContinuousSummary!$B$2:$B$72,$B5)</f>
        <v>157630.99448313599</v>
      </c>
      <c r="Q5" s="3">
        <f t="shared" ca="1" si="6"/>
        <v>0.92425680446466607</v>
      </c>
    </row>
    <row r="6" spans="1:17" x14ac:dyDescent="0.25">
      <c r="A6" t="s">
        <v>60</v>
      </c>
      <c r="B6">
        <v>5</v>
      </c>
      <c r="C6">
        <f ca="1">OFFSET(B$1,MATCH(MAX(G$2:G$8),G$2:G$8,0),0)</f>
        <v>1</v>
      </c>
      <c r="D6">
        <f>SUMIFS(ContinuousSummary!C$2:C$72,ContinuousSummary!$A$2:$A$72,$A6,ContinuousSummary!$B$2:$B$72,$B6)</f>
        <v>664</v>
      </c>
      <c r="E6" s="1">
        <f>SUMIFS(ContinuousSummary!D$2:D$72,ContinuousSummary!$A$2:$A$72,$A6,ContinuousSummary!$B$2:$B$72,$B6)</f>
        <v>738.336633663366</v>
      </c>
      <c r="F6">
        <f>SUMIFS(ContinuousSummary!E$2:E$72,ContinuousSummary!$A$2:$A$72,$A6,ContinuousSummary!$B$2:$B$72,$B6)</f>
        <v>824</v>
      </c>
      <c r="G6">
        <f>SUMIFS(ContinuousSummary!F$2:F$72,ContinuousSummary!$A$2:$A$72,$A6,ContinuousSummary!$B$2:$B$72,$B6)</f>
        <v>101</v>
      </c>
      <c r="H6" s="2">
        <f>G6/G$9</f>
        <v>9.9901088031651833E-2</v>
      </c>
      <c r="I6" s="3">
        <f>SUMIFS(ContinuousSummary!G$2:G$72,ContinuousSummary!$A$2:$A$72,$A6,ContinuousSummary!$B$2:$B$72,$B6)</f>
        <v>1</v>
      </c>
      <c r="J6" s="4">
        <f>SUMIFS(ContinuousSummary!H$2:H$72,ContinuousSummary!$A$2:$A$72,$A6,ContinuousSummary!$B$2:$B$72,$B6)</f>
        <v>183933.44554455401</v>
      </c>
      <c r="K6" s="3">
        <f ca="1">J6/SUMIFS(J$2:J$8,B$2:B$8,C6)</f>
        <v>1.0824088642691942</v>
      </c>
      <c r="L6" s="3">
        <f t="shared" si="3"/>
        <v>183933.44554455401</v>
      </c>
      <c r="M6" s="3">
        <f ca="1">L6/SUMIFS(L$2:L$8,B$2:B$8,C6)</f>
        <v>1.0824088642691942</v>
      </c>
      <c r="N6" s="3">
        <f>SUMIFS(ContinuousSummary!I$2:I$72,ContinuousSummary!$A$2:$A$72,$A6,ContinuousSummary!$B$2:$B$72,$B6)</f>
        <v>1.0647711625498899</v>
      </c>
      <c r="O6" s="3">
        <f ca="1">N6/SUMIFS(N$2:N$8,B$2:B$8,C6)</f>
        <v>1.0623906667488561</v>
      </c>
      <c r="P6" s="4">
        <f>SUMIFS(ContinuousSummary!J$2:J$72,ContinuousSummary!$A$2:$A$72,$A6,ContinuousSummary!$B$2:$B$72,$B6)</f>
        <v>184826.61882093799</v>
      </c>
      <c r="Q6" s="3">
        <f ca="1">P6/SUMIFS(P$2:P$8,B$2:B$8,C6)</f>
        <v>1.0837161857132409</v>
      </c>
    </row>
    <row r="7" spans="1:17" x14ac:dyDescent="0.25">
      <c r="A7" t="s">
        <v>60</v>
      </c>
      <c r="B7">
        <v>6</v>
      </c>
      <c r="C7">
        <f ca="1">OFFSET(B$1,MATCH(MAX(G$2:G$8),G$2:G$8,0),0)</f>
        <v>1</v>
      </c>
      <c r="D7">
        <f>SUMIFS(ContinuousSummary!C$2:C$72,ContinuousSummary!$A$2:$A$72,$A7,ContinuousSummary!$B$2:$B$72,$B7)</f>
        <v>827</v>
      </c>
      <c r="E7" s="1">
        <f>SUMIFS(ContinuousSummary!D$2:D$72,ContinuousSummary!$A$2:$A$72,$A7,ContinuousSummary!$B$2:$B$72,$B7)</f>
        <v>955.25</v>
      </c>
      <c r="F7">
        <f>SUMIFS(ContinuousSummary!E$2:E$72,ContinuousSummary!$A$2:$A$72,$A7,ContinuousSummary!$B$2:$B$72,$B7)</f>
        <v>1079</v>
      </c>
      <c r="G7">
        <f>SUMIFS(ContinuousSummary!F$2:F$72,ContinuousSummary!$A$2:$A$72,$A7,ContinuousSummary!$B$2:$B$72,$B7)</f>
        <v>100</v>
      </c>
      <c r="H7" s="2">
        <f>G7/G$9</f>
        <v>9.8911968348170135E-2</v>
      </c>
      <c r="I7" s="3">
        <f>SUMIFS(ContinuousSummary!G$2:G$72,ContinuousSummary!$A$2:$A$72,$A7,ContinuousSummary!$B$2:$B$72,$B7)</f>
        <v>1</v>
      </c>
      <c r="J7" s="4">
        <f>SUMIFS(ContinuousSummary!H$2:H$72,ContinuousSummary!$A$2:$A$72,$A7,ContinuousSummary!$B$2:$B$72,$B7)</f>
        <v>204767.14</v>
      </c>
      <c r="K7" s="3">
        <f ca="1">J7/SUMIFS(J$2:J$8,B$2:B$8,C7)</f>
        <v>1.2050106862884979</v>
      </c>
      <c r="L7" s="3">
        <f t="shared" si="3"/>
        <v>204767.14</v>
      </c>
      <c r="M7" s="3">
        <f ca="1">L7/SUMIFS(L$2:L$8,B$2:B$8,C7)</f>
        <v>1.2050106862884979</v>
      </c>
      <c r="N7" s="3">
        <f>SUMIFS(ContinuousSummary!I$2:I$72,ContinuousSummary!$A$2:$A$72,$A7,ContinuousSummary!$B$2:$B$72,$B7)</f>
        <v>1.0845946549001499</v>
      </c>
      <c r="O7" s="3">
        <f ca="1">N7/SUMIFS(N$2:N$8,B$2:B$8,C7)</f>
        <v>1.0821698399609188</v>
      </c>
      <c r="P7" s="4">
        <f>SUMIFS(ContinuousSummary!J$2:J$72,ContinuousSummary!$A$2:$A$72,$A7,ContinuousSummary!$B$2:$B$72,$B7)</f>
        <v>209044.604899094</v>
      </c>
      <c r="Q7" s="3">
        <f ca="1">P7/SUMIFS(P$2:P$8,B$2:B$8,C7)</f>
        <v>1.2257164217490601</v>
      </c>
    </row>
    <row r="8" spans="1:17" x14ac:dyDescent="0.25">
      <c r="A8" t="s">
        <v>60</v>
      </c>
      <c r="B8">
        <v>7</v>
      </c>
      <c r="C8">
        <f ca="1">OFFSET(B$1,MATCH(MAX(G$2:G$8),G$2:G$8,0),0)</f>
        <v>1</v>
      </c>
      <c r="D8">
        <f>SUMIFS(ContinuousSummary!C$2:C$72,ContinuousSummary!$A$2:$A$72,$A8,ContinuousSummary!$B$2:$B$72,$B8)</f>
        <v>1084</v>
      </c>
      <c r="E8" s="1">
        <f>SUMIFS(ContinuousSummary!D$2:D$72,ContinuousSummary!$A$2:$A$72,$A8,ContinuousSummary!$B$2:$B$72,$B8)</f>
        <v>1368.4368932038799</v>
      </c>
      <c r="F8">
        <f>SUMIFS(ContinuousSummary!E$2:E$72,ContinuousSummary!$A$2:$A$72,$A8,ContinuousSummary!$B$2:$B$72,$B8)</f>
        <v>5644</v>
      </c>
      <c r="G8">
        <f>SUMIFS(ContinuousSummary!F$2:F$72,ContinuousSummary!$A$2:$A$72,$A8,ContinuousSummary!$B$2:$B$72,$B8)</f>
        <v>103</v>
      </c>
      <c r="H8" s="2">
        <f>G8/G$9</f>
        <v>0.10187932739861523</v>
      </c>
      <c r="I8" s="3">
        <f>SUMIFS(ContinuousSummary!G$2:G$72,ContinuousSummary!$A$2:$A$72,$A8,ContinuousSummary!$B$2:$B$72,$B8)</f>
        <v>1</v>
      </c>
      <c r="J8" s="4">
        <f>SUMIFS(ContinuousSummary!H$2:H$72,ContinuousSummary!$A$2:$A$72,$A8,ContinuousSummary!$B$2:$B$72,$B8)</f>
        <v>293483.45631068002</v>
      </c>
      <c r="K8" s="3">
        <f ca="1">J8/SUMIFS(J$2:J$8,B$2:B$8,C8)</f>
        <v>1.7270871737684714</v>
      </c>
      <c r="L8" s="3">
        <f t="shared" si="3"/>
        <v>293483.45631068002</v>
      </c>
      <c r="M8" s="3">
        <f ca="1">L8/SUMIFS(L$2:L$8,B$2:B$8,C8)</f>
        <v>1.7270871737684714</v>
      </c>
      <c r="N8" s="3">
        <f>SUMIFS(ContinuousSummary!I$2:I$72,ContinuousSummary!$A$2:$A$72,$A8,ContinuousSummary!$B$2:$B$72,$B8)</f>
        <v>1.1243715609653699</v>
      </c>
      <c r="O8" s="3">
        <f ca="1">N8/SUMIFS(N$2:N$8,B$2:B$8,C8)</f>
        <v>1.1218578172861458</v>
      </c>
      <c r="P8" s="4">
        <f>SUMIFS(ContinuousSummary!J$2:J$72,ContinuousSummary!$A$2:$A$72,$A8,ContinuousSummary!$B$2:$B$72,$B8)</f>
        <v>294417.02705610101</v>
      </c>
      <c r="Q8" s="3">
        <f ca="1">P8/SUMIFS(P$2:P$8,B$2:B$8,C8)</f>
        <v>1.7262908319465766</v>
      </c>
    </row>
    <row r="9" spans="1:17" x14ac:dyDescent="0.25">
      <c r="G9">
        <f>SUM(G2:G8)</f>
        <v>1011</v>
      </c>
      <c r="H9" s="2">
        <f>G9/G$9</f>
        <v>1</v>
      </c>
      <c r="I9" s="3">
        <f>SUMPRODUCT(H2:H8,I2:I8)</f>
        <v>1.0000000000000002</v>
      </c>
      <c r="J9" s="4">
        <f>SUMPRODUCT(H2:H8,J2:J8)</f>
        <v>184324.04451038578</v>
      </c>
      <c r="L9" s="3">
        <f t="shared" si="3"/>
        <v>184324.04451038575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87DD-90A3-4BA4-A886-52F254493D1A}">
  <dimension ref="A1:N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9.5703125" bestFit="1" customWidth="1"/>
    <col min="2" max="2" width="6.42578125" bestFit="1" customWidth="1"/>
    <col min="3" max="3" width="10.140625" bestFit="1" customWidth="1"/>
    <col min="4" max="4" width="7.42578125" bestFit="1" customWidth="1"/>
    <col min="5" max="5" width="17.7109375" bestFit="1" customWidth="1"/>
    <col min="6" max="6" width="6.5703125" bestFit="1" customWidth="1"/>
    <col min="8" max="8" width="15.140625" bestFit="1" customWidth="1"/>
    <col min="9" max="9" width="11.5703125" bestFit="1" customWidth="1"/>
    <col min="10" max="10" width="17.28515625" bestFit="1" customWidth="1"/>
    <col min="11" max="11" width="13.7109375" bestFit="1" customWidth="1"/>
    <col min="12" max="12" width="22.42578125" bestFit="1" customWidth="1"/>
    <col min="13" max="13" width="8.5703125" bestFit="1" customWidth="1"/>
    <col min="14" max="14" width="15.28515625" bestFit="1" customWidth="1"/>
  </cols>
  <sheetData>
    <row r="1" spans="1:14" x14ac:dyDescent="0.25">
      <c r="A1" t="s">
        <v>50</v>
      </c>
      <c r="B1" t="s">
        <v>1</v>
      </c>
      <c r="C1" t="s">
        <v>97</v>
      </c>
      <c r="D1" t="s">
        <v>51</v>
      </c>
      <c r="E1" t="s">
        <v>98</v>
      </c>
      <c r="F1" t="s">
        <v>52</v>
      </c>
      <c r="G1" t="s">
        <v>53</v>
      </c>
      <c r="H1" t="s">
        <v>99</v>
      </c>
      <c r="I1" t="s">
        <v>100</v>
      </c>
      <c r="J1" t="s">
        <v>101</v>
      </c>
      <c r="K1" t="s">
        <v>54</v>
      </c>
      <c r="L1" t="s">
        <v>102</v>
      </c>
      <c r="M1" t="s">
        <v>55</v>
      </c>
      <c r="N1" t="s">
        <v>103</v>
      </c>
    </row>
    <row r="2" spans="1:14" x14ac:dyDescent="0.25">
      <c r="A2" t="s">
        <v>0</v>
      </c>
      <c r="B2">
        <v>0</v>
      </c>
      <c r="C2">
        <f ca="1">OFFSET(B$1,MATCH(MAX(D$2:D$3),D$2:D$3,0),0)</f>
        <v>0</v>
      </c>
      <c r="D2">
        <f>SUMIFS(CategoricalSummary!C$2:C$72,CategoricalSummary!$A$2:$A$72,$A2,CategoricalSummary!$B$2:$B$72,$B2)</f>
        <v>927</v>
      </c>
      <c r="E2" s="2">
        <f>D2/D$4</f>
        <v>0.91691394658753711</v>
      </c>
      <c r="F2" s="3">
        <f>SUMIFS(CategoricalSummary!D$2:D$72,CategoricalSummary!$A$2:$A$72,$A2,CategoricalSummary!$B$2:$B$72,$B2)</f>
        <v>1</v>
      </c>
      <c r="G2" s="4">
        <f>SUMIFS(CategoricalSummary!E$2:E$72,CategoricalSummary!$A$2:$A$72,$A2,CategoricalSummary!$B$2:$B$72,$B2)</f>
        <v>170389.90614886701</v>
      </c>
      <c r="H2" s="3">
        <f ca="1">G2/SUMIFS(G$2:G$3,B$2:B$3,C2)</f>
        <v>1</v>
      </c>
      <c r="I2" s="3">
        <f>G2/F2</f>
        <v>170389.90614886701</v>
      </c>
      <c r="J2" s="3">
        <f ca="1">I2/SUMIFS(I$2:I$3,B$2:B$3,C2)</f>
        <v>1</v>
      </c>
      <c r="K2" s="3">
        <f>SUMIFS(CategoricalSummary!F$2:F$72,CategoricalSummary!$A$2:$A$72,$A2,CategoricalSummary!$B$2:$B$72,$B2)</f>
        <v>1</v>
      </c>
      <c r="L2" s="3">
        <f ca="1">K2/SUMIFS(K$2:K$3,B$2:B$3,C2)</f>
        <v>1</v>
      </c>
      <c r="M2" s="4">
        <f>SUMIFS(CategoricalSummary!G$2:G$72,CategoricalSummary!$A$2:$A$72,$A2,CategoricalSummary!$B$2:$B$72,$B2)</f>
        <v>170840.39519178099</v>
      </c>
      <c r="N2" s="3">
        <f ca="1">M2/SUMIFS(M$2:M$3,B$2:B$3,C2)</f>
        <v>1</v>
      </c>
    </row>
    <row r="3" spans="1:14" x14ac:dyDescent="0.25">
      <c r="A3" t="s">
        <v>0</v>
      </c>
      <c r="B3">
        <v>1</v>
      </c>
      <c r="C3">
        <f ca="1">OFFSET(B$1,MATCH(MAX(D$2:D$3),D$2:D$3,0),0)</f>
        <v>0</v>
      </c>
      <c r="D3">
        <f>SUMIFS(CategoricalSummary!C$2:C$72,CategoricalSummary!$A$2:$A$72,$A3,CategoricalSummary!$B$2:$B$72,$B3)</f>
        <v>84</v>
      </c>
      <c r="E3" s="2">
        <f>D3/D$4</f>
        <v>8.3086053412462904E-2</v>
      </c>
      <c r="F3" s="3">
        <f>SUMIFS(CategoricalSummary!D$2:D$72,CategoricalSummary!$A$2:$A$72,$A3,CategoricalSummary!$B$2:$B$72,$B3)</f>
        <v>1</v>
      </c>
      <c r="G3" s="4">
        <f>SUMIFS(CategoricalSummary!E$2:E$72,CategoricalSummary!$A$2:$A$72,$A3,CategoricalSummary!$B$2:$B$72,$B3)</f>
        <v>338097.21428571403</v>
      </c>
      <c r="H3" s="3">
        <f ca="1">G3/SUMIFS(G$2:G$3,B$2:B$3,C3)</f>
        <v>1.9842561213122787</v>
      </c>
      <c r="I3" s="3">
        <f t="shared" ref="I3" si="0">G3/F3</f>
        <v>338097.21428571403</v>
      </c>
      <c r="J3" s="3">
        <f ca="1">I3/SUMIFS(I$2:I$3,B$2:B$3,C3)</f>
        <v>1.9842561213122787</v>
      </c>
      <c r="K3" s="3">
        <f>SUMIFS(CategoricalSummary!F$2:F$72,CategoricalSummary!$A$2:$A$72,$A3,CategoricalSummary!$B$2:$B$72,$B3)</f>
        <v>1.05573167769427</v>
      </c>
      <c r="L3" s="3">
        <f ca="1">K3/SUMIFS(K$2:K$3,B$2:B$3,C3)</f>
        <v>1.05573167769427</v>
      </c>
      <c r="M3" s="4">
        <f>SUMIFS(CategoricalSummary!G$2:G$72,CategoricalSummary!$A$2:$A$72,$A3,CategoricalSummary!$B$2:$B$72,$B3)</f>
        <v>333125.745920313</v>
      </c>
      <c r="N3" s="3">
        <f ca="1">M3/SUMIFS(M$2:M$3,B$2:B$3,C3)</f>
        <v>1.9499237609837807</v>
      </c>
    </row>
    <row r="4" spans="1:14" x14ac:dyDescent="0.25">
      <c r="D4">
        <f>SUM(D2:D3)</f>
        <v>1011</v>
      </c>
      <c r="E4" s="2">
        <f>D4/D$4</f>
        <v>1</v>
      </c>
      <c r="F4" s="3">
        <f>SUMPRODUCT(E2:E3,F2:F3)</f>
        <v>1</v>
      </c>
      <c r="G4" s="4">
        <f>SUMPRODUCT(E2:E3,G2:G3)</f>
        <v>184324.04451038546</v>
      </c>
      <c r="I4" s="3">
        <f t="shared" ref="I4" si="1">G4/F4</f>
        <v>184324.04451038546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defaultColWidth="11.42578125" defaultRowHeight="15" x14ac:dyDescent="0.25"/>
  <cols>
    <col min="1" max="1" width="9.5703125" bestFit="1" customWidth="1"/>
    <col min="2" max="2" width="6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B5">
        <v>0</v>
      </c>
    </row>
    <row r="6" spans="1:2" x14ac:dyDescent="0.25">
      <c r="A6" t="s">
        <v>5</v>
      </c>
      <c r="B6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073E3-CF9E-416F-9753-D0D082F8E2DE}">
  <dimension ref="A1:N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11" bestFit="1" customWidth="1"/>
    <col min="2" max="2" width="6.42578125" bestFit="1" customWidth="1"/>
    <col min="3" max="3" width="10.140625" bestFit="1" customWidth="1"/>
    <col min="4" max="4" width="7.42578125" bestFit="1" customWidth="1"/>
    <col min="5" max="5" width="17.7109375" bestFit="1" customWidth="1"/>
    <col min="6" max="6" width="6.5703125" bestFit="1" customWidth="1"/>
    <col min="8" max="8" width="15.140625" bestFit="1" customWidth="1"/>
    <col min="9" max="9" width="11.5703125" bestFit="1" customWidth="1"/>
    <col min="10" max="10" width="17.28515625" bestFit="1" customWidth="1"/>
    <col min="11" max="11" width="13.7109375" bestFit="1" customWidth="1"/>
    <col min="12" max="12" width="22.42578125" bestFit="1" customWidth="1"/>
    <col min="13" max="13" width="8.5703125" bestFit="1" customWidth="1"/>
    <col min="14" max="14" width="15.28515625" bestFit="1" customWidth="1"/>
  </cols>
  <sheetData>
    <row r="1" spans="1:14" x14ac:dyDescent="0.25">
      <c r="A1" t="s">
        <v>50</v>
      </c>
      <c r="B1" t="s">
        <v>1</v>
      </c>
      <c r="C1" t="s">
        <v>97</v>
      </c>
      <c r="D1" t="s">
        <v>51</v>
      </c>
      <c r="E1" t="s">
        <v>98</v>
      </c>
      <c r="F1" t="s">
        <v>52</v>
      </c>
      <c r="G1" t="s">
        <v>53</v>
      </c>
      <c r="H1" t="s">
        <v>99</v>
      </c>
      <c r="I1" t="s">
        <v>100</v>
      </c>
      <c r="J1" t="s">
        <v>101</v>
      </c>
      <c r="K1" t="s">
        <v>54</v>
      </c>
      <c r="L1" t="s">
        <v>102</v>
      </c>
      <c r="M1" t="s">
        <v>55</v>
      </c>
      <c r="N1" t="s">
        <v>103</v>
      </c>
    </row>
    <row r="2" spans="1:14" x14ac:dyDescent="0.25">
      <c r="A2" t="s">
        <v>6</v>
      </c>
      <c r="B2">
        <v>0</v>
      </c>
      <c r="C2">
        <f ca="1">OFFSET(B$1,MATCH(MAX(D$2:D$3),D$2:D$3,0),0)</f>
        <v>0</v>
      </c>
      <c r="D2">
        <f>SUMIFS(CategoricalSummary!C$2:C$72,CategoricalSummary!$A$2:$A$72,$A2,CategoricalSummary!$B$2:$B$72,$B2)</f>
        <v>516</v>
      </c>
      <c r="E2" s="2">
        <f>D2/D$4</f>
        <v>0.51038575667655783</v>
      </c>
      <c r="F2" s="3">
        <f>SUMIFS(CategoricalSummary!D$2:D$72,CategoricalSummary!$A$2:$A$72,$A2,CategoricalSummary!$B$2:$B$72,$B2)</f>
        <v>1</v>
      </c>
      <c r="G2" s="4">
        <f>SUMIFS(CategoricalSummary!E$2:E$72,CategoricalSummary!$A$2:$A$72,$A2,CategoricalSummary!$B$2:$B$72,$B2)</f>
        <v>189403.97674418599</v>
      </c>
      <c r="H2" s="3">
        <f ca="1">G2/SUMIFS(G$2:G$3,B$2:B$3,C2)</f>
        <v>1</v>
      </c>
      <c r="I2" s="3">
        <f>G2/F2</f>
        <v>189403.97674418599</v>
      </c>
      <c r="J2" s="3">
        <f ca="1">I2/SUMIFS(I$2:I$3,B$2:B$3,C2)</f>
        <v>1</v>
      </c>
      <c r="K2" s="3">
        <f>SUMIFS(CategoricalSummary!F$2:F$72,CategoricalSummary!$A$2:$A$72,$A2,CategoricalSummary!$B$2:$B$72,$B2)</f>
        <v>1</v>
      </c>
      <c r="L2" s="3">
        <f ca="1">K2/SUMIFS(K$2:K$3,B$2:B$3,C2)</f>
        <v>1</v>
      </c>
      <c r="M2" s="4">
        <f>SUMIFS(CategoricalSummary!G$2:G$72,CategoricalSummary!$A$2:$A$72,$A2,CategoricalSummary!$B$2:$B$72,$B2)</f>
        <v>188856.93292694099</v>
      </c>
      <c r="N2" s="3">
        <f ca="1">M2/SUMIFS(M$2:M$3,B$2:B$3,C2)</f>
        <v>1</v>
      </c>
    </row>
    <row r="3" spans="1:14" x14ac:dyDescent="0.25">
      <c r="A3" t="s">
        <v>6</v>
      </c>
      <c r="B3">
        <v>1</v>
      </c>
      <c r="C3">
        <f ca="1">OFFSET(B$1,MATCH(MAX(D$2:D$3),D$2:D$3,0),0)</f>
        <v>0</v>
      </c>
      <c r="D3">
        <f>SUMIFS(CategoricalSummary!C$2:C$72,CategoricalSummary!$A$2:$A$72,$A3,CategoricalSummary!$B$2:$B$72,$B3)</f>
        <v>495</v>
      </c>
      <c r="E3" s="2">
        <f>D3/D$4</f>
        <v>0.48961424332344211</v>
      </c>
      <c r="F3" s="3">
        <f>SUMIFS(CategoricalSummary!D$2:D$72,CategoricalSummary!$A$2:$A$72,$A3,CategoricalSummary!$B$2:$B$72,$B3)</f>
        <v>1</v>
      </c>
      <c r="G3" s="4">
        <f>SUMIFS(CategoricalSummary!E$2:E$72,CategoricalSummary!$A$2:$A$72,$A3,CategoricalSummary!$B$2:$B$72,$B3)</f>
        <v>179028.6</v>
      </c>
      <c r="H3" s="3">
        <f ca="1">G3/SUMIFS(G$2:G$3,B$2:B$3,C3)</f>
        <v>0.9452209139293879</v>
      </c>
      <c r="I3" s="3">
        <f t="shared" ref="I3:I4" si="0">G3/F3</f>
        <v>179028.6</v>
      </c>
      <c r="J3" s="3">
        <f ca="1">I3/SUMIFS(I$2:I$3,B$2:B$3,C3)</f>
        <v>0.9452209139293879</v>
      </c>
      <c r="K3" s="3">
        <f>SUMIFS(CategoricalSummary!F$2:F$72,CategoricalSummary!$A$2:$A$72,$A3,CategoricalSummary!$B$2:$B$72,$B3)</f>
        <v>1.0094574968208501</v>
      </c>
      <c r="L3" s="3">
        <f ca="1">K3/SUMIFS(K$2:K$3,B$2:B$3,C3)</f>
        <v>1.0094574968208501</v>
      </c>
      <c r="M3" s="4">
        <f>SUMIFS(CategoricalSummary!G$2:G$72,CategoricalSummary!$A$2:$A$72,$A3,CategoricalSummary!$B$2:$B$72,$B3)</f>
        <v>179598.85173694001</v>
      </c>
      <c r="N3" s="3">
        <f ca="1">M3/SUMIFS(M$2:M$3,B$2:B$3,C3)</f>
        <v>0.95097833557647338</v>
      </c>
    </row>
    <row r="4" spans="1:14" x14ac:dyDescent="0.25">
      <c r="D4">
        <f>SUM(D2:D3)</f>
        <v>1011</v>
      </c>
      <c r="E4" s="2">
        <f>D4/D$4</f>
        <v>1</v>
      </c>
      <c r="F4" s="3">
        <f>SUMPRODUCT(E2:E3,F2:F3)</f>
        <v>1</v>
      </c>
      <c r="G4" s="4">
        <f>SUMPRODUCT(E2:E3,G2:G3)</f>
        <v>184324.04451038572</v>
      </c>
      <c r="I4" s="3">
        <f t="shared" si="0"/>
        <v>184324.04451038572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defaultColWidth="11.42578125" defaultRowHeight="15" x14ac:dyDescent="0.25"/>
  <cols>
    <col min="1" max="1" width="11" bestFit="1" customWidth="1"/>
    <col min="2" max="2" width="6.42578125" bestFit="1" customWidth="1"/>
  </cols>
  <sheetData>
    <row r="1" spans="1:2" x14ac:dyDescent="0.25">
      <c r="A1" t="s">
        <v>6</v>
      </c>
      <c r="B1" t="s">
        <v>1</v>
      </c>
    </row>
    <row r="2" spans="1:2" x14ac:dyDescent="0.25">
      <c r="A2" t="s">
        <v>7</v>
      </c>
      <c r="B2">
        <v>0</v>
      </c>
    </row>
    <row r="3" spans="1:2" x14ac:dyDescent="0.25">
      <c r="A3" t="s">
        <v>8</v>
      </c>
      <c r="B3">
        <v>0</v>
      </c>
    </row>
    <row r="4" spans="1:2" x14ac:dyDescent="0.25">
      <c r="A4" t="s">
        <v>9</v>
      </c>
      <c r="B4">
        <v>0</v>
      </c>
    </row>
    <row r="5" spans="1:2" x14ac:dyDescent="0.25">
      <c r="A5" t="s">
        <v>10</v>
      </c>
      <c r="B5">
        <v>0</v>
      </c>
    </row>
    <row r="6" spans="1:2" x14ac:dyDescent="0.25">
      <c r="A6" t="s">
        <v>11</v>
      </c>
      <c r="B6">
        <v>0</v>
      </c>
    </row>
    <row r="7" spans="1:2" x14ac:dyDescent="0.25">
      <c r="A7" t="s">
        <v>12</v>
      </c>
      <c r="B7">
        <v>0</v>
      </c>
    </row>
    <row r="8" spans="1:2" x14ac:dyDescent="0.25">
      <c r="A8" t="s">
        <v>13</v>
      </c>
      <c r="B8">
        <v>0</v>
      </c>
    </row>
    <row r="9" spans="1:2" x14ac:dyDescent="0.25">
      <c r="A9" t="s">
        <v>14</v>
      </c>
      <c r="B9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04F7-93E9-4763-A610-5C15BE32AF95}">
  <dimension ref="A1:N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11.85546875" bestFit="1" customWidth="1"/>
    <col min="2" max="2" width="6.42578125" bestFit="1" customWidth="1"/>
    <col min="3" max="3" width="10.140625" bestFit="1" customWidth="1"/>
    <col min="4" max="4" width="7.42578125" bestFit="1" customWidth="1"/>
    <col min="5" max="5" width="17.7109375" bestFit="1" customWidth="1"/>
    <col min="6" max="6" width="6.5703125" bestFit="1" customWidth="1"/>
    <col min="8" max="8" width="15.140625" bestFit="1" customWidth="1"/>
    <col min="9" max="9" width="11.5703125" bestFit="1" customWidth="1"/>
    <col min="10" max="10" width="17.28515625" bestFit="1" customWidth="1"/>
    <col min="11" max="11" width="13.7109375" bestFit="1" customWidth="1"/>
    <col min="12" max="12" width="22.42578125" bestFit="1" customWidth="1"/>
    <col min="13" max="13" width="8.5703125" bestFit="1" customWidth="1"/>
    <col min="14" max="14" width="15.28515625" bestFit="1" customWidth="1"/>
  </cols>
  <sheetData>
    <row r="1" spans="1:14" x14ac:dyDescent="0.25">
      <c r="A1" t="s">
        <v>50</v>
      </c>
      <c r="B1" t="s">
        <v>1</v>
      </c>
      <c r="C1" t="s">
        <v>97</v>
      </c>
      <c r="D1" t="s">
        <v>51</v>
      </c>
      <c r="E1" t="s">
        <v>98</v>
      </c>
      <c r="F1" t="s">
        <v>52</v>
      </c>
      <c r="G1" t="s">
        <v>53</v>
      </c>
      <c r="H1" t="s">
        <v>99</v>
      </c>
      <c r="I1" t="s">
        <v>100</v>
      </c>
      <c r="J1" t="s">
        <v>101</v>
      </c>
      <c r="K1" t="s">
        <v>54</v>
      </c>
      <c r="L1" t="s">
        <v>102</v>
      </c>
      <c r="M1" t="s">
        <v>55</v>
      </c>
      <c r="N1" t="s">
        <v>103</v>
      </c>
    </row>
    <row r="2" spans="1:14" x14ac:dyDescent="0.25">
      <c r="A2" t="s">
        <v>15</v>
      </c>
      <c r="B2">
        <v>0</v>
      </c>
      <c r="C2">
        <f ca="1">OFFSET(B$1,MATCH(MAX(D$2:D$3),D$2:D$3,0),0)</f>
        <v>0</v>
      </c>
      <c r="D2">
        <f>SUMIFS(CategoricalSummary!C$2:C$72,CategoricalSummary!$A$2:$A$72,$A2,CategoricalSummary!$B$2:$B$72,$B2)</f>
        <v>514</v>
      </c>
      <c r="E2" s="2">
        <f>D2/D$4</f>
        <v>0.50840751730959444</v>
      </c>
      <c r="F2" s="3">
        <f>SUMIFS(CategoricalSummary!D$2:D$72,CategoricalSummary!$A$2:$A$72,$A2,CategoricalSummary!$B$2:$B$72,$B2)</f>
        <v>1</v>
      </c>
      <c r="G2" s="4">
        <f>SUMIFS(CategoricalSummary!E$2:E$72,CategoricalSummary!$A$2:$A$72,$A2,CategoricalSummary!$B$2:$B$72,$B2)</f>
        <v>226698.793774319</v>
      </c>
      <c r="H2" s="3">
        <f ca="1">G2/SUMIFS(G$2:G$3,B$2:B$3,C2)</f>
        <v>1</v>
      </c>
      <c r="I2" s="3">
        <f>G2/F2</f>
        <v>226698.793774319</v>
      </c>
      <c r="J2" s="3">
        <f ca="1">I2/SUMIFS(I$2:I$3,B$2:B$3,C2)</f>
        <v>1</v>
      </c>
      <c r="K2" s="3">
        <f>SUMIFS(CategoricalSummary!F$2:F$72,CategoricalSummary!$A$2:$A$72,$A2,CategoricalSummary!$B$2:$B$72,$B2)</f>
        <v>1</v>
      </c>
      <c r="L2" s="3">
        <f ca="1">K2/SUMIFS(K$2:K$3,B$2:B$3,C2)</f>
        <v>1</v>
      </c>
      <c r="M2" s="4">
        <f>SUMIFS(CategoricalSummary!G$2:G$72,CategoricalSummary!$A$2:$A$72,$A2,CategoricalSummary!$B$2:$B$72,$B2)</f>
        <v>226698.79377448899</v>
      </c>
      <c r="N2" s="3">
        <f ca="1">M2/SUMIFS(M$2:M$3,B$2:B$3,C2)</f>
        <v>1</v>
      </c>
    </row>
    <row r="3" spans="1:14" x14ac:dyDescent="0.25">
      <c r="A3" t="s">
        <v>15</v>
      </c>
      <c r="B3">
        <v>1</v>
      </c>
      <c r="C3">
        <f ca="1">OFFSET(B$1,MATCH(MAX(D$2:D$3),D$2:D$3,0),0)</f>
        <v>0</v>
      </c>
      <c r="D3">
        <f>SUMIFS(CategoricalSummary!C$2:C$72,CategoricalSummary!$A$2:$A$72,$A3,CategoricalSummary!$B$2:$B$72,$B3)</f>
        <v>497</v>
      </c>
      <c r="E3" s="2">
        <f>D3/D$4</f>
        <v>0.49159248269040556</v>
      </c>
      <c r="F3" s="3">
        <f>SUMIFS(CategoricalSummary!D$2:D$72,CategoricalSummary!$A$2:$A$72,$A3,CategoricalSummary!$B$2:$B$72,$B3)</f>
        <v>1</v>
      </c>
      <c r="G3" s="4">
        <f>SUMIFS(CategoricalSummary!E$2:E$72,CategoricalSummary!$A$2:$A$72,$A3,CategoricalSummary!$B$2:$B$72,$B3)</f>
        <v>140499.85714285701</v>
      </c>
      <c r="H3" s="3">
        <f ca="1">G3/SUMIFS(G$2:G$3,B$2:B$3,C3)</f>
        <v>0.61976446721955691</v>
      </c>
      <c r="I3" s="3">
        <f t="shared" ref="I3:I4" si="0">G3/F3</f>
        <v>140499.85714285701</v>
      </c>
      <c r="J3" s="3">
        <f ca="1">I3/SUMIFS(I$2:I$3,B$2:B$3,C3)</f>
        <v>0.61976446721955691</v>
      </c>
      <c r="K3" s="3">
        <f>SUMIFS(CategoricalSummary!F$2:F$72,CategoricalSummary!$A$2:$A$72,$A3,CategoricalSummary!$B$2:$B$72,$B3)</f>
        <v>0.93255746117870197</v>
      </c>
      <c r="L3" s="3">
        <f ca="1">K3/SUMIFS(K$2:K$3,B$2:B$3,C3)</f>
        <v>0.93255746117870197</v>
      </c>
      <c r="M3" s="4">
        <f>SUMIFS(CategoricalSummary!G$2:G$72,CategoricalSummary!$A$2:$A$72,$A3,CategoricalSummary!$B$2:$B$72,$B3)</f>
        <v>140499.85714285701</v>
      </c>
      <c r="N3" s="3">
        <f ca="1">M3/SUMIFS(M$2:M$3,B$2:B$3,C3)</f>
        <v>0.61976446721909217</v>
      </c>
    </row>
    <row r="4" spans="1:14" x14ac:dyDescent="0.25">
      <c r="D4">
        <f>SUM(D2:D3)</f>
        <v>1011</v>
      </c>
      <c r="E4" s="2">
        <f>D4/D$4</f>
        <v>1</v>
      </c>
      <c r="F4" s="3">
        <f>SUMPRODUCT(E2:E3,F2:F3)</f>
        <v>1</v>
      </c>
      <c r="G4" s="4">
        <f>SUMPRODUCT(E2:E3,G2:G3)</f>
        <v>184324.04451038566</v>
      </c>
      <c r="I4" s="3">
        <f t="shared" si="0"/>
        <v>184324.04451038566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defaultColWidth="11.42578125" defaultRowHeight="15" x14ac:dyDescent="0.25"/>
  <cols>
    <col min="1" max="1" width="11.85546875" bestFit="1" customWidth="1"/>
    <col min="2" max="2" width="6.42578125" bestFit="1" customWidth="1"/>
  </cols>
  <sheetData>
    <row r="1" spans="1:2" x14ac:dyDescent="0.25">
      <c r="A1" t="s">
        <v>15</v>
      </c>
      <c r="B1" t="s">
        <v>1</v>
      </c>
    </row>
    <row r="2" spans="1:2" x14ac:dyDescent="0.25">
      <c r="A2" t="s">
        <v>5</v>
      </c>
      <c r="B2">
        <v>0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4E97A-EE51-42B3-83A9-3BC628448176}">
  <dimension ref="A1:N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14" bestFit="1" customWidth="1"/>
    <col min="2" max="2" width="6.42578125" bestFit="1" customWidth="1"/>
    <col min="3" max="3" width="10.140625" bestFit="1" customWidth="1"/>
    <col min="4" max="4" width="7.42578125" bestFit="1" customWidth="1"/>
    <col min="5" max="5" width="17.7109375" bestFit="1" customWidth="1"/>
    <col min="6" max="6" width="6.5703125" bestFit="1" customWidth="1"/>
    <col min="8" max="8" width="15.140625" bestFit="1" customWidth="1"/>
    <col min="9" max="9" width="11.5703125" bestFit="1" customWidth="1"/>
    <col min="10" max="10" width="17.28515625" bestFit="1" customWidth="1"/>
    <col min="11" max="11" width="13.7109375" bestFit="1" customWidth="1"/>
    <col min="12" max="12" width="22.42578125" bestFit="1" customWidth="1"/>
    <col min="13" max="13" width="8.5703125" bestFit="1" customWidth="1"/>
    <col min="14" max="14" width="15.28515625" bestFit="1" customWidth="1"/>
  </cols>
  <sheetData>
    <row r="1" spans="1:14" x14ac:dyDescent="0.25">
      <c r="A1" t="s">
        <v>50</v>
      </c>
      <c r="B1" t="s">
        <v>1</v>
      </c>
      <c r="C1" t="s">
        <v>97</v>
      </c>
      <c r="D1" t="s">
        <v>51</v>
      </c>
      <c r="E1" t="s">
        <v>98</v>
      </c>
      <c r="F1" t="s">
        <v>52</v>
      </c>
      <c r="G1" t="s">
        <v>53</v>
      </c>
      <c r="H1" t="s">
        <v>99</v>
      </c>
      <c r="I1" t="s">
        <v>100</v>
      </c>
      <c r="J1" t="s">
        <v>101</v>
      </c>
      <c r="K1" t="s">
        <v>54</v>
      </c>
      <c r="L1" t="s">
        <v>102</v>
      </c>
      <c r="M1" t="s">
        <v>55</v>
      </c>
      <c r="N1" t="s">
        <v>103</v>
      </c>
    </row>
    <row r="2" spans="1:14" x14ac:dyDescent="0.25">
      <c r="A2" t="s">
        <v>16</v>
      </c>
      <c r="B2">
        <v>0</v>
      </c>
      <c r="C2">
        <f ca="1">OFFSET(B$1,MATCH(MAX(D$2:D$4),D$2:D$4,0),0)</f>
        <v>0</v>
      </c>
      <c r="D2">
        <f>SUMIFS(CategoricalSummary!C$2:C$72,CategoricalSummary!$A$2:$A$72,$A2,CategoricalSummary!$B$2:$B$72,$B2)</f>
        <v>902</v>
      </c>
      <c r="E2" s="2">
        <f>D2/D$5</f>
        <v>0.89218595450049454</v>
      </c>
      <c r="F2" s="3">
        <f>SUMIFS(CategoricalSummary!D$2:D$72,CategoricalSummary!$A$2:$A$72,$A2,CategoricalSummary!$B$2:$B$72,$B2)</f>
        <v>1</v>
      </c>
      <c r="G2" s="4">
        <f>SUMIFS(CategoricalSummary!E$2:E$72,CategoricalSummary!$A$2:$A$72,$A2,CategoricalSummary!$B$2:$B$72,$B2)</f>
        <v>187190.27494456799</v>
      </c>
      <c r="H2" s="3">
        <f ca="1">G2/SUMIFS(G$2:G$4,B$2:B$4,C2)</f>
        <v>1</v>
      </c>
      <c r="I2" s="3">
        <f>G2/F2</f>
        <v>187190.27494456799</v>
      </c>
      <c r="J2" s="3">
        <f ca="1">I2/SUMIFS(I$2:I$4,B$2:B$4,C2)</f>
        <v>1</v>
      </c>
      <c r="K2" s="3">
        <f>SUMIFS(CategoricalSummary!F$2:F$72,CategoricalSummary!$A$2:$A$72,$A2,CategoricalSummary!$B$2:$B$72,$B2)</f>
        <v>1</v>
      </c>
      <c r="L2" s="3">
        <f ca="1">K2/SUMIFS(K$2:K$4,B$2:B$4,C2)</f>
        <v>1</v>
      </c>
      <c r="M2" s="4">
        <f>SUMIFS(CategoricalSummary!G$2:G$72,CategoricalSummary!$A$2:$A$72,$A2,CategoricalSummary!$B$2:$B$72,$B2)</f>
        <v>186726.99475757399</v>
      </c>
      <c r="N2" s="3">
        <f ca="1">M2/SUMIFS(M$2:M$4,B$2:B$4,C2)</f>
        <v>1</v>
      </c>
    </row>
    <row r="3" spans="1:14" x14ac:dyDescent="0.25">
      <c r="A3" t="s">
        <v>16</v>
      </c>
      <c r="B3">
        <v>1</v>
      </c>
      <c r="C3">
        <f t="shared" ref="C3:C4" ca="1" si="0">OFFSET(B$1,MATCH(MAX(D$2:D$4),D$2:D$4,0),0)</f>
        <v>0</v>
      </c>
      <c r="D3">
        <f>SUMIFS(CategoricalSummary!C$2:C$72,CategoricalSummary!$A$2:$A$72,$A3,CategoricalSummary!$B$2:$B$72,$B3)</f>
        <v>70</v>
      </c>
      <c r="E3" s="2">
        <f t="shared" ref="E3:E4" si="1">D3/D$5</f>
        <v>6.9238377843719084E-2</v>
      </c>
      <c r="F3" s="3">
        <f>SUMIFS(CategoricalSummary!D$2:D$72,CategoricalSummary!$A$2:$A$72,$A3,CategoricalSummary!$B$2:$B$72,$B3)</f>
        <v>1</v>
      </c>
      <c r="G3" s="4">
        <f>SUMIFS(CategoricalSummary!E$2:E$72,CategoricalSummary!$A$2:$A$72,$A3,CategoricalSummary!$B$2:$B$72,$B3)</f>
        <v>132758.14285714299</v>
      </c>
      <c r="H3" s="3">
        <f t="shared" ref="H3:H4" ca="1" si="2">G3/SUMIFS(G$2:G$4,B$2:B$4,C3)</f>
        <v>0.70921495732861228</v>
      </c>
      <c r="I3" s="3">
        <f t="shared" ref="I3:I5" si="3">G3/F3</f>
        <v>132758.14285714299</v>
      </c>
      <c r="J3" s="3">
        <f t="shared" ref="J3:J4" ca="1" si="4">I3/SUMIFS(I$2:I$4,B$2:B$4,C3)</f>
        <v>0.70921495732861228</v>
      </c>
      <c r="K3" s="3">
        <f>SUMIFS(CategoricalSummary!F$2:F$72,CategoricalSummary!$A$2:$A$72,$A3,CategoricalSummary!$B$2:$B$72,$B3)</f>
        <v>0.97643779700812905</v>
      </c>
      <c r="L3" s="3">
        <f t="shared" ref="L3:L4" ca="1" si="5">K3/SUMIFS(K$2:K$4,B$2:B$4,C3)</f>
        <v>0.97643779700812905</v>
      </c>
      <c r="M3" s="4">
        <f>SUMIFS(CategoricalSummary!G$2:G$72,CategoricalSummary!$A$2:$A$72,$A3,CategoricalSummary!$B$2:$B$72,$B3)</f>
        <v>138727.83898221399</v>
      </c>
      <c r="N3" s="3">
        <f t="shared" ref="N3:N4" ca="1" si="6">M3/SUMIFS(M$2:M$4,B$2:B$4,C3)</f>
        <v>0.74294474220143214</v>
      </c>
    </row>
    <row r="4" spans="1:14" x14ac:dyDescent="0.25">
      <c r="A4" t="s">
        <v>16</v>
      </c>
      <c r="B4">
        <v>2</v>
      </c>
      <c r="C4">
        <f t="shared" ca="1" si="0"/>
        <v>0</v>
      </c>
      <c r="D4">
        <f>SUMIFS(CategoricalSummary!C$2:C$72,CategoricalSummary!$A$2:$A$72,$A4,CategoricalSummary!$B$2:$B$72,$B4)</f>
        <v>39</v>
      </c>
      <c r="E4" s="2">
        <f t="shared" si="1"/>
        <v>3.857566765578635E-2</v>
      </c>
      <c r="F4" s="3">
        <f>SUMIFS(CategoricalSummary!D$2:D$72,CategoricalSummary!$A$2:$A$72,$A4,CategoricalSummary!$B$2:$B$72,$B4)</f>
        <v>1</v>
      </c>
      <c r="G4" s="4">
        <f>SUMIFS(CategoricalSummary!E$2:E$72,CategoricalSummary!$A$2:$A$72,$A4,CategoricalSummary!$B$2:$B$72,$B4)</f>
        <v>210587.461538462</v>
      </c>
      <c r="H4" s="3">
        <f t="shared" ca="1" si="2"/>
        <v>1.12499146443811</v>
      </c>
      <c r="I4" s="3">
        <f t="shared" si="3"/>
        <v>210587.461538462</v>
      </c>
      <c r="J4" s="3">
        <f t="shared" ca="1" si="4"/>
        <v>1.12499146443811</v>
      </c>
      <c r="K4" s="3">
        <f>SUMIFS(CategoricalSummary!F$2:F$72,CategoricalSummary!$A$2:$A$72,$A4,CategoricalSummary!$B$2:$B$72,$B4)</f>
        <v>1.16697166842033</v>
      </c>
      <c r="L4" s="3">
        <f t="shared" ca="1" si="5"/>
        <v>1.16697166842033</v>
      </c>
      <c r="M4" s="4">
        <f>SUMIFS(CategoricalSummary!G$2:G$72,CategoricalSummary!$A$2:$A$72,$A4,CategoricalSummary!$B$2:$B$72,$B4)</f>
        <v>210587.46153846101</v>
      </c>
      <c r="N4" s="3">
        <f t="shared" ca="1" si="6"/>
        <v>1.1277826316000257</v>
      </c>
    </row>
    <row r="5" spans="1:14" x14ac:dyDescent="0.25">
      <c r="D5">
        <f>SUM(D2:D4)</f>
        <v>1011</v>
      </c>
      <c r="E5" s="2">
        <f>D5/D$5</f>
        <v>1</v>
      </c>
      <c r="F5" s="3">
        <f>SUMPRODUCT(E2:E4,F2:F4)</f>
        <v>1</v>
      </c>
      <c r="G5" s="4">
        <f>SUMPRODUCT(E2:E4,G2:G4)</f>
        <v>184324.0445103861</v>
      </c>
      <c r="I5" s="3">
        <f t="shared" si="3"/>
        <v>184324.0445103861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6"/>
  <sheetViews>
    <sheetView workbookViewId="0"/>
  </sheetViews>
  <sheetFormatPr defaultColWidth="11.42578125" defaultRowHeight="15" x14ac:dyDescent="0.25"/>
  <cols>
    <col min="1" max="1" width="14" bestFit="1" customWidth="1"/>
    <col min="2" max="2" width="6.42578125" bestFit="1" customWidth="1"/>
  </cols>
  <sheetData>
    <row r="1" spans="1:2" x14ac:dyDescent="0.25">
      <c r="A1" t="s">
        <v>16</v>
      </c>
      <c r="B1" t="s">
        <v>1</v>
      </c>
    </row>
    <row r="2" spans="1:2" x14ac:dyDescent="0.25">
      <c r="A2" t="s">
        <v>17</v>
      </c>
      <c r="B2">
        <v>0</v>
      </c>
    </row>
    <row r="3" spans="1:2" x14ac:dyDescent="0.25">
      <c r="A3" t="s">
        <v>18</v>
      </c>
      <c r="B3">
        <v>0</v>
      </c>
    </row>
    <row r="4" spans="1:2" x14ac:dyDescent="0.25">
      <c r="A4" t="s">
        <v>19</v>
      </c>
      <c r="B4">
        <v>0</v>
      </c>
    </row>
    <row r="5" spans="1:2" x14ac:dyDescent="0.25">
      <c r="A5" t="s">
        <v>20</v>
      </c>
      <c r="B5">
        <v>0</v>
      </c>
    </row>
    <row r="6" spans="1:2" x14ac:dyDescent="0.25">
      <c r="A6" t="s">
        <v>21</v>
      </c>
      <c r="B6">
        <v>0</v>
      </c>
    </row>
    <row r="7" spans="1:2" x14ac:dyDescent="0.25">
      <c r="A7" t="s">
        <v>22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24</v>
      </c>
      <c r="B9">
        <v>0</v>
      </c>
    </row>
    <row r="10" spans="1:2" x14ac:dyDescent="0.25">
      <c r="A10" t="s">
        <v>25</v>
      </c>
      <c r="B10">
        <v>0</v>
      </c>
    </row>
    <row r="11" spans="1:2" x14ac:dyDescent="0.25">
      <c r="A11" t="s">
        <v>26</v>
      </c>
      <c r="B11">
        <v>0</v>
      </c>
    </row>
    <row r="12" spans="1:2" x14ac:dyDescent="0.25">
      <c r="A12" t="s">
        <v>27</v>
      </c>
      <c r="B12">
        <v>0</v>
      </c>
    </row>
    <row r="13" spans="1:2" x14ac:dyDescent="0.25">
      <c r="A13" t="s">
        <v>28</v>
      </c>
      <c r="B13">
        <v>0</v>
      </c>
    </row>
    <row r="14" spans="1:2" x14ac:dyDescent="0.25">
      <c r="A14" t="s">
        <v>29</v>
      </c>
      <c r="B14">
        <v>0</v>
      </c>
    </row>
    <row r="15" spans="1:2" x14ac:dyDescent="0.25">
      <c r="A15" t="s">
        <v>30</v>
      </c>
      <c r="B15">
        <v>0</v>
      </c>
    </row>
    <row r="16" spans="1:2" x14ac:dyDescent="0.25">
      <c r="A16" t="s">
        <v>31</v>
      </c>
      <c r="B16">
        <v>0</v>
      </c>
    </row>
    <row r="17" spans="1:2" x14ac:dyDescent="0.25">
      <c r="A17" t="s">
        <v>32</v>
      </c>
      <c r="B17">
        <v>0</v>
      </c>
    </row>
    <row r="18" spans="1:2" x14ac:dyDescent="0.25">
      <c r="A18" t="s">
        <v>33</v>
      </c>
      <c r="B18">
        <v>0</v>
      </c>
    </row>
    <row r="19" spans="1:2" x14ac:dyDescent="0.25">
      <c r="A19" t="s">
        <v>34</v>
      </c>
      <c r="B19">
        <v>0</v>
      </c>
    </row>
    <row r="20" spans="1:2" x14ac:dyDescent="0.25">
      <c r="A20" t="s">
        <v>35</v>
      </c>
      <c r="B20">
        <v>0</v>
      </c>
    </row>
    <row r="21" spans="1:2" x14ac:dyDescent="0.25">
      <c r="A21" t="s">
        <v>36</v>
      </c>
      <c r="B21">
        <v>0</v>
      </c>
    </row>
    <row r="22" spans="1:2" x14ac:dyDescent="0.25">
      <c r="A22" t="s">
        <v>37</v>
      </c>
      <c r="B22">
        <v>0</v>
      </c>
    </row>
    <row r="23" spans="1:2" x14ac:dyDescent="0.25">
      <c r="A23" t="s">
        <v>38</v>
      </c>
      <c r="B23">
        <v>0</v>
      </c>
    </row>
    <row r="24" spans="1:2" x14ac:dyDescent="0.25">
      <c r="A24" t="s">
        <v>39</v>
      </c>
      <c r="B24">
        <v>0</v>
      </c>
    </row>
    <row r="25" spans="1:2" x14ac:dyDescent="0.25">
      <c r="A25" t="s">
        <v>40</v>
      </c>
      <c r="B25">
        <v>1</v>
      </c>
    </row>
    <row r="26" spans="1:2" x14ac:dyDescent="0.25">
      <c r="A26" t="s">
        <v>41</v>
      </c>
      <c r="B26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B0D8-60A3-41C0-9126-8BB65A83882A}">
  <dimension ref="A1:N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11.5703125" bestFit="1" customWidth="1"/>
    <col min="2" max="2" width="6.42578125" bestFit="1" customWidth="1"/>
    <col min="3" max="3" width="10.140625" bestFit="1" customWidth="1"/>
    <col min="4" max="4" width="7.42578125" bestFit="1" customWidth="1"/>
    <col min="5" max="5" width="17.7109375" bestFit="1" customWidth="1"/>
    <col min="6" max="6" width="6.5703125" bestFit="1" customWidth="1"/>
    <col min="8" max="8" width="15.140625" bestFit="1" customWidth="1"/>
    <col min="9" max="9" width="11.5703125" bestFit="1" customWidth="1"/>
    <col min="10" max="10" width="17.28515625" bestFit="1" customWidth="1"/>
    <col min="11" max="11" width="13.7109375" bestFit="1" customWidth="1"/>
    <col min="12" max="12" width="22.42578125" bestFit="1" customWidth="1"/>
    <col min="13" max="13" width="8.5703125" bestFit="1" customWidth="1"/>
    <col min="14" max="14" width="15.28515625" bestFit="1" customWidth="1"/>
  </cols>
  <sheetData>
    <row r="1" spans="1:14" x14ac:dyDescent="0.25">
      <c r="A1" t="s">
        <v>50</v>
      </c>
      <c r="B1" t="s">
        <v>1</v>
      </c>
      <c r="C1" t="s">
        <v>97</v>
      </c>
      <c r="D1" t="s">
        <v>51</v>
      </c>
      <c r="E1" t="s">
        <v>98</v>
      </c>
      <c r="F1" t="s">
        <v>52</v>
      </c>
      <c r="G1" t="s">
        <v>53</v>
      </c>
      <c r="H1" t="s">
        <v>99</v>
      </c>
      <c r="I1" t="s">
        <v>100</v>
      </c>
      <c r="J1" t="s">
        <v>101</v>
      </c>
      <c r="K1" t="s">
        <v>54</v>
      </c>
      <c r="L1" t="s">
        <v>102</v>
      </c>
      <c r="M1" t="s">
        <v>55</v>
      </c>
      <c r="N1" t="s">
        <v>103</v>
      </c>
    </row>
    <row r="2" spans="1:14" x14ac:dyDescent="0.25">
      <c r="A2" t="s">
        <v>42</v>
      </c>
      <c r="B2">
        <v>0</v>
      </c>
      <c r="C2">
        <f ca="1">OFFSET(B$1,MATCH(MAX(D$2:D$3),D$2:D$3,0),0)</f>
        <v>0</v>
      </c>
      <c r="D2">
        <f>SUMIFS(CategoricalSummary!C$2:C$72,CategoricalSummary!$A$2:$A$72,$A2,CategoricalSummary!$B$2:$B$72,$B2)</f>
        <v>980</v>
      </c>
      <c r="E2" s="2">
        <f>D2/D$4</f>
        <v>0.96933728981206724</v>
      </c>
      <c r="F2" s="3">
        <f>SUMIFS(CategoricalSummary!D$2:D$72,CategoricalSummary!$A$2:$A$72,$A2,CategoricalSummary!$B$2:$B$72,$B2)</f>
        <v>1</v>
      </c>
      <c r="G2" s="4">
        <f>SUMIFS(CategoricalSummary!E$2:E$72,CategoricalSummary!$A$2:$A$72,$A2,CategoricalSummary!$B$2:$B$72,$B2)</f>
        <v>178383.557142857</v>
      </c>
      <c r="H2" s="3">
        <f ca="1">G2/SUMIFS(G$2:G$3,B$2:B$3,C2)</f>
        <v>1</v>
      </c>
      <c r="I2" s="3">
        <f>G2/F2</f>
        <v>178383.557142857</v>
      </c>
      <c r="J2" s="3">
        <f ca="1">I2/SUMIFS(I$2:I$3,B$2:B$3,C2)</f>
        <v>1</v>
      </c>
      <c r="K2" s="3">
        <f>SUMIFS(CategoricalSummary!F$2:F$72,CategoricalSummary!$A$2:$A$72,$A2,CategoricalSummary!$B$2:$B$72,$B2)</f>
        <v>1</v>
      </c>
      <c r="L2" s="3">
        <f ca="1">K2/SUMIFS(K$2:K$3,B$2:B$3,C2)</f>
        <v>1</v>
      </c>
      <c r="M2" s="4">
        <f>SUMIFS(CategoricalSummary!G$2:G$72,CategoricalSummary!$A$2:$A$72,$A2,CategoricalSummary!$B$2:$B$72,$B2)</f>
        <v>178457.48681918401</v>
      </c>
      <c r="N2" s="3">
        <f ca="1">M2/SUMIFS(M$2:M$3,B$2:B$3,C2)</f>
        <v>1</v>
      </c>
    </row>
    <row r="3" spans="1:14" x14ac:dyDescent="0.25">
      <c r="A3" t="s">
        <v>42</v>
      </c>
      <c r="B3">
        <v>1</v>
      </c>
      <c r="C3">
        <f ca="1">OFFSET(B$1,MATCH(MAX(D$2:D$3),D$2:D$3,0),0)</f>
        <v>0</v>
      </c>
      <c r="D3">
        <f>SUMIFS(CategoricalSummary!C$2:C$72,CategoricalSummary!$A$2:$A$72,$A3,CategoricalSummary!$B$2:$B$72,$B3)</f>
        <v>31</v>
      </c>
      <c r="E3" s="2">
        <f>D3/D$4</f>
        <v>3.0662710187932742E-2</v>
      </c>
      <c r="F3" s="3">
        <f>SUMIFS(CategoricalSummary!D$2:D$72,CategoricalSummary!$A$2:$A$72,$A3,CategoricalSummary!$B$2:$B$72,$B3)</f>
        <v>1</v>
      </c>
      <c r="G3" s="4">
        <f>SUMIFS(CategoricalSummary!E$2:E$72,CategoricalSummary!$A$2:$A$72,$A3,CategoricalSummary!$B$2:$B$72,$B3)</f>
        <v>372120.09677419398</v>
      </c>
      <c r="H3" s="3">
        <f ca="1">G3/SUMIFS(G$2:G$3,B$2:B$3,C3)</f>
        <v>2.0860672515695193</v>
      </c>
      <c r="I3" s="3">
        <f t="shared" ref="I3:I4" si="0">G3/F3</f>
        <v>372120.09677419398</v>
      </c>
      <c r="J3" s="3">
        <f ca="1">I3/SUMIFS(I$2:I$3,B$2:B$3,C3)</f>
        <v>2.0860672515695193</v>
      </c>
      <c r="K3" s="3">
        <f>SUMIFS(CategoricalSummary!F$2:F$72,CategoricalSummary!$A$2:$A$72,$A3,CategoricalSummary!$B$2:$B$72,$B3)</f>
        <v>1.07115565615074</v>
      </c>
      <c r="L3" s="3">
        <f ca="1">K3/SUMIFS(K$2:K$3,B$2:B$3,C3)</f>
        <v>1.07115565615074</v>
      </c>
      <c r="M3" s="4">
        <f>SUMIFS(CategoricalSummary!G$2:G$72,CategoricalSummary!$A$2:$A$72,$A3,CategoricalSummary!$B$2:$B$72,$B3)</f>
        <v>369782.965073778</v>
      </c>
      <c r="N3" s="3">
        <f ca="1">M3/SUMIFS(M$2:M$3,B$2:B$3,C3)</f>
        <v>2.0721067614745019</v>
      </c>
    </row>
    <row r="4" spans="1:14" x14ac:dyDescent="0.25">
      <c r="D4">
        <f>SUM(D2:D3)</f>
        <v>1011</v>
      </c>
      <c r="E4" s="2">
        <f>D4/D$4</f>
        <v>1</v>
      </c>
      <c r="F4" s="3">
        <f>SUMPRODUCT(E2:E3,F2:F3)</f>
        <v>1</v>
      </c>
      <c r="G4" s="4">
        <f>SUMPRODUCT(E2:E3,G2:G3)</f>
        <v>184324.0445103856</v>
      </c>
      <c r="I4" s="3">
        <f t="shared" si="0"/>
        <v>184324.0445103856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workbookViewId="0"/>
  </sheetViews>
  <sheetFormatPr defaultColWidth="11.42578125" defaultRowHeight="15" x14ac:dyDescent="0.25"/>
  <cols>
    <col min="1" max="1" width="11.5703125" bestFit="1" customWidth="1"/>
    <col min="2" max="2" width="6.42578125" bestFit="1" customWidth="1"/>
  </cols>
  <sheetData>
    <row r="1" spans="1:2" x14ac:dyDescent="0.25">
      <c r="A1" t="s">
        <v>42</v>
      </c>
      <c r="B1" t="s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10</v>
      </c>
      <c r="B10">
        <v>0</v>
      </c>
    </row>
    <row r="11" spans="1:2" x14ac:dyDescent="0.25">
      <c r="A11">
        <v>9</v>
      </c>
      <c r="B11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3681-81B8-44BD-B830-8587977F5B8B}">
  <dimension ref="A1:Q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10" bestFit="1" customWidth="1"/>
    <col min="2" max="2" width="6.140625" bestFit="1" customWidth="1"/>
    <col min="3" max="3" width="10.140625" bestFit="1" customWidth="1"/>
    <col min="4" max="4" width="9.5703125" bestFit="1" customWidth="1"/>
    <col min="5" max="5" width="6" bestFit="1" customWidth="1"/>
    <col min="6" max="6" width="9.85546875" bestFit="1" customWidth="1"/>
    <col min="7" max="7" width="7.42578125" bestFit="1" customWidth="1"/>
    <col min="8" max="8" width="17.7109375" bestFit="1" customWidth="1"/>
    <col min="9" max="9" width="6.5703125" bestFit="1" customWidth="1"/>
    <col min="11" max="11" width="15.140625" bestFit="1" customWidth="1"/>
    <col min="12" max="12" width="11.5703125" bestFit="1" customWidth="1"/>
    <col min="13" max="13" width="17.28515625" bestFit="1" customWidth="1"/>
    <col min="14" max="14" width="13.7109375" bestFit="1" customWidth="1"/>
    <col min="15" max="15" width="22.42578125" bestFit="1" customWidth="1"/>
    <col min="16" max="16" width="8.5703125" bestFit="1" customWidth="1"/>
    <col min="17" max="17" width="15.28515625" bestFit="1" customWidth="1"/>
  </cols>
  <sheetData>
    <row r="1" spans="1:17" x14ac:dyDescent="0.25">
      <c r="A1" t="s">
        <v>50</v>
      </c>
      <c r="B1" t="s">
        <v>56</v>
      </c>
      <c r="C1" t="s">
        <v>97</v>
      </c>
      <c r="D1" t="s">
        <v>57</v>
      </c>
      <c r="E1" t="s">
        <v>58</v>
      </c>
      <c r="F1" t="s">
        <v>59</v>
      </c>
      <c r="G1" t="s">
        <v>51</v>
      </c>
      <c r="H1" t="s">
        <v>98</v>
      </c>
      <c r="I1" t="s">
        <v>52</v>
      </c>
      <c r="J1" t="s">
        <v>53</v>
      </c>
      <c r="K1" t="s">
        <v>99</v>
      </c>
      <c r="L1" t="s">
        <v>100</v>
      </c>
      <c r="M1" t="s">
        <v>101</v>
      </c>
      <c r="N1" t="s">
        <v>54</v>
      </c>
      <c r="O1" t="s">
        <v>102</v>
      </c>
      <c r="P1" t="s">
        <v>55</v>
      </c>
      <c r="Q1" t="s">
        <v>103</v>
      </c>
    </row>
    <row r="2" spans="1:17" x14ac:dyDescent="0.25">
      <c r="A2" t="s">
        <v>61</v>
      </c>
      <c r="B2">
        <v>0</v>
      </c>
      <c r="C2">
        <f ca="1">OFFSET(B$1,MATCH(MAX(G$2:G$5),G$2:G$5,0),0)</f>
        <v>1</v>
      </c>
      <c r="D2">
        <f>SUMIFS(ContinuousSummary!C$2:C$72,ContinuousSummary!$A$2:$A$72,$A2,ContinuousSummary!$B$2:$B$72,$B2)</f>
        <v>0</v>
      </c>
      <c r="E2" s="1">
        <f>SUMIFS(ContinuousSummary!D$2:D$72,ContinuousSummary!$A$2:$A$72,$A2,ContinuousSummary!$B$2:$B$72,$B2)</f>
        <v>0</v>
      </c>
      <c r="F2">
        <f>SUMIFS(ContinuousSummary!E$2:E$72,ContinuousSummary!$A$2:$A$72,$A2,ContinuousSummary!$B$2:$B$72,$B2)</f>
        <v>0</v>
      </c>
      <c r="G2">
        <f>SUMIFS(ContinuousSummary!F$2:F$72,ContinuousSummary!$A$2:$A$72,$A2,ContinuousSummary!$B$2:$B$72,$B2)</f>
        <v>463</v>
      </c>
      <c r="H2" s="2">
        <f>G2/G$6</f>
        <v>0.45796241345202771</v>
      </c>
      <c r="I2" s="3">
        <f>SUMIFS(ContinuousSummary!G$2:G$72,ContinuousSummary!$A$2:$A$72,$A2,ContinuousSummary!$B$2:$B$72,$B2)</f>
        <v>1</v>
      </c>
      <c r="J2" s="4">
        <f>SUMIFS(ContinuousSummary!H$2:H$72,ContinuousSummary!$A$2:$A$72,$A2,ContinuousSummary!$B$2:$B$72,$B2)</f>
        <v>143330.190064795</v>
      </c>
      <c r="K2" s="3">
        <f ca="1">J2/SUMIFS(J$2:J$5,B$2:B$5,C2)</f>
        <v>0.66864712664822257</v>
      </c>
      <c r="L2" s="3">
        <f>J2/I2</f>
        <v>143330.190064795</v>
      </c>
      <c r="M2" s="3">
        <f ca="1">L2/SUMIFS(L$2:L$5,B$2:B$5,C2)</f>
        <v>0.66864712664822257</v>
      </c>
      <c r="N2" s="3">
        <f>SUMIFS(ContinuousSummary!I$2:I$72,ContinuousSummary!$A$2:$A$72,$A2,ContinuousSummary!$B$2:$B$72,$B2)</f>
        <v>1</v>
      </c>
      <c r="O2" s="3">
        <f ca="1">N2/SUMIFS(N$2:N$5,B$2:B$5,C2)</f>
        <v>0.95390704536127779</v>
      </c>
      <c r="P2" s="4">
        <f>SUMIFS(ContinuousSummary!J$2:J$72,ContinuousSummary!$A$2:$A$72,$A2,ContinuousSummary!$B$2:$B$72,$B2)</f>
        <v>143479.339096576</v>
      </c>
      <c r="Q2" s="3">
        <f ca="1">P2/SUMIFS(P$2:P$5,B$2:B$5,C2)</f>
        <v>0.67034698518887648</v>
      </c>
    </row>
    <row r="3" spans="1:17" x14ac:dyDescent="0.25">
      <c r="A3" t="s">
        <v>61</v>
      </c>
      <c r="B3">
        <v>1</v>
      </c>
      <c r="C3">
        <f ca="1">OFFSET(B$1,MATCH(MAX(G$2:G$5),G$2:G$5,0),0)</f>
        <v>1</v>
      </c>
      <c r="D3">
        <f>SUMIFS(ContinuousSummary!C$2:C$72,ContinuousSummary!$A$2:$A$72,$A3,ContinuousSummary!$B$2:$B$72,$B3)</f>
        <v>1</v>
      </c>
      <c r="E3" s="1">
        <f>SUMIFS(ContinuousSummary!D$2:D$72,ContinuousSummary!$A$2:$A$72,$A3,ContinuousSummary!$B$2:$B$72,$B3)</f>
        <v>1</v>
      </c>
      <c r="F3">
        <f>SUMIFS(ContinuousSummary!E$2:E$72,ContinuousSummary!$A$2:$A$72,$A3,ContinuousSummary!$B$2:$B$72,$B3)</f>
        <v>1</v>
      </c>
      <c r="G3">
        <f>SUMIFS(ContinuousSummary!F$2:F$72,ContinuousSummary!$A$2:$A$72,$A3,ContinuousSummary!$B$2:$B$72,$B3)</f>
        <v>465</v>
      </c>
      <c r="H3" s="2">
        <f>G3/G$6</f>
        <v>0.4599406528189911</v>
      </c>
      <c r="I3" s="3">
        <f>SUMIFS(ContinuousSummary!G$2:G$72,ContinuousSummary!$A$2:$A$72,$A3,ContinuousSummary!$B$2:$B$72,$B3)</f>
        <v>1</v>
      </c>
      <c r="J3" s="4">
        <f>SUMIFS(ContinuousSummary!H$2:H$72,ContinuousSummary!$A$2:$A$72,$A3,ContinuousSummary!$B$2:$B$72,$B3)</f>
        <v>214358.49247311801</v>
      </c>
      <c r="K3" s="3">
        <f ca="1">J3/SUMIFS(J$2:J$5,B$2:B$5,C3)</f>
        <v>1</v>
      </c>
      <c r="L3" s="3">
        <f t="shared" ref="L3:L6" si="0">J3/I3</f>
        <v>214358.49247311801</v>
      </c>
      <c r="M3" s="3">
        <f ca="1">L3/SUMIFS(L$2:L$5,B$2:B$5,C3)</f>
        <v>1</v>
      </c>
      <c r="N3" s="3">
        <f>SUMIFS(ContinuousSummary!I$2:I$72,ContinuousSummary!$A$2:$A$72,$A3,ContinuousSummary!$B$2:$B$72,$B3)</f>
        <v>1.0483201742380099</v>
      </c>
      <c r="O3" s="3">
        <f ca="1">N3/SUMIFS(N$2:N$5,B$2:B$5,C3)</f>
        <v>1</v>
      </c>
      <c r="P3" s="4">
        <f>SUMIFS(ContinuousSummary!J$2:J$72,ContinuousSummary!$A$2:$A$72,$A3,ContinuousSummary!$B$2:$B$72,$B3)</f>
        <v>214037.41982392801</v>
      </c>
      <c r="Q3" s="3">
        <f ca="1">P3/SUMIFS(P$2:P$5,B$2:B$5,C3)</f>
        <v>1</v>
      </c>
    </row>
    <row r="4" spans="1:17" x14ac:dyDescent="0.25">
      <c r="A4" t="s">
        <v>61</v>
      </c>
      <c r="B4">
        <v>2</v>
      </c>
      <c r="C4">
        <f ca="1">OFFSET(B$1,MATCH(MAX(G$2:G$5),G$2:G$5,0),0)</f>
        <v>1</v>
      </c>
      <c r="D4">
        <f>SUMIFS(ContinuousSummary!C$2:C$72,ContinuousSummary!$A$2:$A$72,$A4,ContinuousSummary!$B$2:$B$72,$B4)</f>
        <v>2</v>
      </c>
      <c r="E4" s="1">
        <f>SUMIFS(ContinuousSummary!D$2:D$72,ContinuousSummary!$A$2:$A$72,$A4,ContinuousSummary!$B$2:$B$72,$B4)</f>
        <v>2</v>
      </c>
      <c r="F4">
        <f>SUMIFS(ContinuousSummary!E$2:E$72,ContinuousSummary!$A$2:$A$72,$A4,ContinuousSummary!$B$2:$B$72,$B4)</f>
        <v>2</v>
      </c>
      <c r="G4">
        <f>SUMIFS(ContinuousSummary!F$2:F$72,ContinuousSummary!$A$2:$A$72,$A4,ContinuousSummary!$B$2:$B$72,$B4)</f>
        <v>79</v>
      </c>
      <c r="H4" s="2">
        <f>G4/G$6</f>
        <v>7.8140454995054398E-2</v>
      </c>
      <c r="I4" s="3">
        <f>SUMIFS(ContinuousSummary!G$2:G$72,ContinuousSummary!$A$2:$A$72,$A4,ContinuousSummary!$B$2:$B$72,$B4)</f>
        <v>1</v>
      </c>
      <c r="J4" s="4">
        <f>SUMIFS(ContinuousSummary!H$2:H$72,ContinuousSummary!$A$2:$A$72,$A4,ContinuousSummary!$B$2:$B$72,$B4)</f>
        <v>243772.556962025</v>
      </c>
      <c r="K4" s="3">
        <f ca="1">J4/SUMIFS(J$2:J$5,B$2:B$5,C4)</f>
        <v>1.1372190303707967</v>
      </c>
      <c r="L4" s="3">
        <f t="shared" si="0"/>
        <v>243772.556962025</v>
      </c>
      <c r="M4" s="3">
        <f ca="1">L4/SUMIFS(L$2:L$5,B$2:B$5,C4)</f>
        <v>1.1372190303707967</v>
      </c>
      <c r="N4" s="3">
        <f>SUMIFS(ContinuousSummary!I$2:I$72,ContinuousSummary!$A$2:$A$72,$A4,ContinuousSummary!$B$2:$B$72,$B4)</f>
        <v>1.09897518771442</v>
      </c>
      <c r="O4" s="3">
        <f ca="1">N4/SUMIFS(N$2:N$5,B$2:B$5,C4)</f>
        <v>1.0483201742380182</v>
      </c>
      <c r="P4" s="4">
        <f>SUMIFS(ContinuousSummary!J$2:J$72,ContinuousSummary!$A$2:$A$72,$A4,ContinuousSummary!$B$2:$B$72,$B4)</f>
        <v>244929.893147439</v>
      </c>
      <c r="Q4" s="3">
        <f ca="1">P4/SUMIFS(P$2:P$5,B$2:B$5,C4)</f>
        <v>1.1443321142112619</v>
      </c>
    </row>
    <row r="5" spans="1:17" x14ac:dyDescent="0.25">
      <c r="A5" t="s">
        <v>61</v>
      </c>
      <c r="B5">
        <v>3</v>
      </c>
      <c r="C5">
        <f ca="1">OFFSET(B$1,MATCH(MAX(G$2:G$5),G$2:G$5,0),0)</f>
        <v>1</v>
      </c>
      <c r="D5">
        <f>SUMIFS(ContinuousSummary!C$2:C$72,ContinuousSummary!$A$2:$A$72,$A5,ContinuousSummary!$B$2:$B$72,$B5)</f>
        <v>3</v>
      </c>
      <c r="E5" s="1">
        <f>SUMIFS(ContinuousSummary!D$2:D$72,ContinuousSummary!$A$2:$A$72,$A5,ContinuousSummary!$B$2:$B$72,$B5)</f>
        <v>3</v>
      </c>
      <c r="F5">
        <f>SUMIFS(ContinuousSummary!E$2:E$72,ContinuousSummary!$A$2:$A$72,$A5,ContinuousSummary!$B$2:$B$72,$B5)</f>
        <v>3</v>
      </c>
      <c r="G5">
        <f>SUMIFS(ContinuousSummary!F$2:F$72,ContinuousSummary!$A$2:$A$72,$A5,ContinuousSummary!$B$2:$B$72,$B5)</f>
        <v>4</v>
      </c>
      <c r="H5" s="2">
        <f>G5/G$6</f>
        <v>3.956478733926805E-3</v>
      </c>
      <c r="I5" s="3">
        <f>SUMIFS(ContinuousSummary!G$2:G$72,ContinuousSummary!$A$2:$A$72,$A5,ContinuousSummary!$B$2:$B$72,$B5)</f>
        <v>1</v>
      </c>
      <c r="J5" s="4">
        <f>SUMIFS(ContinuousSummary!H$2:H$72,ContinuousSummary!$A$2:$A$72,$A5,ContinuousSummary!$B$2:$B$72,$B5)</f>
        <v>263750</v>
      </c>
      <c r="K5" s="3">
        <f ca="1">J5/SUMIFS(J$2:J$5,B$2:B$5,C5)</f>
        <v>1.2304154454392611</v>
      </c>
      <c r="L5" s="3">
        <f t="shared" si="0"/>
        <v>263750</v>
      </c>
      <c r="M5" s="3">
        <f ca="1">L5/SUMIFS(L$2:L$5,B$2:B$5,C5)</f>
        <v>1.2304154454392611</v>
      </c>
      <c r="N5" s="3">
        <f>SUMIFS(ContinuousSummary!I$2:I$72,ContinuousSummary!$A$2:$A$72,$A5,ContinuousSummary!$B$2:$B$72,$B5)</f>
        <v>1.1520778602680299</v>
      </c>
      <c r="O5" s="3">
        <f ca="1">N5/SUMIFS(N$2:N$5,B$2:B$5,C5)</f>
        <v>1.0989751877144196</v>
      </c>
      <c r="P5" s="4">
        <f>SUMIFS(ContinuousSummary!J$2:J$72,ContinuousSummary!$A$2:$A$72,$A5,ContinuousSummary!$B$2:$B$72,$B5)</f>
        <v>260953.305399551</v>
      </c>
      <c r="Q5" s="3">
        <f ca="1">P5/SUMIFS(P$2:P$5,B$2:B$5,C5)</f>
        <v>1.2191947819882012</v>
      </c>
    </row>
    <row r="6" spans="1:17" x14ac:dyDescent="0.25">
      <c r="G6">
        <f>SUM(G2:G5)</f>
        <v>1011</v>
      </c>
      <c r="H6" s="2">
        <f>G6/G$6</f>
        <v>1</v>
      </c>
      <c r="I6" s="3">
        <f>SUMPRODUCT(H2:H5,I2:I5)</f>
        <v>1</v>
      </c>
      <c r="J6" s="4">
        <f>SUMPRODUCT(H2:H5,J2:J5)</f>
        <v>184324.04451038569</v>
      </c>
      <c r="L6" s="3">
        <f t="shared" si="0"/>
        <v>184324.04451038569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F978-EAD9-4D86-A407-5DA6665AE306}">
  <dimension ref="A1:N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13.5703125" bestFit="1" customWidth="1"/>
    <col min="2" max="2" width="6.42578125" bestFit="1" customWidth="1"/>
    <col min="3" max="3" width="10.140625" bestFit="1" customWidth="1"/>
    <col min="4" max="4" width="7.42578125" bestFit="1" customWidth="1"/>
    <col min="5" max="5" width="17.7109375" bestFit="1" customWidth="1"/>
    <col min="6" max="6" width="6.5703125" bestFit="1" customWidth="1"/>
    <col min="8" max="8" width="15.140625" bestFit="1" customWidth="1"/>
    <col min="9" max="9" width="11.5703125" bestFit="1" customWidth="1"/>
    <col min="10" max="10" width="17.28515625" bestFit="1" customWidth="1"/>
    <col min="11" max="11" width="13.7109375" bestFit="1" customWidth="1"/>
    <col min="12" max="12" width="22.42578125" bestFit="1" customWidth="1"/>
    <col min="13" max="13" width="8.5703125" bestFit="1" customWidth="1"/>
    <col min="14" max="14" width="15.28515625" bestFit="1" customWidth="1"/>
  </cols>
  <sheetData>
    <row r="1" spans="1:14" x14ac:dyDescent="0.25">
      <c r="A1" t="s">
        <v>50</v>
      </c>
      <c r="B1" t="s">
        <v>1</v>
      </c>
      <c r="C1" t="s">
        <v>97</v>
      </c>
      <c r="D1" t="s">
        <v>51</v>
      </c>
      <c r="E1" t="s">
        <v>98</v>
      </c>
      <c r="F1" t="s">
        <v>52</v>
      </c>
      <c r="G1" t="s">
        <v>53</v>
      </c>
      <c r="H1" t="s">
        <v>99</v>
      </c>
      <c r="I1" t="s">
        <v>100</v>
      </c>
      <c r="J1" t="s">
        <v>101</v>
      </c>
      <c r="K1" t="s">
        <v>54</v>
      </c>
      <c r="L1" t="s">
        <v>102</v>
      </c>
      <c r="M1" t="s">
        <v>55</v>
      </c>
      <c r="N1" t="s">
        <v>103</v>
      </c>
    </row>
    <row r="2" spans="1:14" x14ac:dyDescent="0.25">
      <c r="A2" t="s">
        <v>43</v>
      </c>
      <c r="B2">
        <v>0</v>
      </c>
      <c r="C2">
        <f ca="1">OFFSET(B$1,MATCH(MAX(D$2:D$3),D$2:D$3,0),0)</f>
        <v>0</v>
      </c>
      <c r="D2">
        <f>SUMIFS(CategoricalSummary!C$2:C$72,CategoricalSummary!$A$2:$A$72,$A2,CategoricalSummary!$B$2:$B$72,$B2)</f>
        <v>938</v>
      </c>
      <c r="E2" s="2">
        <f>D2/D$4</f>
        <v>0.92779426310583579</v>
      </c>
      <c r="F2" s="3">
        <f>SUMIFS(CategoricalSummary!D$2:D$72,CategoricalSummary!$A$2:$A$72,$A2,CategoricalSummary!$B$2:$B$72,$B2)</f>
        <v>1</v>
      </c>
      <c r="G2" s="4">
        <f>SUMIFS(CategoricalSummary!E$2:E$72,CategoricalSummary!$A$2:$A$72,$A2,CategoricalSummary!$B$2:$B$72,$B2)</f>
        <v>187019.72281449899</v>
      </c>
      <c r="H2" s="3">
        <f ca="1">G2/SUMIFS(G$2:G$3,B$2:B$3,C2)</f>
        <v>1</v>
      </c>
      <c r="I2" s="3">
        <f>G2/F2</f>
        <v>187019.72281449899</v>
      </c>
      <c r="J2" s="3">
        <f ca="1">I2/SUMIFS(I$2:I$3,B$2:B$3,C2)</f>
        <v>1</v>
      </c>
      <c r="K2" s="3">
        <f>SUMIFS(CategoricalSummary!F$2:F$72,CategoricalSummary!$A$2:$A$72,$A2,CategoricalSummary!$B$2:$B$72,$B2)</f>
        <v>1</v>
      </c>
      <c r="L2" s="3">
        <f ca="1">K2/SUMIFS(K$2:K$3,B$2:B$3,C2)</f>
        <v>1</v>
      </c>
      <c r="M2" s="4">
        <f>SUMIFS(CategoricalSummary!G$2:G$72,CategoricalSummary!$A$2:$A$72,$A2,CategoricalSummary!$B$2:$B$72,$B2)</f>
        <v>187019.72281459201</v>
      </c>
      <c r="N2" s="3">
        <f ca="1">M2/SUMIFS(M$2:M$3,B$2:B$3,C2)</f>
        <v>1</v>
      </c>
    </row>
    <row r="3" spans="1:14" x14ac:dyDescent="0.25">
      <c r="A3" t="s">
        <v>43</v>
      </c>
      <c r="B3">
        <v>1</v>
      </c>
      <c r="C3">
        <f ca="1">OFFSET(B$1,MATCH(MAX(D$2:D$3),D$2:D$3,0),0)</f>
        <v>0</v>
      </c>
      <c r="D3">
        <f>SUMIFS(CategoricalSummary!C$2:C$72,CategoricalSummary!$A$2:$A$72,$A3,CategoricalSummary!$B$2:$B$72,$B3)</f>
        <v>73</v>
      </c>
      <c r="E3" s="2">
        <f>D3/D$4</f>
        <v>7.2205736894164194E-2</v>
      </c>
      <c r="F3" s="3">
        <f>SUMIFS(CategoricalSummary!D$2:D$72,CategoricalSummary!$A$2:$A$72,$A3,CategoricalSummary!$B$2:$B$72,$B3)</f>
        <v>1</v>
      </c>
      <c r="G3" s="4">
        <f>SUMIFS(CategoricalSummary!E$2:E$72,CategoricalSummary!$A$2:$A$72,$A3,CategoricalSummary!$B$2:$B$72,$B3)</f>
        <v>149686.42465753399</v>
      </c>
      <c r="H3" s="3">
        <f ca="1">G3/SUMIFS(G$2:G$3,B$2:B$3,C3)</f>
        <v>0.80037774842605702</v>
      </c>
      <c r="I3" s="3">
        <f t="shared" ref="I3:I4" si="0">G3/F3</f>
        <v>149686.42465753399</v>
      </c>
      <c r="J3" s="3">
        <f ca="1">I3/SUMIFS(I$2:I$3,B$2:B$3,C3)</f>
        <v>0.80037774842605702</v>
      </c>
      <c r="K3" s="3">
        <f>SUMIFS(CategoricalSummary!F$2:F$72,CategoricalSummary!$A$2:$A$72,$A3,CategoricalSummary!$B$2:$B$72,$B3)</f>
        <v>0.90131513188496903</v>
      </c>
      <c r="L3" s="3">
        <f ca="1">K3/SUMIFS(K$2:K$3,B$2:B$3,C3)</f>
        <v>0.90131513188496903</v>
      </c>
      <c r="M3" s="4">
        <f>SUMIFS(CategoricalSummary!G$2:G$72,CategoricalSummary!$A$2:$A$72,$A3,CategoricalSummary!$B$2:$B$72,$B3)</f>
        <v>149686.42465753399</v>
      </c>
      <c r="N3" s="3">
        <f ca="1">M3/SUMIFS(M$2:M$3,B$2:B$3,C3)</f>
        <v>0.80037774842565901</v>
      </c>
    </row>
    <row r="4" spans="1:14" x14ac:dyDescent="0.25">
      <c r="D4">
        <f>SUM(D2:D3)</f>
        <v>1011</v>
      </c>
      <c r="E4" s="2">
        <f>D4/D$4</f>
        <v>1</v>
      </c>
      <c r="F4" s="3">
        <f>SUMPRODUCT(E2:E3,F2:F3)</f>
        <v>1</v>
      </c>
      <c r="G4" s="4">
        <f>SUMPRODUCT(E2:E3,G2:G3)</f>
        <v>184324.04451038578</v>
      </c>
      <c r="I4" s="3">
        <f t="shared" si="0"/>
        <v>184324.04451038578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/>
  </sheetViews>
  <sheetFormatPr defaultColWidth="11.42578125" defaultRowHeight="15" x14ac:dyDescent="0.25"/>
  <cols>
    <col min="1" max="1" width="13.5703125" bestFit="1" customWidth="1"/>
    <col min="2" max="2" width="6.42578125" bestFit="1" customWidth="1"/>
  </cols>
  <sheetData>
    <row r="1" spans="1:2" x14ac:dyDescent="0.25">
      <c r="A1" t="s">
        <v>43</v>
      </c>
      <c r="B1" t="s">
        <v>1</v>
      </c>
    </row>
    <row r="2" spans="1:2" x14ac:dyDescent="0.25">
      <c r="A2" t="s">
        <v>44</v>
      </c>
      <c r="B2">
        <v>0</v>
      </c>
    </row>
    <row r="3" spans="1:2" x14ac:dyDescent="0.25">
      <c r="A3" t="s">
        <v>45</v>
      </c>
      <c r="B3">
        <v>0</v>
      </c>
    </row>
    <row r="4" spans="1:2" x14ac:dyDescent="0.25">
      <c r="A4" t="s">
        <v>46</v>
      </c>
      <c r="B4">
        <v>0</v>
      </c>
    </row>
    <row r="5" spans="1:2" x14ac:dyDescent="0.25">
      <c r="A5" t="s">
        <v>47</v>
      </c>
      <c r="B5">
        <v>0</v>
      </c>
    </row>
    <row r="6" spans="1:2" x14ac:dyDescent="0.25">
      <c r="A6" t="s">
        <v>48</v>
      </c>
      <c r="B6">
        <v>0</v>
      </c>
    </row>
    <row r="7" spans="1:2" x14ac:dyDescent="0.25">
      <c r="A7" t="s">
        <v>49</v>
      </c>
      <c r="B7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42578125" defaultRowHeight="15" x14ac:dyDescent="0.25"/>
  <cols>
    <col min="1" max="1" width="13.28515625" bestFit="1" customWidth="1"/>
    <col min="2" max="2" width="6.140625" bestFit="1" customWidth="1"/>
    <col min="3" max="3" width="9.5703125" bestFit="1" customWidth="1"/>
    <col min="4" max="4" width="6.5703125" bestFit="1" customWidth="1"/>
    <col min="5" max="5" width="9.85546875" bestFit="1" customWidth="1"/>
    <col min="6" max="6" width="7.42578125" bestFit="1" customWidth="1"/>
    <col min="7" max="7" width="6.5703125" bestFit="1" customWidth="1"/>
    <col min="8" max="8" width="9.140625" bestFit="1" customWidth="1"/>
    <col min="9" max="9" width="13.7109375" bestFit="1" customWidth="1"/>
    <col min="10" max="10" width="8.5703125" bestFit="1" customWidth="1"/>
  </cols>
  <sheetData>
    <row r="1" spans="1:10" x14ac:dyDescent="0.25">
      <c r="A1" t="s">
        <v>50</v>
      </c>
      <c r="B1" t="s">
        <v>56</v>
      </c>
      <c r="C1" t="s">
        <v>57</v>
      </c>
      <c r="D1" t="s">
        <v>58</v>
      </c>
      <c r="E1" t="s">
        <v>59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</row>
    <row r="2" spans="1:10" x14ac:dyDescent="0.25">
      <c r="A2" t="s">
        <v>60</v>
      </c>
      <c r="B2">
        <v>1</v>
      </c>
      <c r="C2" s="1">
        <v>0</v>
      </c>
      <c r="D2" s="1">
        <v>26.1712158808933</v>
      </c>
      <c r="E2" s="1">
        <v>240</v>
      </c>
      <c r="F2" s="1">
        <v>403</v>
      </c>
      <c r="G2" s="3">
        <v>1</v>
      </c>
      <c r="H2" s="4">
        <v>169929.729528536</v>
      </c>
      <c r="I2" s="3">
        <v>1.0022406972082301</v>
      </c>
      <c r="J2" s="4">
        <v>170548.914242981</v>
      </c>
    </row>
    <row r="3" spans="1:10" x14ac:dyDescent="0.25">
      <c r="A3" t="s">
        <v>60</v>
      </c>
      <c r="B3">
        <v>2</v>
      </c>
      <c r="C3" s="1">
        <v>247</v>
      </c>
      <c r="D3" s="1">
        <v>328.02941176470603</v>
      </c>
      <c r="E3" s="1">
        <v>397</v>
      </c>
      <c r="F3" s="1">
        <v>102</v>
      </c>
      <c r="G3" s="3">
        <v>1</v>
      </c>
      <c r="H3" s="4">
        <v>153983.41176470599</v>
      </c>
      <c r="I3" s="3">
        <v>1.02827841304746</v>
      </c>
      <c r="J3" s="4">
        <v>151650.26540344799</v>
      </c>
    </row>
    <row r="4" spans="1:10" x14ac:dyDescent="0.25">
      <c r="A4" t="s">
        <v>60</v>
      </c>
      <c r="B4">
        <v>3</v>
      </c>
      <c r="C4" s="1">
        <v>398</v>
      </c>
      <c r="D4" s="1">
        <v>472.94059405940601</v>
      </c>
      <c r="E4" s="1">
        <v>546</v>
      </c>
      <c r="F4" s="1">
        <v>101</v>
      </c>
      <c r="G4" s="3">
        <v>1</v>
      </c>
      <c r="H4" s="4">
        <v>166165.18811881199</v>
      </c>
      <c r="I4" s="3">
        <v>1.0410219889202299</v>
      </c>
      <c r="J4" s="4">
        <v>161727.09176846399</v>
      </c>
    </row>
    <row r="5" spans="1:10" x14ac:dyDescent="0.25">
      <c r="A5" t="s">
        <v>60</v>
      </c>
      <c r="B5">
        <v>4</v>
      </c>
      <c r="C5" s="1">
        <v>547</v>
      </c>
      <c r="D5" s="1">
        <v>605.52475247524796</v>
      </c>
      <c r="E5" s="1">
        <v>663</v>
      </c>
      <c r="F5" s="1">
        <v>101</v>
      </c>
      <c r="G5" s="3">
        <v>1</v>
      </c>
      <c r="H5" s="4">
        <v>159387.60396039599</v>
      </c>
      <c r="I5" s="3">
        <v>1.0528160770625701</v>
      </c>
      <c r="J5" s="4">
        <v>157630.99448313599</v>
      </c>
    </row>
    <row r="6" spans="1:10" x14ac:dyDescent="0.25">
      <c r="A6" t="s">
        <v>60</v>
      </c>
      <c r="B6">
        <v>5</v>
      </c>
      <c r="C6" s="1">
        <v>664</v>
      </c>
      <c r="D6" s="1">
        <v>738.336633663366</v>
      </c>
      <c r="E6" s="1">
        <v>824</v>
      </c>
      <c r="F6" s="1">
        <v>101</v>
      </c>
      <c r="G6" s="3">
        <v>1</v>
      </c>
      <c r="H6" s="4">
        <v>183933.44554455401</v>
      </c>
      <c r="I6" s="3">
        <v>1.0647711625498899</v>
      </c>
      <c r="J6" s="4">
        <v>184826.61882093799</v>
      </c>
    </row>
    <row r="7" spans="1:10" x14ac:dyDescent="0.25">
      <c r="A7" t="s">
        <v>60</v>
      </c>
      <c r="B7">
        <v>6</v>
      </c>
      <c r="C7" s="1">
        <v>827</v>
      </c>
      <c r="D7" s="1">
        <v>955.25</v>
      </c>
      <c r="E7" s="1">
        <v>1079</v>
      </c>
      <c r="F7" s="1">
        <v>100</v>
      </c>
      <c r="G7" s="3">
        <v>1</v>
      </c>
      <c r="H7" s="4">
        <v>204767.14</v>
      </c>
      <c r="I7" s="3">
        <v>1.0845946549001499</v>
      </c>
      <c r="J7" s="4">
        <v>209044.604899094</v>
      </c>
    </row>
    <row r="8" spans="1:10" x14ac:dyDescent="0.25">
      <c r="A8" t="s">
        <v>60</v>
      </c>
      <c r="B8">
        <v>7</v>
      </c>
      <c r="C8" s="1">
        <v>1084</v>
      </c>
      <c r="D8" s="1">
        <v>1368.4368932038799</v>
      </c>
      <c r="E8" s="1">
        <v>5644</v>
      </c>
      <c r="F8" s="1">
        <v>103</v>
      </c>
      <c r="G8" s="3">
        <v>1</v>
      </c>
      <c r="H8" s="4">
        <v>293483.45631068002</v>
      </c>
      <c r="I8" s="3">
        <v>1.1243715609653699</v>
      </c>
      <c r="J8" s="4">
        <v>294417.02705610101</v>
      </c>
    </row>
    <row r="9" spans="1:10" x14ac:dyDescent="0.25">
      <c r="A9" t="s">
        <v>61</v>
      </c>
      <c r="B9">
        <v>0</v>
      </c>
      <c r="C9" s="1">
        <v>0</v>
      </c>
      <c r="D9" s="1">
        <v>0</v>
      </c>
      <c r="E9" s="1">
        <v>0</v>
      </c>
      <c r="F9" s="1">
        <v>463</v>
      </c>
      <c r="G9" s="3">
        <v>1</v>
      </c>
      <c r="H9" s="4">
        <v>143330.190064795</v>
      </c>
      <c r="I9" s="3">
        <v>1</v>
      </c>
      <c r="J9" s="4">
        <v>143479.339096576</v>
      </c>
    </row>
    <row r="10" spans="1:10" x14ac:dyDescent="0.25">
      <c r="A10" t="s">
        <v>61</v>
      </c>
      <c r="B10">
        <v>1</v>
      </c>
      <c r="C10" s="1">
        <v>1</v>
      </c>
      <c r="D10" s="1">
        <v>1</v>
      </c>
      <c r="E10" s="1">
        <v>1</v>
      </c>
      <c r="F10" s="1">
        <v>465</v>
      </c>
      <c r="G10" s="3">
        <v>1</v>
      </c>
      <c r="H10" s="4">
        <v>214358.49247311801</v>
      </c>
      <c r="I10" s="3">
        <v>1.0483201742380099</v>
      </c>
      <c r="J10" s="4">
        <v>214037.41982392801</v>
      </c>
    </row>
    <row r="11" spans="1:10" x14ac:dyDescent="0.25">
      <c r="A11" t="s">
        <v>61</v>
      </c>
      <c r="B11">
        <v>2</v>
      </c>
      <c r="C11" s="1">
        <v>2</v>
      </c>
      <c r="D11" s="1">
        <v>2</v>
      </c>
      <c r="E11" s="1">
        <v>2</v>
      </c>
      <c r="F11" s="1">
        <v>79</v>
      </c>
      <c r="G11" s="3">
        <v>1</v>
      </c>
      <c r="H11" s="4">
        <v>243772.556962025</v>
      </c>
      <c r="I11" s="3">
        <v>1.09897518771442</v>
      </c>
      <c r="J11" s="4">
        <v>244929.893147439</v>
      </c>
    </row>
    <row r="12" spans="1:10" x14ac:dyDescent="0.25">
      <c r="A12" t="s">
        <v>61</v>
      </c>
      <c r="B12">
        <v>3</v>
      </c>
      <c r="C12" s="1">
        <v>3</v>
      </c>
      <c r="D12" s="1">
        <v>3</v>
      </c>
      <c r="E12" s="1">
        <v>3</v>
      </c>
      <c r="F12" s="1">
        <v>4</v>
      </c>
      <c r="G12" s="3">
        <v>1</v>
      </c>
      <c r="H12" s="4">
        <v>263750</v>
      </c>
      <c r="I12" s="3">
        <v>1.1520778602680299</v>
      </c>
      <c r="J12" s="4">
        <v>260953.305399551</v>
      </c>
    </row>
    <row r="13" spans="1:10" x14ac:dyDescent="0.25">
      <c r="A13" t="s">
        <v>62</v>
      </c>
      <c r="B13">
        <v>0</v>
      </c>
      <c r="C13" s="1">
        <v>0</v>
      </c>
      <c r="D13" s="1">
        <v>0</v>
      </c>
      <c r="E13" s="1">
        <v>0</v>
      </c>
      <c r="F13" s="1">
        <v>6</v>
      </c>
      <c r="G13" s="3">
        <v>1</v>
      </c>
      <c r="H13" s="4">
        <v>141308.16666666701</v>
      </c>
      <c r="I13" s="3">
        <v>1</v>
      </c>
      <c r="J13" s="4">
        <v>147673.526122818</v>
      </c>
    </row>
    <row r="14" spans="1:10" x14ac:dyDescent="0.25">
      <c r="A14" t="s">
        <v>62</v>
      </c>
      <c r="B14">
        <v>1</v>
      </c>
      <c r="C14" s="1">
        <v>1</v>
      </c>
      <c r="D14" s="1">
        <v>1</v>
      </c>
      <c r="E14" s="1">
        <v>1</v>
      </c>
      <c r="F14" s="1">
        <v>443</v>
      </c>
      <c r="G14" s="3">
        <v>1</v>
      </c>
      <c r="H14" s="4">
        <v>137717.08126410801</v>
      </c>
      <c r="I14" s="3">
        <v>1.00557259518344</v>
      </c>
      <c r="J14" s="4">
        <v>137026.64259635401</v>
      </c>
    </row>
    <row r="15" spans="1:10" x14ac:dyDescent="0.25">
      <c r="A15" t="s">
        <v>62</v>
      </c>
      <c r="B15">
        <v>2</v>
      </c>
      <c r="C15" s="1">
        <v>2</v>
      </c>
      <c r="D15" s="1">
        <v>2</v>
      </c>
      <c r="E15" s="1">
        <v>2</v>
      </c>
      <c r="F15" s="1">
        <v>540</v>
      </c>
      <c r="G15" s="3">
        <v>1</v>
      </c>
      <c r="H15" s="4">
        <v>216176.44814814799</v>
      </c>
      <c r="I15" s="3">
        <v>1.01117624418396</v>
      </c>
      <c r="J15" s="4">
        <v>217097.10035089499</v>
      </c>
    </row>
    <row r="16" spans="1:10" x14ac:dyDescent="0.25">
      <c r="A16" t="s">
        <v>62</v>
      </c>
      <c r="B16">
        <v>3</v>
      </c>
      <c r="C16" s="1">
        <v>3</v>
      </c>
      <c r="D16" s="1">
        <v>3</v>
      </c>
      <c r="E16" s="1">
        <v>3</v>
      </c>
      <c r="F16" s="1">
        <v>22</v>
      </c>
      <c r="G16" s="3">
        <v>1</v>
      </c>
      <c r="H16" s="4">
        <v>352718.681818182</v>
      </c>
      <c r="I16" s="3">
        <v>1.0168111200519001</v>
      </c>
      <c r="J16" s="4">
        <v>342287.77198554197</v>
      </c>
    </row>
    <row r="17" spans="1:10" x14ac:dyDescent="0.25">
      <c r="A17" t="s">
        <v>63</v>
      </c>
      <c r="B17">
        <v>0</v>
      </c>
      <c r="C17" s="1">
        <v>0</v>
      </c>
      <c r="D17" s="1">
        <v>0</v>
      </c>
      <c r="E17" s="1">
        <v>0</v>
      </c>
      <c r="F17" s="1">
        <v>50</v>
      </c>
      <c r="G17" s="3">
        <v>1</v>
      </c>
      <c r="H17" s="4">
        <v>101699</v>
      </c>
      <c r="I17" s="3">
        <v>1</v>
      </c>
      <c r="J17" s="4">
        <v>107112.113867464</v>
      </c>
    </row>
    <row r="18" spans="1:10" x14ac:dyDescent="0.25">
      <c r="A18" t="s">
        <v>63</v>
      </c>
      <c r="B18">
        <v>1</v>
      </c>
      <c r="C18" s="1">
        <v>1</v>
      </c>
      <c r="D18" s="1">
        <v>1</v>
      </c>
      <c r="E18" s="1">
        <v>1</v>
      </c>
      <c r="F18" s="1">
        <v>249</v>
      </c>
      <c r="G18" s="3">
        <v>1</v>
      </c>
      <c r="H18" s="4">
        <v>129230.935742972</v>
      </c>
      <c r="I18" s="3">
        <v>1.0667738357119001</v>
      </c>
      <c r="J18" s="4">
        <v>127065.161832855</v>
      </c>
    </row>
    <row r="19" spans="1:10" x14ac:dyDescent="0.25">
      <c r="A19" t="s">
        <v>63</v>
      </c>
      <c r="B19">
        <v>2</v>
      </c>
      <c r="C19" s="1">
        <v>2</v>
      </c>
      <c r="D19" s="1">
        <v>2</v>
      </c>
      <c r="E19" s="1">
        <v>2</v>
      </c>
      <c r="F19" s="1">
        <v>571</v>
      </c>
      <c r="G19" s="3">
        <v>1</v>
      </c>
      <c r="H19" s="4">
        <v>185928.78984238199</v>
      </c>
      <c r="I19" s="3">
        <v>1.1380064165594701</v>
      </c>
      <c r="J19" s="4">
        <v>186467.55541319601</v>
      </c>
    </row>
    <row r="20" spans="1:10" x14ac:dyDescent="0.25">
      <c r="A20" t="s">
        <v>63</v>
      </c>
      <c r="B20">
        <v>3</v>
      </c>
      <c r="C20" s="1">
        <v>3</v>
      </c>
      <c r="D20" s="1">
        <v>3</v>
      </c>
      <c r="E20" s="1">
        <v>3</v>
      </c>
      <c r="F20" s="1">
        <v>136</v>
      </c>
      <c r="G20" s="3">
        <v>1</v>
      </c>
      <c r="H20" s="4">
        <v>308526.014705882</v>
      </c>
      <c r="I20" s="3">
        <v>1.23368563161169</v>
      </c>
      <c r="J20" s="4">
        <v>307937.33864444902</v>
      </c>
    </row>
    <row r="21" spans="1:10" x14ac:dyDescent="0.25">
      <c r="A21" t="s">
        <v>63</v>
      </c>
      <c r="B21">
        <v>4</v>
      </c>
      <c r="C21" s="1">
        <v>4</v>
      </c>
      <c r="D21" s="1">
        <v>4</v>
      </c>
      <c r="E21" s="1">
        <v>4</v>
      </c>
      <c r="F21" s="1">
        <v>5</v>
      </c>
      <c r="G21" s="3">
        <v>1</v>
      </c>
      <c r="H21" s="4">
        <v>192655.8</v>
      </c>
      <c r="I21" s="3">
        <v>1.2950586041305301</v>
      </c>
      <c r="J21" s="4">
        <v>200865.16275055599</v>
      </c>
    </row>
    <row r="22" spans="1:10" x14ac:dyDescent="0.25">
      <c r="A22" t="s">
        <v>64</v>
      </c>
      <c r="B22">
        <v>1</v>
      </c>
      <c r="C22" s="1">
        <v>334</v>
      </c>
      <c r="D22" s="1">
        <v>809.42574257425701</v>
      </c>
      <c r="E22" s="1">
        <v>904</v>
      </c>
      <c r="F22" s="1">
        <v>101</v>
      </c>
      <c r="G22" s="3">
        <v>1</v>
      </c>
      <c r="H22" s="4">
        <v>108040.534653465</v>
      </c>
      <c r="I22" s="3">
        <v>1.2813198073315399</v>
      </c>
      <c r="J22" s="4">
        <v>111811.63210985401</v>
      </c>
    </row>
    <row r="23" spans="1:10" x14ac:dyDescent="0.25">
      <c r="A23" t="s">
        <v>64</v>
      </c>
      <c r="B23">
        <v>2</v>
      </c>
      <c r="C23" s="1">
        <v>907</v>
      </c>
      <c r="D23" s="1">
        <v>993.85148514851505</v>
      </c>
      <c r="E23" s="1">
        <v>1069</v>
      </c>
      <c r="F23" s="1">
        <v>101</v>
      </c>
      <c r="G23" s="3">
        <v>1</v>
      </c>
      <c r="H23" s="4">
        <v>125240.772277228</v>
      </c>
      <c r="I23" s="3">
        <v>1.3560890634043199</v>
      </c>
      <c r="J23" s="4">
        <v>123108.17571991601</v>
      </c>
    </row>
    <row r="24" spans="1:10" x14ac:dyDescent="0.25">
      <c r="A24" t="s">
        <v>64</v>
      </c>
      <c r="B24">
        <v>3</v>
      </c>
      <c r="C24" s="1">
        <v>1072</v>
      </c>
      <c r="D24" s="1">
        <v>1140.63366336634</v>
      </c>
      <c r="E24" s="1">
        <v>1217</v>
      </c>
      <c r="F24" s="1">
        <v>101</v>
      </c>
      <c r="G24" s="3">
        <v>1</v>
      </c>
      <c r="H24" s="4">
        <v>139967.356435644</v>
      </c>
      <c r="I24" s="3">
        <v>1.4194115668149101</v>
      </c>
      <c r="J24" s="4">
        <v>138824.13566391001</v>
      </c>
    </row>
    <row r="25" spans="1:10" x14ac:dyDescent="0.25">
      <c r="A25" t="s">
        <v>64</v>
      </c>
      <c r="B25">
        <v>4</v>
      </c>
      <c r="C25" s="1">
        <v>1218</v>
      </c>
      <c r="D25" s="1">
        <v>1284.8599999999999</v>
      </c>
      <c r="E25" s="1">
        <v>1350</v>
      </c>
      <c r="F25" s="1">
        <v>100</v>
      </c>
      <c r="G25" s="3">
        <v>1</v>
      </c>
      <c r="H25" s="4">
        <v>152221.85</v>
      </c>
      <c r="I25" s="3">
        <v>1.4847600755335699</v>
      </c>
      <c r="J25" s="4">
        <v>151429.340750776</v>
      </c>
    </row>
    <row r="26" spans="1:10" x14ac:dyDescent="0.25">
      <c r="A26" t="s">
        <v>64</v>
      </c>
      <c r="B26">
        <v>5</v>
      </c>
      <c r="C26" s="1">
        <v>1352</v>
      </c>
      <c r="D26" s="1">
        <v>1421.2959183673499</v>
      </c>
      <c r="E26" s="1">
        <v>1482</v>
      </c>
      <c r="F26" s="1">
        <v>98</v>
      </c>
      <c r="G26" s="3">
        <v>1</v>
      </c>
      <c r="H26" s="4">
        <v>163651.091836735</v>
      </c>
      <c r="I26" s="3">
        <v>1.54989128766165</v>
      </c>
      <c r="J26" s="4">
        <v>162587.68267859</v>
      </c>
    </row>
    <row r="27" spans="1:10" x14ac:dyDescent="0.25">
      <c r="A27" t="s">
        <v>64</v>
      </c>
      <c r="B27">
        <v>6</v>
      </c>
      <c r="C27" s="1">
        <v>1484</v>
      </c>
      <c r="D27" s="1">
        <v>1538.84466019417</v>
      </c>
      <c r="E27" s="1">
        <v>1614</v>
      </c>
      <c r="F27" s="1">
        <v>103</v>
      </c>
      <c r="G27" s="3">
        <v>1</v>
      </c>
      <c r="H27" s="4">
        <v>190230.17475728199</v>
      </c>
      <c r="I27" s="3">
        <v>1.6093802236057799</v>
      </c>
      <c r="J27" s="4">
        <v>188358.318068124</v>
      </c>
    </row>
    <row r="28" spans="1:10" x14ac:dyDescent="0.25">
      <c r="A28" t="s">
        <v>64</v>
      </c>
      <c r="B28">
        <v>7</v>
      </c>
      <c r="C28" s="1">
        <v>1616</v>
      </c>
      <c r="D28" s="1">
        <v>1668.3592233009699</v>
      </c>
      <c r="E28" s="1">
        <v>1724</v>
      </c>
      <c r="F28" s="1">
        <v>103</v>
      </c>
      <c r="G28" s="3">
        <v>1</v>
      </c>
      <c r="H28" s="4">
        <v>206278.359223301</v>
      </c>
      <c r="I28" s="3">
        <v>1.6759561861250301</v>
      </c>
      <c r="J28" s="4">
        <v>209563.96164368201</v>
      </c>
    </row>
    <row r="29" spans="1:10" x14ac:dyDescent="0.25">
      <c r="A29" t="s">
        <v>64</v>
      </c>
      <c r="B29">
        <v>8</v>
      </c>
      <c r="C29" s="1">
        <v>1725</v>
      </c>
      <c r="D29" s="1">
        <v>1813.0594059405901</v>
      </c>
      <c r="E29" s="1">
        <v>1920</v>
      </c>
      <c r="F29" s="1">
        <v>101</v>
      </c>
      <c r="G29" s="3">
        <v>1</v>
      </c>
      <c r="H29" s="4">
        <v>209495.92079207901</v>
      </c>
      <c r="I29" s="3">
        <v>1.7504724136543801</v>
      </c>
      <c r="J29" s="4">
        <v>208442.30219206601</v>
      </c>
    </row>
    <row r="30" spans="1:10" x14ac:dyDescent="0.25">
      <c r="A30" t="s">
        <v>64</v>
      </c>
      <c r="B30">
        <v>9</v>
      </c>
      <c r="C30" s="1">
        <v>1922</v>
      </c>
      <c r="D30" s="1">
        <v>2048.0297029703001</v>
      </c>
      <c r="E30" s="1">
        <v>2229</v>
      </c>
      <c r="F30" s="1">
        <v>101</v>
      </c>
      <c r="G30" s="3">
        <v>1</v>
      </c>
      <c r="H30" s="4">
        <v>242540.18811881199</v>
      </c>
      <c r="I30" s="3">
        <v>1.88493062656823</v>
      </c>
      <c r="J30" s="4">
        <v>243244.916822586</v>
      </c>
    </row>
    <row r="31" spans="1:10" x14ac:dyDescent="0.25">
      <c r="A31" t="s">
        <v>64</v>
      </c>
      <c r="B31">
        <v>10</v>
      </c>
      <c r="C31" s="1">
        <v>2230</v>
      </c>
      <c r="D31" s="1">
        <v>2651.4411764705901</v>
      </c>
      <c r="E31" s="1">
        <v>5642</v>
      </c>
      <c r="F31" s="1">
        <v>102</v>
      </c>
      <c r="G31" s="3">
        <v>1</v>
      </c>
      <c r="H31" s="4">
        <v>302916.43137254898</v>
      </c>
      <c r="I31" s="3">
        <v>2.3036280276103902</v>
      </c>
      <c r="J31" s="4">
        <v>303142.547047548</v>
      </c>
    </row>
    <row r="32" spans="1:10" x14ac:dyDescent="0.25">
      <c r="A32" t="s">
        <v>65</v>
      </c>
      <c r="B32">
        <v>0</v>
      </c>
      <c r="C32" s="1">
        <v>0</v>
      </c>
      <c r="D32" s="1">
        <v>0</v>
      </c>
      <c r="E32" s="1">
        <v>0</v>
      </c>
      <c r="F32" s="1">
        <v>1</v>
      </c>
      <c r="G32" s="3">
        <v>1</v>
      </c>
      <c r="H32" s="4">
        <v>127500</v>
      </c>
      <c r="I32" s="3">
        <v>1</v>
      </c>
      <c r="J32" s="4">
        <v>122524.968195835</v>
      </c>
    </row>
    <row r="33" spans="1:10" x14ac:dyDescent="0.25">
      <c r="A33" t="s">
        <v>65</v>
      </c>
      <c r="B33">
        <v>1</v>
      </c>
      <c r="C33" s="1">
        <v>1</v>
      </c>
      <c r="D33" s="1">
        <v>1</v>
      </c>
      <c r="E33" s="1">
        <v>1</v>
      </c>
      <c r="F33" s="1">
        <v>961</v>
      </c>
      <c r="G33" s="3">
        <v>1</v>
      </c>
      <c r="H33" s="4">
        <v>187009.87825182101</v>
      </c>
      <c r="I33" s="3">
        <v>1</v>
      </c>
      <c r="J33" s="4">
        <v>186979.44452146901</v>
      </c>
    </row>
    <row r="34" spans="1:10" x14ac:dyDescent="0.25">
      <c r="A34" t="s">
        <v>65</v>
      </c>
      <c r="B34">
        <v>2</v>
      </c>
      <c r="C34" s="1">
        <v>2</v>
      </c>
      <c r="D34" s="1">
        <v>2</v>
      </c>
      <c r="E34" s="1">
        <v>2</v>
      </c>
      <c r="F34" s="1">
        <v>47</v>
      </c>
      <c r="G34" s="3">
        <v>1</v>
      </c>
      <c r="H34" s="4">
        <v>133800.34042553199</v>
      </c>
      <c r="I34" s="3">
        <v>0.83119938208453403</v>
      </c>
      <c r="J34" s="4">
        <v>135256.589223791</v>
      </c>
    </row>
    <row r="35" spans="1:10" x14ac:dyDescent="0.25">
      <c r="A35" t="s">
        <v>65</v>
      </c>
      <c r="B35">
        <v>3</v>
      </c>
      <c r="C35" s="1">
        <v>3</v>
      </c>
      <c r="D35" s="1">
        <v>3</v>
      </c>
      <c r="E35" s="1">
        <v>3</v>
      </c>
      <c r="F35" s="1">
        <v>2</v>
      </c>
      <c r="G35" s="3">
        <v>1</v>
      </c>
      <c r="H35" s="4">
        <v>109500</v>
      </c>
      <c r="I35" s="3">
        <v>0.69089241277771096</v>
      </c>
      <c r="J35" s="4">
        <v>92389.076620449705</v>
      </c>
    </row>
    <row r="36" spans="1:10" x14ac:dyDescent="0.25">
      <c r="A36" t="s">
        <v>66</v>
      </c>
      <c r="B36">
        <v>1</v>
      </c>
      <c r="C36" s="1">
        <v>1300</v>
      </c>
      <c r="D36" s="1">
        <v>3295.8613861386102</v>
      </c>
      <c r="E36" s="1">
        <v>5001</v>
      </c>
      <c r="F36" s="1">
        <v>101</v>
      </c>
      <c r="G36" s="3">
        <v>1</v>
      </c>
      <c r="H36" s="4">
        <v>147842.17821782199</v>
      </c>
      <c r="I36" s="3">
        <v>1.0250459476521001</v>
      </c>
      <c r="J36" s="4">
        <v>154044.65027685199</v>
      </c>
    </row>
    <row r="37" spans="1:10" x14ac:dyDescent="0.25">
      <c r="A37" t="s">
        <v>66</v>
      </c>
      <c r="B37">
        <v>2</v>
      </c>
      <c r="C37" s="1">
        <v>5063</v>
      </c>
      <c r="D37" s="1">
        <v>6264.7029702970303</v>
      </c>
      <c r="E37" s="1">
        <v>7153</v>
      </c>
      <c r="F37" s="1">
        <v>101</v>
      </c>
      <c r="G37" s="3">
        <v>1</v>
      </c>
      <c r="H37" s="4">
        <v>139003.22772277199</v>
      </c>
      <c r="I37" s="3">
        <v>1.04809146565867</v>
      </c>
      <c r="J37" s="4">
        <v>138478.51142117</v>
      </c>
    </row>
    <row r="38" spans="1:10" x14ac:dyDescent="0.25">
      <c r="A38" t="s">
        <v>66</v>
      </c>
      <c r="B38">
        <v>3</v>
      </c>
      <c r="C38" s="1">
        <v>7162</v>
      </c>
      <c r="D38" s="1">
        <v>7581.0396039604002</v>
      </c>
      <c r="E38" s="1">
        <v>8123</v>
      </c>
      <c r="F38" s="1">
        <v>101</v>
      </c>
      <c r="G38" s="3">
        <v>1</v>
      </c>
      <c r="H38" s="4">
        <v>148663.82178217801</v>
      </c>
      <c r="I38" s="3">
        <v>1.0584757048671201</v>
      </c>
      <c r="J38" s="4">
        <v>145251.45628521501</v>
      </c>
    </row>
    <row r="39" spans="1:10" x14ac:dyDescent="0.25">
      <c r="A39" t="s">
        <v>66</v>
      </c>
      <c r="B39">
        <v>4</v>
      </c>
      <c r="C39" s="1">
        <v>8125</v>
      </c>
      <c r="D39" s="1">
        <v>8468.36</v>
      </c>
      <c r="E39" s="1">
        <v>8795</v>
      </c>
      <c r="F39" s="1">
        <v>100</v>
      </c>
      <c r="G39" s="3">
        <v>1</v>
      </c>
      <c r="H39" s="4">
        <v>155739.31</v>
      </c>
      <c r="I39" s="3">
        <v>1.0655377587036301</v>
      </c>
      <c r="J39" s="4">
        <v>155705.24995589801</v>
      </c>
    </row>
    <row r="40" spans="1:10" x14ac:dyDescent="0.25">
      <c r="A40" t="s">
        <v>66</v>
      </c>
      <c r="B40">
        <v>5</v>
      </c>
      <c r="C40" s="1">
        <v>8800</v>
      </c>
      <c r="D40" s="1">
        <v>9143.51960784314</v>
      </c>
      <c r="E40" s="1">
        <v>9520</v>
      </c>
      <c r="F40" s="1">
        <v>102</v>
      </c>
      <c r="G40" s="3">
        <v>1</v>
      </c>
      <c r="H40" s="4">
        <v>172117.29411764699</v>
      </c>
      <c r="I40" s="3">
        <v>1.0709440775580401</v>
      </c>
      <c r="J40" s="4">
        <v>170668.13519591501</v>
      </c>
    </row>
    <row r="41" spans="1:10" x14ac:dyDescent="0.25">
      <c r="A41" t="s">
        <v>66</v>
      </c>
      <c r="B41">
        <v>6</v>
      </c>
      <c r="C41" s="1">
        <v>9525</v>
      </c>
      <c r="D41" s="1">
        <v>9852.3762376237592</v>
      </c>
      <c r="E41" s="1">
        <v>10240</v>
      </c>
      <c r="F41" s="1">
        <v>101</v>
      </c>
      <c r="G41" s="3">
        <v>1</v>
      </c>
      <c r="H41" s="4">
        <v>179106.43564356401</v>
      </c>
      <c r="I41" s="3">
        <v>1.0766500229215299</v>
      </c>
      <c r="J41" s="4">
        <v>180245.814212356</v>
      </c>
    </row>
    <row r="42" spans="1:10" x14ac:dyDescent="0.25">
      <c r="A42" t="s">
        <v>66</v>
      </c>
      <c r="B42">
        <v>7</v>
      </c>
      <c r="C42" s="1">
        <v>10267</v>
      </c>
      <c r="D42" s="1">
        <v>10723.663366336599</v>
      </c>
      <c r="E42" s="1">
        <v>11216</v>
      </c>
      <c r="F42" s="1">
        <v>101</v>
      </c>
      <c r="G42" s="3">
        <v>1</v>
      </c>
      <c r="H42" s="4">
        <v>188305.44554455401</v>
      </c>
      <c r="I42" s="3">
        <v>1.08370552135915</v>
      </c>
      <c r="J42" s="4">
        <v>188993.98638159101</v>
      </c>
    </row>
    <row r="43" spans="1:10" x14ac:dyDescent="0.25">
      <c r="A43" t="s">
        <v>66</v>
      </c>
      <c r="B43">
        <v>8</v>
      </c>
      <c r="C43" s="1">
        <v>11218</v>
      </c>
      <c r="D43" s="1">
        <v>11761.7</v>
      </c>
      <c r="E43" s="1">
        <v>12328</v>
      </c>
      <c r="F43" s="1">
        <v>100</v>
      </c>
      <c r="G43" s="3">
        <v>1</v>
      </c>
      <c r="H43" s="4">
        <v>221670.85</v>
      </c>
      <c r="I43" s="3">
        <v>1.0921718728318199</v>
      </c>
      <c r="J43" s="4">
        <v>220473.79578696901</v>
      </c>
    </row>
    <row r="44" spans="1:10" x14ac:dyDescent="0.25">
      <c r="A44" t="s">
        <v>66</v>
      </c>
      <c r="B44">
        <v>9</v>
      </c>
      <c r="C44" s="1">
        <v>12342</v>
      </c>
      <c r="D44" s="1">
        <v>13289.3039215686</v>
      </c>
      <c r="E44" s="1">
        <v>14536</v>
      </c>
      <c r="F44" s="1">
        <v>102</v>
      </c>
      <c r="G44" s="3">
        <v>1</v>
      </c>
      <c r="H44" s="4">
        <v>235248.56862745099</v>
      </c>
      <c r="I44" s="3">
        <v>1.10475915725745</v>
      </c>
      <c r="J44" s="4">
        <v>228687.63440439201</v>
      </c>
    </row>
    <row r="45" spans="1:10" x14ac:dyDescent="0.25">
      <c r="A45" t="s">
        <v>66</v>
      </c>
      <c r="B45">
        <v>10</v>
      </c>
      <c r="C45" s="1">
        <v>14541</v>
      </c>
      <c r="D45" s="1">
        <v>23760.166666666701</v>
      </c>
      <c r="E45" s="1">
        <v>159000</v>
      </c>
      <c r="F45" s="1">
        <v>102</v>
      </c>
      <c r="G45" s="3">
        <v>1</v>
      </c>
      <c r="H45" s="4">
        <v>254551.40196078399</v>
      </c>
      <c r="I45" s="3">
        <v>1.15891126175301</v>
      </c>
      <c r="J45" s="4">
        <v>259715.29068895499</v>
      </c>
    </row>
    <row r="46" spans="1:10" x14ac:dyDescent="0.25">
      <c r="A46" t="s">
        <v>67</v>
      </c>
      <c r="B46">
        <v>1</v>
      </c>
      <c r="C46" s="1">
        <v>0</v>
      </c>
      <c r="D46" s="1">
        <v>401.72277227722799</v>
      </c>
      <c r="E46" s="1">
        <v>655</v>
      </c>
      <c r="F46" s="1">
        <v>101</v>
      </c>
      <c r="G46" s="3">
        <v>1</v>
      </c>
      <c r="H46" s="4">
        <v>121174.851485149</v>
      </c>
      <c r="I46" s="3">
        <v>1.05349391586727</v>
      </c>
      <c r="J46" s="4">
        <v>124703.750782077</v>
      </c>
    </row>
    <row r="47" spans="1:10" x14ac:dyDescent="0.25">
      <c r="A47" t="s">
        <v>67</v>
      </c>
      <c r="B47">
        <v>2</v>
      </c>
      <c r="C47" s="1">
        <v>656</v>
      </c>
      <c r="D47" s="1">
        <v>708.16494845360796</v>
      </c>
      <c r="E47" s="1">
        <v>755</v>
      </c>
      <c r="F47" s="1">
        <v>97</v>
      </c>
      <c r="G47" s="3">
        <v>1</v>
      </c>
      <c r="H47" s="4">
        <v>141431.969072165</v>
      </c>
      <c r="I47" s="3">
        <v>1.0952714379033599</v>
      </c>
      <c r="J47" s="4">
        <v>145004.428618089</v>
      </c>
    </row>
    <row r="48" spans="1:10" x14ac:dyDescent="0.25">
      <c r="A48" t="s">
        <v>67</v>
      </c>
      <c r="B48">
        <v>3</v>
      </c>
      <c r="C48" s="1">
        <v>756</v>
      </c>
      <c r="D48" s="1">
        <v>794.18811881188105</v>
      </c>
      <c r="E48" s="1">
        <v>833</v>
      </c>
      <c r="F48" s="1">
        <v>101</v>
      </c>
      <c r="G48" s="3">
        <v>1</v>
      </c>
      <c r="H48" s="4">
        <v>158126.42574257401</v>
      </c>
      <c r="I48" s="3">
        <v>1.10744279691815</v>
      </c>
      <c r="J48" s="4">
        <v>157410.07309116199</v>
      </c>
    </row>
    <row r="49" spans="1:10" x14ac:dyDescent="0.25">
      <c r="A49" t="s">
        <v>67</v>
      </c>
      <c r="B49">
        <v>4</v>
      </c>
      <c r="C49" s="1">
        <v>840</v>
      </c>
      <c r="D49" s="1">
        <v>869.77</v>
      </c>
      <c r="E49" s="1">
        <v>910</v>
      </c>
      <c r="F49" s="1">
        <v>100</v>
      </c>
      <c r="G49" s="3">
        <v>1</v>
      </c>
      <c r="H49" s="4">
        <v>152708.29999999999</v>
      </c>
      <c r="I49" s="3">
        <v>1.11824959147988</v>
      </c>
      <c r="J49" s="4">
        <v>152244.43096070201</v>
      </c>
    </row>
    <row r="50" spans="1:10" x14ac:dyDescent="0.25">
      <c r="A50" t="s">
        <v>67</v>
      </c>
      <c r="B50">
        <v>5</v>
      </c>
      <c r="C50" s="1">
        <v>912</v>
      </c>
      <c r="D50" s="1">
        <v>954.34905660377399</v>
      </c>
      <c r="E50" s="1">
        <v>1002</v>
      </c>
      <c r="F50" s="1">
        <v>106</v>
      </c>
      <c r="G50" s="3">
        <v>1</v>
      </c>
      <c r="H50" s="4">
        <v>155682.16981132099</v>
      </c>
      <c r="I50" s="3">
        <v>1.1304719853684599</v>
      </c>
      <c r="J50" s="4">
        <v>156855.983051107</v>
      </c>
    </row>
    <row r="51" spans="1:10" x14ac:dyDescent="0.25">
      <c r="A51" t="s">
        <v>67</v>
      </c>
      <c r="B51">
        <v>6</v>
      </c>
      <c r="C51" s="1">
        <v>1004</v>
      </c>
      <c r="D51" s="1">
        <v>1050.04</v>
      </c>
      <c r="E51" s="1">
        <v>1096</v>
      </c>
      <c r="F51" s="1">
        <v>100</v>
      </c>
      <c r="G51" s="3">
        <v>1</v>
      </c>
      <c r="H51" s="4">
        <v>169337.05</v>
      </c>
      <c r="I51" s="3">
        <v>1.14445761464374</v>
      </c>
      <c r="J51" s="4">
        <v>163814.86858010999</v>
      </c>
    </row>
    <row r="52" spans="1:10" x14ac:dyDescent="0.25">
      <c r="A52" t="s">
        <v>67</v>
      </c>
      <c r="B52">
        <v>7</v>
      </c>
      <c r="C52" s="1">
        <v>1097</v>
      </c>
      <c r="D52" s="1">
        <v>1153.8316831683201</v>
      </c>
      <c r="E52" s="1">
        <v>1226</v>
      </c>
      <c r="F52" s="1">
        <v>101</v>
      </c>
      <c r="G52" s="3">
        <v>1</v>
      </c>
      <c r="H52" s="4">
        <v>193203.73267326699</v>
      </c>
      <c r="I52" s="3">
        <v>1.1598306767523501</v>
      </c>
      <c r="J52" s="4">
        <v>190917.39321739401</v>
      </c>
    </row>
    <row r="53" spans="1:10" x14ac:dyDescent="0.25">
      <c r="A53" t="s">
        <v>67</v>
      </c>
      <c r="B53">
        <v>8</v>
      </c>
      <c r="C53" s="1">
        <v>1228</v>
      </c>
      <c r="D53" s="1">
        <v>1310.23529411765</v>
      </c>
      <c r="E53" s="1">
        <v>1398</v>
      </c>
      <c r="F53" s="1">
        <v>102</v>
      </c>
      <c r="G53" s="3">
        <v>1</v>
      </c>
      <c r="H53" s="4">
        <v>209590.93137254901</v>
      </c>
      <c r="I53" s="3">
        <v>1.18338930250329</v>
      </c>
      <c r="J53" s="4">
        <v>208373.63641996001</v>
      </c>
    </row>
    <row r="54" spans="1:10" x14ac:dyDescent="0.25">
      <c r="A54" t="s">
        <v>67</v>
      </c>
      <c r="B54">
        <v>9</v>
      </c>
      <c r="C54" s="1">
        <v>1405</v>
      </c>
      <c r="D54" s="1">
        <v>1502.5148514851501</v>
      </c>
      <c r="E54" s="1">
        <v>1614</v>
      </c>
      <c r="F54" s="1">
        <v>101</v>
      </c>
      <c r="G54" s="3">
        <v>1</v>
      </c>
      <c r="H54" s="4">
        <v>233191.20792079199</v>
      </c>
      <c r="I54" s="3">
        <v>1.21299802547906</v>
      </c>
      <c r="J54" s="4">
        <v>233007.809517866</v>
      </c>
    </row>
    <row r="55" spans="1:10" x14ac:dyDescent="0.25">
      <c r="A55" t="s">
        <v>67</v>
      </c>
      <c r="B55">
        <v>10</v>
      </c>
      <c r="C55" s="1">
        <v>1616</v>
      </c>
      <c r="D55" s="1">
        <v>1920.48039215686</v>
      </c>
      <c r="E55" s="1">
        <v>6110</v>
      </c>
      <c r="F55" s="1">
        <v>102</v>
      </c>
      <c r="G55" s="3">
        <v>1</v>
      </c>
      <c r="H55" s="4">
        <v>306590.88235294097</v>
      </c>
      <c r="I55" s="3">
        <v>1.2524736462019399</v>
      </c>
      <c r="J55" s="4">
        <v>308720.222199407</v>
      </c>
    </row>
    <row r="56" spans="1:10" x14ac:dyDescent="0.25">
      <c r="A56" t="s">
        <v>68</v>
      </c>
      <c r="B56">
        <v>1</v>
      </c>
      <c r="C56" s="1">
        <v>1872</v>
      </c>
      <c r="D56" s="1">
        <v>1912.1485148514901</v>
      </c>
      <c r="E56" s="1">
        <v>1923</v>
      </c>
      <c r="F56" s="1">
        <v>101</v>
      </c>
      <c r="G56" s="3">
        <v>1</v>
      </c>
      <c r="H56" s="4">
        <v>136723.97029703</v>
      </c>
      <c r="I56" s="3">
        <v>1.65553131325477</v>
      </c>
      <c r="J56" s="4">
        <v>141096.92071694601</v>
      </c>
    </row>
    <row r="57" spans="1:10" x14ac:dyDescent="0.25">
      <c r="A57" t="s">
        <v>68</v>
      </c>
      <c r="B57">
        <v>2</v>
      </c>
      <c r="C57" s="1">
        <v>1924</v>
      </c>
      <c r="D57" s="1">
        <v>1934.8021978022</v>
      </c>
      <c r="E57" s="1">
        <v>1947</v>
      </c>
      <c r="F57" s="1">
        <v>91</v>
      </c>
      <c r="G57" s="3">
        <v>1</v>
      </c>
      <c r="H57" s="4">
        <v>133800.92307692301</v>
      </c>
      <c r="I57" s="3">
        <v>1.51363135057593</v>
      </c>
      <c r="J57" s="4">
        <v>132769.278295909</v>
      </c>
    </row>
    <row r="58" spans="1:10" x14ac:dyDescent="0.25">
      <c r="A58" t="s">
        <v>68</v>
      </c>
      <c r="B58">
        <v>3</v>
      </c>
      <c r="C58" s="1">
        <v>1948</v>
      </c>
      <c r="D58" s="1">
        <v>1952.8367346938801</v>
      </c>
      <c r="E58" s="1">
        <v>1957</v>
      </c>
      <c r="F58" s="1">
        <v>98</v>
      </c>
      <c r="G58" s="3">
        <v>1</v>
      </c>
      <c r="H58" s="4">
        <v>139431.30612244899</v>
      </c>
      <c r="I58" s="3">
        <v>1.5154663312352099</v>
      </c>
      <c r="J58" s="4">
        <v>136342.31483531799</v>
      </c>
    </row>
    <row r="59" spans="1:10" x14ac:dyDescent="0.25">
      <c r="A59" t="s">
        <v>68</v>
      </c>
      <c r="B59">
        <v>4</v>
      </c>
      <c r="C59" s="1">
        <v>1958</v>
      </c>
      <c r="D59" s="1">
        <v>1961.23636363636</v>
      </c>
      <c r="E59" s="1">
        <v>1965</v>
      </c>
      <c r="F59" s="1">
        <v>110</v>
      </c>
      <c r="G59" s="3">
        <v>1</v>
      </c>
      <c r="H59" s="4">
        <v>149316.66363636401</v>
      </c>
      <c r="I59" s="3">
        <v>1.5605285189978899</v>
      </c>
      <c r="J59" s="4">
        <v>145291.42488850901</v>
      </c>
    </row>
    <row r="60" spans="1:10" x14ac:dyDescent="0.25">
      <c r="A60" t="s">
        <v>68</v>
      </c>
      <c r="B60">
        <v>5</v>
      </c>
      <c r="C60" s="1">
        <v>1966</v>
      </c>
      <c r="D60" s="1">
        <v>1969.2912621359201</v>
      </c>
      <c r="E60" s="1">
        <v>1972</v>
      </c>
      <c r="F60" s="1">
        <v>103</v>
      </c>
      <c r="G60" s="3">
        <v>1</v>
      </c>
      <c r="H60" s="4">
        <v>152305.53398058299</v>
      </c>
      <c r="I60" s="3">
        <v>1.65896354199044</v>
      </c>
      <c r="J60" s="4">
        <v>153578.60761642901</v>
      </c>
    </row>
    <row r="61" spans="1:10" x14ac:dyDescent="0.25">
      <c r="A61" t="s">
        <v>68</v>
      </c>
      <c r="B61">
        <v>6</v>
      </c>
      <c r="C61" s="1">
        <v>1973</v>
      </c>
      <c r="D61" s="1">
        <v>1978.00980392157</v>
      </c>
      <c r="E61" s="1">
        <v>1985</v>
      </c>
      <c r="F61" s="1">
        <v>102</v>
      </c>
      <c r="G61" s="3">
        <v>1</v>
      </c>
      <c r="H61" s="4">
        <v>164919.13725490199</v>
      </c>
      <c r="I61" s="3">
        <v>1.7602692687620101</v>
      </c>
      <c r="J61" s="4">
        <v>167378.00669727399</v>
      </c>
    </row>
    <row r="62" spans="1:10" x14ac:dyDescent="0.25">
      <c r="A62" t="s">
        <v>68</v>
      </c>
      <c r="B62">
        <v>7</v>
      </c>
      <c r="C62" s="1">
        <v>1986</v>
      </c>
      <c r="D62" s="1">
        <v>1992.7422680412401</v>
      </c>
      <c r="E62" s="1">
        <v>1997</v>
      </c>
      <c r="F62" s="1">
        <v>97</v>
      </c>
      <c r="G62" s="3">
        <v>1</v>
      </c>
      <c r="H62" s="4">
        <v>231050.30927835099</v>
      </c>
      <c r="I62" s="3">
        <v>2.1672450579356402</v>
      </c>
      <c r="J62" s="4">
        <v>232326.514723795</v>
      </c>
    </row>
    <row r="63" spans="1:10" x14ac:dyDescent="0.25">
      <c r="A63" t="s">
        <v>68</v>
      </c>
      <c r="B63">
        <v>8</v>
      </c>
      <c r="C63" s="1">
        <v>1998</v>
      </c>
      <c r="D63" s="1">
        <v>2000.0357142857099</v>
      </c>
      <c r="E63" s="1">
        <v>2002</v>
      </c>
      <c r="F63" s="1">
        <v>84</v>
      </c>
      <c r="G63" s="3">
        <v>1</v>
      </c>
      <c r="H63" s="4">
        <v>222601.404761905</v>
      </c>
      <c r="I63" s="3">
        <v>2.17007892226649</v>
      </c>
      <c r="J63" s="4">
        <v>223408.41291175701</v>
      </c>
    </row>
    <row r="64" spans="1:10" x14ac:dyDescent="0.25">
      <c r="A64" t="s">
        <v>68</v>
      </c>
      <c r="B64">
        <v>9</v>
      </c>
      <c r="C64" s="1">
        <v>2003</v>
      </c>
      <c r="D64" s="1">
        <v>2004.0091743119301</v>
      </c>
      <c r="E64" s="1">
        <v>2005</v>
      </c>
      <c r="F64" s="1">
        <v>109</v>
      </c>
      <c r="G64" s="3">
        <v>1</v>
      </c>
      <c r="H64" s="4">
        <v>225760.486238532</v>
      </c>
      <c r="I64" s="3">
        <v>2.1388999427620199</v>
      </c>
      <c r="J64" s="4">
        <v>228581.305023611</v>
      </c>
    </row>
    <row r="65" spans="1:10" x14ac:dyDescent="0.25">
      <c r="A65" t="s">
        <v>68</v>
      </c>
      <c r="B65">
        <v>10</v>
      </c>
      <c r="C65" s="1">
        <v>2006</v>
      </c>
      <c r="D65" s="1">
        <v>2007.01724137931</v>
      </c>
      <c r="E65" s="1">
        <v>2010</v>
      </c>
      <c r="F65" s="1">
        <v>116</v>
      </c>
      <c r="G65" s="3">
        <v>1</v>
      </c>
      <c r="H65" s="4">
        <v>276293.01724137901</v>
      </c>
      <c r="I65" s="3">
        <v>2.3973119442792301</v>
      </c>
      <c r="J65" s="4">
        <v>272126.87899282097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42578125" defaultRowHeight="15" x14ac:dyDescent="0.25"/>
  <cols>
    <col min="1" max="1" width="14" bestFit="1" customWidth="1"/>
    <col min="2" max="2" width="6.42578125" bestFit="1" customWidth="1"/>
    <col min="3" max="3" width="7.42578125" bestFit="1" customWidth="1"/>
    <col min="4" max="4" width="6.5703125" bestFit="1" customWidth="1"/>
    <col min="5" max="5" width="9.140625" bestFit="1" customWidth="1"/>
    <col min="6" max="6" width="13.7109375" bestFit="1" customWidth="1"/>
    <col min="7" max="7" width="8.5703125" bestFit="1" customWidth="1"/>
  </cols>
  <sheetData>
    <row r="1" spans="1:7" x14ac:dyDescent="0.25">
      <c r="A1" t="s">
        <v>50</v>
      </c>
      <c r="B1" t="s">
        <v>1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 x14ac:dyDescent="0.25">
      <c r="A2" t="s">
        <v>0</v>
      </c>
      <c r="B2">
        <v>0</v>
      </c>
      <c r="C2" s="1">
        <v>927</v>
      </c>
      <c r="D2" s="3">
        <v>1</v>
      </c>
      <c r="E2" s="4">
        <v>170389.90614886701</v>
      </c>
      <c r="F2" s="3">
        <v>1</v>
      </c>
      <c r="G2" s="4">
        <v>170840.39519178099</v>
      </c>
    </row>
    <row r="3" spans="1:7" x14ac:dyDescent="0.25">
      <c r="A3" t="s">
        <v>0</v>
      </c>
      <c r="B3">
        <v>1</v>
      </c>
      <c r="C3" s="1">
        <v>84</v>
      </c>
      <c r="D3" s="3">
        <v>1</v>
      </c>
      <c r="E3" s="4">
        <v>338097.21428571403</v>
      </c>
      <c r="F3" s="3">
        <v>1.05573167769427</v>
      </c>
      <c r="G3" s="4">
        <v>333125.745920313</v>
      </c>
    </row>
    <row r="4" spans="1:7" x14ac:dyDescent="0.25">
      <c r="A4" t="s">
        <v>6</v>
      </c>
      <c r="B4">
        <v>0</v>
      </c>
      <c r="C4" s="1">
        <v>516</v>
      </c>
      <c r="D4" s="3">
        <v>1</v>
      </c>
      <c r="E4" s="4">
        <v>189403.97674418599</v>
      </c>
      <c r="F4" s="3">
        <v>1</v>
      </c>
      <c r="G4" s="4">
        <v>188856.93292694099</v>
      </c>
    </row>
    <row r="5" spans="1:7" x14ac:dyDescent="0.25">
      <c r="A5" t="s">
        <v>6</v>
      </c>
      <c r="B5">
        <v>1</v>
      </c>
      <c r="C5" s="1">
        <v>495</v>
      </c>
      <c r="D5" s="3">
        <v>1</v>
      </c>
      <c r="E5" s="4">
        <v>179028.6</v>
      </c>
      <c r="F5" s="3">
        <v>1.0094574968208501</v>
      </c>
      <c r="G5" s="4">
        <v>179598.85173694001</v>
      </c>
    </row>
    <row r="6" spans="1:7" x14ac:dyDescent="0.25">
      <c r="A6" t="s">
        <v>15</v>
      </c>
      <c r="B6">
        <v>0</v>
      </c>
      <c r="C6" s="1">
        <v>514</v>
      </c>
      <c r="D6" s="3">
        <v>1</v>
      </c>
      <c r="E6" s="4">
        <v>226698.793774319</v>
      </c>
      <c r="F6" s="3">
        <v>1</v>
      </c>
      <c r="G6" s="4">
        <v>226698.79377448899</v>
      </c>
    </row>
    <row r="7" spans="1:7" x14ac:dyDescent="0.25">
      <c r="A7" t="s">
        <v>15</v>
      </c>
      <c r="B7">
        <v>1</v>
      </c>
      <c r="C7" s="1">
        <v>497</v>
      </c>
      <c r="D7" s="3">
        <v>1</v>
      </c>
      <c r="E7" s="4">
        <v>140499.85714285701</v>
      </c>
      <c r="F7" s="3">
        <v>0.93255746117870197</v>
      </c>
      <c r="G7" s="4">
        <v>140499.85714285701</v>
      </c>
    </row>
    <row r="8" spans="1:7" x14ac:dyDescent="0.25">
      <c r="A8" t="s">
        <v>16</v>
      </c>
      <c r="B8">
        <v>0</v>
      </c>
      <c r="C8" s="1">
        <v>902</v>
      </c>
      <c r="D8" s="3">
        <v>1</v>
      </c>
      <c r="E8" s="4">
        <v>187190.27494456799</v>
      </c>
      <c r="F8" s="3">
        <v>1</v>
      </c>
      <c r="G8" s="4">
        <v>186726.99475757399</v>
      </c>
    </row>
    <row r="9" spans="1:7" x14ac:dyDescent="0.25">
      <c r="A9" t="s">
        <v>16</v>
      </c>
      <c r="B9">
        <v>1</v>
      </c>
      <c r="C9" s="1">
        <v>70</v>
      </c>
      <c r="D9" s="3">
        <v>1</v>
      </c>
      <c r="E9" s="4">
        <v>132758.14285714299</v>
      </c>
      <c r="F9" s="3">
        <v>0.97643779700812905</v>
      </c>
      <c r="G9" s="4">
        <v>138727.83898221399</v>
      </c>
    </row>
    <row r="10" spans="1:7" x14ac:dyDescent="0.25">
      <c r="A10" t="s">
        <v>16</v>
      </c>
      <c r="B10">
        <v>2</v>
      </c>
      <c r="C10" s="1">
        <v>39</v>
      </c>
      <c r="D10" s="3">
        <v>1</v>
      </c>
      <c r="E10" s="4">
        <v>210587.461538462</v>
      </c>
      <c r="F10" s="3">
        <v>1.16697166842033</v>
      </c>
      <c r="G10" s="4">
        <v>210587.46153846101</v>
      </c>
    </row>
    <row r="11" spans="1:7" x14ac:dyDescent="0.25">
      <c r="A11" t="s">
        <v>42</v>
      </c>
      <c r="B11">
        <v>0</v>
      </c>
      <c r="C11" s="1">
        <v>980</v>
      </c>
      <c r="D11" s="3">
        <v>1</v>
      </c>
      <c r="E11" s="4">
        <v>178383.557142857</v>
      </c>
      <c r="F11" s="3">
        <v>1</v>
      </c>
      <c r="G11" s="4">
        <v>178457.48681918401</v>
      </c>
    </row>
    <row r="12" spans="1:7" x14ac:dyDescent="0.25">
      <c r="A12" t="s">
        <v>42</v>
      </c>
      <c r="B12">
        <v>1</v>
      </c>
      <c r="C12" s="1">
        <v>31</v>
      </c>
      <c r="D12" s="3">
        <v>1</v>
      </c>
      <c r="E12" s="4">
        <v>372120.09677419398</v>
      </c>
      <c r="F12" s="3">
        <v>1.07115565615074</v>
      </c>
      <c r="G12" s="4">
        <v>369782.965073778</v>
      </c>
    </row>
    <row r="13" spans="1:7" x14ac:dyDescent="0.25">
      <c r="A13" t="s">
        <v>43</v>
      </c>
      <c r="B13">
        <v>0</v>
      </c>
      <c r="C13" s="1">
        <v>938</v>
      </c>
      <c r="D13" s="3">
        <v>1</v>
      </c>
      <c r="E13" s="4">
        <v>187019.72281449899</v>
      </c>
      <c r="F13" s="3">
        <v>1</v>
      </c>
      <c r="G13" s="4">
        <v>187019.72281459201</v>
      </c>
    </row>
    <row r="14" spans="1:7" x14ac:dyDescent="0.25">
      <c r="A14" t="s">
        <v>43</v>
      </c>
      <c r="B14">
        <v>1</v>
      </c>
      <c r="C14" s="1">
        <v>73</v>
      </c>
      <c r="D14" s="3">
        <v>1</v>
      </c>
      <c r="E14" s="4">
        <v>149686.42465753399</v>
      </c>
      <c r="F14" s="3">
        <v>0.90131513188496903</v>
      </c>
      <c r="G14" s="4">
        <v>149686.42465753399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42578125" defaultRowHeight="15" x14ac:dyDescent="0.25"/>
  <sheetData>
    <row r="1" spans="1:5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</row>
    <row r="2" spans="1:5" x14ac:dyDescent="0.25">
      <c r="A2" t="s">
        <v>74</v>
      </c>
      <c r="B2" s="5">
        <v>11.0970580921344</v>
      </c>
      <c r="C2" s="3">
        <v>3.8007223399538401E-4</v>
      </c>
      <c r="D2" s="3">
        <v>29197.234366426099</v>
      </c>
      <c r="E2" s="3">
        <v>0</v>
      </c>
    </row>
    <row r="3" spans="1:5" x14ac:dyDescent="0.25">
      <c r="A3" t="s">
        <v>75</v>
      </c>
      <c r="B3" s="5">
        <v>6.4638987070602602E-2</v>
      </c>
      <c r="C3" s="3">
        <v>1.4782027993145801E-4</v>
      </c>
      <c r="D3" s="3">
        <v>437.280913691781</v>
      </c>
      <c r="E3" s="3">
        <v>0</v>
      </c>
    </row>
    <row r="4" spans="1:5" x14ac:dyDescent="0.25">
      <c r="A4" t="s">
        <v>76</v>
      </c>
      <c r="B4" s="5">
        <v>5.5571257183344401E-3</v>
      </c>
      <c r="C4" s="3">
        <v>2.09443123377068E-4</v>
      </c>
      <c r="D4" s="3">
        <v>26.5328630930019</v>
      </c>
      <c r="E4" s="3">
        <v>4.0498772189641902E-155</v>
      </c>
    </row>
    <row r="5" spans="1:5" x14ac:dyDescent="0.25">
      <c r="A5" t="s">
        <v>77</v>
      </c>
      <c r="B5" s="5">
        <v>1.5620903493255499E-7</v>
      </c>
      <c r="C5" s="3">
        <v>1.03228293591927E-10</v>
      </c>
      <c r="D5" s="3">
        <v>1513.23856567916</v>
      </c>
      <c r="E5" s="3">
        <v>0</v>
      </c>
    </row>
    <row r="6" spans="1:5" x14ac:dyDescent="0.25">
      <c r="A6" t="s">
        <v>78</v>
      </c>
      <c r="B6" s="5">
        <v>8.7821620858470201E-2</v>
      </c>
      <c r="C6" s="3">
        <v>3.2511482387598598E-4</v>
      </c>
      <c r="D6" s="3">
        <v>270.12493558881698</v>
      </c>
      <c r="E6" s="3">
        <v>0</v>
      </c>
    </row>
    <row r="7" spans="1:5" x14ac:dyDescent="0.25">
      <c r="A7" t="s">
        <v>79</v>
      </c>
      <c r="B7" s="5">
        <v>-7.5901706986617498E-4</v>
      </c>
      <c r="C7" s="3">
        <v>6.58281620786864E-7</v>
      </c>
      <c r="D7" s="3">
        <v>-1153.02789246781</v>
      </c>
      <c r="E7" s="3">
        <v>0</v>
      </c>
    </row>
    <row r="8" spans="1:5" x14ac:dyDescent="0.25">
      <c r="A8" t="s">
        <v>80</v>
      </c>
      <c r="B8" s="5">
        <v>8.4990275379191304E-5</v>
      </c>
      <c r="C8" s="3">
        <v>1.80033661539368E-7</v>
      </c>
      <c r="D8" s="3">
        <v>472.07991356997701</v>
      </c>
      <c r="E8" s="3">
        <v>0</v>
      </c>
    </row>
    <row r="9" spans="1:5" x14ac:dyDescent="0.25">
      <c r="A9" t="s">
        <v>81</v>
      </c>
      <c r="B9" s="5">
        <v>-6.9824508795662502E-2</v>
      </c>
      <c r="C9" s="3">
        <v>2.0523219147976199E-4</v>
      </c>
      <c r="D9" s="3">
        <v>-340.22201045662001</v>
      </c>
      <c r="E9" s="3">
        <v>0</v>
      </c>
    </row>
    <row r="10" spans="1:5" x14ac:dyDescent="0.25">
      <c r="A10" t="s">
        <v>82</v>
      </c>
      <c r="B10" s="5">
        <v>4.29890977091408E-3</v>
      </c>
      <c r="C10" s="3">
        <v>5.9042860341310304E-6</v>
      </c>
      <c r="D10" s="3">
        <v>728.09984917114105</v>
      </c>
      <c r="E10" s="3">
        <v>0</v>
      </c>
    </row>
    <row r="11" spans="1:5" x14ac:dyDescent="0.25">
      <c r="A11" t="s">
        <v>83</v>
      </c>
      <c r="B11" s="5">
        <v>1.2849528312093301E-4</v>
      </c>
      <c r="C11" s="3">
        <v>2.30358391843126E-7</v>
      </c>
      <c r="D11" s="3">
        <v>557.80595659149105</v>
      </c>
      <c r="E11" s="3">
        <v>0</v>
      </c>
    </row>
    <row r="12" spans="1:5" x14ac:dyDescent="0.25">
      <c r="A12" t="s">
        <v>84</v>
      </c>
      <c r="B12" s="5">
        <v>8.1431990953741096E-2</v>
      </c>
      <c r="C12" s="3">
        <v>3.70252941291607E-4</v>
      </c>
      <c r="D12" s="3">
        <v>219.936108190444</v>
      </c>
      <c r="E12" s="3">
        <v>0</v>
      </c>
    </row>
    <row r="13" spans="1:5" x14ac:dyDescent="0.25">
      <c r="A13" t="s">
        <v>85</v>
      </c>
      <c r="B13" s="5">
        <v>4.7189049009338901E-2</v>
      </c>
      <c r="C13" s="3">
        <v>1.40133278928584E-4</v>
      </c>
      <c r="D13" s="3">
        <v>336.744058014855</v>
      </c>
      <c r="E13" s="3">
        <v>0</v>
      </c>
    </row>
    <row r="14" spans="1:5" x14ac:dyDescent="0.25">
      <c r="A14" t="s">
        <v>86</v>
      </c>
      <c r="B14" s="5">
        <v>0.15441207573494301</v>
      </c>
      <c r="C14" s="3">
        <v>3.81964866536768E-4</v>
      </c>
      <c r="D14" s="3">
        <v>404.257274065491</v>
      </c>
      <c r="E14" s="3">
        <v>0</v>
      </c>
    </row>
    <row r="15" spans="1:5" x14ac:dyDescent="0.25">
      <c r="A15" t="s">
        <v>87</v>
      </c>
      <c r="B15" s="5">
        <v>-0.18488558259906299</v>
      </c>
      <c r="C15" s="3">
        <v>4.1230042627768399E-4</v>
      </c>
      <c r="D15" s="3">
        <v>-448.42442746965003</v>
      </c>
      <c r="E15" s="3">
        <v>0</v>
      </c>
    </row>
    <row r="16" spans="1:5" x14ac:dyDescent="0.25">
      <c r="A16" t="s">
        <v>88</v>
      </c>
      <c r="B16" s="5">
        <v>7.4959575566971002E-6</v>
      </c>
      <c r="C16" s="3">
        <v>2.0605165013655499E-8</v>
      </c>
      <c r="D16" s="3">
        <v>363.79022209865099</v>
      </c>
      <c r="E16" s="3">
        <v>0</v>
      </c>
    </row>
    <row r="17" spans="1:5" x14ac:dyDescent="0.25">
      <c r="A17" t="s">
        <v>89</v>
      </c>
      <c r="B17" s="5">
        <v>-6.8352456030579402E-6</v>
      </c>
      <c r="C17" s="3">
        <v>2.6372857178260199E-8</v>
      </c>
      <c r="D17" s="3">
        <v>-259.17728810560601</v>
      </c>
      <c r="E17" s="3">
        <v>0</v>
      </c>
    </row>
    <row r="18" spans="1:5" x14ac:dyDescent="0.25">
      <c r="A18" t="s">
        <v>90</v>
      </c>
      <c r="B18" s="5">
        <v>4.7026441337881399E-2</v>
      </c>
      <c r="C18" s="3">
        <v>1.3927406127324599E-4</v>
      </c>
      <c r="D18" s="3">
        <v>337.65398171034099</v>
      </c>
      <c r="E18" s="3">
        <v>0</v>
      </c>
    </row>
    <row r="19" spans="1:5" x14ac:dyDescent="0.25">
      <c r="A19" t="s">
        <v>91</v>
      </c>
      <c r="B19" s="5">
        <v>-0.103900324605897</v>
      </c>
      <c r="C19" s="3">
        <v>3.1711350079053903E-4</v>
      </c>
      <c r="D19" s="3">
        <v>-327.64396453283098</v>
      </c>
      <c r="E19" s="3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42578125" defaultRowHeight="15" x14ac:dyDescent="0.25"/>
  <cols>
    <col min="1" max="1" width="5.5703125" bestFit="1" customWidth="1"/>
    <col min="2" max="2" width="15.5703125" bestFit="1" customWidth="1"/>
    <col min="3" max="3" width="6" bestFit="1" customWidth="1"/>
    <col min="4" max="4" width="20.85546875" bestFit="1" customWidth="1"/>
  </cols>
  <sheetData>
    <row r="1" spans="1:5" x14ac:dyDescent="0.25">
      <c r="A1" t="s">
        <v>92</v>
      </c>
      <c r="B1" t="s">
        <v>93</v>
      </c>
      <c r="C1" t="s">
        <v>94</v>
      </c>
      <c r="D1" t="s">
        <v>95</v>
      </c>
    </row>
    <row r="2" spans="1:5" x14ac:dyDescent="0.25">
      <c r="A2">
        <v>1</v>
      </c>
      <c r="B2" t="s">
        <v>16</v>
      </c>
      <c r="D2" t="s">
        <v>40</v>
      </c>
      <c r="E2">
        <f>COUNTIFS(ParameterEstimates!A$2:A$19,"V"&amp;A2)</f>
        <v>1</v>
      </c>
    </row>
    <row r="3" spans="1:5" x14ac:dyDescent="0.25">
      <c r="A3">
        <v>1</v>
      </c>
      <c r="B3" t="s">
        <v>67</v>
      </c>
      <c r="C3">
        <v>1626</v>
      </c>
      <c r="E3">
        <f>COUNTIFS(ParameterEstimates!A$2:A$19,"V"&amp;A3)</f>
        <v>1</v>
      </c>
    </row>
    <row r="4" spans="1:5" x14ac:dyDescent="0.25">
      <c r="A4">
        <v>3</v>
      </c>
      <c r="B4" t="s">
        <v>16</v>
      </c>
      <c r="D4" t="s">
        <v>41</v>
      </c>
      <c r="E4">
        <f>COUNTIFS(ParameterEstimates!A$2:A$19,"V"&amp;A4)</f>
        <v>1</v>
      </c>
    </row>
    <row r="5" spans="1:5" x14ac:dyDescent="0.25">
      <c r="A5">
        <v>7</v>
      </c>
      <c r="B5" t="s">
        <v>43</v>
      </c>
      <c r="D5" t="s">
        <v>49</v>
      </c>
      <c r="E5">
        <f>COUNTIFS(ParameterEstimates!A$2:A$19,"V"&amp;A5)</f>
        <v>1</v>
      </c>
    </row>
    <row r="6" spans="1:5" x14ac:dyDescent="0.25">
      <c r="A6">
        <v>17</v>
      </c>
      <c r="B6" t="s">
        <v>0</v>
      </c>
      <c r="D6" t="s">
        <v>5</v>
      </c>
      <c r="E6">
        <f>COUNTIFS(ParameterEstimates!A$2:A$19,"V"&amp;A6)</f>
        <v>1</v>
      </c>
    </row>
    <row r="7" spans="1:5" x14ac:dyDescent="0.25">
      <c r="A7">
        <v>17</v>
      </c>
      <c r="B7" t="s">
        <v>6</v>
      </c>
      <c r="D7" t="s">
        <v>14</v>
      </c>
      <c r="E7">
        <f>COUNTIFS(ParameterEstimates!A$2:A$19,"V"&amp;A7)</f>
        <v>1</v>
      </c>
    </row>
    <row r="8" spans="1:5" x14ac:dyDescent="0.25">
      <c r="A8">
        <v>30</v>
      </c>
      <c r="B8" t="s">
        <v>15</v>
      </c>
      <c r="D8" t="s">
        <v>4</v>
      </c>
      <c r="E8">
        <f>COUNTIFS(ParameterEstimates!A$2:A$19,"V"&amp;A8)</f>
        <v>1</v>
      </c>
    </row>
    <row r="9" spans="1:5" x14ac:dyDescent="0.25">
      <c r="A9">
        <v>32</v>
      </c>
      <c r="B9" t="s">
        <v>63</v>
      </c>
      <c r="C9">
        <v>2</v>
      </c>
      <c r="E9">
        <f>COUNTIFS(ParameterEstimates!A$2:A$19,"V"&amp;A9)</f>
        <v>1</v>
      </c>
    </row>
    <row r="10" spans="1:5" x14ac:dyDescent="0.25">
      <c r="A10">
        <v>32</v>
      </c>
      <c r="B10" t="s">
        <v>42</v>
      </c>
      <c r="D10" t="s">
        <v>96</v>
      </c>
      <c r="E10">
        <f>COUNTIFS(ParameterEstimates!A$2:A$19,"V"&amp;A10)</f>
        <v>1</v>
      </c>
    </row>
    <row r="11" spans="1:5" x14ac:dyDescent="0.25">
      <c r="A11">
        <v>41</v>
      </c>
      <c r="B11" t="s">
        <v>67</v>
      </c>
      <c r="E11">
        <f>COUNTIFS(ParameterEstimates!A$2:A$19,"V"&amp;A11)</f>
        <v>1</v>
      </c>
    </row>
    <row r="12" spans="1:5" x14ac:dyDescent="0.25">
      <c r="A12">
        <v>44</v>
      </c>
      <c r="B12" t="s">
        <v>65</v>
      </c>
      <c r="C12">
        <v>1</v>
      </c>
      <c r="E12">
        <f>COUNTIFS(ParameterEstimates!A$2:A$19,"V"&amp;A12)</f>
        <v>1</v>
      </c>
    </row>
    <row r="13" spans="1:5" x14ac:dyDescent="0.25">
      <c r="A13">
        <v>45</v>
      </c>
      <c r="B13" t="s">
        <v>63</v>
      </c>
      <c r="E13">
        <f>COUNTIFS(ParameterEstimates!A$2:A$19,"V"&amp;A13)</f>
        <v>1</v>
      </c>
    </row>
    <row r="14" spans="1:5" x14ac:dyDescent="0.25">
      <c r="A14">
        <v>76</v>
      </c>
      <c r="B14" t="s">
        <v>61</v>
      </c>
      <c r="E14">
        <f>COUNTIFS(ParameterEstimates!A$2:A$19,"V"&amp;A14)</f>
        <v>1</v>
      </c>
    </row>
    <row r="15" spans="1:5" x14ac:dyDescent="0.25">
      <c r="A15">
        <v>78</v>
      </c>
      <c r="B15" t="s">
        <v>68</v>
      </c>
      <c r="C15">
        <v>2006</v>
      </c>
      <c r="E15">
        <f>COUNTIFS(ParameterEstimates!A$2:A$19,"V"&amp;A15)</f>
        <v>1</v>
      </c>
    </row>
    <row r="16" spans="1:5" x14ac:dyDescent="0.25">
      <c r="A16">
        <v>79</v>
      </c>
      <c r="B16" t="s">
        <v>66</v>
      </c>
      <c r="E16">
        <f>COUNTIFS(ParameterEstimates!A$2:A$19,"V"&amp;A16)</f>
        <v>1</v>
      </c>
    </row>
    <row r="17" spans="1:5" x14ac:dyDescent="0.25">
      <c r="A17">
        <v>80</v>
      </c>
      <c r="B17" t="s">
        <v>66</v>
      </c>
      <c r="C17">
        <v>25419</v>
      </c>
      <c r="E17">
        <f>COUNTIFS(ParameterEstimates!A$2:A$19,"V"&amp;A17)</f>
        <v>1</v>
      </c>
    </row>
    <row r="18" spans="1:5" x14ac:dyDescent="0.25">
      <c r="A18">
        <v>84</v>
      </c>
      <c r="B18" t="s">
        <v>68</v>
      </c>
      <c r="C18">
        <v>1951</v>
      </c>
      <c r="E18">
        <f>COUNTIFS(ParameterEstimates!A$2:A$19,"V"&amp;A18)</f>
        <v>1</v>
      </c>
    </row>
    <row r="19" spans="1:5" x14ac:dyDescent="0.25">
      <c r="A19">
        <v>87</v>
      </c>
      <c r="B19" t="s">
        <v>60</v>
      </c>
      <c r="E19">
        <f>COUNTIFS(ParameterEstimates!A$2:A$19,"V"&amp;A19)</f>
        <v>1</v>
      </c>
    </row>
    <row r="20" spans="1:5" x14ac:dyDescent="0.25">
      <c r="A20">
        <v>89</v>
      </c>
      <c r="B20" t="s">
        <v>62</v>
      </c>
      <c r="E20">
        <f>COUNTIFS(ParameterEstimates!A$2:A$19,"V"&amp;A20)</f>
        <v>1</v>
      </c>
    </row>
    <row r="21" spans="1:5" x14ac:dyDescent="0.25">
      <c r="A21">
        <v>95</v>
      </c>
      <c r="B21" t="s">
        <v>64</v>
      </c>
      <c r="E21">
        <f>COUNTIFS(ParameterEstimates!A$2:A$19,"V"&amp;A21)</f>
        <v>1</v>
      </c>
    </row>
    <row r="22" spans="1:5" x14ac:dyDescent="0.25">
      <c r="A22">
        <v>95</v>
      </c>
      <c r="B22" t="s">
        <v>68</v>
      </c>
      <c r="E22">
        <f>COUNTIFS(ParameterEstimates!A$2:A$19,"V"&amp;A22)</f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11D5-F93F-4AEA-9EC6-018F75551B39}">
  <dimension ref="A1:Q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8.42578125" bestFit="1" customWidth="1"/>
    <col min="2" max="2" width="6.140625" bestFit="1" customWidth="1"/>
    <col min="3" max="3" width="10.140625" bestFit="1" customWidth="1"/>
    <col min="4" max="4" width="9.5703125" bestFit="1" customWidth="1"/>
    <col min="5" max="5" width="6" bestFit="1" customWidth="1"/>
    <col min="6" max="6" width="9.85546875" bestFit="1" customWidth="1"/>
    <col min="7" max="7" width="7.42578125" bestFit="1" customWidth="1"/>
    <col min="8" max="8" width="17.7109375" bestFit="1" customWidth="1"/>
    <col min="9" max="9" width="6.5703125" bestFit="1" customWidth="1"/>
    <col min="11" max="11" width="15.140625" bestFit="1" customWidth="1"/>
    <col min="12" max="12" width="11.5703125" bestFit="1" customWidth="1"/>
    <col min="13" max="13" width="17.28515625" bestFit="1" customWidth="1"/>
    <col min="14" max="14" width="13.7109375" bestFit="1" customWidth="1"/>
    <col min="15" max="15" width="22.42578125" bestFit="1" customWidth="1"/>
    <col min="16" max="16" width="8.5703125" bestFit="1" customWidth="1"/>
    <col min="17" max="17" width="15.28515625" bestFit="1" customWidth="1"/>
  </cols>
  <sheetData>
    <row r="1" spans="1:17" x14ac:dyDescent="0.25">
      <c r="A1" t="s">
        <v>50</v>
      </c>
      <c r="B1" t="s">
        <v>56</v>
      </c>
      <c r="C1" t="s">
        <v>97</v>
      </c>
      <c r="D1" t="s">
        <v>57</v>
      </c>
      <c r="E1" t="s">
        <v>58</v>
      </c>
      <c r="F1" t="s">
        <v>59</v>
      </c>
      <c r="G1" t="s">
        <v>51</v>
      </c>
      <c r="H1" t="s">
        <v>98</v>
      </c>
      <c r="I1" t="s">
        <v>52</v>
      </c>
      <c r="J1" t="s">
        <v>53</v>
      </c>
      <c r="K1" t="s">
        <v>99</v>
      </c>
      <c r="L1" t="s">
        <v>100</v>
      </c>
      <c r="M1" t="s">
        <v>101</v>
      </c>
      <c r="N1" t="s">
        <v>54</v>
      </c>
      <c r="O1" t="s">
        <v>102</v>
      </c>
      <c r="P1" t="s">
        <v>55</v>
      </c>
      <c r="Q1" t="s">
        <v>103</v>
      </c>
    </row>
    <row r="2" spans="1:17" x14ac:dyDescent="0.25">
      <c r="A2" t="s">
        <v>62</v>
      </c>
      <c r="B2">
        <v>0</v>
      </c>
      <c r="C2">
        <f ca="1">OFFSET(B$1,MATCH(MAX(G$2:G$5),G$2:G$5,0),0)</f>
        <v>2</v>
      </c>
      <c r="D2">
        <f>SUMIFS(ContinuousSummary!C$2:C$72,ContinuousSummary!$A$2:$A$72,$A2,ContinuousSummary!$B$2:$B$72,$B2)</f>
        <v>0</v>
      </c>
      <c r="E2" s="1">
        <f>SUMIFS(ContinuousSummary!D$2:D$72,ContinuousSummary!$A$2:$A$72,$A2,ContinuousSummary!$B$2:$B$72,$B2)</f>
        <v>0</v>
      </c>
      <c r="F2">
        <f>SUMIFS(ContinuousSummary!E$2:E$72,ContinuousSummary!$A$2:$A$72,$A2,ContinuousSummary!$B$2:$B$72,$B2)</f>
        <v>0</v>
      </c>
      <c r="G2">
        <f>SUMIFS(ContinuousSummary!F$2:F$72,ContinuousSummary!$A$2:$A$72,$A2,ContinuousSummary!$B$2:$B$72,$B2)</f>
        <v>6</v>
      </c>
      <c r="H2" s="2">
        <f>G2/G$6</f>
        <v>5.9347181008902079E-3</v>
      </c>
      <c r="I2" s="3">
        <f>SUMIFS(ContinuousSummary!G$2:G$72,ContinuousSummary!$A$2:$A$72,$A2,ContinuousSummary!$B$2:$B$72,$B2)</f>
        <v>1</v>
      </c>
      <c r="J2" s="4">
        <f>SUMIFS(ContinuousSummary!H$2:H$72,ContinuousSummary!$A$2:$A$72,$A2,ContinuousSummary!$B$2:$B$72,$B2)</f>
        <v>141308.16666666701</v>
      </c>
      <c r="K2" s="3">
        <f ca="1">J2/SUMIFS(J$2:J$5,B$2:B$5,C2)</f>
        <v>0.65367049869293359</v>
      </c>
      <c r="L2" s="3">
        <f>J2/I2</f>
        <v>141308.16666666701</v>
      </c>
      <c r="M2" s="3">
        <f ca="1">L2/SUMIFS(L$2:L$5,B$2:B$5,C2)</f>
        <v>0.65367049869293359</v>
      </c>
      <c r="N2" s="3">
        <f>SUMIFS(ContinuousSummary!I$2:I$72,ContinuousSummary!$A$2:$A$72,$A2,ContinuousSummary!$B$2:$B$72,$B2)</f>
        <v>1</v>
      </c>
      <c r="O2" s="3">
        <f ca="1">N2/SUMIFS(N$2:N$5,B$2:B$5,C2)</f>
        <v>0.98894728367261098</v>
      </c>
      <c r="P2" s="4">
        <f>SUMIFS(ContinuousSummary!J$2:J$72,ContinuousSummary!$A$2:$A$72,$A2,ContinuousSummary!$B$2:$B$72,$B2)</f>
        <v>147673.526122818</v>
      </c>
      <c r="Q2" s="3">
        <f ca="1">P2/SUMIFS(P$2:P$5,B$2:B$5,C2)</f>
        <v>0.68021878635934163</v>
      </c>
    </row>
    <row r="3" spans="1:17" x14ac:dyDescent="0.25">
      <c r="A3" t="s">
        <v>62</v>
      </c>
      <c r="B3">
        <v>1</v>
      </c>
      <c r="C3">
        <f ca="1">OFFSET(B$1,MATCH(MAX(G$2:G$5),G$2:G$5,0),0)</f>
        <v>2</v>
      </c>
      <c r="D3">
        <f>SUMIFS(ContinuousSummary!C$2:C$72,ContinuousSummary!$A$2:$A$72,$A3,ContinuousSummary!$B$2:$B$72,$B3)</f>
        <v>1</v>
      </c>
      <c r="E3" s="1">
        <f>SUMIFS(ContinuousSummary!D$2:D$72,ContinuousSummary!$A$2:$A$72,$A3,ContinuousSummary!$B$2:$B$72,$B3)</f>
        <v>1</v>
      </c>
      <c r="F3">
        <f>SUMIFS(ContinuousSummary!E$2:E$72,ContinuousSummary!$A$2:$A$72,$A3,ContinuousSummary!$B$2:$B$72,$B3)</f>
        <v>1</v>
      </c>
      <c r="G3">
        <f>SUMIFS(ContinuousSummary!F$2:F$72,ContinuousSummary!$A$2:$A$72,$A3,ContinuousSummary!$B$2:$B$72,$B3)</f>
        <v>443</v>
      </c>
      <c r="H3" s="2">
        <f>G3/G$6</f>
        <v>0.43818001978239368</v>
      </c>
      <c r="I3" s="3">
        <f>SUMIFS(ContinuousSummary!G$2:G$72,ContinuousSummary!$A$2:$A$72,$A3,ContinuousSummary!$B$2:$B$72,$B3)</f>
        <v>1</v>
      </c>
      <c r="J3" s="4">
        <f>SUMIFS(ContinuousSummary!H$2:H$72,ContinuousSummary!$A$2:$A$72,$A3,ContinuousSummary!$B$2:$B$72,$B3)</f>
        <v>137717.08126410801</v>
      </c>
      <c r="K3" s="3">
        <f ca="1">J3/SUMIFS(J$2:J$5,B$2:B$5,C3)</f>
        <v>0.63705867333766653</v>
      </c>
      <c r="L3" s="3">
        <f t="shared" ref="L3:L6" si="0">J3/I3</f>
        <v>137717.08126410801</v>
      </c>
      <c r="M3" s="3">
        <f ca="1">L3/SUMIFS(L$2:L$5,B$2:B$5,C3)</f>
        <v>0.63705867333766653</v>
      </c>
      <c r="N3" s="3">
        <f>SUMIFS(ContinuousSummary!I$2:I$72,ContinuousSummary!$A$2:$A$72,$A3,ContinuousSummary!$B$2:$B$72,$B3)</f>
        <v>1.00557259518344</v>
      </c>
      <c r="O3" s="3">
        <f ca="1">N3/SUMIFS(N$2:N$5,B$2:B$5,C3)</f>
        <v>0.99445828654228097</v>
      </c>
      <c r="P3" s="4">
        <f>SUMIFS(ContinuousSummary!J$2:J$72,ContinuousSummary!$A$2:$A$72,$A3,ContinuousSummary!$B$2:$B$72,$B3)</f>
        <v>137026.64259635401</v>
      </c>
      <c r="Q3" s="3">
        <f ca="1">P3/SUMIFS(P$2:P$5,B$2:B$5,C3)</f>
        <v>0.63117675166953979</v>
      </c>
    </row>
    <row r="4" spans="1:17" x14ac:dyDescent="0.25">
      <c r="A4" t="s">
        <v>62</v>
      </c>
      <c r="B4">
        <v>2</v>
      </c>
      <c r="C4">
        <f ca="1">OFFSET(B$1,MATCH(MAX(G$2:G$5),G$2:G$5,0),0)</f>
        <v>2</v>
      </c>
      <c r="D4">
        <f>SUMIFS(ContinuousSummary!C$2:C$72,ContinuousSummary!$A$2:$A$72,$A4,ContinuousSummary!$B$2:$B$72,$B4)</f>
        <v>2</v>
      </c>
      <c r="E4" s="1">
        <f>SUMIFS(ContinuousSummary!D$2:D$72,ContinuousSummary!$A$2:$A$72,$A4,ContinuousSummary!$B$2:$B$72,$B4)</f>
        <v>2</v>
      </c>
      <c r="F4">
        <f>SUMIFS(ContinuousSummary!E$2:E$72,ContinuousSummary!$A$2:$A$72,$A4,ContinuousSummary!$B$2:$B$72,$B4)</f>
        <v>2</v>
      </c>
      <c r="G4">
        <f>SUMIFS(ContinuousSummary!F$2:F$72,ContinuousSummary!$A$2:$A$72,$A4,ContinuousSummary!$B$2:$B$72,$B4)</f>
        <v>540</v>
      </c>
      <c r="H4" s="2">
        <f>G4/G$6</f>
        <v>0.53412462908011871</v>
      </c>
      <c r="I4" s="3">
        <f>SUMIFS(ContinuousSummary!G$2:G$72,ContinuousSummary!$A$2:$A$72,$A4,ContinuousSummary!$B$2:$B$72,$B4)</f>
        <v>1</v>
      </c>
      <c r="J4" s="4">
        <f>SUMIFS(ContinuousSummary!H$2:H$72,ContinuousSummary!$A$2:$A$72,$A4,ContinuousSummary!$B$2:$B$72,$B4)</f>
        <v>216176.44814814799</v>
      </c>
      <c r="K4" s="3">
        <f ca="1">J4/SUMIFS(J$2:J$5,B$2:B$5,C4)</f>
        <v>1</v>
      </c>
      <c r="L4" s="3">
        <f t="shared" si="0"/>
        <v>216176.44814814799</v>
      </c>
      <c r="M4" s="3">
        <f ca="1">L4/SUMIFS(L$2:L$5,B$2:B$5,C4)</f>
        <v>1</v>
      </c>
      <c r="N4" s="3">
        <f>SUMIFS(ContinuousSummary!I$2:I$72,ContinuousSummary!$A$2:$A$72,$A4,ContinuousSummary!$B$2:$B$72,$B4)</f>
        <v>1.01117624418396</v>
      </c>
      <c r="O4" s="3">
        <f ca="1">N4/SUMIFS(N$2:N$5,B$2:B$5,C4)</f>
        <v>1</v>
      </c>
      <c r="P4" s="4">
        <f>SUMIFS(ContinuousSummary!J$2:J$72,ContinuousSummary!$A$2:$A$72,$A4,ContinuousSummary!$B$2:$B$72,$B4)</f>
        <v>217097.10035089499</v>
      </c>
      <c r="Q4" s="3">
        <f ca="1">P4/SUMIFS(P$2:P$5,B$2:B$5,C4)</f>
        <v>1</v>
      </c>
    </row>
    <row r="5" spans="1:17" x14ac:dyDescent="0.25">
      <c r="A5" t="s">
        <v>62</v>
      </c>
      <c r="B5">
        <v>3</v>
      </c>
      <c r="C5">
        <f ca="1">OFFSET(B$1,MATCH(MAX(G$2:G$5),G$2:G$5,0),0)</f>
        <v>2</v>
      </c>
      <c r="D5">
        <f>SUMIFS(ContinuousSummary!C$2:C$72,ContinuousSummary!$A$2:$A$72,$A5,ContinuousSummary!$B$2:$B$72,$B5)</f>
        <v>3</v>
      </c>
      <c r="E5" s="1">
        <f>SUMIFS(ContinuousSummary!D$2:D$72,ContinuousSummary!$A$2:$A$72,$A5,ContinuousSummary!$B$2:$B$72,$B5)</f>
        <v>3</v>
      </c>
      <c r="F5">
        <f>SUMIFS(ContinuousSummary!E$2:E$72,ContinuousSummary!$A$2:$A$72,$A5,ContinuousSummary!$B$2:$B$72,$B5)</f>
        <v>3</v>
      </c>
      <c r="G5">
        <f>SUMIFS(ContinuousSummary!F$2:F$72,ContinuousSummary!$A$2:$A$72,$A5,ContinuousSummary!$B$2:$B$72,$B5)</f>
        <v>22</v>
      </c>
      <c r="H5" s="2">
        <f>G5/G$6</f>
        <v>2.1760633036597428E-2</v>
      </c>
      <c r="I5" s="3">
        <f>SUMIFS(ContinuousSummary!G$2:G$72,ContinuousSummary!$A$2:$A$72,$A5,ContinuousSummary!$B$2:$B$72,$B5)</f>
        <v>1</v>
      </c>
      <c r="J5" s="4">
        <f>SUMIFS(ContinuousSummary!H$2:H$72,ContinuousSummary!$A$2:$A$72,$A5,ContinuousSummary!$B$2:$B$72,$B5)</f>
        <v>352718.681818182</v>
      </c>
      <c r="K5" s="3">
        <f ca="1">J5/SUMIFS(J$2:J$5,B$2:B$5,C5)</f>
        <v>1.6316240036308682</v>
      </c>
      <c r="L5" s="3">
        <f t="shared" si="0"/>
        <v>352718.681818182</v>
      </c>
      <c r="M5" s="3">
        <f ca="1">L5/SUMIFS(L$2:L$5,B$2:B$5,C5)</f>
        <v>1.6316240036308682</v>
      </c>
      <c r="N5" s="3">
        <f>SUMIFS(ContinuousSummary!I$2:I$72,ContinuousSummary!$A$2:$A$72,$A5,ContinuousSummary!$B$2:$B$72,$B5)</f>
        <v>1.0168111200519001</v>
      </c>
      <c r="O5" s="3">
        <f ca="1">N5/SUMIFS(N$2:N$5,B$2:B$5,C5)</f>
        <v>1.0055725951834318</v>
      </c>
      <c r="P5" s="4">
        <f>SUMIFS(ContinuousSummary!J$2:J$72,ContinuousSummary!$A$2:$A$72,$A5,ContinuousSummary!$B$2:$B$72,$B5)</f>
        <v>342287.77198554197</v>
      </c>
      <c r="Q5" s="3">
        <f ca="1">P5/SUMIFS(P$2:P$5,B$2:B$5,C5)</f>
        <v>1.5766575022526821</v>
      </c>
    </row>
    <row r="6" spans="1:17" x14ac:dyDescent="0.25">
      <c r="G6">
        <f>SUM(G2:G5)</f>
        <v>1011</v>
      </c>
      <c r="H6" s="2">
        <f>G6/G$6</f>
        <v>1</v>
      </c>
      <c r="I6" s="3">
        <f>SUMPRODUCT(H2:H5,I2:I5)</f>
        <v>1</v>
      </c>
      <c r="J6" s="4">
        <f>SUMPRODUCT(H2:H5,J2:J5)</f>
        <v>184324.04451038552</v>
      </c>
      <c r="L6" s="3">
        <f t="shared" si="0"/>
        <v>184324.04451038552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CA1F-2EA6-4AAC-A867-A898C788B088}">
  <dimension ref="A1:Q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10.85546875" bestFit="1" customWidth="1"/>
    <col min="2" max="2" width="6.140625" bestFit="1" customWidth="1"/>
    <col min="3" max="3" width="10.140625" bestFit="1" customWidth="1"/>
    <col min="4" max="4" width="9.5703125" bestFit="1" customWidth="1"/>
    <col min="5" max="5" width="6" bestFit="1" customWidth="1"/>
    <col min="6" max="6" width="9.85546875" bestFit="1" customWidth="1"/>
    <col min="7" max="7" width="7.42578125" bestFit="1" customWidth="1"/>
    <col min="8" max="8" width="17.7109375" bestFit="1" customWidth="1"/>
    <col min="9" max="9" width="6.5703125" bestFit="1" customWidth="1"/>
    <col min="11" max="11" width="15.140625" bestFit="1" customWidth="1"/>
    <col min="12" max="12" width="11.5703125" bestFit="1" customWidth="1"/>
    <col min="13" max="13" width="17.28515625" bestFit="1" customWidth="1"/>
    <col min="14" max="14" width="13.7109375" bestFit="1" customWidth="1"/>
    <col min="15" max="15" width="22.42578125" bestFit="1" customWidth="1"/>
    <col min="16" max="16" width="8.5703125" bestFit="1" customWidth="1"/>
    <col min="17" max="17" width="15.28515625" bestFit="1" customWidth="1"/>
  </cols>
  <sheetData>
    <row r="1" spans="1:17" x14ac:dyDescent="0.25">
      <c r="A1" t="s">
        <v>50</v>
      </c>
      <c r="B1" t="s">
        <v>56</v>
      </c>
      <c r="C1" t="s">
        <v>97</v>
      </c>
      <c r="D1" t="s">
        <v>57</v>
      </c>
      <c r="E1" t="s">
        <v>58</v>
      </c>
      <c r="F1" t="s">
        <v>59</v>
      </c>
      <c r="G1" t="s">
        <v>51</v>
      </c>
      <c r="H1" t="s">
        <v>98</v>
      </c>
      <c r="I1" t="s">
        <v>52</v>
      </c>
      <c r="J1" t="s">
        <v>53</v>
      </c>
      <c r="K1" t="s">
        <v>99</v>
      </c>
      <c r="L1" t="s">
        <v>100</v>
      </c>
      <c r="M1" t="s">
        <v>101</v>
      </c>
      <c r="N1" t="s">
        <v>54</v>
      </c>
      <c r="O1" t="s">
        <v>102</v>
      </c>
      <c r="P1" t="s">
        <v>55</v>
      </c>
      <c r="Q1" t="s">
        <v>103</v>
      </c>
    </row>
    <row r="2" spans="1:17" x14ac:dyDescent="0.25">
      <c r="A2" t="s">
        <v>63</v>
      </c>
      <c r="B2">
        <v>0</v>
      </c>
      <c r="C2">
        <f ca="1">OFFSET(B$1,MATCH(MAX(G$2:G$6),G$2:G$6,0),0)</f>
        <v>2</v>
      </c>
      <c r="D2">
        <f>SUMIFS(ContinuousSummary!C$2:C$72,ContinuousSummary!$A$2:$A$72,$A2,ContinuousSummary!$B$2:$B$72,$B2)</f>
        <v>0</v>
      </c>
      <c r="E2" s="1">
        <f>SUMIFS(ContinuousSummary!D$2:D$72,ContinuousSummary!$A$2:$A$72,$A2,ContinuousSummary!$B$2:$B$72,$B2)</f>
        <v>0</v>
      </c>
      <c r="F2">
        <f>SUMIFS(ContinuousSummary!E$2:E$72,ContinuousSummary!$A$2:$A$72,$A2,ContinuousSummary!$B$2:$B$72,$B2)</f>
        <v>0</v>
      </c>
      <c r="G2">
        <f>SUMIFS(ContinuousSummary!F$2:F$72,ContinuousSummary!$A$2:$A$72,$A2,ContinuousSummary!$B$2:$B$72,$B2)</f>
        <v>50</v>
      </c>
      <c r="H2" s="2">
        <f>G2/G$7</f>
        <v>4.9455984174085067E-2</v>
      </c>
      <c r="I2" s="3">
        <f>SUMIFS(ContinuousSummary!G$2:G$72,ContinuousSummary!$A$2:$A$72,$A2,ContinuousSummary!$B$2:$B$72,$B2)</f>
        <v>1</v>
      </c>
      <c r="J2" s="4">
        <f>SUMIFS(ContinuousSummary!H$2:H$72,ContinuousSummary!$A$2:$A$72,$A2,ContinuousSummary!$B$2:$B$72,$B2)</f>
        <v>101699</v>
      </c>
      <c r="K2" s="3">
        <f ca="1">J2/SUMIFS(J$2:J$6,B$2:B$6,C2)</f>
        <v>0.54697822798832618</v>
      </c>
      <c r="L2" s="3">
        <f>J2/I2</f>
        <v>101699</v>
      </c>
      <c r="M2" s="3">
        <f ca="1">L2/SUMIFS(L$2:L$6,B$2:B$6,C2)</f>
        <v>0.54697822798832618</v>
      </c>
      <c r="N2" s="3">
        <f>SUMIFS(ContinuousSummary!I$2:I$72,ContinuousSummary!$A$2:$A$72,$A2,ContinuousSummary!$B$2:$B$72,$B2)</f>
        <v>1</v>
      </c>
      <c r="O2" s="3">
        <f ca="1">N2/SUMIFS(N$2:N$6,B$2:B$6,C2)</f>
        <v>0.87872966746821668</v>
      </c>
      <c r="P2" s="4">
        <f>SUMIFS(ContinuousSummary!J$2:J$72,ContinuousSummary!$A$2:$A$72,$A2,ContinuousSummary!$B$2:$B$72,$B2)</f>
        <v>107112.113867464</v>
      </c>
      <c r="Q2" s="3">
        <f ca="1">P2/SUMIFS(P$2:P$6,B$2:B$6,C2)</f>
        <v>0.57442761895018568</v>
      </c>
    </row>
    <row r="3" spans="1:17" x14ac:dyDescent="0.25">
      <c r="A3" t="s">
        <v>63</v>
      </c>
      <c r="B3">
        <v>1</v>
      </c>
      <c r="C3">
        <f ca="1">OFFSET(B$1,MATCH(MAX(G$2:G$6),G$2:G$6,0),0)</f>
        <v>2</v>
      </c>
      <c r="D3">
        <f>SUMIFS(ContinuousSummary!C$2:C$72,ContinuousSummary!$A$2:$A$72,$A3,ContinuousSummary!$B$2:$B$72,$B3)</f>
        <v>1</v>
      </c>
      <c r="E3" s="1">
        <f>SUMIFS(ContinuousSummary!D$2:D$72,ContinuousSummary!$A$2:$A$72,$A3,ContinuousSummary!$B$2:$B$72,$B3)</f>
        <v>1</v>
      </c>
      <c r="F3">
        <f>SUMIFS(ContinuousSummary!E$2:E$72,ContinuousSummary!$A$2:$A$72,$A3,ContinuousSummary!$B$2:$B$72,$B3)</f>
        <v>1</v>
      </c>
      <c r="G3">
        <f>SUMIFS(ContinuousSummary!F$2:F$72,ContinuousSummary!$A$2:$A$72,$A3,ContinuousSummary!$B$2:$B$72,$B3)</f>
        <v>249</v>
      </c>
      <c r="H3" s="2">
        <f>G3/G$7</f>
        <v>0.24629080118694363</v>
      </c>
      <c r="I3" s="3">
        <f>SUMIFS(ContinuousSummary!G$2:G$72,ContinuousSummary!$A$2:$A$72,$A3,ContinuousSummary!$B$2:$B$72,$B3)</f>
        <v>1</v>
      </c>
      <c r="J3" s="4">
        <f>SUMIFS(ContinuousSummary!H$2:H$72,ContinuousSummary!$A$2:$A$72,$A3,ContinuousSummary!$B$2:$B$72,$B3)</f>
        <v>129230.935742972</v>
      </c>
      <c r="K3" s="3">
        <f ca="1">J3/SUMIFS(J$2:J$6,B$2:B$6,C3)</f>
        <v>0.69505607954811821</v>
      </c>
      <c r="L3" s="3">
        <f t="shared" ref="L3:L7" si="0">J3/I3</f>
        <v>129230.935742972</v>
      </c>
      <c r="M3" s="3">
        <f ca="1">L3/SUMIFS(L$2:L$6,B$2:B$6,C3)</f>
        <v>0.69505607954811821</v>
      </c>
      <c r="N3" s="3">
        <f>SUMIFS(ContinuousSummary!I$2:I$72,ContinuousSummary!$A$2:$A$72,$A3,ContinuousSummary!$B$2:$B$72,$B3)</f>
        <v>1.0667738357119001</v>
      </c>
      <c r="O3" s="3">
        <f ca="1">N3/SUMIFS(N$2:N$6,B$2:B$6,C3)</f>
        <v>0.93740581791891198</v>
      </c>
      <c r="P3" s="4">
        <f>SUMIFS(ContinuousSummary!J$2:J$72,ContinuousSummary!$A$2:$A$72,$A3,ContinuousSummary!$B$2:$B$72,$B3)</f>
        <v>127065.161832855</v>
      </c>
      <c r="Q3" s="3">
        <f ca="1">P3/SUMIFS(P$2:P$6,B$2:B$6,C3)</f>
        <v>0.68143308658329094</v>
      </c>
    </row>
    <row r="4" spans="1:17" x14ac:dyDescent="0.25">
      <c r="A4" t="s">
        <v>63</v>
      </c>
      <c r="B4">
        <v>2</v>
      </c>
      <c r="C4">
        <f ca="1">OFFSET(B$1,MATCH(MAX(G$2:G$6),G$2:G$6,0),0)</f>
        <v>2</v>
      </c>
      <c r="D4">
        <f>SUMIFS(ContinuousSummary!C$2:C$72,ContinuousSummary!$A$2:$A$72,$A4,ContinuousSummary!$B$2:$B$72,$B4)</f>
        <v>2</v>
      </c>
      <c r="E4" s="1">
        <f>SUMIFS(ContinuousSummary!D$2:D$72,ContinuousSummary!$A$2:$A$72,$A4,ContinuousSummary!$B$2:$B$72,$B4)</f>
        <v>2</v>
      </c>
      <c r="F4">
        <f>SUMIFS(ContinuousSummary!E$2:E$72,ContinuousSummary!$A$2:$A$72,$A4,ContinuousSummary!$B$2:$B$72,$B4)</f>
        <v>2</v>
      </c>
      <c r="G4">
        <f>SUMIFS(ContinuousSummary!F$2:F$72,ContinuousSummary!$A$2:$A$72,$A4,ContinuousSummary!$B$2:$B$72,$B4)</f>
        <v>571</v>
      </c>
      <c r="H4" s="2">
        <f>G4/G$7</f>
        <v>0.56478733926805147</v>
      </c>
      <c r="I4" s="3">
        <f>SUMIFS(ContinuousSummary!G$2:G$72,ContinuousSummary!$A$2:$A$72,$A4,ContinuousSummary!$B$2:$B$72,$B4)</f>
        <v>1</v>
      </c>
      <c r="J4" s="4">
        <f>SUMIFS(ContinuousSummary!H$2:H$72,ContinuousSummary!$A$2:$A$72,$A4,ContinuousSummary!$B$2:$B$72,$B4)</f>
        <v>185928.78984238199</v>
      </c>
      <c r="K4" s="3">
        <f ca="1">J4/SUMIFS(J$2:J$6,B$2:B$6,C4)</f>
        <v>1</v>
      </c>
      <c r="L4" s="3">
        <f t="shared" si="0"/>
        <v>185928.78984238199</v>
      </c>
      <c r="M4" s="3">
        <f ca="1">L4/SUMIFS(L$2:L$6,B$2:B$6,C4)</f>
        <v>1</v>
      </c>
      <c r="N4" s="3">
        <f>SUMIFS(ContinuousSummary!I$2:I$72,ContinuousSummary!$A$2:$A$72,$A4,ContinuousSummary!$B$2:$B$72,$B4)</f>
        <v>1.1380064165594701</v>
      </c>
      <c r="O4" s="3">
        <f ca="1">N4/SUMIFS(N$2:N$6,B$2:B$6,C4)</f>
        <v>1</v>
      </c>
      <c r="P4" s="4">
        <f>SUMIFS(ContinuousSummary!J$2:J$72,ContinuousSummary!$A$2:$A$72,$A4,ContinuousSummary!$B$2:$B$72,$B4)</f>
        <v>186467.55541319601</v>
      </c>
      <c r="Q4" s="3">
        <f ca="1">P4/SUMIFS(P$2:P$6,B$2:B$6,C4)</f>
        <v>1</v>
      </c>
    </row>
    <row r="5" spans="1:17" x14ac:dyDescent="0.25">
      <c r="A5" t="s">
        <v>63</v>
      </c>
      <c r="B5">
        <v>3</v>
      </c>
      <c r="C5">
        <f ca="1">OFFSET(B$1,MATCH(MAX(G$2:G$6),G$2:G$6,0),0)</f>
        <v>2</v>
      </c>
      <c r="D5">
        <f>SUMIFS(ContinuousSummary!C$2:C$72,ContinuousSummary!$A$2:$A$72,$A5,ContinuousSummary!$B$2:$B$72,$B5)</f>
        <v>3</v>
      </c>
      <c r="E5" s="1">
        <f>SUMIFS(ContinuousSummary!D$2:D$72,ContinuousSummary!$A$2:$A$72,$A5,ContinuousSummary!$B$2:$B$72,$B5)</f>
        <v>3</v>
      </c>
      <c r="F5">
        <f>SUMIFS(ContinuousSummary!E$2:E$72,ContinuousSummary!$A$2:$A$72,$A5,ContinuousSummary!$B$2:$B$72,$B5)</f>
        <v>3</v>
      </c>
      <c r="G5">
        <f>SUMIFS(ContinuousSummary!F$2:F$72,ContinuousSummary!$A$2:$A$72,$A5,ContinuousSummary!$B$2:$B$72,$B5)</f>
        <v>136</v>
      </c>
      <c r="H5" s="2">
        <f>G5/G$7</f>
        <v>0.13452027695351138</v>
      </c>
      <c r="I5" s="3">
        <f>SUMIFS(ContinuousSummary!G$2:G$72,ContinuousSummary!$A$2:$A$72,$A5,ContinuousSummary!$B$2:$B$72,$B5)</f>
        <v>1</v>
      </c>
      <c r="J5" s="4">
        <f>SUMIFS(ContinuousSummary!H$2:H$72,ContinuousSummary!$A$2:$A$72,$A5,ContinuousSummary!$B$2:$B$72,$B5)</f>
        <v>308526.014705882</v>
      </c>
      <c r="K5" s="3">
        <f ca="1">J5/SUMIFS(J$2:J$6,B$2:B$6,C5)</f>
        <v>1.6593773076640244</v>
      </c>
      <c r="L5" s="3">
        <f t="shared" si="0"/>
        <v>308526.014705882</v>
      </c>
      <c r="M5" s="3">
        <f ca="1">L5/SUMIFS(L$2:L$6,B$2:B$6,C5)</f>
        <v>1.6593773076640244</v>
      </c>
      <c r="N5" s="3">
        <f>SUMIFS(ContinuousSummary!I$2:I$72,ContinuousSummary!$A$2:$A$72,$A5,ContinuousSummary!$B$2:$B$72,$B5)</f>
        <v>1.23368563161169</v>
      </c>
      <c r="O5" s="3">
        <f ca="1">N5/SUMIFS(N$2:N$6,B$2:B$6,C5)</f>
        <v>1.0840761648264572</v>
      </c>
      <c r="P5" s="4">
        <f>SUMIFS(ContinuousSummary!J$2:J$72,ContinuousSummary!$A$2:$A$72,$A5,ContinuousSummary!$B$2:$B$72,$B5)</f>
        <v>307937.33864444902</v>
      </c>
      <c r="Q5" s="3">
        <f ca="1">P5/SUMIFS(P$2:P$6,B$2:B$6,C5)</f>
        <v>1.6514258363182079</v>
      </c>
    </row>
    <row r="6" spans="1:17" x14ac:dyDescent="0.25">
      <c r="A6" t="s">
        <v>63</v>
      </c>
      <c r="B6">
        <v>4</v>
      </c>
      <c r="C6">
        <f ca="1">OFFSET(B$1,MATCH(MAX(G$2:G$6),G$2:G$6,0),0)</f>
        <v>2</v>
      </c>
      <c r="D6">
        <f>SUMIFS(ContinuousSummary!C$2:C$72,ContinuousSummary!$A$2:$A$72,$A6,ContinuousSummary!$B$2:$B$72,$B6)</f>
        <v>4</v>
      </c>
      <c r="E6" s="1">
        <f>SUMIFS(ContinuousSummary!D$2:D$72,ContinuousSummary!$A$2:$A$72,$A6,ContinuousSummary!$B$2:$B$72,$B6)</f>
        <v>4</v>
      </c>
      <c r="F6">
        <f>SUMIFS(ContinuousSummary!E$2:E$72,ContinuousSummary!$A$2:$A$72,$A6,ContinuousSummary!$B$2:$B$72,$B6)</f>
        <v>4</v>
      </c>
      <c r="G6">
        <f>SUMIFS(ContinuousSummary!F$2:F$72,ContinuousSummary!$A$2:$A$72,$A6,ContinuousSummary!$B$2:$B$72,$B6)</f>
        <v>5</v>
      </c>
      <c r="H6" s="2">
        <f>G6/G$7</f>
        <v>4.945598417408506E-3</v>
      </c>
      <c r="I6" s="3">
        <f>SUMIFS(ContinuousSummary!G$2:G$72,ContinuousSummary!$A$2:$A$72,$A6,ContinuousSummary!$B$2:$B$72,$B6)</f>
        <v>1</v>
      </c>
      <c r="J6" s="4">
        <f>SUMIFS(ContinuousSummary!H$2:H$72,ContinuousSummary!$A$2:$A$72,$A6,ContinuousSummary!$B$2:$B$72,$B6)</f>
        <v>192655.8</v>
      </c>
      <c r="K6" s="3">
        <f ca="1">J6/SUMIFS(J$2:J$6,B$2:B$6,C6)</f>
        <v>1.0361805730211051</v>
      </c>
      <c r="L6" s="3">
        <f t="shared" si="0"/>
        <v>192655.8</v>
      </c>
      <c r="M6" s="3">
        <f ca="1">L6/SUMIFS(L$2:L$6,B$2:B$6,C6)</f>
        <v>1.0361805730211051</v>
      </c>
      <c r="N6" s="3">
        <f>SUMIFS(ContinuousSummary!I$2:I$72,ContinuousSummary!$A$2:$A$72,$A6,ContinuousSummary!$B$2:$B$72,$B6)</f>
        <v>1.2950586041305301</v>
      </c>
      <c r="O6" s="3">
        <f ca="1">N6/SUMIFS(N$2:N$6,B$2:B$6,C6)</f>
        <v>1.1380064165594734</v>
      </c>
      <c r="P6" s="4">
        <f>SUMIFS(ContinuousSummary!J$2:J$72,ContinuousSummary!$A$2:$A$72,$A6,ContinuousSummary!$B$2:$B$72,$B6)</f>
        <v>200865.16275055599</v>
      </c>
      <c r="Q6" s="3">
        <f ca="1">P6/SUMIFS(P$2:P$6,B$2:B$6,C6)</f>
        <v>1.0772123992587135</v>
      </c>
    </row>
    <row r="7" spans="1:17" x14ac:dyDescent="0.25">
      <c r="G7">
        <f>SUM(G2:G6)</f>
        <v>1011</v>
      </c>
      <c r="H7" s="2">
        <f>G7/G$7</f>
        <v>1</v>
      </c>
      <c r="I7" s="3">
        <f>SUMPRODUCT(H2:H6,I2:I6)</f>
        <v>1</v>
      </c>
      <c r="J7" s="4">
        <f>SUMPRODUCT(H2:H6,J2:J6)</f>
        <v>184324.04451038584</v>
      </c>
      <c r="L7" s="3">
        <f t="shared" si="0"/>
        <v>184324.04451038584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3C6D-F1C9-4EC2-8315-D56ABB973C07}">
  <dimension ref="A1:Q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9.5703125" bestFit="1" customWidth="1"/>
    <col min="2" max="2" width="6.140625" bestFit="1" customWidth="1"/>
    <col min="3" max="3" width="10.140625" bestFit="1" customWidth="1"/>
    <col min="4" max="4" width="9.5703125" bestFit="1" customWidth="1"/>
    <col min="5" max="5" width="6" bestFit="1" customWidth="1"/>
    <col min="6" max="6" width="9.85546875" bestFit="1" customWidth="1"/>
    <col min="7" max="7" width="7.42578125" bestFit="1" customWidth="1"/>
    <col min="8" max="8" width="17.7109375" bestFit="1" customWidth="1"/>
    <col min="9" max="9" width="6.5703125" bestFit="1" customWidth="1"/>
    <col min="11" max="11" width="15.140625" bestFit="1" customWidth="1"/>
    <col min="12" max="12" width="11.5703125" bestFit="1" customWidth="1"/>
    <col min="13" max="13" width="17.28515625" bestFit="1" customWidth="1"/>
    <col min="14" max="14" width="13.7109375" bestFit="1" customWidth="1"/>
    <col min="15" max="15" width="22.42578125" bestFit="1" customWidth="1"/>
    <col min="16" max="16" width="8.5703125" bestFit="1" customWidth="1"/>
    <col min="17" max="17" width="15.28515625" bestFit="1" customWidth="1"/>
  </cols>
  <sheetData>
    <row r="1" spans="1:17" x14ac:dyDescent="0.25">
      <c r="A1" t="s">
        <v>50</v>
      </c>
      <c r="B1" t="s">
        <v>56</v>
      </c>
      <c r="C1" t="s">
        <v>97</v>
      </c>
      <c r="D1" t="s">
        <v>57</v>
      </c>
      <c r="E1" t="s">
        <v>58</v>
      </c>
      <c r="F1" t="s">
        <v>59</v>
      </c>
      <c r="G1" t="s">
        <v>51</v>
      </c>
      <c r="H1" t="s">
        <v>98</v>
      </c>
      <c r="I1" t="s">
        <v>52</v>
      </c>
      <c r="J1" t="s">
        <v>53</v>
      </c>
      <c r="K1" t="s">
        <v>99</v>
      </c>
      <c r="L1" t="s">
        <v>100</v>
      </c>
      <c r="M1" t="s">
        <v>101</v>
      </c>
      <c r="N1" t="s">
        <v>54</v>
      </c>
      <c r="O1" t="s">
        <v>102</v>
      </c>
      <c r="P1" t="s">
        <v>55</v>
      </c>
      <c r="Q1" t="s">
        <v>103</v>
      </c>
    </row>
    <row r="2" spans="1:17" x14ac:dyDescent="0.25">
      <c r="A2" t="s">
        <v>64</v>
      </c>
      <c r="B2">
        <v>1</v>
      </c>
      <c r="C2">
        <f ca="1">OFFSET(B$1,MATCH(MAX(G$2:G$11),G$2:G$11,0),0)</f>
        <v>6</v>
      </c>
      <c r="D2">
        <f>SUMIFS(ContinuousSummary!C$2:C$72,ContinuousSummary!$A$2:$A$72,$A2,ContinuousSummary!$B$2:$B$72,$B2)</f>
        <v>334</v>
      </c>
      <c r="E2" s="1">
        <f>SUMIFS(ContinuousSummary!D$2:D$72,ContinuousSummary!$A$2:$A$72,$A2,ContinuousSummary!$B$2:$B$72,$B2)</f>
        <v>809.42574257425701</v>
      </c>
      <c r="F2">
        <f>SUMIFS(ContinuousSummary!E$2:E$72,ContinuousSummary!$A$2:$A$72,$A2,ContinuousSummary!$B$2:$B$72,$B2)</f>
        <v>904</v>
      </c>
      <c r="G2">
        <f>SUMIFS(ContinuousSummary!F$2:F$72,ContinuousSummary!$A$2:$A$72,$A2,ContinuousSummary!$B$2:$B$72,$B2)</f>
        <v>101</v>
      </c>
      <c r="H2" s="2">
        <f>G2/G$12</f>
        <v>9.9901088031651833E-2</v>
      </c>
      <c r="I2" s="3">
        <f>SUMIFS(ContinuousSummary!G$2:G$72,ContinuousSummary!$A$2:$A$72,$A2,ContinuousSummary!$B$2:$B$72,$B2)</f>
        <v>1</v>
      </c>
      <c r="J2" s="4">
        <f>SUMIFS(ContinuousSummary!H$2:H$72,ContinuousSummary!$A$2:$A$72,$A2,ContinuousSummary!$B$2:$B$72,$B2)</f>
        <v>108040.534653465</v>
      </c>
      <c r="K2" s="3">
        <f ca="1">J2/SUMIFS(J$2:J$11,B$2:B$11,C2)</f>
        <v>0.56794635651949443</v>
      </c>
      <c r="L2" s="3">
        <f>J2/I2</f>
        <v>108040.534653465</v>
      </c>
      <c r="M2" s="3">
        <f ca="1">L2/SUMIFS(L$2:L$11,B$2:B$11,C2)</f>
        <v>0.56794635651949443</v>
      </c>
      <c r="N2" s="3">
        <f>SUMIFS(ContinuousSummary!I$2:I$72,ContinuousSummary!$A$2:$A$72,$A2,ContinuousSummary!$B$2:$B$72,$B2)</f>
        <v>1.2813198073315399</v>
      </c>
      <c r="O2" s="3">
        <f ca="1">N2/SUMIFS(N$2:N$11,B$2:B$11,C2)</f>
        <v>0.7961572961675718</v>
      </c>
      <c r="P2" s="4">
        <f>SUMIFS(ContinuousSummary!J$2:J$72,ContinuousSummary!$A$2:$A$72,$A2,ContinuousSummary!$B$2:$B$72,$B2)</f>
        <v>111811.63210985401</v>
      </c>
      <c r="Q2" s="3">
        <f ca="1">P2/SUMIFS(P$2:P$11,B$2:B$11,C2)</f>
        <v>0.59361133214947703</v>
      </c>
    </row>
    <row r="3" spans="1:17" x14ac:dyDescent="0.25">
      <c r="A3" t="s">
        <v>64</v>
      </c>
      <c r="B3">
        <v>2</v>
      </c>
      <c r="C3">
        <f t="shared" ref="C3:C8" ca="1" si="0">OFFSET(B$1,MATCH(MAX(G$2:G$11),G$2:G$11,0),0)</f>
        <v>6</v>
      </c>
      <c r="D3">
        <f>SUMIFS(ContinuousSummary!C$2:C$72,ContinuousSummary!$A$2:$A$72,$A3,ContinuousSummary!$B$2:$B$72,$B3)</f>
        <v>907</v>
      </c>
      <c r="E3" s="1">
        <f>SUMIFS(ContinuousSummary!D$2:D$72,ContinuousSummary!$A$2:$A$72,$A3,ContinuousSummary!$B$2:$B$72,$B3)</f>
        <v>993.85148514851505</v>
      </c>
      <c r="F3">
        <f>SUMIFS(ContinuousSummary!E$2:E$72,ContinuousSummary!$A$2:$A$72,$A3,ContinuousSummary!$B$2:$B$72,$B3)</f>
        <v>1069</v>
      </c>
      <c r="G3">
        <f>SUMIFS(ContinuousSummary!F$2:F$72,ContinuousSummary!$A$2:$A$72,$A3,ContinuousSummary!$B$2:$B$72,$B3)</f>
        <v>101</v>
      </c>
      <c r="H3" s="2">
        <f t="shared" ref="H3:H8" si="1">G3/G$12</f>
        <v>9.9901088031651833E-2</v>
      </c>
      <c r="I3" s="3">
        <f>SUMIFS(ContinuousSummary!G$2:G$72,ContinuousSummary!$A$2:$A$72,$A3,ContinuousSummary!$B$2:$B$72,$B3)</f>
        <v>1</v>
      </c>
      <c r="J3" s="4">
        <f>SUMIFS(ContinuousSummary!H$2:H$72,ContinuousSummary!$A$2:$A$72,$A3,ContinuousSummary!$B$2:$B$72,$B3)</f>
        <v>125240.772277228</v>
      </c>
      <c r="K3" s="3">
        <f t="shared" ref="K3:K8" ca="1" si="2">J3/SUMIFS(J$2:J$11,B$2:B$11,C3)</f>
        <v>0.65836438639151174</v>
      </c>
      <c r="L3" s="3">
        <f t="shared" ref="L3:L12" si="3">J3/I3</f>
        <v>125240.772277228</v>
      </c>
      <c r="M3" s="3">
        <f t="shared" ref="M3:M8" ca="1" si="4">L3/SUMIFS(L$2:L$11,B$2:B$11,C3)</f>
        <v>0.65836438639151174</v>
      </c>
      <c r="N3" s="3">
        <f>SUMIFS(ContinuousSummary!I$2:I$72,ContinuousSummary!$A$2:$A$72,$A3,ContinuousSummary!$B$2:$B$72,$B3)</f>
        <v>1.3560890634043199</v>
      </c>
      <c r="O3" s="3">
        <f t="shared" ref="O3:O8" ca="1" si="5">N3/SUMIFS(N$2:N$11,B$2:B$11,C3)</f>
        <v>0.8426157122560094</v>
      </c>
      <c r="P3" s="4">
        <f>SUMIFS(ContinuousSummary!J$2:J$72,ContinuousSummary!$A$2:$A$72,$A3,ContinuousSummary!$B$2:$B$72,$B3)</f>
        <v>123108.17571991601</v>
      </c>
      <c r="Q3" s="3">
        <f t="shared" ref="Q3:Q8" ca="1" si="6">P3/SUMIFS(P$2:P$11,B$2:B$11,C3)</f>
        <v>0.65358502338819557</v>
      </c>
    </row>
    <row r="4" spans="1:17" x14ac:dyDescent="0.25">
      <c r="A4" t="s">
        <v>64</v>
      </c>
      <c r="B4">
        <v>3</v>
      </c>
      <c r="C4">
        <f t="shared" ref="C4:C7" ca="1" si="7">OFFSET(B$1,MATCH(MAX(G$2:G$11),G$2:G$11,0),0)</f>
        <v>6</v>
      </c>
      <c r="D4">
        <f>SUMIFS(ContinuousSummary!C$2:C$72,ContinuousSummary!$A$2:$A$72,$A4,ContinuousSummary!$B$2:$B$72,$B4)</f>
        <v>1072</v>
      </c>
      <c r="E4" s="1">
        <f>SUMIFS(ContinuousSummary!D$2:D$72,ContinuousSummary!$A$2:$A$72,$A4,ContinuousSummary!$B$2:$B$72,$B4)</f>
        <v>1140.63366336634</v>
      </c>
      <c r="F4">
        <f>SUMIFS(ContinuousSummary!E$2:E$72,ContinuousSummary!$A$2:$A$72,$A4,ContinuousSummary!$B$2:$B$72,$B4)</f>
        <v>1217</v>
      </c>
      <c r="G4">
        <f>SUMIFS(ContinuousSummary!F$2:F$72,ContinuousSummary!$A$2:$A$72,$A4,ContinuousSummary!$B$2:$B$72,$B4)</f>
        <v>101</v>
      </c>
      <c r="H4" s="2">
        <f t="shared" ref="H4:H7" si="8">G4/G$12</f>
        <v>9.9901088031651833E-2</v>
      </c>
      <c r="I4" s="3">
        <f>SUMIFS(ContinuousSummary!G$2:G$72,ContinuousSummary!$A$2:$A$72,$A4,ContinuousSummary!$B$2:$B$72,$B4)</f>
        <v>1</v>
      </c>
      <c r="J4" s="4">
        <f>SUMIFS(ContinuousSummary!H$2:H$72,ContinuousSummary!$A$2:$A$72,$A4,ContinuousSummary!$B$2:$B$72,$B4)</f>
        <v>139967.356435644</v>
      </c>
      <c r="K4" s="3">
        <f t="shared" ref="K4:K7" ca="1" si="9">J4/SUMIFS(J$2:J$11,B$2:B$11,C4)</f>
        <v>0.7357789405084173</v>
      </c>
      <c r="L4" s="3">
        <f t="shared" ref="L4:L7" si="10">J4/I4</f>
        <v>139967.356435644</v>
      </c>
      <c r="M4" s="3">
        <f t="shared" ref="M4:M7" ca="1" si="11">L4/SUMIFS(L$2:L$11,B$2:B$11,C4)</f>
        <v>0.7357789405084173</v>
      </c>
      <c r="N4" s="3">
        <f>SUMIFS(ContinuousSummary!I$2:I$72,ContinuousSummary!$A$2:$A$72,$A4,ContinuousSummary!$B$2:$B$72,$B4)</f>
        <v>1.4194115668149101</v>
      </c>
      <c r="O4" s="3">
        <f t="shared" ref="O4:O7" ca="1" si="12">N4/SUMIFS(N$2:N$11,B$2:B$11,C4)</f>
        <v>0.88196160608631724</v>
      </c>
      <c r="P4" s="4">
        <f>SUMIFS(ContinuousSummary!J$2:J$72,ContinuousSummary!$A$2:$A$72,$A4,ContinuousSummary!$B$2:$B$72,$B4)</f>
        <v>138824.13566391001</v>
      </c>
      <c r="Q4" s="3">
        <f t="shared" ref="Q4:Q7" ca="1" si="13">P4/SUMIFS(P$2:P$11,B$2:B$11,C4)</f>
        <v>0.73702152943254229</v>
      </c>
    </row>
    <row r="5" spans="1:17" x14ac:dyDescent="0.25">
      <c r="A5" t="s">
        <v>64</v>
      </c>
      <c r="B5">
        <v>4</v>
      </c>
      <c r="C5">
        <f t="shared" ca="1" si="7"/>
        <v>6</v>
      </c>
      <c r="D5">
        <f>SUMIFS(ContinuousSummary!C$2:C$72,ContinuousSummary!$A$2:$A$72,$A5,ContinuousSummary!$B$2:$B$72,$B5)</f>
        <v>1218</v>
      </c>
      <c r="E5" s="1">
        <f>SUMIFS(ContinuousSummary!D$2:D$72,ContinuousSummary!$A$2:$A$72,$A5,ContinuousSummary!$B$2:$B$72,$B5)</f>
        <v>1284.8599999999999</v>
      </c>
      <c r="F5">
        <f>SUMIFS(ContinuousSummary!E$2:E$72,ContinuousSummary!$A$2:$A$72,$A5,ContinuousSummary!$B$2:$B$72,$B5)</f>
        <v>1350</v>
      </c>
      <c r="G5">
        <f>SUMIFS(ContinuousSummary!F$2:F$72,ContinuousSummary!$A$2:$A$72,$A5,ContinuousSummary!$B$2:$B$72,$B5)</f>
        <v>100</v>
      </c>
      <c r="H5" s="2">
        <f t="shared" si="8"/>
        <v>9.8911968348170135E-2</v>
      </c>
      <c r="I5" s="3">
        <f>SUMIFS(ContinuousSummary!G$2:G$72,ContinuousSummary!$A$2:$A$72,$A5,ContinuousSummary!$B$2:$B$72,$B5)</f>
        <v>1</v>
      </c>
      <c r="J5" s="4">
        <f>SUMIFS(ContinuousSummary!H$2:H$72,ContinuousSummary!$A$2:$A$72,$A5,ContinuousSummary!$B$2:$B$72,$B5)</f>
        <v>152221.85</v>
      </c>
      <c r="K5" s="3">
        <f t="shared" ca="1" si="9"/>
        <v>0.80019823455570349</v>
      </c>
      <c r="L5" s="3">
        <f t="shared" si="10"/>
        <v>152221.85</v>
      </c>
      <c r="M5" s="3">
        <f t="shared" ca="1" si="11"/>
        <v>0.80019823455570349</v>
      </c>
      <c r="N5" s="3">
        <f>SUMIFS(ContinuousSummary!I$2:I$72,ContinuousSummary!$A$2:$A$72,$A5,ContinuousSummary!$B$2:$B$72,$B5)</f>
        <v>1.4847600755335699</v>
      </c>
      <c r="O5" s="3">
        <f t="shared" ca="1" si="12"/>
        <v>0.92256637291528198</v>
      </c>
      <c r="P5" s="4">
        <f>SUMIFS(ContinuousSummary!J$2:J$72,ContinuousSummary!$A$2:$A$72,$A5,ContinuousSummary!$B$2:$B$72,$B5)</f>
        <v>151429.340750776</v>
      </c>
      <c r="Q5" s="3">
        <f t="shared" ca="1" si="13"/>
        <v>0.80394294397982569</v>
      </c>
    </row>
    <row r="6" spans="1:17" x14ac:dyDescent="0.25">
      <c r="A6" t="s">
        <v>64</v>
      </c>
      <c r="B6">
        <v>5</v>
      </c>
      <c r="C6">
        <f t="shared" ca="1" si="7"/>
        <v>6</v>
      </c>
      <c r="D6">
        <f>SUMIFS(ContinuousSummary!C$2:C$72,ContinuousSummary!$A$2:$A$72,$A6,ContinuousSummary!$B$2:$B$72,$B6)</f>
        <v>1352</v>
      </c>
      <c r="E6" s="1">
        <f>SUMIFS(ContinuousSummary!D$2:D$72,ContinuousSummary!$A$2:$A$72,$A6,ContinuousSummary!$B$2:$B$72,$B6)</f>
        <v>1421.2959183673499</v>
      </c>
      <c r="F6">
        <f>SUMIFS(ContinuousSummary!E$2:E$72,ContinuousSummary!$A$2:$A$72,$A6,ContinuousSummary!$B$2:$B$72,$B6)</f>
        <v>1482</v>
      </c>
      <c r="G6">
        <f>SUMIFS(ContinuousSummary!F$2:F$72,ContinuousSummary!$A$2:$A$72,$A6,ContinuousSummary!$B$2:$B$72,$B6)</f>
        <v>98</v>
      </c>
      <c r="H6" s="2">
        <f t="shared" si="8"/>
        <v>9.6933728981206724E-2</v>
      </c>
      <c r="I6" s="3">
        <f>SUMIFS(ContinuousSummary!G$2:G$72,ContinuousSummary!$A$2:$A$72,$A6,ContinuousSummary!$B$2:$B$72,$B6)</f>
        <v>1</v>
      </c>
      <c r="J6" s="4">
        <f>SUMIFS(ContinuousSummary!H$2:H$72,ContinuousSummary!$A$2:$A$72,$A6,ContinuousSummary!$B$2:$B$72,$B6)</f>
        <v>163651.091836735</v>
      </c>
      <c r="K6" s="3">
        <f t="shared" ca="1" si="9"/>
        <v>0.86027935392237476</v>
      </c>
      <c r="L6" s="3">
        <f t="shared" si="10"/>
        <v>163651.091836735</v>
      </c>
      <c r="M6" s="3">
        <f t="shared" ca="1" si="11"/>
        <v>0.86027935392237476</v>
      </c>
      <c r="N6" s="3">
        <f>SUMIFS(ContinuousSummary!I$2:I$72,ContinuousSummary!$A$2:$A$72,$A6,ContinuousSummary!$B$2:$B$72,$B6)</f>
        <v>1.54989128766165</v>
      </c>
      <c r="O6" s="3">
        <f t="shared" ca="1" si="12"/>
        <v>0.96303612094173352</v>
      </c>
      <c r="P6" s="4">
        <f>SUMIFS(ContinuousSummary!J$2:J$72,ContinuousSummary!$A$2:$A$72,$A6,ContinuousSummary!$B$2:$B$72,$B6)</f>
        <v>162587.68267859</v>
      </c>
      <c r="Q6" s="3">
        <f t="shared" ca="1" si="13"/>
        <v>0.8631829183130979</v>
      </c>
    </row>
    <row r="7" spans="1:17" x14ac:dyDescent="0.25">
      <c r="A7" t="s">
        <v>64</v>
      </c>
      <c r="B7">
        <v>6</v>
      </c>
      <c r="C7">
        <f t="shared" ca="1" si="7"/>
        <v>6</v>
      </c>
      <c r="D7">
        <f>SUMIFS(ContinuousSummary!C$2:C$72,ContinuousSummary!$A$2:$A$72,$A7,ContinuousSummary!$B$2:$B$72,$B7)</f>
        <v>1484</v>
      </c>
      <c r="E7" s="1">
        <f>SUMIFS(ContinuousSummary!D$2:D$72,ContinuousSummary!$A$2:$A$72,$A7,ContinuousSummary!$B$2:$B$72,$B7)</f>
        <v>1538.84466019417</v>
      </c>
      <c r="F7">
        <f>SUMIFS(ContinuousSummary!E$2:E$72,ContinuousSummary!$A$2:$A$72,$A7,ContinuousSummary!$B$2:$B$72,$B7)</f>
        <v>1614</v>
      </c>
      <c r="G7">
        <f>SUMIFS(ContinuousSummary!F$2:F$72,ContinuousSummary!$A$2:$A$72,$A7,ContinuousSummary!$B$2:$B$72,$B7)</f>
        <v>103</v>
      </c>
      <c r="H7" s="2">
        <f t="shared" si="8"/>
        <v>0.10187932739861523</v>
      </c>
      <c r="I7" s="3">
        <f>SUMIFS(ContinuousSummary!G$2:G$72,ContinuousSummary!$A$2:$A$72,$A7,ContinuousSummary!$B$2:$B$72,$B7)</f>
        <v>1</v>
      </c>
      <c r="J7" s="4">
        <f>SUMIFS(ContinuousSummary!H$2:H$72,ContinuousSummary!$A$2:$A$72,$A7,ContinuousSummary!$B$2:$B$72,$B7)</f>
        <v>190230.17475728199</v>
      </c>
      <c r="K7" s="3">
        <f t="shared" ca="1" si="9"/>
        <v>1</v>
      </c>
      <c r="L7" s="3">
        <f t="shared" si="10"/>
        <v>190230.17475728199</v>
      </c>
      <c r="M7" s="3">
        <f t="shared" ca="1" si="11"/>
        <v>1</v>
      </c>
      <c r="N7" s="3">
        <f>SUMIFS(ContinuousSummary!I$2:I$72,ContinuousSummary!$A$2:$A$72,$A7,ContinuousSummary!$B$2:$B$72,$B7)</f>
        <v>1.6093802236057799</v>
      </c>
      <c r="O7" s="3">
        <f t="shared" ca="1" si="12"/>
        <v>1</v>
      </c>
      <c r="P7" s="4">
        <f>SUMIFS(ContinuousSummary!J$2:J$72,ContinuousSummary!$A$2:$A$72,$A7,ContinuousSummary!$B$2:$B$72,$B7)</f>
        <v>188358.318068124</v>
      </c>
      <c r="Q7" s="3">
        <f t="shared" ca="1" si="13"/>
        <v>1</v>
      </c>
    </row>
    <row r="8" spans="1:17" x14ac:dyDescent="0.25">
      <c r="A8" t="s">
        <v>64</v>
      </c>
      <c r="B8">
        <v>7</v>
      </c>
      <c r="C8">
        <f t="shared" ca="1" si="0"/>
        <v>6</v>
      </c>
      <c r="D8">
        <f>SUMIFS(ContinuousSummary!C$2:C$72,ContinuousSummary!$A$2:$A$72,$A8,ContinuousSummary!$B$2:$B$72,$B8)</f>
        <v>1616</v>
      </c>
      <c r="E8" s="1">
        <f>SUMIFS(ContinuousSummary!D$2:D$72,ContinuousSummary!$A$2:$A$72,$A8,ContinuousSummary!$B$2:$B$72,$B8)</f>
        <v>1668.3592233009699</v>
      </c>
      <c r="F8">
        <f>SUMIFS(ContinuousSummary!E$2:E$72,ContinuousSummary!$A$2:$A$72,$A8,ContinuousSummary!$B$2:$B$72,$B8)</f>
        <v>1724</v>
      </c>
      <c r="G8">
        <f>SUMIFS(ContinuousSummary!F$2:F$72,ContinuousSummary!$A$2:$A$72,$A8,ContinuousSummary!$B$2:$B$72,$B8)</f>
        <v>103</v>
      </c>
      <c r="H8" s="2">
        <f t="shared" si="1"/>
        <v>0.10187932739861523</v>
      </c>
      <c r="I8" s="3">
        <f>SUMIFS(ContinuousSummary!G$2:G$72,ContinuousSummary!$A$2:$A$72,$A8,ContinuousSummary!$B$2:$B$72,$B8)</f>
        <v>1</v>
      </c>
      <c r="J8" s="4">
        <f>SUMIFS(ContinuousSummary!H$2:H$72,ContinuousSummary!$A$2:$A$72,$A8,ContinuousSummary!$B$2:$B$72,$B8)</f>
        <v>206278.359223301</v>
      </c>
      <c r="K8" s="3">
        <f t="shared" ca="1" si="2"/>
        <v>1.0843619288396027</v>
      </c>
      <c r="L8" s="3">
        <f t="shared" si="3"/>
        <v>206278.359223301</v>
      </c>
      <c r="M8" s="3">
        <f t="shared" ca="1" si="4"/>
        <v>1.0843619288396027</v>
      </c>
      <c r="N8" s="3">
        <f>SUMIFS(ContinuousSummary!I$2:I$72,ContinuousSummary!$A$2:$A$72,$A8,ContinuousSummary!$B$2:$B$72,$B8)</f>
        <v>1.6759561861250301</v>
      </c>
      <c r="O8" s="3">
        <f t="shared" ca="1" si="5"/>
        <v>1.0413674540936562</v>
      </c>
      <c r="P8" s="4">
        <f>SUMIFS(ContinuousSummary!J$2:J$72,ContinuousSummary!$A$2:$A$72,$A8,ContinuousSummary!$B$2:$B$72,$B8)</f>
        <v>209563.96164368201</v>
      </c>
      <c r="Q8" s="3">
        <f t="shared" ca="1" si="6"/>
        <v>1.1125814022606026</v>
      </c>
    </row>
    <row r="9" spans="1:17" x14ac:dyDescent="0.25">
      <c r="A9" t="s">
        <v>64</v>
      </c>
      <c r="B9">
        <v>8</v>
      </c>
      <c r="C9">
        <f ca="1">OFFSET(B$1,MATCH(MAX(G$2:G$11),G$2:G$11,0),0)</f>
        <v>6</v>
      </c>
      <c r="D9">
        <f>SUMIFS(ContinuousSummary!C$2:C$72,ContinuousSummary!$A$2:$A$72,$A9,ContinuousSummary!$B$2:$B$72,$B9)</f>
        <v>1725</v>
      </c>
      <c r="E9" s="1">
        <f>SUMIFS(ContinuousSummary!D$2:D$72,ContinuousSummary!$A$2:$A$72,$A9,ContinuousSummary!$B$2:$B$72,$B9)</f>
        <v>1813.0594059405901</v>
      </c>
      <c r="F9">
        <f>SUMIFS(ContinuousSummary!E$2:E$72,ContinuousSummary!$A$2:$A$72,$A9,ContinuousSummary!$B$2:$B$72,$B9)</f>
        <v>1920</v>
      </c>
      <c r="G9">
        <f>SUMIFS(ContinuousSummary!F$2:F$72,ContinuousSummary!$A$2:$A$72,$A9,ContinuousSummary!$B$2:$B$72,$B9)</f>
        <v>101</v>
      </c>
      <c r="H9" s="2">
        <f>G9/G$12</f>
        <v>9.9901088031651833E-2</v>
      </c>
      <c r="I9" s="3">
        <f>SUMIFS(ContinuousSummary!G$2:G$72,ContinuousSummary!$A$2:$A$72,$A9,ContinuousSummary!$B$2:$B$72,$B9)</f>
        <v>1</v>
      </c>
      <c r="J9" s="4">
        <f>SUMIFS(ContinuousSummary!H$2:H$72,ContinuousSummary!$A$2:$A$72,$A9,ContinuousSummary!$B$2:$B$72,$B9)</f>
        <v>209495.92079207901</v>
      </c>
      <c r="K9" s="3">
        <f ca="1">J9/SUMIFS(J$2:J$11,B$2:B$11,C9)</f>
        <v>1.1012759729594872</v>
      </c>
      <c r="L9" s="3">
        <f t="shared" si="3"/>
        <v>209495.92079207901</v>
      </c>
      <c r="M9" s="3">
        <f ca="1">L9/SUMIFS(L$2:L$11,B$2:B$11,C9)</f>
        <v>1.1012759729594872</v>
      </c>
      <c r="N9" s="3">
        <f>SUMIFS(ContinuousSummary!I$2:I$72,ContinuousSummary!$A$2:$A$72,$A9,ContinuousSummary!$B$2:$B$72,$B9)</f>
        <v>1.7504724136543801</v>
      </c>
      <c r="O9" s="3">
        <f ca="1">N9/SUMIFS(N$2:N$11,B$2:B$11,C9)</f>
        <v>1.0876686490731733</v>
      </c>
      <c r="P9" s="4">
        <f>SUMIFS(ContinuousSummary!J$2:J$72,ContinuousSummary!$A$2:$A$72,$A9,ContinuousSummary!$B$2:$B$72,$B9)</f>
        <v>208442.30219206601</v>
      </c>
      <c r="Q9" s="3">
        <f ca="1">P9/SUMIFS(P$2:P$11,B$2:B$11,C9)</f>
        <v>1.1066264783521702</v>
      </c>
    </row>
    <row r="10" spans="1:17" x14ac:dyDescent="0.25">
      <c r="A10" t="s">
        <v>64</v>
      </c>
      <c r="B10">
        <v>9</v>
      </c>
      <c r="C10">
        <f ca="1">OFFSET(B$1,MATCH(MAX(G$2:G$11),G$2:G$11,0),0)</f>
        <v>6</v>
      </c>
      <c r="D10">
        <f>SUMIFS(ContinuousSummary!C$2:C$72,ContinuousSummary!$A$2:$A$72,$A10,ContinuousSummary!$B$2:$B$72,$B10)</f>
        <v>1922</v>
      </c>
      <c r="E10" s="1">
        <f>SUMIFS(ContinuousSummary!D$2:D$72,ContinuousSummary!$A$2:$A$72,$A10,ContinuousSummary!$B$2:$B$72,$B10)</f>
        <v>2048.0297029703001</v>
      </c>
      <c r="F10">
        <f>SUMIFS(ContinuousSummary!E$2:E$72,ContinuousSummary!$A$2:$A$72,$A10,ContinuousSummary!$B$2:$B$72,$B10)</f>
        <v>2229</v>
      </c>
      <c r="G10">
        <f>SUMIFS(ContinuousSummary!F$2:F$72,ContinuousSummary!$A$2:$A$72,$A10,ContinuousSummary!$B$2:$B$72,$B10)</f>
        <v>101</v>
      </c>
      <c r="H10" s="2">
        <f>G10/G$12</f>
        <v>9.9901088031651833E-2</v>
      </c>
      <c r="I10" s="3">
        <f>SUMIFS(ContinuousSummary!G$2:G$72,ContinuousSummary!$A$2:$A$72,$A10,ContinuousSummary!$B$2:$B$72,$B10)</f>
        <v>1</v>
      </c>
      <c r="J10" s="4">
        <f>SUMIFS(ContinuousSummary!H$2:H$72,ContinuousSummary!$A$2:$A$72,$A10,ContinuousSummary!$B$2:$B$72,$B10)</f>
        <v>242540.18811881199</v>
      </c>
      <c r="K10" s="3">
        <f ca="1">J10/SUMIFS(J$2:J$11,B$2:B$11,C10)</f>
        <v>1.2749827330405035</v>
      </c>
      <c r="L10" s="3">
        <f t="shared" si="3"/>
        <v>242540.18811881199</v>
      </c>
      <c r="M10" s="3">
        <f ca="1">L10/SUMIFS(L$2:L$11,B$2:B$11,C10)</f>
        <v>1.2749827330405035</v>
      </c>
      <c r="N10" s="3">
        <f>SUMIFS(ContinuousSummary!I$2:I$72,ContinuousSummary!$A$2:$A$72,$A10,ContinuousSummary!$B$2:$B$72,$B10)</f>
        <v>1.88493062656823</v>
      </c>
      <c r="O10" s="3">
        <f ca="1">N10/SUMIFS(N$2:N$11,B$2:B$11,C10)</f>
        <v>1.1712152286456494</v>
      </c>
      <c r="P10" s="4">
        <f>SUMIFS(ContinuousSummary!J$2:J$72,ContinuousSummary!$A$2:$A$72,$A10,ContinuousSummary!$B$2:$B$72,$B10)</f>
        <v>243244.916822586</v>
      </c>
      <c r="Q10" s="3">
        <f ca="1">P10/SUMIFS(P$2:P$11,B$2:B$11,C10)</f>
        <v>1.2913946106410392</v>
      </c>
    </row>
    <row r="11" spans="1:17" x14ac:dyDescent="0.25">
      <c r="A11" t="s">
        <v>64</v>
      </c>
      <c r="B11">
        <v>10</v>
      </c>
      <c r="C11">
        <f ca="1">OFFSET(B$1,MATCH(MAX(G$2:G$11),G$2:G$11,0),0)</f>
        <v>6</v>
      </c>
      <c r="D11">
        <f>SUMIFS(ContinuousSummary!C$2:C$72,ContinuousSummary!$A$2:$A$72,$A11,ContinuousSummary!$B$2:$B$72,$B11)</f>
        <v>2230</v>
      </c>
      <c r="E11" s="1">
        <f>SUMIFS(ContinuousSummary!D$2:D$72,ContinuousSummary!$A$2:$A$72,$A11,ContinuousSummary!$B$2:$B$72,$B11)</f>
        <v>2651.4411764705901</v>
      </c>
      <c r="F11">
        <f>SUMIFS(ContinuousSummary!E$2:E$72,ContinuousSummary!$A$2:$A$72,$A11,ContinuousSummary!$B$2:$B$72,$B11)</f>
        <v>5642</v>
      </c>
      <c r="G11">
        <f>SUMIFS(ContinuousSummary!F$2:F$72,ContinuousSummary!$A$2:$A$72,$A11,ContinuousSummary!$B$2:$B$72,$B11)</f>
        <v>102</v>
      </c>
      <c r="H11" s="2">
        <f>G11/G$12</f>
        <v>0.10089020771513353</v>
      </c>
      <c r="I11" s="3">
        <f>SUMIFS(ContinuousSummary!G$2:G$72,ContinuousSummary!$A$2:$A$72,$A11,ContinuousSummary!$B$2:$B$72,$B11)</f>
        <v>1</v>
      </c>
      <c r="J11" s="4">
        <f>SUMIFS(ContinuousSummary!H$2:H$72,ContinuousSummary!$A$2:$A$72,$A11,ContinuousSummary!$B$2:$B$72,$B11)</f>
        <v>302916.43137254898</v>
      </c>
      <c r="K11" s="3">
        <f ca="1">J11/SUMIFS(J$2:J$11,B$2:B$11,C11)</f>
        <v>1.5923679393085002</v>
      </c>
      <c r="L11" s="3">
        <f t="shared" si="3"/>
        <v>302916.43137254898</v>
      </c>
      <c r="M11" s="3">
        <f ca="1">L11/SUMIFS(L$2:L$11,B$2:B$11,C11)</f>
        <v>1.5923679393085002</v>
      </c>
      <c r="N11" s="3">
        <f>SUMIFS(ContinuousSummary!I$2:I$72,ContinuousSummary!$A$2:$A$72,$A11,ContinuousSummary!$B$2:$B$72,$B11)</f>
        <v>2.3036280276103902</v>
      </c>
      <c r="O11" s="3">
        <f ca="1">N11/SUMIFS(N$2:N$11,B$2:B$11,C11)</f>
        <v>1.431375876142658</v>
      </c>
      <c r="P11" s="4">
        <f>SUMIFS(ContinuousSummary!J$2:J$72,ContinuousSummary!$A$2:$A$72,$A11,ContinuousSummary!$B$2:$B$72,$B11)</f>
        <v>303142.547047548</v>
      </c>
      <c r="Q11" s="3">
        <f ca="1">P11/SUMIFS(P$2:P$11,B$2:B$11,C11)</f>
        <v>1.609392938717523</v>
      </c>
    </row>
    <row r="12" spans="1:17" x14ac:dyDescent="0.25">
      <c r="G12">
        <f>SUM(G2:G11)</f>
        <v>1011</v>
      </c>
      <c r="H12" s="2">
        <f>G12/G$12</f>
        <v>1</v>
      </c>
      <c r="I12" s="3">
        <f>SUMPRODUCT(H2:H11,I2:I11)</f>
        <v>1.0000000000000002</v>
      </c>
      <c r="J12" s="4">
        <f>SUMPRODUCT(H2:H11,J2:J11)</f>
        <v>184324.04451038587</v>
      </c>
      <c r="L12" s="3">
        <f t="shared" si="3"/>
        <v>184324.04451038584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9B3A-4311-4290-A895-E2812AD0CBA6}">
  <dimension ref="A1:Q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13.28515625" bestFit="1" customWidth="1"/>
    <col min="2" max="2" width="6.140625" bestFit="1" customWidth="1"/>
    <col min="3" max="3" width="10.140625" bestFit="1" customWidth="1"/>
    <col min="4" max="4" width="9.5703125" bestFit="1" customWidth="1"/>
    <col min="5" max="5" width="6" bestFit="1" customWidth="1"/>
    <col min="6" max="6" width="9.85546875" bestFit="1" customWidth="1"/>
    <col min="7" max="7" width="7.42578125" bestFit="1" customWidth="1"/>
    <col min="8" max="8" width="17.7109375" bestFit="1" customWidth="1"/>
    <col min="9" max="9" width="6.5703125" bestFit="1" customWidth="1"/>
    <col min="11" max="11" width="15.140625" bestFit="1" customWidth="1"/>
    <col min="12" max="12" width="11.5703125" bestFit="1" customWidth="1"/>
    <col min="13" max="13" width="17.28515625" bestFit="1" customWidth="1"/>
    <col min="14" max="14" width="13.7109375" bestFit="1" customWidth="1"/>
    <col min="15" max="15" width="22.42578125" bestFit="1" customWidth="1"/>
    <col min="16" max="16" width="8.5703125" bestFit="1" customWidth="1"/>
    <col min="17" max="17" width="15.28515625" bestFit="1" customWidth="1"/>
  </cols>
  <sheetData>
    <row r="1" spans="1:17" x14ac:dyDescent="0.25">
      <c r="A1" t="s">
        <v>50</v>
      </c>
      <c r="B1" t="s">
        <v>56</v>
      </c>
      <c r="C1" t="s">
        <v>97</v>
      </c>
      <c r="D1" t="s">
        <v>57</v>
      </c>
      <c r="E1" t="s">
        <v>58</v>
      </c>
      <c r="F1" t="s">
        <v>59</v>
      </c>
      <c r="G1" t="s">
        <v>51</v>
      </c>
      <c r="H1" t="s">
        <v>98</v>
      </c>
      <c r="I1" t="s">
        <v>52</v>
      </c>
      <c r="J1" t="s">
        <v>53</v>
      </c>
      <c r="K1" t="s">
        <v>99</v>
      </c>
      <c r="L1" t="s">
        <v>100</v>
      </c>
      <c r="M1" t="s">
        <v>101</v>
      </c>
      <c r="N1" t="s">
        <v>54</v>
      </c>
      <c r="O1" t="s">
        <v>102</v>
      </c>
      <c r="P1" t="s">
        <v>55</v>
      </c>
      <c r="Q1" t="s">
        <v>103</v>
      </c>
    </row>
    <row r="2" spans="1:17" x14ac:dyDescent="0.25">
      <c r="A2" t="s">
        <v>65</v>
      </c>
      <c r="B2">
        <v>0</v>
      </c>
      <c r="C2">
        <f ca="1">OFFSET(B$1,MATCH(MAX(G$2:G$5),G$2:G$5,0),0)</f>
        <v>1</v>
      </c>
      <c r="D2">
        <f>SUMIFS(ContinuousSummary!C$2:C$72,ContinuousSummary!$A$2:$A$72,$A2,ContinuousSummary!$B$2:$B$72,$B2)</f>
        <v>0</v>
      </c>
      <c r="E2" s="1">
        <f>SUMIFS(ContinuousSummary!D$2:D$72,ContinuousSummary!$A$2:$A$72,$A2,ContinuousSummary!$B$2:$B$72,$B2)</f>
        <v>0</v>
      </c>
      <c r="F2">
        <f>SUMIFS(ContinuousSummary!E$2:E$72,ContinuousSummary!$A$2:$A$72,$A2,ContinuousSummary!$B$2:$B$72,$B2)</f>
        <v>0</v>
      </c>
      <c r="G2">
        <f>SUMIFS(ContinuousSummary!F$2:F$72,ContinuousSummary!$A$2:$A$72,$A2,ContinuousSummary!$B$2:$B$72,$B2)</f>
        <v>1</v>
      </c>
      <c r="H2" s="2">
        <f>G2/G$6</f>
        <v>9.8911968348170125E-4</v>
      </c>
      <c r="I2" s="3">
        <f>SUMIFS(ContinuousSummary!G$2:G$72,ContinuousSummary!$A$2:$A$72,$A2,ContinuousSummary!$B$2:$B$72,$B2)</f>
        <v>1</v>
      </c>
      <c r="J2" s="4">
        <f>SUMIFS(ContinuousSummary!H$2:H$72,ContinuousSummary!$A$2:$A$72,$A2,ContinuousSummary!$B$2:$B$72,$B2)</f>
        <v>127500</v>
      </c>
      <c r="K2" s="3">
        <f ca="1">J2/SUMIFS(J$2:J$5,B$2:B$5,C2)</f>
        <v>0.68178216675973091</v>
      </c>
      <c r="L2" s="3">
        <f>J2/I2</f>
        <v>127500</v>
      </c>
      <c r="M2" s="3">
        <f ca="1">L2/SUMIFS(L$2:L$5,B$2:B$5,C2)</f>
        <v>0.68178216675973091</v>
      </c>
      <c r="N2" s="3">
        <f>SUMIFS(ContinuousSummary!I$2:I$72,ContinuousSummary!$A$2:$A$72,$A2,ContinuousSummary!$B$2:$B$72,$B2)</f>
        <v>1</v>
      </c>
      <c r="O2" s="3">
        <f ca="1">N2/SUMIFS(N$2:N$5,B$2:B$5,C2)</f>
        <v>1</v>
      </c>
      <c r="P2" s="4">
        <f>SUMIFS(ContinuousSummary!J$2:J$72,ContinuousSummary!$A$2:$A$72,$A2,ContinuousSummary!$B$2:$B$72,$B2)</f>
        <v>122524.968195835</v>
      </c>
      <c r="Q2" s="3">
        <f ca="1">P2/SUMIFS(P$2:P$5,B$2:B$5,C2)</f>
        <v>0.65528576421547058</v>
      </c>
    </row>
    <row r="3" spans="1:17" x14ac:dyDescent="0.25">
      <c r="A3" t="s">
        <v>65</v>
      </c>
      <c r="B3">
        <v>1</v>
      </c>
      <c r="C3">
        <f ca="1">OFFSET(B$1,MATCH(MAX(G$2:G$5),G$2:G$5,0),0)</f>
        <v>1</v>
      </c>
      <c r="D3">
        <f>SUMIFS(ContinuousSummary!C$2:C$72,ContinuousSummary!$A$2:$A$72,$A3,ContinuousSummary!$B$2:$B$72,$B3)</f>
        <v>1</v>
      </c>
      <c r="E3" s="1">
        <f>SUMIFS(ContinuousSummary!D$2:D$72,ContinuousSummary!$A$2:$A$72,$A3,ContinuousSummary!$B$2:$B$72,$B3)</f>
        <v>1</v>
      </c>
      <c r="F3">
        <f>SUMIFS(ContinuousSummary!E$2:E$72,ContinuousSummary!$A$2:$A$72,$A3,ContinuousSummary!$B$2:$B$72,$B3)</f>
        <v>1</v>
      </c>
      <c r="G3">
        <f>SUMIFS(ContinuousSummary!F$2:F$72,ContinuousSummary!$A$2:$A$72,$A3,ContinuousSummary!$B$2:$B$72,$B3)</f>
        <v>961</v>
      </c>
      <c r="H3" s="2">
        <f>G3/G$6</f>
        <v>0.95054401582591497</v>
      </c>
      <c r="I3" s="3">
        <f>SUMIFS(ContinuousSummary!G$2:G$72,ContinuousSummary!$A$2:$A$72,$A3,ContinuousSummary!$B$2:$B$72,$B3)</f>
        <v>1</v>
      </c>
      <c r="J3" s="4">
        <f>SUMIFS(ContinuousSummary!H$2:H$72,ContinuousSummary!$A$2:$A$72,$A3,ContinuousSummary!$B$2:$B$72,$B3)</f>
        <v>187009.87825182101</v>
      </c>
      <c r="K3" s="3">
        <f ca="1">J3/SUMIFS(J$2:J$5,B$2:B$5,C3)</f>
        <v>1</v>
      </c>
      <c r="L3" s="3">
        <f t="shared" ref="L3:L6" si="0">J3/I3</f>
        <v>187009.87825182101</v>
      </c>
      <c r="M3" s="3">
        <f ca="1">L3/SUMIFS(L$2:L$5,B$2:B$5,C3)</f>
        <v>1</v>
      </c>
      <c r="N3" s="3">
        <f>SUMIFS(ContinuousSummary!I$2:I$72,ContinuousSummary!$A$2:$A$72,$A3,ContinuousSummary!$B$2:$B$72,$B3)</f>
        <v>1</v>
      </c>
      <c r="O3" s="3">
        <f ca="1">N3/SUMIFS(N$2:N$5,B$2:B$5,C3)</f>
        <v>1</v>
      </c>
      <c r="P3" s="4">
        <f>SUMIFS(ContinuousSummary!J$2:J$72,ContinuousSummary!$A$2:$A$72,$A3,ContinuousSummary!$B$2:$B$72,$B3)</f>
        <v>186979.44452146901</v>
      </c>
      <c r="Q3" s="3">
        <f ca="1">P3/SUMIFS(P$2:P$5,B$2:B$5,C3)</f>
        <v>1</v>
      </c>
    </row>
    <row r="4" spans="1:17" x14ac:dyDescent="0.25">
      <c r="A4" t="s">
        <v>65</v>
      </c>
      <c r="B4">
        <v>2</v>
      </c>
      <c r="C4">
        <f ca="1">OFFSET(B$1,MATCH(MAX(G$2:G$5),G$2:G$5,0),0)</f>
        <v>1</v>
      </c>
      <c r="D4">
        <f>SUMIFS(ContinuousSummary!C$2:C$72,ContinuousSummary!$A$2:$A$72,$A4,ContinuousSummary!$B$2:$B$72,$B4)</f>
        <v>2</v>
      </c>
      <c r="E4" s="1">
        <f>SUMIFS(ContinuousSummary!D$2:D$72,ContinuousSummary!$A$2:$A$72,$A4,ContinuousSummary!$B$2:$B$72,$B4)</f>
        <v>2</v>
      </c>
      <c r="F4">
        <f>SUMIFS(ContinuousSummary!E$2:E$72,ContinuousSummary!$A$2:$A$72,$A4,ContinuousSummary!$B$2:$B$72,$B4)</f>
        <v>2</v>
      </c>
      <c r="G4">
        <f>SUMIFS(ContinuousSummary!F$2:F$72,ContinuousSummary!$A$2:$A$72,$A4,ContinuousSummary!$B$2:$B$72,$B4)</f>
        <v>47</v>
      </c>
      <c r="H4" s="2">
        <f>G4/G$6</f>
        <v>4.6488625123639958E-2</v>
      </c>
      <c r="I4" s="3">
        <f>SUMIFS(ContinuousSummary!G$2:G$72,ContinuousSummary!$A$2:$A$72,$A4,ContinuousSummary!$B$2:$B$72,$B4)</f>
        <v>1</v>
      </c>
      <c r="J4" s="4">
        <f>SUMIFS(ContinuousSummary!H$2:H$72,ContinuousSummary!$A$2:$A$72,$A4,ContinuousSummary!$B$2:$B$72,$B4)</f>
        <v>133800.34042553199</v>
      </c>
      <c r="K4" s="3">
        <f ca="1">J4/SUMIFS(J$2:J$5,B$2:B$5,C4)</f>
        <v>0.71547204712555934</v>
      </c>
      <c r="L4" s="3">
        <f t="shared" si="0"/>
        <v>133800.34042553199</v>
      </c>
      <c r="M4" s="3">
        <f ca="1">L4/SUMIFS(L$2:L$5,B$2:B$5,C4)</f>
        <v>0.71547204712555934</v>
      </c>
      <c r="N4" s="3">
        <f>SUMIFS(ContinuousSummary!I$2:I$72,ContinuousSummary!$A$2:$A$72,$A4,ContinuousSummary!$B$2:$B$72,$B4)</f>
        <v>0.83119938208453403</v>
      </c>
      <c r="O4" s="3">
        <f ca="1">N4/SUMIFS(N$2:N$5,B$2:B$5,C4)</f>
        <v>0.83119938208453403</v>
      </c>
      <c r="P4" s="4">
        <f>SUMIFS(ContinuousSummary!J$2:J$72,ContinuousSummary!$A$2:$A$72,$A4,ContinuousSummary!$B$2:$B$72,$B4)</f>
        <v>135256.589223791</v>
      </c>
      <c r="Q4" s="3">
        <f ca="1">P4/SUMIFS(P$2:P$5,B$2:B$5,C4)</f>
        <v>0.7233767838488836</v>
      </c>
    </row>
    <row r="5" spans="1:17" x14ac:dyDescent="0.25">
      <c r="A5" t="s">
        <v>65</v>
      </c>
      <c r="B5">
        <v>3</v>
      </c>
      <c r="C5">
        <f ca="1">OFFSET(B$1,MATCH(MAX(G$2:G$5),G$2:G$5,0),0)</f>
        <v>1</v>
      </c>
      <c r="D5">
        <f>SUMIFS(ContinuousSummary!C$2:C$72,ContinuousSummary!$A$2:$A$72,$A5,ContinuousSummary!$B$2:$B$72,$B5)</f>
        <v>3</v>
      </c>
      <c r="E5" s="1">
        <f>SUMIFS(ContinuousSummary!D$2:D$72,ContinuousSummary!$A$2:$A$72,$A5,ContinuousSummary!$B$2:$B$72,$B5)</f>
        <v>3</v>
      </c>
      <c r="F5">
        <f>SUMIFS(ContinuousSummary!E$2:E$72,ContinuousSummary!$A$2:$A$72,$A5,ContinuousSummary!$B$2:$B$72,$B5)</f>
        <v>3</v>
      </c>
      <c r="G5">
        <f>SUMIFS(ContinuousSummary!F$2:F$72,ContinuousSummary!$A$2:$A$72,$A5,ContinuousSummary!$B$2:$B$72,$B5)</f>
        <v>2</v>
      </c>
      <c r="H5" s="2">
        <f>G5/G$6</f>
        <v>1.9782393669634025E-3</v>
      </c>
      <c r="I5" s="3">
        <f>SUMIFS(ContinuousSummary!G$2:G$72,ContinuousSummary!$A$2:$A$72,$A5,ContinuousSummary!$B$2:$B$72,$B5)</f>
        <v>1</v>
      </c>
      <c r="J5" s="4">
        <f>SUMIFS(ContinuousSummary!H$2:H$72,ContinuousSummary!$A$2:$A$72,$A5,ContinuousSummary!$B$2:$B$72,$B5)</f>
        <v>109500</v>
      </c>
      <c r="K5" s="3">
        <f ca="1">J5/SUMIFS(J$2:J$5,B$2:B$5,C5)</f>
        <v>0.58553056674659243</v>
      </c>
      <c r="L5" s="3">
        <f t="shared" si="0"/>
        <v>109500</v>
      </c>
      <c r="M5" s="3">
        <f ca="1">L5/SUMIFS(L$2:L$5,B$2:B$5,C5)</f>
        <v>0.58553056674659243</v>
      </c>
      <c r="N5" s="3">
        <f>SUMIFS(ContinuousSummary!I$2:I$72,ContinuousSummary!$A$2:$A$72,$A5,ContinuousSummary!$B$2:$B$72,$B5)</f>
        <v>0.69089241277771096</v>
      </c>
      <c r="O5" s="3">
        <f ca="1">N5/SUMIFS(N$2:N$5,B$2:B$5,C5)</f>
        <v>0.69089241277771096</v>
      </c>
      <c r="P5" s="4">
        <f>SUMIFS(ContinuousSummary!J$2:J$72,ContinuousSummary!$A$2:$A$72,$A5,ContinuousSummary!$B$2:$B$72,$B5)</f>
        <v>92389.076620449705</v>
      </c>
      <c r="Q5" s="3">
        <f ca="1">P5/SUMIFS(P$2:P$5,B$2:B$5,C5)</f>
        <v>0.49411354738430396</v>
      </c>
    </row>
    <row r="6" spans="1:17" x14ac:dyDescent="0.25">
      <c r="G6">
        <f>SUM(G2:G5)</f>
        <v>1011</v>
      </c>
      <c r="H6" s="2">
        <f>G6/G$6</f>
        <v>1</v>
      </c>
      <c r="I6" s="3">
        <f>SUMPRODUCT(H2:H5,I2:I5)</f>
        <v>1</v>
      </c>
      <c r="J6" s="4">
        <f>SUMPRODUCT(H2:H5,J2:J5)</f>
        <v>184324.04451038575</v>
      </c>
      <c r="L6" s="3">
        <f t="shared" si="0"/>
        <v>184324.04451038575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F7A2-A0C1-41A3-ACBE-EE9442B5DD66}">
  <dimension ref="A1:Q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8.42578125" bestFit="1" customWidth="1"/>
    <col min="2" max="2" width="6.140625" bestFit="1" customWidth="1"/>
    <col min="3" max="3" width="10.140625" bestFit="1" customWidth="1"/>
    <col min="4" max="4" width="9.5703125" bestFit="1" customWidth="1"/>
    <col min="5" max="5" width="6.5703125" bestFit="1" customWidth="1"/>
    <col min="6" max="6" width="9.85546875" bestFit="1" customWidth="1"/>
    <col min="7" max="7" width="7.42578125" bestFit="1" customWidth="1"/>
    <col min="8" max="8" width="17.7109375" bestFit="1" customWidth="1"/>
    <col min="9" max="9" width="6.5703125" bestFit="1" customWidth="1"/>
    <col min="11" max="11" width="15.140625" bestFit="1" customWidth="1"/>
    <col min="12" max="12" width="11.5703125" bestFit="1" customWidth="1"/>
    <col min="13" max="13" width="17.28515625" bestFit="1" customWidth="1"/>
    <col min="14" max="14" width="13.7109375" bestFit="1" customWidth="1"/>
    <col min="15" max="15" width="22.42578125" bestFit="1" customWidth="1"/>
    <col min="16" max="16" width="8.5703125" bestFit="1" customWidth="1"/>
    <col min="17" max="17" width="15.28515625" bestFit="1" customWidth="1"/>
  </cols>
  <sheetData>
    <row r="1" spans="1:17" x14ac:dyDescent="0.25">
      <c r="A1" t="s">
        <v>50</v>
      </c>
      <c r="B1" t="s">
        <v>56</v>
      </c>
      <c r="C1" t="s">
        <v>97</v>
      </c>
      <c r="D1" t="s">
        <v>57</v>
      </c>
      <c r="E1" t="s">
        <v>58</v>
      </c>
      <c r="F1" t="s">
        <v>59</v>
      </c>
      <c r="G1" t="s">
        <v>51</v>
      </c>
      <c r="H1" t="s">
        <v>98</v>
      </c>
      <c r="I1" t="s">
        <v>52</v>
      </c>
      <c r="J1" t="s">
        <v>53</v>
      </c>
      <c r="K1" t="s">
        <v>99</v>
      </c>
      <c r="L1" t="s">
        <v>100</v>
      </c>
      <c r="M1" t="s">
        <v>101</v>
      </c>
      <c r="N1" t="s">
        <v>54</v>
      </c>
      <c r="O1" t="s">
        <v>102</v>
      </c>
      <c r="P1" t="s">
        <v>55</v>
      </c>
      <c r="Q1" t="s">
        <v>103</v>
      </c>
    </row>
    <row r="2" spans="1:17" x14ac:dyDescent="0.25">
      <c r="A2" t="s">
        <v>66</v>
      </c>
      <c r="B2">
        <v>1</v>
      </c>
      <c r="C2">
        <f ca="1">OFFSET(B$1,MATCH(MAX(G$2:G$11),G$2:G$11,0),0)</f>
        <v>5</v>
      </c>
      <c r="D2">
        <f>SUMIFS(ContinuousSummary!C$2:C$72,ContinuousSummary!$A$2:$A$72,$A2,ContinuousSummary!$B$2:$B$72,$B2)</f>
        <v>1300</v>
      </c>
      <c r="E2" s="1">
        <f>SUMIFS(ContinuousSummary!D$2:D$72,ContinuousSummary!$A$2:$A$72,$A2,ContinuousSummary!$B$2:$B$72,$B2)</f>
        <v>3295.8613861386102</v>
      </c>
      <c r="F2">
        <f>SUMIFS(ContinuousSummary!E$2:E$72,ContinuousSummary!$A$2:$A$72,$A2,ContinuousSummary!$B$2:$B$72,$B2)</f>
        <v>5001</v>
      </c>
      <c r="G2">
        <f>SUMIFS(ContinuousSummary!F$2:F$72,ContinuousSummary!$A$2:$A$72,$A2,ContinuousSummary!$B$2:$B$72,$B2)</f>
        <v>101</v>
      </c>
      <c r="H2" s="2">
        <f>G2/G$12</f>
        <v>9.9901088031651833E-2</v>
      </c>
      <c r="I2" s="3">
        <f>SUMIFS(ContinuousSummary!G$2:G$72,ContinuousSummary!$A$2:$A$72,$A2,ContinuousSummary!$B$2:$B$72,$B2)</f>
        <v>1</v>
      </c>
      <c r="J2" s="4">
        <f>SUMIFS(ContinuousSummary!H$2:H$72,ContinuousSummary!$A$2:$A$72,$A2,ContinuousSummary!$B$2:$B$72,$B2)</f>
        <v>147842.17821782199</v>
      </c>
      <c r="K2" s="3">
        <f ca="1">J2/SUMIFS(J$2:J$11,B$2:B$11,C2)</f>
        <v>0.85896178519264732</v>
      </c>
      <c r="L2" s="3">
        <f>J2/I2</f>
        <v>147842.17821782199</v>
      </c>
      <c r="M2" s="3">
        <f ca="1">L2/SUMIFS(L$2:L$11,B$2:B$11,C2)</f>
        <v>0.85896178519264732</v>
      </c>
      <c r="N2" s="3">
        <f>SUMIFS(ContinuousSummary!I$2:I$72,ContinuousSummary!$A$2:$A$72,$A2,ContinuousSummary!$B$2:$B$72,$B2)</f>
        <v>1.0250459476521001</v>
      </c>
      <c r="O2" s="3">
        <f ca="1">N2/SUMIFS(N$2:N$11,B$2:B$11,C2)</f>
        <v>0.95714236544395803</v>
      </c>
      <c r="P2" s="4">
        <f>SUMIFS(ContinuousSummary!J$2:J$72,ContinuousSummary!$A$2:$A$72,$A2,ContinuousSummary!$B$2:$B$72,$B2)</f>
        <v>154044.65027685199</v>
      </c>
      <c r="Q2" s="3">
        <f ca="1">P2/SUMIFS(P$2:P$11,B$2:B$11,C2)</f>
        <v>0.90259760616719442</v>
      </c>
    </row>
    <row r="3" spans="1:17" x14ac:dyDescent="0.25">
      <c r="A3" t="s">
        <v>66</v>
      </c>
      <c r="B3">
        <v>2</v>
      </c>
      <c r="C3">
        <f t="shared" ref="C3:C8" ca="1" si="0">OFFSET(B$1,MATCH(MAX(G$2:G$11),G$2:G$11,0),0)</f>
        <v>5</v>
      </c>
      <c r="D3">
        <f>SUMIFS(ContinuousSummary!C$2:C$72,ContinuousSummary!$A$2:$A$72,$A3,ContinuousSummary!$B$2:$B$72,$B3)</f>
        <v>5063</v>
      </c>
      <c r="E3" s="1">
        <f>SUMIFS(ContinuousSummary!D$2:D$72,ContinuousSummary!$A$2:$A$72,$A3,ContinuousSummary!$B$2:$B$72,$B3)</f>
        <v>6264.7029702970303</v>
      </c>
      <c r="F3">
        <f>SUMIFS(ContinuousSummary!E$2:E$72,ContinuousSummary!$A$2:$A$72,$A3,ContinuousSummary!$B$2:$B$72,$B3)</f>
        <v>7153</v>
      </c>
      <c r="G3">
        <f>SUMIFS(ContinuousSummary!F$2:F$72,ContinuousSummary!$A$2:$A$72,$A3,ContinuousSummary!$B$2:$B$72,$B3)</f>
        <v>101</v>
      </c>
      <c r="H3" s="2">
        <f t="shared" ref="H3:H8" si="1">G3/G$12</f>
        <v>9.9901088031651833E-2</v>
      </c>
      <c r="I3" s="3">
        <f>SUMIFS(ContinuousSummary!G$2:G$72,ContinuousSummary!$A$2:$A$72,$A3,ContinuousSummary!$B$2:$B$72,$B3)</f>
        <v>1</v>
      </c>
      <c r="J3" s="4">
        <f>SUMIFS(ContinuousSummary!H$2:H$72,ContinuousSummary!$A$2:$A$72,$A3,ContinuousSummary!$B$2:$B$72,$B3)</f>
        <v>139003.22772277199</v>
      </c>
      <c r="K3" s="3">
        <f t="shared" ref="K3:K8" ca="1" si="2">J3/SUMIFS(J$2:J$11,B$2:B$11,C3)</f>
        <v>0.80760755876024515</v>
      </c>
      <c r="L3" s="3">
        <f t="shared" ref="L3:L12" si="3">J3/I3</f>
        <v>139003.22772277199</v>
      </c>
      <c r="M3" s="3">
        <f t="shared" ref="M3:M8" ca="1" si="4">L3/SUMIFS(L$2:L$11,B$2:B$11,C3)</f>
        <v>0.80760755876024515</v>
      </c>
      <c r="N3" s="3">
        <f>SUMIFS(ContinuousSummary!I$2:I$72,ContinuousSummary!$A$2:$A$72,$A3,ContinuousSummary!$B$2:$B$72,$B3)</f>
        <v>1.04809146565867</v>
      </c>
      <c r="O3" s="3">
        <f t="shared" ref="O3:O8" ca="1" si="5">N3/SUMIFS(N$2:N$11,B$2:B$11,C3)</f>
        <v>0.97866124629823947</v>
      </c>
      <c r="P3" s="4">
        <f>SUMIFS(ContinuousSummary!J$2:J$72,ContinuousSummary!$A$2:$A$72,$A3,ContinuousSummary!$B$2:$B$72,$B3)</f>
        <v>138478.51142117</v>
      </c>
      <c r="Q3" s="3">
        <f t="shared" ref="Q3:Q8" ca="1" si="6">P3/SUMIFS(P$2:P$11,B$2:B$11,C3)</f>
        <v>0.81139054611574923</v>
      </c>
    </row>
    <row r="4" spans="1:17" x14ac:dyDescent="0.25">
      <c r="A4" t="s">
        <v>66</v>
      </c>
      <c r="B4">
        <v>3</v>
      </c>
      <c r="C4">
        <f t="shared" ca="1" si="0"/>
        <v>5</v>
      </c>
      <c r="D4">
        <f>SUMIFS(ContinuousSummary!C$2:C$72,ContinuousSummary!$A$2:$A$72,$A4,ContinuousSummary!$B$2:$B$72,$B4)</f>
        <v>7162</v>
      </c>
      <c r="E4" s="1">
        <f>SUMIFS(ContinuousSummary!D$2:D$72,ContinuousSummary!$A$2:$A$72,$A4,ContinuousSummary!$B$2:$B$72,$B4)</f>
        <v>7581.0396039604002</v>
      </c>
      <c r="F4">
        <f>SUMIFS(ContinuousSummary!E$2:E$72,ContinuousSummary!$A$2:$A$72,$A4,ContinuousSummary!$B$2:$B$72,$B4)</f>
        <v>8123</v>
      </c>
      <c r="G4">
        <f>SUMIFS(ContinuousSummary!F$2:F$72,ContinuousSummary!$A$2:$A$72,$A4,ContinuousSummary!$B$2:$B$72,$B4)</f>
        <v>101</v>
      </c>
      <c r="H4" s="2">
        <f t="shared" si="1"/>
        <v>9.9901088031651833E-2</v>
      </c>
      <c r="I4" s="3">
        <f>SUMIFS(ContinuousSummary!G$2:G$72,ContinuousSummary!$A$2:$A$72,$A4,ContinuousSummary!$B$2:$B$72,$B4)</f>
        <v>1</v>
      </c>
      <c r="J4" s="4">
        <f>SUMIFS(ContinuousSummary!H$2:H$72,ContinuousSummary!$A$2:$A$72,$A4,ContinuousSummary!$B$2:$B$72,$B4)</f>
        <v>148663.82178217801</v>
      </c>
      <c r="K4" s="3">
        <f t="shared" ca="1" si="2"/>
        <v>0.86373552724203373</v>
      </c>
      <c r="L4" s="3">
        <f t="shared" si="3"/>
        <v>148663.82178217801</v>
      </c>
      <c r="M4" s="3">
        <f t="shared" ca="1" si="4"/>
        <v>0.86373552724203373</v>
      </c>
      <c r="N4" s="3">
        <f>SUMIFS(ContinuousSummary!I$2:I$72,ContinuousSummary!$A$2:$A$72,$A4,ContinuousSummary!$B$2:$B$72,$B4)</f>
        <v>1.0584757048671201</v>
      </c>
      <c r="O4" s="3">
        <f t="shared" ca="1" si="5"/>
        <v>0.98835758752282343</v>
      </c>
      <c r="P4" s="4">
        <f>SUMIFS(ContinuousSummary!J$2:J$72,ContinuousSummary!$A$2:$A$72,$A4,ContinuousSummary!$B$2:$B$72,$B4)</f>
        <v>145251.45628521501</v>
      </c>
      <c r="Q4" s="3">
        <f t="shared" ca="1" si="6"/>
        <v>0.85107542845345185</v>
      </c>
    </row>
    <row r="5" spans="1:17" x14ac:dyDescent="0.25">
      <c r="A5" t="s">
        <v>66</v>
      </c>
      <c r="B5">
        <v>4</v>
      </c>
      <c r="C5">
        <f t="shared" ca="1" si="0"/>
        <v>5</v>
      </c>
      <c r="D5">
        <f>SUMIFS(ContinuousSummary!C$2:C$72,ContinuousSummary!$A$2:$A$72,$A5,ContinuousSummary!$B$2:$B$72,$B5)</f>
        <v>8125</v>
      </c>
      <c r="E5" s="1">
        <f>SUMIFS(ContinuousSummary!D$2:D$72,ContinuousSummary!$A$2:$A$72,$A5,ContinuousSummary!$B$2:$B$72,$B5)</f>
        <v>8468.36</v>
      </c>
      <c r="F5">
        <f>SUMIFS(ContinuousSummary!E$2:E$72,ContinuousSummary!$A$2:$A$72,$A5,ContinuousSummary!$B$2:$B$72,$B5)</f>
        <v>8795</v>
      </c>
      <c r="G5">
        <f>SUMIFS(ContinuousSummary!F$2:F$72,ContinuousSummary!$A$2:$A$72,$A5,ContinuousSummary!$B$2:$B$72,$B5)</f>
        <v>100</v>
      </c>
      <c r="H5" s="2">
        <f t="shared" si="1"/>
        <v>9.8911968348170135E-2</v>
      </c>
      <c r="I5" s="3">
        <f>SUMIFS(ContinuousSummary!G$2:G$72,ContinuousSummary!$A$2:$A$72,$A5,ContinuousSummary!$B$2:$B$72,$B5)</f>
        <v>1</v>
      </c>
      <c r="J5" s="4">
        <f>SUMIFS(ContinuousSummary!H$2:H$72,ContinuousSummary!$A$2:$A$72,$A5,ContinuousSummary!$B$2:$B$72,$B5)</f>
        <v>155739.31</v>
      </c>
      <c r="K5" s="3">
        <f t="shared" ca="1" si="2"/>
        <v>0.90484405299532433</v>
      </c>
      <c r="L5" s="3">
        <f t="shared" si="3"/>
        <v>155739.31</v>
      </c>
      <c r="M5" s="3">
        <f t="shared" ca="1" si="4"/>
        <v>0.90484405299532433</v>
      </c>
      <c r="N5" s="3">
        <f>SUMIFS(ContinuousSummary!I$2:I$72,ContinuousSummary!$A$2:$A$72,$A5,ContinuousSummary!$B$2:$B$72,$B5)</f>
        <v>1.0655377587036301</v>
      </c>
      <c r="O5" s="3">
        <f t="shared" ca="1" si="5"/>
        <v>0.99495181964427359</v>
      </c>
      <c r="P5" s="4">
        <f>SUMIFS(ContinuousSummary!J$2:J$72,ContinuousSummary!$A$2:$A$72,$A5,ContinuousSummary!$B$2:$B$72,$B5)</f>
        <v>155705.24995589801</v>
      </c>
      <c r="Q5" s="3">
        <f t="shared" ca="1" si="6"/>
        <v>0.91232759868829261</v>
      </c>
    </row>
    <row r="6" spans="1:17" x14ac:dyDescent="0.25">
      <c r="A6" t="s">
        <v>66</v>
      </c>
      <c r="B6">
        <v>5</v>
      </c>
      <c r="C6">
        <f t="shared" ca="1" si="0"/>
        <v>5</v>
      </c>
      <c r="D6">
        <f>SUMIFS(ContinuousSummary!C$2:C$72,ContinuousSummary!$A$2:$A$72,$A6,ContinuousSummary!$B$2:$B$72,$B6)</f>
        <v>8800</v>
      </c>
      <c r="E6" s="1">
        <f>SUMIFS(ContinuousSummary!D$2:D$72,ContinuousSummary!$A$2:$A$72,$A6,ContinuousSummary!$B$2:$B$72,$B6)</f>
        <v>9143.51960784314</v>
      </c>
      <c r="F6">
        <f>SUMIFS(ContinuousSummary!E$2:E$72,ContinuousSummary!$A$2:$A$72,$A6,ContinuousSummary!$B$2:$B$72,$B6)</f>
        <v>9520</v>
      </c>
      <c r="G6">
        <f>SUMIFS(ContinuousSummary!F$2:F$72,ContinuousSummary!$A$2:$A$72,$A6,ContinuousSummary!$B$2:$B$72,$B6)</f>
        <v>102</v>
      </c>
      <c r="H6" s="2">
        <f t="shared" si="1"/>
        <v>0.10089020771513353</v>
      </c>
      <c r="I6" s="3">
        <f>SUMIFS(ContinuousSummary!G$2:G$72,ContinuousSummary!$A$2:$A$72,$A6,ContinuousSummary!$B$2:$B$72,$B6)</f>
        <v>1</v>
      </c>
      <c r="J6" s="4">
        <f>SUMIFS(ContinuousSummary!H$2:H$72,ContinuousSummary!$A$2:$A$72,$A6,ContinuousSummary!$B$2:$B$72,$B6)</f>
        <v>172117.29411764699</v>
      </c>
      <c r="K6" s="3">
        <f t="shared" ca="1" si="2"/>
        <v>1</v>
      </c>
      <c r="L6" s="3">
        <f t="shared" si="3"/>
        <v>172117.29411764699</v>
      </c>
      <c r="M6" s="3">
        <f t="shared" ca="1" si="4"/>
        <v>1</v>
      </c>
      <c r="N6" s="3">
        <f>SUMIFS(ContinuousSummary!I$2:I$72,ContinuousSummary!$A$2:$A$72,$A6,ContinuousSummary!$B$2:$B$72,$B6)</f>
        <v>1.0709440775580401</v>
      </c>
      <c r="O6" s="3">
        <f t="shared" ca="1" si="5"/>
        <v>1</v>
      </c>
      <c r="P6" s="4">
        <f>SUMIFS(ContinuousSummary!J$2:J$72,ContinuousSummary!$A$2:$A$72,$A6,ContinuousSummary!$B$2:$B$72,$B6)</f>
        <v>170668.13519591501</v>
      </c>
      <c r="Q6" s="3">
        <f t="shared" ca="1" si="6"/>
        <v>1</v>
      </c>
    </row>
    <row r="7" spans="1:17" x14ac:dyDescent="0.25">
      <c r="A7" t="s">
        <v>66</v>
      </c>
      <c r="B7">
        <v>6</v>
      </c>
      <c r="C7">
        <f t="shared" ca="1" si="0"/>
        <v>5</v>
      </c>
      <c r="D7">
        <f>SUMIFS(ContinuousSummary!C$2:C$72,ContinuousSummary!$A$2:$A$72,$A7,ContinuousSummary!$B$2:$B$72,$B7)</f>
        <v>9525</v>
      </c>
      <c r="E7" s="1">
        <f>SUMIFS(ContinuousSummary!D$2:D$72,ContinuousSummary!$A$2:$A$72,$A7,ContinuousSummary!$B$2:$B$72,$B7)</f>
        <v>9852.3762376237592</v>
      </c>
      <c r="F7">
        <f>SUMIFS(ContinuousSummary!E$2:E$72,ContinuousSummary!$A$2:$A$72,$A7,ContinuousSummary!$B$2:$B$72,$B7)</f>
        <v>10240</v>
      </c>
      <c r="G7">
        <f>SUMIFS(ContinuousSummary!F$2:F$72,ContinuousSummary!$A$2:$A$72,$A7,ContinuousSummary!$B$2:$B$72,$B7)</f>
        <v>101</v>
      </c>
      <c r="H7" s="2">
        <f t="shared" si="1"/>
        <v>9.9901088031651833E-2</v>
      </c>
      <c r="I7" s="3">
        <f>SUMIFS(ContinuousSummary!G$2:G$72,ContinuousSummary!$A$2:$A$72,$A7,ContinuousSummary!$B$2:$B$72,$B7)</f>
        <v>1</v>
      </c>
      <c r="J7" s="4">
        <f>SUMIFS(ContinuousSummary!H$2:H$72,ContinuousSummary!$A$2:$A$72,$A7,ContinuousSummary!$B$2:$B$72,$B7)</f>
        <v>179106.43564356401</v>
      </c>
      <c r="K7" s="3">
        <f t="shared" ca="1" si="2"/>
        <v>1.0406068522152094</v>
      </c>
      <c r="L7" s="3">
        <f t="shared" si="3"/>
        <v>179106.43564356401</v>
      </c>
      <c r="M7" s="3">
        <f t="shared" ca="1" si="4"/>
        <v>1.0406068522152094</v>
      </c>
      <c r="N7" s="3">
        <f>SUMIFS(ContinuousSummary!I$2:I$72,ContinuousSummary!$A$2:$A$72,$A7,ContinuousSummary!$B$2:$B$72,$B7)</f>
        <v>1.0766500229215299</v>
      </c>
      <c r="O7" s="3">
        <f t="shared" ca="1" si="5"/>
        <v>1.0053279582781769</v>
      </c>
      <c r="P7" s="4">
        <f>SUMIFS(ContinuousSummary!J$2:J$72,ContinuousSummary!$A$2:$A$72,$A7,ContinuousSummary!$B$2:$B$72,$B7)</f>
        <v>180245.814212356</v>
      </c>
      <c r="Q7" s="3">
        <f t="shared" ca="1" si="6"/>
        <v>1.0561187301041668</v>
      </c>
    </row>
    <row r="8" spans="1:17" x14ac:dyDescent="0.25">
      <c r="A8" t="s">
        <v>66</v>
      </c>
      <c r="B8">
        <v>7</v>
      </c>
      <c r="C8">
        <f t="shared" ca="1" si="0"/>
        <v>5</v>
      </c>
      <c r="D8">
        <f>SUMIFS(ContinuousSummary!C$2:C$72,ContinuousSummary!$A$2:$A$72,$A8,ContinuousSummary!$B$2:$B$72,$B8)</f>
        <v>10267</v>
      </c>
      <c r="E8" s="1">
        <f>SUMIFS(ContinuousSummary!D$2:D$72,ContinuousSummary!$A$2:$A$72,$A8,ContinuousSummary!$B$2:$B$72,$B8)</f>
        <v>10723.663366336599</v>
      </c>
      <c r="F8">
        <f>SUMIFS(ContinuousSummary!E$2:E$72,ContinuousSummary!$A$2:$A$72,$A8,ContinuousSummary!$B$2:$B$72,$B8)</f>
        <v>11216</v>
      </c>
      <c r="G8">
        <f>SUMIFS(ContinuousSummary!F$2:F$72,ContinuousSummary!$A$2:$A$72,$A8,ContinuousSummary!$B$2:$B$72,$B8)</f>
        <v>101</v>
      </c>
      <c r="H8" s="2">
        <f t="shared" si="1"/>
        <v>9.9901088031651833E-2</v>
      </c>
      <c r="I8" s="3">
        <f>SUMIFS(ContinuousSummary!G$2:G$72,ContinuousSummary!$A$2:$A$72,$A8,ContinuousSummary!$B$2:$B$72,$B8)</f>
        <v>1</v>
      </c>
      <c r="J8" s="4">
        <f>SUMIFS(ContinuousSummary!H$2:H$72,ContinuousSummary!$A$2:$A$72,$A8,ContinuousSummary!$B$2:$B$72,$B8)</f>
        <v>188305.44554455401</v>
      </c>
      <c r="K8" s="3">
        <f t="shared" ca="1" si="2"/>
        <v>1.0940530207025099</v>
      </c>
      <c r="L8" s="3">
        <f t="shared" si="3"/>
        <v>188305.44554455401</v>
      </c>
      <c r="M8" s="3">
        <f t="shared" ca="1" si="4"/>
        <v>1.0940530207025099</v>
      </c>
      <c r="N8" s="3">
        <f>SUMIFS(ContinuousSummary!I$2:I$72,ContinuousSummary!$A$2:$A$72,$A8,ContinuousSummary!$B$2:$B$72,$B8)</f>
        <v>1.08370552135915</v>
      </c>
      <c r="O8" s="3">
        <f t="shared" ca="1" si="5"/>
        <v>1.0119160692593852</v>
      </c>
      <c r="P8" s="4">
        <f>SUMIFS(ContinuousSummary!J$2:J$72,ContinuousSummary!$A$2:$A$72,$A8,ContinuousSummary!$B$2:$B$72,$B8)</f>
        <v>188993.98638159101</v>
      </c>
      <c r="Q8" s="3">
        <f t="shared" ca="1" si="6"/>
        <v>1.1073771103471612</v>
      </c>
    </row>
    <row r="9" spans="1:17" x14ac:dyDescent="0.25">
      <c r="A9" t="s">
        <v>66</v>
      </c>
      <c r="B9">
        <v>8</v>
      </c>
      <c r="C9">
        <f ca="1">OFFSET(B$1,MATCH(MAX(G$2:G$11),G$2:G$11,0),0)</f>
        <v>5</v>
      </c>
      <c r="D9">
        <f>SUMIFS(ContinuousSummary!C$2:C$72,ContinuousSummary!$A$2:$A$72,$A9,ContinuousSummary!$B$2:$B$72,$B9)</f>
        <v>11218</v>
      </c>
      <c r="E9" s="1">
        <f>SUMIFS(ContinuousSummary!D$2:D$72,ContinuousSummary!$A$2:$A$72,$A9,ContinuousSummary!$B$2:$B$72,$B9)</f>
        <v>11761.7</v>
      </c>
      <c r="F9">
        <f>SUMIFS(ContinuousSummary!E$2:E$72,ContinuousSummary!$A$2:$A$72,$A9,ContinuousSummary!$B$2:$B$72,$B9)</f>
        <v>12328</v>
      </c>
      <c r="G9">
        <f>SUMIFS(ContinuousSummary!F$2:F$72,ContinuousSummary!$A$2:$A$72,$A9,ContinuousSummary!$B$2:$B$72,$B9)</f>
        <v>100</v>
      </c>
      <c r="H9" s="2">
        <f>G9/G$12</f>
        <v>9.8911968348170135E-2</v>
      </c>
      <c r="I9" s="3">
        <f>SUMIFS(ContinuousSummary!G$2:G$72,ContinuousSummary!$A$2:$A$72,$A9,ContinuousSummary!$B$2:$B$72,$B9)</f>
        <v>1</v>
      </c>
      <c r="J9" s="4">
        <f>SUMIFS(ContinuousSummary!H$2:H$72,ContinuousSummary!$A$2:$A$72,$A9,ContinuousSummary!$B$2:$B$72,$B9)</f>
        <v>221670.85</v>
      </c>
      <c r="K9" s="3">
        <f ca="1">J9/SUMIFS(J$2:J$11,B$2:B$11,C9)</f>
        <v>1.2879057339146975</v>
      </c>
      <c r="L9" s="3">
        <f t="shared" si="3"/>
        <v>221670.85</v>
      </c>
      <c r="M9" s="3">
        <f ca="1">L9/SUMIFS(L$2:L$11,B$2:B$11,C9)</f>
        <v>1.2879057339146975</v>
      </c>
      <c r="N9" s="3">
        <f>SUMIFS(ContinuousSummary!I$2:I$72,ContinuousSummary!$A$2:$A$72,$A9,ContinuousSummary!$B$2:$B$72,$B9)</f>
        <v>1.0921718728318199</v>
      </c>
      <c r="O9" s="3">
        <f ca="1">N9/SUMIFS(N$2:N$11,B$2:B$11,C9)</f>
        <v>1.0198215721237129</v>
      </c>
      <c r="P9" s="4">
        <f>SUMIFS(ContinuousSummary!J$2:J$72,ContinuousSummary!$A$2:$A$72,$A9,ContinuousSummary!$B$2:$B$72,$B9)</f>
        <v>220473.79578696901</v>
      </c>
      <c r="Q9" s="3">
        <f ca="1">P9/SUMIFS(P$2:P$11,B$2:B$11,C9)</f>
        <v>1.2918275314479801</v>
      </c>
    </row>
    <row r="10" spans="1:17" x14ac:dyDescent="0.25">
      <c r="A10" t="s">
        <v>66</v>
      </c>
      <c r="B10">
        <v>9</v>
      </c>
      <c r="C10">
        <f ca="1">OFFSET(B$1,MATCH(MAX(G$2:G$11),G$2:G$11,0),0)</f>
        <v>5</v>
      </c>
      <c r="D10">
        <f>SUMIFS(ContinuousSummary!C$2:C$72,ContinuousSummary!$A$2:$A$72,$A10,ContinuousSummary!$B$2:$B$72,$B10)</f>
        <v>12342</v>
      </c>
      <c r="E10" s="1">
        <f>SUMIFS(ContinuousSummary!D$2:D$72,ContinuousSummary!$A$2:$A$72,$A10,ContinuousSummary!$B$2:$B$72,$B10)</f>
        <v>13289.3039215686</v>
      </c>
      <c r="F10">
        <f>SUMIFS(ContinuousSummary!E$2:E$72,ContinuousSummary!$A$2:$A$72,$A10,ContinuousSummary!$B$2:$B$72,$B10)</f>
        <v>14536</v>
      </c>
      <c r="G10">
        <f>SUMIFS(ContinuousSummary!F$2:F$72,ContinuousSummary!$A$2:$A$72,$A10,ContinuousSummary!$B$2:$B$72,$B10)</f>
        <v>102</v>
      </c>
      <c r="H10" s="2">
        <f>G10/G$12</f>
        <v>0.10089020771513353</v>
      </c>
      <c r="I10" s="3">
        <f>SUMIFS(ContinuousSummary!G$2:G$72,ContinuousSummary!$A$2:$A$72,$A10,ContinuousSummary!$B$2:$B$72,$B10)</f>
        <v>1</v>
      </c>
      <c r="J10" s="4">
        <f>SUMIFS(ContinuousSummary!H$2:H$72,ContinuousSummary!$A$2:$A$72,$A10,ContinuousSummary!$B$2:$B$72,$B10)</f>
        <v>235248.56862745099</v>
      </c>
      <c r="K10" s="3">
        <f ca="1">J10/SUMIFS(J$2:J$11,B$2:B$11,C10)</f>
        <v>1.366792162481081</v>
      </c>
      <c r="L10" s="3">
        <f t="shared" si="3"/>
        <v>235248.56862745099</v>
      </c>
      <c r="M10" s="3">
        <f ca="1">L10/SUMIFS(L$2:L$11,B$2:B$11,C10)</f>
        <v>1.366792162481081</v>
      </c>
      <c r="N10" s="3">
        <f>SUMIFS(ContinuousSummary!I$2:I$72,ContinuousSummary!$A$2:$A$72,$A10,ContinuousSummary!$B$2:$B$72,$B10)</f>
        <v>1.10475915725745</v>
      </c>
      <c r="O10" s="3">
        <f ca="1">N10/SUMIFS(N$2:N$11,B$2:B$11,C10)</f>
        <v>1.0315750190957822</v>
      </c>
      <c r="P10" s="4">
        <f>SUMIFS(ContinuousSummary!J$2:J$72,ContinuousSummary!$A$2:$A$72,$A10,ContinuousSummary!$B$2:$B$72,$B10)</f>
        <v>228687.63440439201</v>
      </c>
      <c r="Q10" s="3">
        <f ca="1">P10/SUMIFS(P$2:P$11,B$2:B$11,C10)</f>
        <v>1.3399550779755969</v>
      </c>
    </row>
    <row r="11" spans="1:17" x14ac:dyDescent="0.25">
      <c r="A11" t="s">
        <v>66</v>
      </c>
      <c r="B11">
        <v>10</v>
      </c>
      <c r="C11">
        <f ca="1">OFFSET(B$1,MATCH(MAX(G$2:G$11),G$2:G$11,0),0)</f>
        <v>5</v>
      </c>
      <c r="D11">
        <f>SUMIFS(ContinuousSummary!C$2:C$72,ContinuousSummary!$A$2:$A$72,$A11,ContinuousSummary!$B$2:$B$72,$B11)</f>
        <v>14541</v>
      </c>
      <c r="E11" s="1">
        <f>SUMIFS(ContinuousSummary!D$2:D$72,ContinuousSummary!$A$2:$A$72,$A11,ContinuousSummary!$B$2:$B$72,$B11)</f>
        <v>23760.166666666701</v>
      </c>
      <c r="F11">
        <f>SUMIFS(ContinuousSummary!E$2:E$72,ContinuousSummary!$A$2:$A$72,$A11,ContinuousSummary!$B$2:$B$72,$B11)</f>
        <v>159000</v>
      </c>
      <c r="G11">
        <f>SUMIFS(ContinuousSummary!F$2:F$72,ContinuousSummary!$A$2:$A$72,$A11,ContinuousSummary!$B$2:$B$72,$B11)</f>
        <v>102</v>
      </c>
      <c r="H11" s="2">
        <f>G11/G$12</f>
        <v>0.10089020771513353</v>
      </c>
      <c r="I11" s="3">
        <f>SUMIFS(ContinuousSummary!G$2:G$72,ContinuousSummary!$A$2:$A$72,$A11,ContinuousSummary!$B$2:$B$72,$B11)</f>
        <v>1</v>
      </c>
      <c r="J11" s="4">
        <f>SUMIFS(ContinuousSummary!H$2:H$72,ContinuousSummary!$A$2:$A$72,$A11,ContinuousSummary!$B$2:$B$72,$B11)</f>
        <v>254551.40196078399</v>
      </c>
      <c r="K11" s="3">
        <f ca="1">J11/SUMIFS(J$2:J$11,B$2:B$11,C11)</f>
        <v>1.4789414582987284</v>
      </c>
      <c r="L11" s="3">
        <f t="shared" si="3"/>
        <v>254551.40196078399</v>
      </c>
      <c r="M11" s="3">
        <f ca="1">L11/SUMIFS(L$2:L$11,B$2:B$11,C11)</f>
        <v>1.4789414582987284</v>
      </c>
      <c r="N11" s="3">
        <f>SUMIFS(ContinuousSummary!I$2:I$72,ContinuousSummary!$A$2:$A$72,$A11,ContinuousSummary!$B$2:$B$72,$B11)</f>
        <v>1.15891126175301</v>
      </c>
      <c r="O11" s="3">
        <f ca="1">N11/SUMIFS(N$2:N$11,B$2:B$11,C11)</f>
        <v>1.0821398484181846</v>
      </c>
      <c r="P11" s="4">
        <f>SUMIFS(ContinuousSummary!J$2:J$72,ContinuousSummary!$A$2:$A$72,$A11,ContinuousSummary!$B$2:$B$72,$B11)</f>
        <v>259715.29068895499</v>
      </c>
      <c r="Q11" s="3">
        <f ca="1">P11/SUMIFS(P$2:P$11,B$2:B$11,C11)</f>
        <v>1.5217561871805778</v>
      </c>
    </row>
    <row r="12" spans="1:17" x14ac:dyDescent="0.25">
      <c r="G12">
        <f>SUM(G2:G11)</f>
        <v>1011</v>
      </c>
      <c r="H12" s="2">
        <f>G12/G$12</f>
        <v>1</v>
      </c>
      <c r="I12" s="3">
        <f>SUMPRODUCT(H2:H11,I2:I11)</f>
        <v>1.0000000000000002</v>
      </c>
      <c r="J12" s="4">
        <f>SUMPRODUCT(H2:H11,J2:J11)</f>
        <v>184324.04451038563</v>
      </c>
      <c r="L12" s="3">
        <f t="shared" si="3"/>
        <v>184324.0445103856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8C454-9F7C-406E-94BD-E06CD7B73199}">
  <dimension ref="A1:Q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11.85546875" bestFit="1" customWidth="1"/>
    <col min="2" max="2" width="6.140625" bestFit="1" customWidth="1"/>
    <col min="3" max="3" width="10.140625" bestFit="1" customWidth="1"/>
    <col min="4" max="4" width="9.5703125" bestFit="1" customWidth="1"/>
    <col min="5" max="5" width="6.5703125" bestFit="1" customWidth="1"/>
    <col min="6" max="6" width="9.85546875" bestFit="1" customWidth="1"/>
    <col min="7" max="7" width="7.42578125" bestFit="1" customWidth="1"/>
    <col min="8" max="8" width="17.7109375" bestFit="1" customWidth="1"/>
    <col min="9" max="9" width="6.5703125" bestFit="1" customWidth="1"/>
    <col min="11" max="11" width="15.140625" bestFit="1" customWidth="1"/>
    <col min="12" max="12" width="11.5703125" bestFit="1" customWidth="1"/>
    <col min="13" max="13" width="17.28515625" bestFit="1" customWidth="1"/>
    <col min="14" max="14" width="13.7109375" bestFit="1" customWidth="1"/>
    <col min="15" max="15" width="22.42578125" bestFit="1" customWidth="1"/>
    <col min="16" max="16" width="8.5703125" bestFit="1" customWidth="1"/>
    <col min="17" max="17" width="15.28515625" bestFit="1" customWidth="1"/>
  </cols>
  <sheetData>
    <row r="1" spans="1:17" x14ac:dyDescent="0.25">
      <c r="A1" t="s">
        <v>50</v>
      </c>
      <c r="B1" t="s">
        <v>56</v>
      </c>
      <c r="C1" t="s">
        <v>97</v>
      </c>
      <c r="D1" t="s">
        <v>57</v>
      </c>
      <c r="E1" t="s">
        <v>58</v>
      </c>
      <c r="F1" t="s">
        <v>59</v>
      </c>
      <c r="G1" t="s">
        <v>51</v>
      </c>
      <c r="H1" t="s">
        <v>98</v>
      </c>
      <c r="I1" t="s">
        <v>52</v>
      </c>
      <c r="J1" t="s">
        <v>53</v>
      </c>
      <c r="K1" t="s">
        <v>99</v>
      </c>
      <c r="L1" t="s">
        <v>100</v>
      </c>
      <c r="M1" t="s">
        <v>101</v>
      </c>
      <c r="N1" t="s">
        <v>54</v>
      </c>
      <c r="O1" t="s">
        <v>102</v>
      </c>
      <c r="P1" t="s">
        <v>55</v>
      </c>
      <c r="Q1" t="s">
        <v>103</v>
      </c>
    </row>
    <row r="2" spans="1:17" x14ac:dyDescent="0.25">
      <c r="A2" t="s">
        <v>67</v>
      </c>
      <c r="B2">
        <v>1</v>
      </c>
      <c r="C2">
        <f ca="1">OFFSET(B$1,MATCH(MAX(G$2:G$11),G$2:G$11,0),0)</f>
        <v>5</v>
      </c>
      <c r="D2">
        <f>SUMIFS(ContinuousSummary!C$2:C$72,ContinuousSummary!$A$2:$A$72,$A2,ContinuousSummary!$B$2:$B$72,$B2)</f>
        <v>0</v>
      </c>
      <c r="E2" s="1">
        <f>SUMIFS(ContinuousSummary!D$2:D$72,ContinuousSummary!$A$2:$A$72,$A2,ContinuousSummary!$B$2:$B$72,$B2)</f>
        <v>401.72277227722799</v>
      </c>
      <c r="F2">
        <f>SUMIFS(ContinuousSummary!E$2:E$72,ContinuousSummary!$A$2:$A$72,$A2,ContinuousSummary!$B$2:$B$72,$B2)</f>
        <v>655</v>
      </c>
      <c r="G2">
        <f>SUMIFS(ContinuousSummary!F$2:F$72,ContinuousSummary!$A$2:$A$72,$A2,ContinuousSummary!$B$2:$B$72,$B2)</f>
        <v>101</v>
      </c>
      <c r="H2" s="2">
        <f>G2/G$12</f>
        <v>9.9901088031651833E-2</v>
      </c>
      <c r="I2" s="3">
        <f>SUMIFS(ContinuousSummary!G$2:G$72,ContinuousSummary!$A$2:$A$72,$A2,ContinuousSummary!$B$2:$B$72,$B2)</f>
        <v>1</v>
      </c>
      <c r="J2" s="4">
        <f>SUMIFS(ContinuousSummary!H$2:H$72,ContinuousSummary!$A$2:$A$72,$A2,ContinuousSummary!$B$2:$B$72,$B2)</f>
        <v>121174.851485149</v>
      </c>
      <c r="K2" s="3">
        <f ca="1">J2/SUMIFS(J$2:J$11,B$2:B$11,C2)</f>
        <v>0.77834765299074948</v>
      </c>
      <c r="L2" s="3">
        <f>J2/I2</f>
        <v>121174.851485149</v>
      </c>
      <c r="M2" s="3">
        <f ca="1">L2/SUMIFS(L$2:L$11,B$2:B$11,C2)</f>
        <v>0.77834765299074948</v>
      </c>
      <c r="N2" s="3">
        <f>SUMIFS(ContinuousSummary!I$2:I$72,ContinuousSummary!$A$2:$A$72,$A2,ContinuousSummary!$B$2:$B$72,$B2)</f>
        <v>1.05349391586727</v>
      </c>
      <c r="O2" s="3">
        <f ca="1">N2/SUMIFS(N$2:N$11,B$2:B$11,C2)</f>
        <v>0.93190625641545632</v>
      </c>
      <c r="P2" s="4">
        <f>SUMIFS(ContinuousSummary!J$2:J$72,ContinuousSummary!$A$2:$A$72,$A2,ContinuousSummary!$B$2:$B$72,$B2)</f>
        <v>124703.750782077</v>
      </c>
      <c r="Q2" s="3">
        <f ca="1">P2/SUMIFS(P$2:P$11,B$2:B$11,C2)</f>
        <v>0.79502068302645412</v>
      </c>
    </row>
    <row r="3" spans="1:17" x14ac:dyDescent="0.25">
      <c r="A3" t="s">
        <v>67</v>
      </c>
      <c r="B3">
        <v>2</v>
      </c>
      <c r="C3">
        <f t="shared" ref="C3:C8" ca="1" si="0">OFFSET(B$1,MATCH(MAX(G$2:G$11),G$2:G$11,0),0)</f>
        <v>5</v>
      </c>
      <c r="D3">
        <f>SUMIFS(ContinuousSummary!C$2:C$72,ContinuousSummary!$A$2:$A$72,$A3,ContinuousSummary!$B$2:$B$72,$B3)</f>
        <v>656</v>
      </c>
      <c r="E3" s="1">
        <f>SUMIFS(ContinuousSummary!D$2:D$72,ContinuousSummary!$A$2:$A$72,$A3,ContinuousSummary!$B$2:$B$72,$B3)</f>
        <v>708.16494845360796</v>
      </c>
      <c r="F3">
        <f>SUMIFS(ContinuousSummary!E$2:E$72,ContinuousSummary!$A$2:$A$72,$A3,ContinuousSummary!$B$2:$B$72,$B3)</f>
        <v>755</v>
      </c>
      <c r="G3">
        <f>SUMIFS(ContinuousSummary!F$2:F$72,ContinuousSummary!$A$2:$A$72,$A3,ContinuousSummary!$B$2:$B$72,$B3)</f>
        <v>97</v>
      </c>
      <c r="H3" s="2">
        <f t="shared" ref="H3:H8" si="1">G3/G$12</f>
        <v>9.5944609297725025E-2</v>
      </c>
      <c r="I3" s="3">
        <f>SUMIFS(ContinuousSummary!G$2:G$72,ContinuousSummary!$A$2:$A$72,$A3,ContinuousSummary!$B$2:$B$72,$B3)</f>
        <v>1</v>
      </c>
      <c r="J3" s="4">
        <f>SUMIFS(ContinuousSummary!H$2:H$72,ContinuousSummary!$A$2:$A$72,$A3,ContinuousSummary!$B$2:$B$72,$B3)</f>
        <v>141431.969072165</v>
      </c>
      <c r="K3" s="3">
        <f t="shared" ref="K3:K8" ca="1" si="2">J3/SUMIFS(J$2:J$11,B$2:B$11,C3)</f>
        <v>0.90846607060765838</v>
      </c>
      <c r="L3" s="3">
        <f t="shared" ref="L3:L12" si="3">J3/I3</f>
        <v>141431.969072165</v>
      </c>
      <c r="M3" s="3">
        <f t="shared" ref="M3:M8" ca="1" si="4">L3/SUMIFS(L$2:L$11,B$2:B$11,C3)</f>
        <v>0.90846607060765838</v>
      </c>
      <c r="N3" s="3">
        <f>SUMIFS(ContinuousSummary!I$2:I$72,ContinuousSummary!$A$2:$A$72,$A3,ContinuousSummary!$B$2:$B$72,$B3)</f>
        <v>1.0952714379033599</v>
      </c>
      <c r="O3" s="3">
        <f t="shared" ref="O3:O8" ca="1" si="5">N3/SUMIFS(N$2:N$11,B$2:B$11,C3)</f>
        <v>0.96886207891863241</v>
      </c>
      <c r="P3" s="4">
        <f>SUMIFS(ContinuousSummary!J$2:J$72,ContinuousSummary!$A$2:$A$72,$A3,ContinuousSummary!$B$2:$B$72,$B3)</f>
        <v>145004.428618089</v>
      </c>
      <c r="Q3" s="3">
        <f t="shared" ref="Q3:Q8" ca="1" si="6">P3/SUMIFS(P$2:P$11,B$2:B$11,C3)</f>
        <v>0.92444308337823167</v>
      </c>
    </row>
    <row r="4" spans="1:17" x14ac:dyDescent="0.25">
      <c r="A4" t="s">
        <v>67</v>
      </c>
      <c r="B4">
        <v>3</v>
      </c>
      <c r="C4">
        <f t="shared" ca="1" si="0"/>
        <v>5</v>
      </c>
      <c r="D4">
        <f>SUMIFS(ContinuousSummary!C$2:C$72,ContinuousSummary!$A$2:$A$72,$A4,ContinuousSummary!$B$2:$B$72,$B4)</f>
        <v>756</v>
      </c>
      <c r="E4" s="1">
        <f>SUMIFS(ContinuousSummary!D$2:D$72,ContinuousSummary!$A$2:$A$72,$A4,ContinuousSummary!$B$2:$B$72,$B4)</f>
        <v>794.18811881188105</v>
      </c>
      <c r="F4">
        <f>SUMIFS(ContinuousSummary!E$2:E$72,ContinuousSummary!$A$2:$A$72,$A4,ContinuousSummary!$B$2:$B$72,$B4)</f>
        <v>833</v>
      </c>
      <c r="G4">
        <f>SUMIFS(ContinuousSummary!F$2:F$72,ContinuousSummary!$A$2:$A$72,$A4,ContinuousSummary!$B$2:$B$72,$B4)</f>
        <v>101</v>
      </c>
      <c r="H4" s="2">
        <f t="shared" si="1"/>
        <v>9.9901088031651833E-2</v>
      </c>
      <c r="I4" s="3">
        <f>SUMIFS(ContinuousSummary!G$2:G$72,ContinuousSummary!$A$2:$A$72,$A4,ContinuousSummary!$B$2:$B$72,$B4)</f>
        <v>1</v>
      </c>
      <c r="J4" s="4">
        <f>SUMIFS(ContinuousSummary!H$2:H$72,ContinuousSummary!$A$2:$A$72,$A4,ContinuousSummary!$B$2:$B$72,$B4)</f>
        <v>158126.42574257401</v>
      </c>
      <c r="K4" s="3">
        <f t="shared" ca="1" si="2"/>
        <v>1.0157002946080167</v>
      </c>
      <c r="L4" s="3">
        <f t="shared" si="3"/>
        <v>158126.42574257401</v>
      </c>
      <c r="M4" s="3">
        <f t="shared" ca="1" si="4"/>
        <v>1.0157002946080167</v>
      </c>
      <c r="N4" s="3">
        <f>SUMIFS(ContinuousSummary!I$2:I$72,ContinuousSummary!$A$2:$A$72,$A4,ContinuousSummary!$B$2:$B$72,$B4)</f>
        <v>1.10744279691815</v>
      </c>
      <c r="O4" s="3">
        <f t="shared" ca="1" si="5"/>
        <v>0.97962869602398506</v>
      </c>
      <c r="P4" s="4">
        <f>SUMIFS(ContinuousSummary!J$2:J$72,ContinuousSummary!$A$2:$A$72,$A4,ContinuousSummary!$B$2:$B$72,$B4)</f>
        <v>157410.07309116199</v>
      </c>
      <c r="Q4" s="3">
        <f t="shared" ca="1" si="6"/>
        <v>1.0035324762835121</v>
      </c>
    </row>
    <row r="5" spans="1:17" x14ac:dyDescent="0.25">
      <c r="A5" t="s">
        <v>67</v>
      </c>
      <c r="B5">
        <v>4</v>
      </c>
      <c r="C5">
        <f t="shared" ca="1" si="0"/>
        <v>5</v>
      </c>
      <c r="D5">
        <f>SUMIFS(ContinuousSummary!C$2:C$72,ContinuousSummary!$A$2:$A$72,$A5,ContinuousSummary!$B$2:$B$72,$B5)</f>
        <v>840</v>
      </c>
      <c r="E5" s="1">
        <f>SUMIFS(ContinuousSummary!D$2:D$72,ContinuousSummary!$A$2:$A$72,$A5,ContinuousSummary!$B$2:$B$72,$B5)</f>
        <v>869.77</v>
      </c>
      <c r="F5">
        <f>SUMIFS(ContinuousSummary!E$2:E$72,ContinuousSummary!$A$2:$A$72,$A5,ContinuousSummary!$B$2:$B$72,$B5)</f>
        <v>910</v>
      </c>
      <c r="G5">
        <f>SUMIFS(ContinuousSummary!F$2:F$72,ContinuousSummary!$A$2:$A$72,$A5,ContinuousSummary!$B$2:$B$72,$B5)</f>
        <v>100</v>
      </c>
      <c r="H5" s="2">
        <f t="shared" si="1"/>
        <v>9.8911968348170135E-2</v>
      </c>
      <c r="I5" s="3">
        <f>SUMIFS(ContinuousSummary!G$2:G$72,ContinuousSummary!$A$2:$A$72,$A5,ContinuousSummary!$B$2:$B$72,$B5)</f>
        <v>1</v>
      </c>
      <c r="J5" s="4">
        <f>SUMIFS(ContinuousSummary!H$2:H$72,ContinuousSummary!$A$2:$A$72,$A5,ContinuousSummary!$B$2:$B$72,$B5)</f>
        <v>152708.29999999999</v>
      </c>
      <c r="K5" s="3">
        <f t="shared" ca="1" si="2"/>
        <v>0.98089781370001983</v>
      </c>
      <c r="L5" s="3">
        <f t="shared" si="3"/>
        <v>152708.29999999999</v>
      </c>
      <c r="M5" s="3">
        <f t="shared" ca="1" si="4"/>
        <v>0.98089781370001983</v>
      </c>
      <c r="N5" s="3">
        <f>SUMIFS(ContinuousSummary!I$2:I$72,ContinuousSummary!$A$2:$A$72,$A5,ContinuousSummary!$B$2:$B$72,$B5)</f>
        <v>1.11824959147988</v>
      </c>
      <c r="O5" s="3">
        <f t="shared" ca="1" si="5"/>
        <v>0.98918823814586065</v>
      </c>
      <c r="P5" s="4">
        <f>SUMIFS(ContinuousSummary!J$2:J$72,ContinuousSummary!$A$2:$A$72,$A5,ContinuousSummary!$B$2:$B$72,$B5)</f>
        <v>152244.43096070201</v>
      </c>
      <c r="Q5" s="3">
        <f t="shared" ca="1" si="6"/>
        <v>0.97060008805081766</v>
      </c>
    </row>
    <row r="6" spans="1:17" x14ac:dyDescent="0.25">
      <c r="A6" t="s">
        <v>67</v>
      </c>
      <c r="B6">
        <v>5</v>
      </c>
      <c r="C6">
        <f t="shared" ca="1" si="0"/>
        <v>5</v>
      </c>
      <c r="D6">
        <f>SUMIFS(ContinuousSummary!C$2:C$72,ContinuousSummary!$A$2:$A$72,$A6,ContinuousSummary!$B$2:$B$72,$B6)</f>
        <v>912</v>
      </c>
      <c r="E6" s="1">
        <f>SUMIFS(ContinuousSummary!D$2:D$72,ContinuousSummary!$A$2:$A$72,$A6,ContinuousSummary!$B$2:$B$72,$B6)</f>
        <v>954.34905660377399</v>
      </c>
      <c r="F6">
        <f>SUMIFS(ContinuousSummary!E$2:E$72,ContinuousSummary!$A$2:$A$72,$A6,ContinuousSummary!$B$2:$B$72,$B6)</f>
        <v>1002</v>
      </c>
      <c r="G6">
        <f>SUMIFS(ContinuousSummary!F$2:F$72,ContinuousSummary!$A$2:$A$72,$A6,ContinuousSummary!$B$2:$B$72,$B6)</f>
        <v>106</v>
      </c>
      <c r="H6" s="2">
        <f t="shared" si="1"/>
        <v>0.10484668644906034</v>
      </c>
      <c r="I6" s="3">
        <f>SUMIFS(ContinuousSummary!G$2:G$72,ContinuousSummary!$A$2:$A$72,$A6,ContinuousSummary!$B$2:$B$72,$B6)</f>
        <v>1</v>
      </c>
      <c r="J6" s="4">
        <f>SUMIFS(ContinuousSummary!H$2:H$72,ContinuousSummary!$A$2:$A$72,$A6,ContinuousSummary!$B$2:$B$72,$B6)</f>
        <v>155682.16981132099</v>
      </c>
      <c r="K6" s="3">
        <f t="shared" ca="1" si="2"/>
        <v>1</v>
      </c>
      <c r="L6" s="3">
        <f t="shared" si="3"/>
        <v>155682.16981132099</v>
      </c>
      <c r="M6" s="3">
        <f t="shared" ca="1" si="4"/>
        <v>1</v>
      </c>
      <c r="N6" s="3">
        <f>SUMIFS(ContinuousSummary!I$2:I$72,ContinuousSummary!$A$2:$A$72,$A6,ContinuousSummary!$B$2:$B$72,$B6)</f>
        <v>1.1304719853684599</v>
      </c>
      <c r="O6" s="3">
        <f t="shared" ca="1" si="5"/>
        <v>1</v>
      </c>
      <c r="P6" s="4">
        <f>SUMIFS(ContinuousSummary!J$2:J$72,ContinuousSummary!$A$2:$A$72,$A6,ContinuousSummary!$B$2:$B$72,$B6)</f>
        <v>156855.983051107</v>
      </c>
      <c r="Q6" s="3">
        <f t="shared" ca="1" si="6"/>
        <v>1</v>
      </c>
    </row>
    <row r="7" spans="1:17" x14ac:dyDescent="0.25">
      <c r="A7" t="s">
        <v>67</v>
      </c>
      <c r="B7">
        <v>6</v>
      </c>
      <c r="C7">
        <f t="shared" ca="1" si="0"/>
        <v>5</v>
      </c>
      <c r="D7">
        <f>SUMIFS(ContinuousSummary!C$2:C$72,ContinuousSummary!$A$2:$A$72,$A7,ContinuousSummary!$B$2:$B$72,$B7)</f>
        <v>1004</v>
      </c>
      <c r="E7" s="1">
        <f>SUMIFS(ContinuousSummary!D$2:D$72,ContinuousSummary!$A$2:$A$72,$A7,ContinuousSummary!$B$2:$B$72,$B7)</f>
        <v>1050.04</v>
      </c>
      <c r="F7">
        <f>SUMIFS(ContinuousSummary!E$2:E$72,ContinuousSummary!$A$2:$A$72,$A7,ContinuousSummary!$B$2:$B$72,$B7)</f>
        <v>1096</v>
      </c>
      <c r="G7">
        <f>SUMIFS(ContinuousSummary!F$2:F$72,ContinuousSummary!$A$2:$A$72,$A7,ContinuousSummary!$B$2:$B$72,$B7)</f>
        <v>100</v>
      </c>
      <c r="H7" s="2">
        <f t="shared" si="1"/>
        <v>9.8911968348170135E-2</v>
      </c>
      <c r="I7" s="3">
        <f>SUMIFS(ContinuousSummary!G$2:G$72,ContinuousSummary!$A$2:$A$72,$A7,ContinuousSummary!$B$2:$B$72,$B7)</f>
        <v>1</v>
      </c>
      <c r="J7" s="4">
        <f>SUMIFS(ContinuousSummary!H$2:H$72,ContinuousSummary!$A$2:$A$72,$A7,ContinuousSummary!$B$2:$B$72,$B7)</f>
        <v>169337.05</v>
      </c>
      <c r="K7" s="3">
        <f t="shared" ca="1" si="2"/>
        <v>1.0877099812086897</v>
      </c>
      <c r="L7" s="3">
        <f t="shared" si="3"/>
        <v>169337.05</v>
      </c>
      <c r="M7" s="3">
        <f t="shared" ca="1" si="4"/>
        <v>1.0877099812086897</v>
      </c>
      <c r="N7" s="3">
        <f>SUMIFS(ContinuousSummary!I$2:I$72,ContinuousSummary!$A$2:$A$72,$A7,ContinuousSummary!$B$2:$B$72,$B7)</f>
        <v>1.14445761464374</v>
      </c>
      <c r="O7" s="3">
        <f t="shared" ca="1" si="5"/>
        <v>1.0123714956728642</v>
      </c>
      <c r="P7" s="4">
        <f>SUMIFS(ContinuousSummary!J$2:J$72,ContinuousSummary!$A$2:$A$72,$A7,ContinuousSummary!$B$2:$B$72,$B7)</f>
        <v>163814.86858010999</v>
      </c>
      <c r="Q7" s="3">
        <f t="shared" ca="1" si="6"/>
        <v>1.0443648077277081</v>
      </c>
    </row>
    <row r="8" spans="1:17" x14ac:dyDescent="0.25">
      <c r="A8" t="s">
        <v>67</v>
      </c>
      <c r="B8">
        <v>7</v>
      </c>
      <c r="C8">
        <f t="shared" ca="1" si="0"/>
        <v>5</v>
      </c>
      <c r="D8">
        <f>SUMIFS(ContinuousSummary!C$2:C$72,ContinuousSummary!$A$2:$A$72,$A8,ContinuousSummary!$B$2:$B$72,$B8)</f>
        <v>1097</v>
      </c>
      <c r="E8" s="1">
        <f>SUMIFS(ContinuousSummary!D$2:D$72,ContinuousSummary!$A$2:$A$72,$A8,ContinuousSummary!$B$2:$B$72,$B8)</f>
        <v>1153.8316831683201</v>
      </c>
      <c r="F8">
        <f>SUMIFS(ContinuousSummary!E$2:E$72,ContinuousSummary!$A$2:$A$72,$A8,ContinuousSummary!$B$2:$B$72,$B8)</f>
        <v>1226</v>
      </c>
      <c r="G8">
        <f>SUMIFS(ContinuousSummary!F$2:F$72,ContinuousSummary!$A$2:$A$72,$A8,ContinuousSummary!$B$2:$B$72,$B8)</f>
        <v>101</v>
      </c>
      <c r="H8" s="2">
        <f t="shared" si="1"/>
        <v>9.9901088031651833E-2</v>
      </c>
      <c r="I8" s="3">
        <f>SUMIFS(ContinuousSummary!G$2:G$72,ContinuousSummary!$A$2:$A$72,$A8,ContinuousSummary!$B$2:$B$72,$B8)</f>
        <v>1</v>
      </c>
      <c r="J8" s="4">
        <f>SUMIFS(ContinuousSummary!H$2:H$72,ContinuousSummary!$A$2:$A$72,$A8,ContinuousSummary!$B$2:$B$72,$B8)</f>
        <v>193203.73267326699</v>
      </c>
      <c r="K8" s="3">
        <f t="shared" ca="1" si="2"/>
        <v>1.2410138740192294</v>
      </c>
      <c r="L8" s="3">
        <f t="shared" si="3"/>
        <v>193203.73267326699</v>
      </c>
      <c r="M8" s="3">
        <f t="shared" ca="1" si="4"/>
        <v>1.2410138740192294</v>
      </c>
      <c r="N8" s="3">
        <f>SUMIFS(ContinuousSummary!I$2:I$72,ContinuousSummary!$A$2:$A$72,$A8,ContinuousSummary!$B$2:$B$72,$B8)</f>
        <v>1.1598306767523501</v>
      </c>
      <c r="O8" s="3">
        <f t="shared" ca="1" si="5"/>
        <v>1.0259702953844727</v>
      </c>
      <c r="P8" s="4">
        <f>SUMIFS(ContinuousSummary!J$2:J$72,ContinuousSummary!$A$2:$A$72,$A8,ContinuousSummary!$B$2:$B$72,$B8)</f>
        <v>190917.39321739401</v>
      </c>
      <c r="Q8" s="3">
        <f t="shared" ca="1" si="6"/>
        <v>1.2171508507596365</v>
      </c>
    </row>
    <row r="9" spans="1:17" x14ac:dyDescent="0.25">
      <c r="A9" t="s">
        <v>67</v>
      </c>
      <c r="B9">
        <v>8</v>
      </c>
      <c r="C9">
        <f ca="1">OFFSET(B$1,MATCH(MAX(G$2:G$11),G$2:G$11,0),0)</f>
        <v>5</v>
      </c>
      <c r="D9">
        <f>SUMIFS(ContinuousSummary!C$2:C$72,ContinuousSummary!$A$2:$A$72,$A9,ContinuousSummary!$B$2:$B$72,$B9)</f>
        <v>1228</v>
      </c>
      <c r="E9" s="1">
        <f>SUMIFS(ContinuousSummary!D$2:D$72,ContinuousSummary!$A$2:$A$72,$A9,ContinuousSummary!$B$2:$B$72,$B9)</f>
        <v>1310.23529411765</v>
      </c>
      <c r="F9">
        <f>SUMIFS(ContinuousSummary!E$2:E$72,ContinuousSummary!$A$2:$A$72,$A9,ContinuousSummary!$B$2:$B$72,$B9)</f>
        <v>1398</v>
      </c>
      <c r="G9">
        <f>SUMIFS(ContinuousSummary!F$2:F$72,ContinuousSummary!$A$2:$A$72,$A9,ContinuousSummary!$B$2:$B$72,$B9)</f>
        <v>102</v>
      </c>
      <c r="H9" s="2">
        <f>G9/G$12</f>
        <v>0.10089020771513353</v>
      </c>
      <c r="I9" s="3">
        <f>SUMIFS(ContinuousSummary!G$2:G$72,ContinuousSummary!$A$2:$A$72,$A9,ContinuousSummary!$B$2:$B$72,$B9)</f>
        <v>1</v>
      </c>
      <c r="J9" s="4">
        <f>SUMIFS(ContinuousSummary!H$2:H$72,ContinuousSummary!$A$2:$A$72,$A9,ContinuousSummary!$B$2:$B$72,$B9)</f>
        <v>209590.93137254901</v>
      </c>
      <c r="K9" s="3">
        <f ca="1">J9/SUMIFS(J$2:J$11,B$2:B$11,C9)</f>
        <v>1.3462744746335611</v>
      </c>
      <c r="L9" s="3">
        <f t="shared" si="3"/>
        <v>209590.93137254901</v>
      </c>
      <c r="M9" s="3">
        <f ca="1">L9/SUMIFS(L$2:L$11,B$2:B$11,C9)</f>
        <v>1.3462744746335611</v>
      </c>
      <c r="N9" s="3">
        <f>SUMIFS(ContinuousSummary!I$2:I$72,ContinuousSummary!$A$2:$A$72,$A9,ContinuousSummary!$B$2:$B$72,$B9)</f>
        <v>1.18338930250329</v>
      </c>
      <c r="O9" s="3">
        <f ca="1">N9/SUMIFS(N$2:N$11,B$2:B$11,C9)</f>
        <v>1.0468099323289135</v>
      </c>
      <c r="P9" s="4">
        <f>SUMIFS(ContinuousSummary!J$2:J$72,ContinuousSummary!$A$2:$A$72,$A9,ContinuousSummary!$B$2:$B$72,$B9)</f>
        <v>208373.63641996001</v>
      </c>
      <c r="Q9" s="3">
        <f ca="1">P9/SUMIFS(P$2:P$11,B$2:B$11,C9)</f>
        <v>1.328439198599568</v>
      </c>
    </row>
    <row r="10" spans="1:17" x14ac:dyDescent="0.25">
      <c r="A10" t="s">
        <v>67</v>
      </c>
      <c r="B10">
        <v>9</v>
      </c>
      <c r="C10">
        <f ca="1">OFFSET(B$1,MATCH(MAX(G$2:G$11),G$2:G$11,0),0)</f>
        <v>5</v>
      </c>
      <c r="D10">
        <f>SUMIFS(ContinuousSummary!C$2:C$72,ContinuousSummary!$A$2:$A$72,$A10,ContinuousSummary!$B$2:$B$72,$B10)</f>
        <v>1405</v>
      </c>
      <c r="E10" s="1">
        <f>SUMIFS(ContinuousSummary!D$2:D$72,ContinuousSummary!$A$2:$A$72,$A10,ContinuousSummary!$B$2:$B$72,$B10)</f>
        <v>1502.5148514851501</v>
      </c>
      <c r="F10">
        <f>SUMIFS(ContinuousSummary!E$2:E$72,ContinuousSummary!$A$2:$A$72,$A10,ContinuousSummary!$B$2:$B$72,$B10)</f>
        <v>1614</v>
      </c>
      <c r="G10">
        <f>SUMIFS(ContinuousSummary!F$2:F$72,ContinuousSummary!$A$2:$A$72,$A10,ContinuousSummary!$B$2:$B$72,$B10)</f>
        <v>101</v>
      </c>
      <c r="H10" s="2">
        <f>G10/G$12</f>
        <v>9.9901088031651833E-2</v>
      </c>
      <c r="I10" s="3">
        <f>SUMIFS(ContinuousSummary!G$2:G$72,ContinuousSummary!$A$2:$A$72,$A10,ContinuousSummary!$B$2:$B$72,$B10)</f>
        <v>1</v>
      </c>
      <c r="J10" s="4">
        <f>SUMIFS(ContinuousSummary!H$2:H$72,ContinuousSummary!$A$2:$A$72,$A10,ContinuousSummary!$B$2:$B$72,$B10)</f>
        <v>233191.20792079199</v>
      </c>
      <c r="K10" s="3">
        <f ca="1">J10/SUMIFS(J$2:J$11,B$2:B$11,C10)</f>
        <v>1.497867149484158</v>
      </c>
      <c r="L10" s="3">
        <f t="shared" si="3"/>
        <v>233191.20792079199</v>
      </c>
      <c r="M10" s="3">
        <f ca="1">L10/SUMIFS(L$2:L$11,B$2:B$11,C10)</f>
        <v>1.497867149484158</v>
      </c>
      <c r="N10" s="3">
        <f>SUMIFS(ContinuousSummary!I$2:I$72,ContinuousSummary!$A$2:$A$72,$A10,ContinuousSummary!$B$2:$B$72,$B10)</f>
        <v>1.21299802547906</v>
      </c>
      <c r="O10" s="3">
        <f ca="1">N10/SUMIFS(N$2:N$11,B$2:B$11,C10)</f>
        <v>1.07300140222732</v>
      </c>
      <c r="P10" s="4">
        <f>SUMIFS(ContinuousSummary!J$2:J$72,ContinuousSummary!$A$2:$A$72,$A10,ContinuousSummary!$B$2:$B$72,$B10)</f>
        <v>233007.809517866</v>
      </c>
      <c r="Q10" s="3">
        <f ca="1">P10/SUMIFS(P$2:P$11,B$2:B$11,C10)</f>
        <v>1.4854888222016187</v>
      </c>
    </row>
    <row r="11" spans="1:17" x14ac:dyDescent="0.25">
      <c r="A11" t="s">
        <v>67</v>
      </c>
      <c r="B11">
        <v>10</v>
      </c>
      <c r="C11">
        <f ca="1">OFFSET(B$1,MATCH(MAX(G$2:G$11),G$2:G$11,0),0)</f>
        <v>5</v>
      </c>
      <c r="D11">
        <f>SUMIFS(ContinuousSummary!C$2:C$72,ContinuousSummary!$A$2:$A$72,$A11,ContinuousSummary!$B$2:$B$72,$B11)</f>
        <v>1616</v>
      </c>
      <c r="E11" s="1">
        <f>SUMIFS(ContinuousSummary!D$2:D$72,ContinuousSummary!$A$2:$A$72,$A11,ContinuousSummary!$B$2:$B$72,$B11)</f>
        <v>1920.48039215686</v>
      </c>
      <c r="F11">
        <f>SUMIFS(ContinuousSummary!E$2:E$72,ContinuousSummary!$A$2:$A$72,$A11,ContinuousSummary!$B$2:$B$72,$B11)</f>
        <v>6110</v>
      </c>
      <c r="G11">
        <f>SUMIFS(ContinuousSummary!F$2:F$72,ContinuousSummary!$A$2:$A$72,$A11,ContinuousSummary!$B$2:$B$72,$B11)</f>
        <v>102</v>
      </c>
      <c r="H11" s="2">
        <f>G11/G$12</f>
        <v>0.10089020771513353</v>
      </c>
      <c r="I11" s="3">
        <f>SUMIFS(ContinuousSummary!G$2:G$72,ContinuousSummary!$A$2:$A$72,$A11,ContinuousSummary!$B$2:$B$72,$B11)</f>
        <v>1</v>
      </c>
      <c r="J11" s="4">
        <f>SUMIFS(ContinuousSummary!H$2:H$72,ContinuousSummary!$A$2:$A$72,$A11,ContinuousSummary!$B$2:$B$72,$B11)</f>
        <v>306590.88235294097</v>
      </c>
      <c r="K11" s="3">
        <f ca="1">J11/SUMIFS(J$2:J$11,B$2:B$11,C11)</f>
        <v>1.9693384459152503</v>
      </c>
      <c r="L11" s="3">
        <f t="shared" si="3"/>
        <v>306590.88235294097</v>
      </c>
      <c r="M11" s="3">
        <f ca="1">L11/SUMIFS(L$2:L$11,B$2:B$11,C11)</f>
        <v>1.9693384459152503</v>
      </c>
      <c r="N11" s="3">
        <f>SUMIFS(ContinuousSummary!I$2:I$72,ContinuousSummary!$A$2:$A$72,$A11,ContinuousSummary!$B$2:$B$72,$B11)</f>
        <v>1.2524736462019399</v>
      </c>
      <c r="O11" s="3">
        <f ca="1">N11/SUMIFS(N$2:N$11,B$2:B$11,C11)</f>
        <v>1.1079209944275756</v>
      </c>
      <c r="P11" s="4">
        <f>SUMIFS(ContinuousSummary!J$2:J$72,ContinuousSummary!$A$2:$A$72,$A11,ContinuousSummary!$B$2:$B$72,$B11)</f>
        <v>308720.222199407</v>
      </c>
      <c r="Q11" s="3">
        <f ca="1">P11/SUMIFS(P$2:P$11,B$2:B$11,C11)</f>
        <v>1.9681762607602886</v>
      </c>
    </row>
    <row r="12" spans="1:17" x14ac:dyDescent="0.25">
      <c r="G12">
        <f>SUM(G2:G11)</f>
        <v>1011</v>
      </c>
      <c r="H12" s="2">
        <f>G12/G$12</f>
        <v>1</v>
      </c>
      <c r="I12" s="3">
        <f>SUMPRODUCT(H2:H11,I2:I11)</f>
        <v>1.0000000000000002</v>
      </c>
      <c r="J12" s="4">
        <f>SUMPRODUCT(H2:H11,J2:J11)</f>
        <v>184324.04451038572</v>
      </c>
      <c r="L12" s="3">
        <f t="shared" si="3"/>
        <v>184324.04451038569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9C8D-3307-47F7-A190-BBA49B9AA423}">
  <dimension ref="A1:Q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9" bestFit="1" customWidth="1"/>
    <col min="2" max="2" width="6.140625" bestFit="1" customWidth="1"/>
    <col min="3" max="3" width="10.140625" bestFit="1" customWidth="1"/>
    <col min="4" max="4" width="9.5703125" bestFit="1" customWidth="1"/>
    <col min="5" max="5" width="6.5703125" bestFit="1" customWidth="1"/>
    <col min="6" max="6" width="9.85546875" bestFit="1" customWidth="1"/>
    <col min="7" max="7" width="7.42578125" bestFit="1" customWidth="1"/>
    <col min="8" max="8" width="17.7109375" bestFit="1" customWidth="1"/>
    <col min="9" max="9" width="6.5703125" bestFit="1" customWidth="1"/>
    <col min="11" max="11" width="15.140625" bestFit="1" customWidth="1"/>
    <col min="12" max="12" width="11.5703125" bestFit="1" customWidth="1"/>
    <col min="13" max="13" width="17.28515625" bestFit="1" customWidth="1"/>
    <col min="14" max="14" width="13.7109375" bestFit="1" customWidth="1"/>
    <col min="15" max="15" width="22.42578125" bestFit="1" customWidth="1"/>
    <col min="16" max="16" width="8.5703125" bestFit="1" customWidth="1"/>
    <col min="17" max="17" width="15.28515625" bestFit="1" customWidth="1"/>
  </cols>
  <sheetData>
    <row r="1" spans="1:17" x14ac:dyDescent="0.25">
      <c r="A1" t="s">
        <v>50</v>
      </c>
      <c r="B1" t="s">
        <v>56</v>
      </c>
      <c r="C1" t="s">
        <v>97</v>
      </c>
      <c r="D1" t="s">
        <v>57</v>
      </c>
      <c r="E1" t="s">
        <v>58</v>
      </c>
      <c r="F1" t="s">
        <v>59</v>
      </c>
      <c r="G1" t="s">
        <v>51</v>
      </c>
      <c r="H1" t="s">
        <v>98</v>
      </c>
      <c r="I1" t="s">
        <v>52</v>
      </c>
      <c r="J1" t="s">
        <v>53</v>
      </c>
      <c r="K1" t="s">
        <v>99</v>
      </c>
      <c r="L1" t="s">
        <v>100</v>
      </c>
      <c r="M1" t="s">
        <v>101</v>
      </c>
      <c r="N1" t="s">
        <v>54</v>
      </c>
      <c r="O1" t="s">
        <v>102</v>
      </c>
      <c r="P1" t="s">
        <v>55</v>
      </c>
      <c r="Q1" t="s">
        <v>103</v>
      </c>
    </row>
    <row r="2" spans="1:17" x14ac:dyDescent="0.25">
      <c r="A2" t="s">
        <v>68</v>
      </c>
      <c r="B2">
        <v>1</v>
      </c>
      <c r="C2">
        <f ca="1">OFFSET(B$1,MATCH(MAX(G$2:G$11),G$2:G$11,0),0)</f>
        <v>10</v>
      </c>
      <c r="D2">
        <f>SUMIFS(ContinuousSummary!C$2:C$72,ContinuousSummary!$A$2:$A$72,$A2,ContinuousSummary!$B$2:$B$72,$B2)</f>
        <v>1872</v>
      </c>
      <c r="E2" s="1">
        <f>SUMIFS(ContinuousSummary!D$2:D$72,ContinuousSummary!$A$2:$A$72,$A2,ContinuousSummary!$B$2:$B$72,$B2)</f>
        <v>1912.1485148514901</v>
      </c>
      <c r="F2">
        <f>SUMIFS(ContinuousSummary!E$2:E$72,ContinuousSummary!$A$2:$A$72,$A2,ContinuousSummary!$B$2:$B$72,$B2)</f>
        <v>1923</v>
      </c>
      <c r="G2">
        <f>SUMIFS(ContinuousSummary!F$2:F$72,ContinuousSummary!$A$2:$A$72,$A2,ContinuousSummary!$B$2:$B$72,$B2)</f>
        <v>101</v>
      </c>
      <c r="H2" s="2">
        <f>G2/G$12</f>
        <v>9.9901088031651833E-2</v>
      </c>
      <c r="I2" s="3">
        <f>SUMIFS(ContinuousSummary!G$2:G$72,ContinuousSummary!$A$2:$A$72,$A2,ContinuousSummary!$B$2:$B$72,$B2)</f>
        <v>1</v>
      </c>
      <c r="J2" s="4">
        <f>SUMIFS(ContinuousSummary!H$2:H$72,ContinuousSummary!$A$2:$A$72,$A2,ContinuousSummary!$B$2:$B$72,$B2)</f>
        <v>136723.97029703</v>
      </c>
      <c r="K2" s="3">
        <f ca="1">J2/SUMIFS(J$2:J$11,B$2:B$11,C2)</f>
        <v>0.49485134174629997</v>
      </c>
      <c r="L2" s="3">
        <f>J2/I2</f>
        <v>136723.97029703</v>
      </c>
      <c r="M2" s="3">
        <f ca="1">L2/SUMIFS(L$2:L$11,B$2:B$11,C2)</f>
        <v>0.49485134174629997</v>
      </c>
      <c r="N2" s="3">
        <f>SUMIFS(ContinuousSummary!I$2:I$72,ContinuousSummary!$A$2:$A$72,$A2,ContinuousSummary!$B$2:$B$72,$B2)</f>
        <v>1.65553131325477</v>
      </c>
      <c r="O2" s="3">
        <f ca="1">N2/SUMIFS(N$2:N$11,B$2:B$11,C2)</f>
        <v>0.69057817744804084</v>
      </c>
      <c r="P2" s="4">
        <f>SUMIFS(ContinuousSummary!J$2:J$72,ContinuousSummary!$A$2:$A$72,$A2,ContinuousSummary!$B$2:$B$72,$B2)</f>
        <v>141096.92071694601</v>
      </c>
      <c r="Q2" s="3">
        <f ca="1">P2/SUMIFS(P$2:P$11,B$2:B$11,C2)</f>
        <v>0.51849681751087995</v>
      </c>
    </row>
    <row r="3" spans="1:17" x14ac:dyDescent="0.25">
      <c r="A3" t="s">
        <v>68</v>
      </c>
      <c r="B3">
        <v>2</v>
      </c>
      <c r="C3">
        <f t="shared" ref="C3:C8" ca="1" si="0">OFFSET(B$1,MATCH(MAX(G$2:G$11),G$2:G$11,0),0)</f>
        <v>10</v>
      </c>
      <c r="D3">
        <f>SUMIFS(ContinuousSummary!C$2:C$72,ContinuousSummary!$A$2:$A$72,$A3,ContinuousSummary!$B$2:$B$72,$B3)</f>
        <v>1924</v>
      </c>
      <c r="E3" s="1">
        <f>SUMIFS(ContinuousSummary!D$2:D$72,ContinuousSummary!$A$2:$A$72,$A3,ContinuousSummary!$B$2:$B$72,$B3)</f>
        <v>1934.8021978022</v>
      </c>
      <c r="F3">
        <f>SUMIFS(ContinuousSummary!E$2:E$72,ContinuousSummary!$A$2:$A$72,$A3,ContinuousSummary!$B$2:$B$72,$B3)</f>
        <v>1947</v>
      </c>
      <c r="G3">
        <f>SUMIFS(ContinuousSummary!F$2:F$72,ContinuousSummary!$A$2:$A$72,$A3,ContinuousSummary!$B$2:$B$72,$B3)</f>
        <v>91</v>
      </c>
      <c r="H3" s="2">
        <f t="shared" ref="H3:H8" si="1">G3/G$12</f>
        <v>9.0009891196834821E-2</v>
      </c>
      <c r="I3" s="3">
        <f>SUMIFS(ContinuousSummary!G$2:G$72,ContinuousSummary!$A$2:$A$72,$A3,ContinuousSummary!$B$2:$B$72,$B3)</f>
        <v>1</v>
      </c>
      <c r="J3" s="4">
        <f>SUMIFS(ContinuousSummary!H$2:H$72,ContinuousSummary!$A$2:$A$72,$A3,ContinuousSummary!$B$2:$B$72,$B3)</f>
        <v>133800.92307692301</v>
      </c>
      <c r="K3" s="3">
        <f t="shared" ref="K3:K8" ca="1" si="2">J3/SUMIFS(J$2:J$11,B$2:B$11,C3)</f>
        <v>0.48427182276571962</v>
      </c>
      <c r="L3" s="3">
        <f t="shared" ref="L3:L12" si="3">J3/I3</f>
        <v>133800.92307692301</v>
      </c>
      <c r="M3" s="3">
        <f t="shared" ref="M3:M8" ca="1" si="4">L3/SUMIFS(L$2:L$11,B$2:B$11,C3)</f>
        <v>0.48427182276571962</v>
      </c>
      <c r="N3" s="3">
        <f>SUMIFS(ContinuousSummary!I$2:I$72,ContinuousSummary!$A$2:$A$72,$A3,ContinuousSummary!$B$2:$B$72,$B3)</f>
        <v>1.51363135057593</v>
      </c>
      <c r="O3" s="3">
        <f t="shared" ref="O3:O8" ca="1" si="5">N3/SUMIFS(N$2:N$11,B$2:B$11,C3)</f>
        <v>0.63138689739061671</v>
      </c>
      <c r="P3" s="4">
        <f>SUMIFS(ContinuousSummary!J$2:J$72,ContinuousSummary!$A$2:$A$72,$A3,ContinuousSummary!$B$2:$B$72,$B3)</f>
        <v>132769.278295909</v>
      </c>
      <c r="Q3" s="3">
        <f t="shared" ref="Q3:Q8" ca="1" si="6">P3/SUMIFS(P$2:P$11,B$2:B$11,C3)</f>
        <v>0.48789475992708387</v>
      </c>
    </row>
    <row r="4" spans="1:17" x14ac:dyDescent="0.25">
      <c r="A4" t="s">
        <v>68</v>
      </c>
      <c r="B4">
        <v>3</v>
      </c>
      <c r="C4">
        <f t="shared" ca="1" si="0"/>
        <v>10</v>
      </c>
      <c r="D4">
        <f>SUMIFS(ContinuousSummary!C$2:C$72,ContinuousSummary!$A$2:$A$72,$A4,ContinuousSummary!$B$2:$B$72,$B4)</f>
        <v>1948</v>
      </c>
      <c r="E4" s="1">
        <f>SUMIFS(ContinuousSummary!D$2:D$72,ContinuousSummary!$A$2:$A$72,$A4,ContinuousSummary!$B$2:$B$72,$B4)</f>
        <v>1952.8367346938801</v>
      </c>
      <c r="F4">
        <f>SUMIFS(ContinuousSummary!E$2:E$72,ContinuousSummary!$A$2:$A$72,$A4,ContinuousSummary!$B$2:$B$72,$B4)</f>
        <v>1957</v>
      </c>
      <c r="G4">
        <f>SUMIFS(ContinuousSummary!F$2:F$72,ContinuousSummary!$A$2:$A$72,$A4,ContinuousSummary!$B$2:$B$72,$B4)</f>
        <v>98</v>
      </c>
      <c r="H4" s="2">
        <f t="shared" si="1"/>
        <v>9.6933728981206724E-2</v>
      </c>
      <c r="I4" s="3">
        <f>SUMIFS(ContinuousSummary!G$2:G$72,ContinuousSummary!$A$2:$A$72,$A4,ContinuousSummary!$B$2:$B$72,$B4)</f>
        <v>1</v>
      </c>
      <c r="J4" s="4">
        <f>SUMIFS(ContinuousSummary!H$2:H$72,ContinuousSummary!$A$2:$A$72,$A4,ContinuousSummary!$B$2:$B$72,$B4)</f>
        <v>139431.30612244899</v>
      </c>
      <c r="K4" s="3">
        <f t="shared" ca="1" si="2"/>
        <v>0.50465012657427044</v>
      </c>
      <c r="L4" s="3">
        <f t="shared" si="3"/>
        <v>139431.30612244899</v>
      </c>
      <c r="M4" s="3">
        <f t="shared" ca="1" si="4"/>
        <v>0.50465012657427044</v>
      </c>
      <c r="N4" s="3">
        <f>SUMIFS(ContinuousSummary!I$2:I$72,ContinuousSummary!$A$2:$A$72,$A4,ContinuousSummary!$B$2:$B$72,$B4)</f>
        <v>1.5154663312352099</v>
      </c>
      <c r="O4" s="3">
        <f t="shared" ca="1" si="5"/>
        <v>0.63215232996757387</v>
      </c>
      <c r="P4" s="4">
        <f>SUMIFS(ContinuousSummary!J$2:J$72,ContinuousSummary!$A$2:$A$72,$A4,ContinuousSummary!$B$2:$B$72,$B4)</f>
        <v>136342.31483531799</v>
      </c>
      <c r="Q4" s="3">
        <f t="shared" ca="1" si="6"/>
        <v>0.50102479894650487</v>
      </c>
    </row>
    <row r="5" spans="1:17" x14ac:dyDescent="0.25">
      <c r="A5" t="s">
        <v>68</v>
      </c>
      <c r="B5">
        <v>4</v>
      </c>
      <c r="C5">
        <f t="shared" ca="1" si="0"/>
        <v>10</v>
      </c>
      <c r="D5">
        <f>SUMIFS(ContinuousSummary!C$2:C$72,ContinuousSummary!$A$2:$A$72,$A5,ContinuousSummary!$B$2:$B$72,$B5)</f>
        <v>1958</v>
      </c>
      <c r="E5" s="1">
        <f>SUMIFS(ContinuousSummary!D$2:D$72,ContinuousSummary!$A$2:$A$72,$A5,ContinuousSummary!$B$2:$B$72,$B5)</f>
        <v>1961.23636363636</v>
      </c>
      <c r="F5">
        <f>SUMIFS(ContinuousSummary!E$2:E$72,ContinuousSummary!$A$2:$A$72,$A5,ContinuousSummary!$B$2:$B$72,$B5)</f>
        <v>1965</v>
      </c>
      <c r="G5">
        <f>SUMIFS(ContinuousSummary!F$2:F$72,ContinuousSummary!$A$2:$A$72,$A5,ContinuousSummary!$B$2:$B$72,$B5)</f>
        <v>110</v>
      </c>
      <c r="H5" s="2">
        <f t="shared" si="1"/>
        <v>0.10880316518298715</v>
      </c>
      <c r="I5" s="3">
        <f>SUMIFS(ContinuousSummary!G$2:G$72,ContinuousSummary!$A$2:$A$72,$A5,ContinuousSummary!$B$2:$B$72,$B5)</f>
        <v>1</v>
      </c>
      <c r="J5" s="4">
        <f>SUMIFS(ContinuousSummary!H$2:H$72,ContinuousSummary!$A$2:$A$72,$A5,ContinuousSummary!$B$2:$B$72,$B5)</f>
        <v>149316.66363636401</v>
      </c>
      <c r="K5" s="3">
        <f t="shared" ca="1" si="2"/>
        <v>0.54042865479266122</v>
      </c>
      <c r="L5" s="3">
        <f t="shared" si="3"/>
        <v>149316.66363636401</v>
      </c>
      <c r="M5" s="3">
        <f t="shared" ca="1" si="4"/>
        <v>0.54042865479266122</v>
      </c>
      <c r="N5" s="3">
        <f>SUMIFS(ContinuousSummary!I$2:I$72,ContinuousSummary!$A$2:$A$72,$A5,ContinuousSummary!$B$2:$B$72,$B5)</f>
        <v>1.5605285189978899</v>
      </c>
      <c r="O5" s="3">
        <f t="shared" ca="1" si="5"/>
        <v>0.65094929457212314</v>
      </c>
      <c r="P5" s="4">
        <f>SUMIFS(ContinuousSummary!J$2:J$72,ContinuousSummary!$A$2:$A$72,$A5,ContinuousSummary!$B$2:$B$72,$B5)</f>
        <v>145291.42488850901</v>
      </c>
      <c r="Q5" s="3">
        <f t="shared" ca="1" si="6"/>
        <v>0.53391059871135316</v>
      </c>
    </row>
    <row r="6" spans="1:17" x14ac:dyDescent="0.25">
      <c r="A6" t="s">
        <v>68</v>
      </c>
      <c r="B6">
        <v>5</v>
      </c>
      <c r="C6">
        <f t="shared" ca="1" si="0"/>
        <v>10</v>
      </c>
      <c r="D6">
        <f>SUMIFS(ContinuousSummary!C$2:C$72,ContinuousSummary!$A$2:$A$72,$A6,ContinuousSummary!$B$2:$B$72,$B6)</f>
        <v>1966</v>
      </c>
      <c r="E6" s="1">
        <f>SUMIFS(ContinuousSummary!D$2:D$72,ContinuousSummary!$A$2:$A$72,$A6,ContinuousSummary!$B$2:$B$72,$B6)</f>
        <v>1969.2912621359201</v>
      </c>
      <c r="F6">
        <f>SUMIFS(ContinuousSummary!E$2:E$72,ContinuousSummary!$A$2:$A$72,$A6,ContinuousSummary!$B$2:$B$72,$B6)</f>
        <v>1972</v>
      </c>
      <c r="G6">
        <f>SUMIFS(ContinuousSummary!F$2:F$72,ContinuousSummary!$A$2:$A$72,$A6,ContinuousSummary!$B$2:$B$72,$B6)</f>
        <v>103</v>
      </c>
      <c r="H6" s="2">
        <f t="shared" si="1"/>
        <v>0.10187932739861523</v>
      </c>
      <c r="I6" s="3">
        <f>SUMIFS(ContinuousSummary!G$2:G$72,ContinuousSummary!$A$2:$A$72,$A6,ContinuousSummary!$B$2:$B$72,$B6)</f>
        <v>1</v>
      </c>
      <c r="J6" s="4">
        <f>SUMIFS(ContinuousSummary!H$2:H$72,ContinuousSummary!$A$2:$A$72,$A6,ContinuousSummary!$B$2:$B$72,$B6)</f>
        <v>152305.53398058299</v>
      </c>
      <c r="K6" s="3">
        <f t="shared" ca="1" si="2"/>
        <v>0.55124641042782374</v>
      </c>
      <c r="L6" s="3">
        <f t="shared" si="3"/>
        <v>152305.53398058299</v>
      </c>
      <c r="M6" s="3">
        <f t="shared" ca="1" si="4"/>
        <v>0.55124641042782374</v>
      </c>
      <c r="N6" s="3">
        <f>SUMIFS(ContinuousSummary!I$2:I$72,ContinuousSummary!$A$2:$A$72,$A6,ContinuousSummary!$B$2:$B$72,$B6)</f>
        <v>1.65896354199044</v>
      </c>
      <c r="O6" s="3">
        <f t="shared" ca="1" si="5"/>
        <v>0.69200987629051336</v>
      </c>
      <c r="P6" s="4">
        <f>SUMIFS(ContinuousSummary!J$2:J$72,ContinuousSummary!$A$2:$A$72,$A6,ContinuousSummary!$B$2:$B$72,$B6)</f>
        <v>153578.60761642901</v>
      </c>
      <c r="Q6" s="3">
        <f t="shared" ca="1" si="6"/>
        <v>0.56436397677746708</v>
      </c>
    </row>
    <row r="7" spans="1:17" x14ac:dyDescent="0.25">
      <c r="A7" t="s">
        <v>68</v>
      </c>
      <c r="B7">
        <v>6</v>
      </c>
      <c r="C7">
        <f t="shared" ca="1" si="0"/>
        <v>10</v>
      </c>
      <c r="D7">
        <f>SUMIFS(ContinuousSummary!C$2:C$72,ContinuousSummary!$A$2:$A$72,$A7,ContinuousSummary!$B$2:$B$72,$B7)</f>
        <v>1973</v>
      </c>
      <c r="E7" s="1">
        <f>SUMIFS(ContinuousSummary!D$2:D$72,ContinuousSummary!$A$2:$A$72,$A7,ContinuousSummary!$B$2:$B$72,$B7)</f>
        <v>1978.00980392157</v>
      </c>
      <c r="F7">
        <f>SUMIFS(ContinuousSummary!E$2:E$72,ContinuousSummary!$A$2:$A$72,$A7,ContinuousSummary!$B$2:$B$72,$B7)</f>
        <v>1985</v>
      </c>
      <c r="G7">
        <f>SUMIFS(ContinuousSummary!F$2:F$72,ContinuousSummary!$A$2:$A$72,$A7,ContinuousSummary!$B$2:$B$72,$B7)</f>
        <v>102</v>
      </c>
      <c r="H7" s="2">
        <f t="shared" si="1"/>
        <v>0.10089020771513353</v>
      </c>
      <c r="I7" s="3">
        <f>SUMIFS(ContinuousSummary!G$2:G$72,ContinuousSummary!$A$2:$A$72,$A7,ContinuousSummary!$B$2:$B$72,$B7)</f>
        <v>1</v>
      </c>
      <c r="J7" s="4">
        <f>SUMIFS(ContinuousSummary!H$2:H$72,ContinuousSummary!$A$2:$A$72,$A7,ContinuousSummary!$B$2:$B$72,$B7)</f>
        <v>164919.13725490199</v>
      </c>
      <c r="K7" s="3">
        <f t="shared" ca="1" si="2"/>
        <v>0.59689940376170636</v>
      </c>
      <c r="L7" s="3">
        <f t="shared" si="3"/>
        <v>164919.13725490199</v>
      </c>
      <c r="M7" s="3">
        <f t="shared" ca="1" si="4"/>
        <v>0.59689940376170636</v>
      </c>
      <c r="N7" s="3">
        <f>SUMIFS(ContinuousSummary!I$2:I$72,ContinuousSummary!$A$2:$A$72,$A7,ContinuousSummary!$B$2:$B$72,$B7)</f>
        <v>1.7602692687620101</v>
      </c>
      <c r="O7" s="3">
        <f t="shared" ca="1" si="5"/>
        <v>0.73426792577519495</v>
      </c>
      <c r="P7" s="4">
        <f>SUMIFS(ContinuousSummary!J$2:J$72,ContinuousSummary!$A$2:$A$72,$A7,ContinuousSummary!$B$2:$B$72,$B7)</f>
        <v>167378.00669727399</v>
      </c>
      <c r="Q7" s="3">
        <f t="shared" ca="1" si="6"/>
        <v>0.61507340736337046</v>
      </c>
    </row>
    <row r="8" spans="1:17" x14ac:dyDescent="0.25">
      <c r="A8" t="s">
        <v>68</v>
      </c>
      <c r="B8">
        <v>7</v>
      </c>
      <c r="C8">
        <f t="shared" ca="1" si="0"/>
        <v>10</v>
      </c>
      <c r="D8">
        <f>SUMIFS(ContinuousSummary!C$2:C$72,ContinuousSummary!$A$2:$A$72,$A8,ContinuousSummary!$B$2:$B$72,$B8)</f>
        <v>1986</v>
      </c>
      <c r="E8" s="1">
        <f>SUMIFS(ContinuousSummary!D$2:D$72,ContinuousSummary!$A$2:$A$72,$A8,ContinuousSummary!$B$2:$B$72,$B8)</f>
        <v>1992.7422680412401</v>
      </c>
      <c r="F8">
        <f>SUMIFS(ContinuousSummary!E$2:E$72,ContinuousSummary!$A$2:$A$72,$A8,ContinuousSummary!$B$2:$B$72,$B8)</f>
        <v>1997</v>
      </c>
      <c r="G8">
        <f>SUMIFS(ContinuousSummary!F$2:F$72,ContinuousSummary!$A$2:$A$72,$A8,ContinuousSummary!$B$2:$B$72,$B8)</f>
        <v>97</v>
      </c>
      <c r="H8" s="2">
        <f t="shared" si="1"/>
        <v>9.5944609297725025E-2</v>
      </c>
      <c r="I8" s="3">
        <f>SUMIFS(ContinuousSummary!G$2:G$72,ContinuousSummary!$A$2:$A$72,$A8,ContinuousSummary!$B$2:$B$72,$B8)</f>
        <v>1</v>
      </c>
      <c r="J8" s="4">
        <f>SUMIFS(ContinuousSummary!H$2:H$72,ContinuousSummary!$A$2:$A$72,$A8,ContinuousSummary!$B$2:$B$72,$B8)</f>
        <v>231050.30927835099</v>
      </c>
      <c r="K8" s="3">
        <f t="shared" ca="1" si="2"/>
        <v>0.83625099029012939</v>
      </c>
      <c r="L8" s="3">
        <f t="shared" si="3"/>
        <v>231050.30927835099</v>
      </c>
      <c r="M8" s="3">
        <f t="shared" ca="1" si="4"/>
        <v>0.83625099029012939</v>
      </c>
      <c r="N8" s="3">
        <f>SUMIFS(ContinuousSummary!I$2:I$72,ContinuousSummary!$A$2:$A$72,$A8,ContinuousSummary!$B$2:$B$72,$B8)</f>
        <v>2.1672450579356402</v>
      </c>
      <c r="O8" s="3">
        <f t="shared" ca="1" si="5"/>
        <v>0.90403131019615335</v>
      </c>
      <c r="P8" s="4">
        <f>SUMIFS(ContinuousSummary!J$2:J$72,ContinuousSummary!$A$2:$A$72,$A8,ContinuousSummary!$B$2:$B$72,$B8)</f>
        <v>232326.514723795</v>
      </c>
      <c r="Q8" s="3">
        <f t="shared" ca="1" si="6"/>
        <v>0.85374335524541867</v>
      </c>
    </row>
    <row r="9" spans="1:17" x14ac:dyDescent="0.25">
      <c r="A9" t="s">
        <v>68</v>
      </c>
      <c r="B9">
        <v>8</v>
      </c>
      <c r="C9">
        <f ca="1">OFFSET(B$1,MATCH(MAX(G$2:G$11),G$2:G$11,0),0)</f>
        <v>10</v>
      </c>
      <c r="D9">
        <f>SUMIFS(ContinuousSummary!C$2:C$72,ContinuousSummary!$A$2:$A$72,$A9,ContinuousSummary!$B$2:$B$72,$B9)</f>
        <v>1998</v>
      </c>
      <c r="E9" s="1">
        <f>SUMIFS(ContinuousSummary!D$2:D$72,ContinuousSummary!$A$2:$A$72,$A9,ContinuousSummary!$B$2:$B$72,$B9)</f>
        <v>2000.0357142857099</v>
      </c>
      <c r="F9">
        <f>SUMIFS(ContinuousSummary!E$2:E$72,ContinuousSummary!$A$2:$A$72,$A9,ContinuousSummary!$B$2:$B$72,$B9)</f>
        <v>2002</v>
      </c>
      <c r="G9">
        <f>SUMIFS(ContinuousSummary!F$2:F$72,ContinuousSummary!$A$2:$A$72,$A9,ContinuousSummary!$B$2:$B$72,$B9)</f>
        <v>84</v>
      </c>
      <c r="H9" s="2">
        <f>G9/G$12</f>
        <v>8.3086053412462904E-2</v>
      </c>
      <c r="I9" s="3">
        <f>SUMIFS(ContinuousSummary!G$2:G$72,ContinuousSummary!$A$2:$A$72,$A9,ContinuousSummary!$B$2:$B$72,$B9)</f>
        <v>1</v>
      </c>
      <c r="J9" s="4">
        <f>SUMIFS(ContinuousSummary!H$2:H$72,ContinuousSummary!$A$2:$A$72,$A9,ContinuousSummary!$B$2:$B$72,$B9)</f>
        <v>222601.404761905</v>
      </c>
      <c r="K9" s="3">
        <f ca="1">J9/SUMIFS(J$2:J$11,B$2:B$11,C9)</f>
        <v>0.80567148234308361</v>
      </c>
      <c r="L9" s="3">
        <f t="shared" si="3"/>
        <v>222601.404761905</v>
      </c>
      <c r="M9" s="3">
        <f ca="1">L9/SUMIFS(L$2:L$11,B$2:B$11,C9)</f>
        <v>0.80567148234308361</v>
      </c>
      <c r="N9" s="3">
        <f>SUMIFS(ContinuousSummary!I$2:I$72,ContinuousSummary!$A$2:$A$72,$A9,ContinuousSummary!$B$2:$B$72,$B9)</f>
        <v>2.17007892226649</v>
      </c>
      <c r="O9" s="3">
        <f ca="1">N9/SUMIFS(N$2:N$11,B$2:B$11,C9)</f>
        <v>0.90521341098099795</v>
      </c>
      <c r="P9" s="4">
        <f>SUMIFS(ContinuousSummary!J$2:J$72,ContinuousSummary!$A$2:$A$72,$A9,ContinuousSummary!$B$2:$B$72,$B9)</f>
        <v>223408.41291175701</v>
      </c>
      <c r="Q9" s="3">
        <f ca="1">P9/SUMIFS(P$2:P$11,B$2:B$11,C9)</f>
        <v>0.82097150321431789</v>
      </c>
    </row>
    <row r="10" spans="1:17" x14ac:dyDescent="0.25">
      <c r="A10" t="s">
        <v>68</v>
      </c>
      <c r="B10">
        <v>9</v>
      </c>
      <c r="C10">
        <f ca="1">OFFSET(B$1,MATCH(MAX(G$2:G$11),G$2:G$11,0),0)</f>
        <v>10</v>
      </c>
      <c r="D10">
        <f>SUMIFS(ContinuousSummary!C$2:C$72,ContinuousSummary!$A$2:$A$72,$A10,ContinuousSummary!$B$2:$B$72,$B10)</f>
        <v>2003</v>
      </c>
      <c r="E10" s="1">
        <f>SUMIFS(ContinuousSummary!D$2:D$72,ContinuousSummary!$A$2:$A$72,$A10,ContinuousSummary!$B$2:$B$72,$B10)</f>
        <v>2004.0091743119301</v>
      </c>
      <c r="F10">
        <f>SUMIFS(ContinuousSummary!E$2:E$72,ContinuousSummary!$A$2:$A$72,$A10,ContinuousSummary!$B$2:$B$72,$B10)</f>
        <v>2005</v>
      </c>
      <c r="G10">
        <f>SUMIFS(ContinuousSummary!F$2:F$72,ContinuousSummary!$A$2:$A$72,$A10,ContinuousSummary!$B$2:$B$72,$B10)</f>
        <v>109</v>
      </c>
      <c r="H10" s="2">
        <f>G10/G$12</f>
        <v>0.10781404549950543</v>
      </c>
      <c r="I10" s="3">
        <f>SUMIFS(ContinuousSummary!G$2:G$72,ContinuousSummary!$A$2:$A$72,$A10,ContinuousSummary!$B$2:$B$72,$B10)</f>
        <v>1</v>
      </c>
      <c r="J10" s="4">
        <f>SUMIFS(ContinuousSummary!H$2:H$72,ContinuousSummary!$A$2:$A$72,$A10,ContinuousSummary!$B$2:$B$72,$B10)</f>
        <v>225760.486238532</v>
      </c>
      <c r="K10" s="3">
        <f ca="1">J10/SUMIFS(J$2:J$11,B$2:B$11,C10)</f>
        <v>0.81710529094298434</v>
      </c>
      <c r="L10" s="3">
        <f t="shared" si="3"/>
        <v>225760.486238532</v>
      </c>
      <c r="M10" s="3">
        <f ca="1">L10/SUMIFS(L$2:L$11,B$2:B$11,C10)</f>
        <v>0.81710529094298434</v>
      </c>
      <c r="N10" s="3">
        <f>SUMIFS(ContinuousSummary!I$2:I$72,ContinuousSummary!$A$2:$A$72,$A10,ContinuousSummary!$B$2:$B$72,$B10)</f>
        <v>2.1388999427620199</v>
      </c>
      <c r="O10" s="3">
        <f ca="1">N10/SUMIFS(N$2:N$11,B$2:B$11,C10)</f>
        <v>0.8922076027135869</v>
      </c>
      <c r="P10" s="4">
        <f>SUMIFS(ContinuousSummary!J$2:J$72,ContinuousSummary!$A$2:$A$72,$A10,ContinuousSummary!$B$2:$B$72,$B10)</f>
        <v>228581.305023611</v>
      </c>
      <c r="Q10" s="3">
        <f ca="1">P10/SUMIFS(P$2:P$11,B$2:B$11,C10)</f>
        <v>0.83998062179532529</v>
      </c>
    </row>
    <row r="11" spans="1:17" x14ac:dyDescent="0.25">
      <c r="A11" t="s">
        <v>68</v>
      </c>
      <c r="B11">
        <v>10</v>
      </c>
      <c r="C11">
        <f ca="1">OFFSET(B$1,MATCH(MAX(G$2:G$11),G$2:G$11,0),0)</f>
        <v>10</v>
      </c>
      <c r="D11">
        <f>SUMIFS(ContinuousSummary!C$2:C$72,ContinuousSummary!$A$2:$A$72,$A11,ContinuousSummary!$B$2:$B$72,$B11)</f>
        <v>2006</v>
      </c>
      <c r="E11" s="1">
        <f>SUMIFS(ContinuousSummary!D$2:D$72,ContinuousSummary!$A$2:$A$72,$A11,ContinuousSummary!$B$2:$B$72,$B11)</f>
        <v>2007.01724137931</v>
      </c>
      <c r="F11">
        <f>SUMIFS(ContinuousSummary!E$2:E$72,ContinuousSummary!$A$2:$A$72,$A11,ContinuousSummary!$B$2:$B$72,$B11)</f>
        <v>2010</v>
      </c>
      <c r="G11">
        <f>SUMIFS(ContinuousSummary!F$2:F$72,ContinuousSummary!$A$2:$A$72,$A11,ContinuousSummary!$B$2:$B$72,$B11)</f>
        <v>116</v>
      </c>
      <c r="H11" s="2">
        <f>G11/G$12</f>
        <v>0.11473788328387735</v>
      </c>
      <c r="I11" s="3">
        <f>SUMIFS(ContinuousSummary!G$2:G$72,ContinuousSummary!$A$2:$A$72,$A11,ContinuousSummary!$B$2:$B$72,$B11)</f>
        <v>1</v>
      </c>
      <c r="J11" s="4">
        <f>SUMIFS(ContinuousSummary!H$2:H$72,ContinuousSummary!$A$2:$A$72,$A11,ContinuousSummary!$B$2:$B$72,$B11)</f>
        <v>276293.01724137901</v>
      </c>
      <c r="K11" s="3">
        <f ca="1">J11/SUMIFS(J$2:J$11,B$2:B$11,C11)</f>
        <v>1</v>
      </c>
      <c r="L11" s="3">
        <f t="shared" si="3"/>
        <v>276293.01724137901</v>
      </c>
      <c r="M11" s="3">
        <f ca="1">L11/SUMIFS(L$2:L$11,B$2:B$11,C11)</f>
        <v>1</v>
      </c>
      <c r="N11" s="3">
        <f>SUMIFS(ContinuousSummary!I$2:I$72,ContinuousSummary!$A$2:$A$72,$A11,ContinuousSummary!$B$2:$B$72,$B11)</f>
        <v>2.3973119442792301</v>
      </c>
      <c r="O11" s="3">
        <f ca="1">N11/SUMIFS(N$2:N$11,B$2:B$11,C11)</f>
        <v>1</v>
      </c>
      <c r="P11" s="4">
        <f>SUMIFS(ContinuousSummary!J$2:J$72,ContinuousSummary!$A$2:$A$72,$A11,ContinuousSummary!$B$2:$B$72,$B11)</f>
        <v>272126.87899282097</v>
      </c>
      <c r="Q11" s="3">
        <f ca="1">P11/SUMIFS(P$2:P$11,B$2:B$11,C11)</f>
        <v>1</v>
      </c>
    </row>
    <row r="12" spans="1:17" x14ac:dyDescent="0.25">
      <c r="G12">
        <f>SUM(G2:G11)</f>
        <v>1011</v>
      </c>
      <c r="H12" s="2">
        <f>G12/G$12</f>
        <v>1</v>
      </c>
      <c r="I12" s="3">
        <f>SUMPRODUCT(H2:H11,I2:I11)</f>
        <v>1</v>
      </c>
      <c r="J12" s="4">
        <f>SUMPRODUCT(H2:H11,J2:J11)</f>
        <v>184324.04451038589</v>
      </c>
      <c r="L12" s="3">
        <f t="shared" si="3"/>
        <v>184324.04451038589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BsmtFinSF1</vt:lpstr>
      <vt:lpstr>Fireplaces</vt:lpstr>
      <vt:lpstr>FullBath</vt:lpstr>
      <vt:lpstr>GarageCars</vt:lpstr>
      <vt:lpstr>GrLivArea</vt:lpstr>
      <vt:lpstr>KitchenAbvGr</vt:lpstr>
      <vt:lpstr>LotArea</vt:lpstr>
      <vt:lpstr>TotalBsmtSF</vt:lpstr>
      <vt:lpstr>YearBuilt</vt:lpstr>
      <vt:lpstr>BsmtQual</vt:lpstr>
      <vt:lpstr>GroupBsmtQual</vt:lpstr>
      <vt:lpstr>HouseStyle</vt:lpstr>
      <vt:lpstr>GroupHouseStyle</vt:lpstr>
      <vt:lpstr>KitchenQual</vt:lpstr>
      <vt:lpstr>GroupKitchenQual</vt:lpstr>
      <vt:lpstr>Neighborhood</vt:lpstr>
      <vt:lpstr>GroupNeighborhood</vt:lpstr>
      <vt:lpstr>OverallQual</vt:lpstr>
      <vt:lpstr>GroupOverallQual</vt:lpstr>
      <vt:lpstr>SaleCondition</vt:lpstr>
      <vt:lpstr>GroupSaleCondition</vt:lpstr>
      <vt:lpstr>ContinuousSummary</vt:lpstr>
      <vt:lpstr>CategoricalSummary</vt:lpstr>
      <vt:lpstr>ParameterEstimates</vt:lpstr>
      <vt:lpstr>ModelTerms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 Deters</cp:lastModifiedBy>
  <dcterms:created xsi:type="dcterms:W3CDTF">2025-04-12T21:49:18Z</dcterms:created>
  <dcterms:modified xsi:type="dcterms:W3CDTF">2025-04-16T17:26:53Z</dcterms:modified>
</cp:coreProperties>
</file>